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KTI\ONR_FON\Experiments\Expert_Crowd_Grade_Optimization\results\"/>
    </mc:Choice>
  </mc:AlternateContent>
  <bookViews>
    <workbookView xWindow="0" yWindow="0" windowWidth="23130" windowHeight="12450"/>
  </bookViews>
  <sheets>
    <sheet name="Relative_res (3)" sheetId="17" r:id="rId1"/>
    <sheet name="Sheet1" sheetId="1" r:id="rId2"/>
    <sheet name="Sheet9" sheetId="9" r:id="rId3"/>
    <sheet name="Relative_res" sheetId="10" r:id="rId4"/>
    <sheet name="Relative_res (2)" sheetId="16" r:id="rId5"/>
    <sheet name="gainRation" sheetId="14" r:id="rId6"/>
    <sheet name="Sheet3" sheetId="3" r:id="rId7"/>
    <sheet name="Sheet5" sheetId="5" r:id="rId8"/>
    <sheet name="Case_8" sheetId="7" r:id="rId9"/>
    <sheet name="Case_4" sheetId="8" r:id="rId10"/>
    <sheet name="Sheet11" sheetId="11" r:id="rId11"/>
    <sheet name="Sheet3 (2)" sheetId="12" r:id="rId12"/>
    <sheet name="Sheet2" sheetId="13" r:id="rId13"/>
    <sheet name="Sheet6" sheetId="15" r:id="rId14"/>
  </sheets>
  <calcPr calcId="162913"/>
  <pivotCaches>
    <pivotCache cacheId="4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7" l="1"/>
  <c r="I23" i="17"/>
  <c r="J75" i="17"/>
  <c r="I75" i="17"/>
  <c r="K75" i="17" s="1"/>
  <c r="K74" i="17"/>
  <c r="K73" i="17"/>
  <c r="K72" i="17"/>
  <c r="K71" i="17"/>
  <c r="J71" i="17"/>
  <c r="I71" i="17"/>
  <c r="K70" i="17"/>
  <c r="K69" i="17"/>
  <c r="K68" i="17"/>
  <c r="K67" i="17"/>
  <c r="K66" i="17"/>
  <c r="K65" i="17"/>
  <c r="J63" i="17"/>
  <c r="I63" i="17"/>
  <c r="K63" i="17" s="1"/>
  <c r="K62" i="17"/>
  <c r="K61" i="17"/>
  <c r="K60" i="17"/>
  <c r="J59" i="17"/>
  <c r="K59" i="17" s="1"/>
  <c r="I59" i="17"/>
  <c r="K58" i="17"/>
  <c r="K57" i="17"/>
  <c r="K56" i="17"/>
  <c r="K55" i="17"/>
  <c r="K54" i="17"/>
  <c r="K53" i="17"/>
  <c r="K51" i="17"/>
  <c r="J51" i="17"/>
  <c r="I51" i="17"/>
  <c r="K50" i="17"/>
  <c r="K49" i="17"/>
  <c r="K48" i="17"/>
  <c r="J47" i="17"/>
  <c r="I47" i="17"/>
  <c r="K47" i="17" s="1"/>
  <c r="K46" i="17"/>
  <c r="K45" i="17"/>
  <c r="K44" i="17"/>
  <c r="K43" i="17"/>
  <c r="K42" i="17"/>
  <c r="K41" i="17"/>
  <c r="U39" i="17"/>
  <c r="V39" i="17" s="1"/>
  <c r="T39" i="17"/>
  <c r="L39" i="17"/>
  <c r="K39" i="17"/>
  <c r="J39" i="17"/>
  <c r="I39" i="17"/>
  <c r="K38" i="17"/>
  <c r="K37" i="17"/>
  <c r="K36" i="17"/>
  <c r="U35" i="17"/>
  <c r="T35" i="17"/>
  <c r="V35" i="17" s="1"/>
  <c r="L35" i="17"/>
  <c r="K35" i="17"/>
  <c r="J35" i="17"/>
  <c r="I35" i="17"/>
  <c r="K34" i="17"/>
  <c r="I34" i="17"/>
  <c r="K33" i="17"/>
  <c r="I33" i="17"/>
  <c r="K32" i="17"/>
  <c r="I32" i="17"/>
  <c r="K31" i="17"/>
  <c r="J31" i="17"/>
  <c r="I31" i="17"/>
  <c r="K30" i="17"/>
  <c r="I30" i="17"/>
  <c r="K29" i="17"/>
  <c r="K27" i="17"/>
  <c r="J27" i="17"/>
  <c r="I27" i="17"/>
  <c r="K26" i="17"/>
  <c r="K25" i="17"/>
  <c r="K24" i="17"/>
  <c r="U23" i="17"/>
  <c r="T23" i="17"/>
  <c r="K23" i="17"/>
  <c r="K22" i="17"/>
  <c r="K21" i="17"/>
  <c r="K20" i="17"/>
  <c r="K19" i="17"/>
  <c r="K18" i="17"/>
  <c r="K17" i="17"/>
  <c r="K15" i="17"/>
  <c r="J15" i="17"/>
  <c r="I15" i="17"/>
  <c r="K14" i="17"/>
  <c r="K13" i="17"/>
  <c r="K12" i="17"/>
  <c r="K11" i="17"/>
  <c r="J11" i="17"/>
  <c r="I11" i="17"/>
  <c r="K10" i="17"/>
  <c r="K9" i="17"/>
  <c r="K8" i="17"/>
  <c r="K7" i="17"/>
  <c r="K6" i="17"/>
  <c r="K5" i="17"/>
  <c r="K30" i="10"/>
  <c r="K31" i="10"/>
  <c r="K32" i="10"/>
  <c r="K33" i="10"/>
  <c r="K34" i="10"/>
  <c r="K35" i="10"/>
  <c r="K36" i="10"/>
  <c r="K37" i="10"/>
  <c r="K38" i="10"/>
  <c r="K39" i="10"/>
  <c r="K29" i="10"/>
  <c r="K18" i="10"/>
  <c r="K19" i="10"/>
  <c r="K20" i="10"/>
  <c r="K21" i="10"/>
  <c r="K22" i="10"/>
  <c r="K23" i="10"/>
  <c r="K24" i="10"/>
  <c r="K25" i="10"/>
  <c r="K26" i="10"/>
  <c r="K27" i="10"/>
  <c r="K17" i="10"/>
  <c r="K6" i="10"/>
  <c r="K7" i="10"/>
  <c r="K8" i="10"/>
  <c r="K9" i="10"/>
  <c r="K10" i="10"/>
  <c r="K11" i="10"/>
  <c r="K12" i="10"/>
  <c r="K13" i="10"/>
  <c r="K14" i="10"/>
  <c r="K15" i="10"/>
  <c r="K5" i="10"/>
  <c r="J71" i="10"/>
  <c r="I71" i="10"/>
  <c r="J75" i="10"/>
  <c r="I75" i="10"/>
  <c r="J63" i="10"/>
  <c r="I63" i="10"/>
  <c r="J59" i="10"/>
  <c r="I59" i="10"/>
  <c r="J51" i="10"/>
  <c r="I51" i="10"/>
  <c r="J47" i="10"/>
  <c r="I47" i="10"/>
  <c r="J39" i="10"/>
  <c r="I39" i="10"/>
  <c r="J35" i="10"/>
  <c r="I35" i="10"/>
  <c r="J27" i="10"/>
  <c r="I27" i="10"/>
  <c r="J23" i="10"/>
  <c r="I23" i="10"/>
  <c r="S27" i="16" l="1"/>
  <c r="R27" i="16"/>
  <c r="S23" i="16"/>
  <c r="R23" i="16"/>
  <c r="S39" i="16"/>
  <c r="R39" i="16"/>
  <c r="R35" i="16"/>
  <c r="S35" i="16"/>
  <c r="I39" i="16"/>
  <c r="I35" i="16"/>
  <c r="I27" i="16"/>
  <c r="I23" i="16"/>
  <c r="I15" i="16"/>
  <c r="I11" i="16"/>
  <c r="S15" i="16"/>
  <c r="S11" i="16"/>
  <c r="R71" i="16"/>
  <c r="R59" i="16"/>
  <c r="R47" i="16"/>
  <c r="R15" i="16"/>
  <c r="T15" i="16" s="1"/>
  <c r="R11" i="16"/>
  <c r="T11" i="16" s="1"/>
  <c r="I75" i="16"/>
  <c r="I71" i="16"/>
  <c r="I63" i="16"/>
  <c r="I59" i="16"/>
  <c r="I51" i="16"/>
  <c r="I47" i="16"/>
  <c r="T39" i="10"/>
  <c r="L35" i="10"/>
  <c r="U39" i="10"/>
  <c r="V39" i="10"/>
  <c r="U35" i="10"/>
  <c r="T35" i="10"/>
  <c r="L39" i="10"/>
  <c r="T27" i="16" l="1"/>
  <c r="T23" i="16"/>
  <c r="T35" i="16"/>
  <c r="T39" i="16"/>
  <c r="V35" i="10"/>
  <c r="G8" i="13"/>
  <c r="P7" i="13"/>
  <c r="P6" i="13"/>
  <c r="P5" i="13"/>
  <c r="P4" i="13"/>
  <c r="P3" i="13"/>
  <c r="P2" i="13"/>
  <c r="G3" i="13"/>
  <c r="G4" i="13"/>
  <c r="G5" i="13"/>
  <c r="G6" i="13"/>
  <c r="G7" i="13"/>
  <c r="G2" i="13"/>
  <c r="J15" i="10"/>
  <c r="I15" i="10"/>
  <c r="J11" i="10"/>
  <c r="I11" i="10"/>
  <c r="K66" i="10"/>
  <c r="K67" i="10"/>
  <c r="K68" i="10"/>
  <c r="K69" i="10"/>
  <c r="K70" i="10"/>
  <c r="K72" i="10"/>
  <c r="K73" i="10"/>
  <c r="K74" i="10"/>
  <c r="K65" i="10"/>
  <c r="K61" i="10"/>
  <c r="K62" i="10"/>
  <c r="K60" i="10"/>
  <c r="K54" i="10"/>
  <c r="K55" i="10"/>
  <c r="K56" i="10"/>
  <c r="K57" i="10"/>
  <c r="K58" i="10"/>
  <c r="K53" i="10"/>
  <c r="K49" i="10"/>
  <c r="K50" i="10"/>
  <c r="K48" i="10"/>
  <c r="K42" i="10"/>
  <c r="K43" i="10"/>
  <c r="K44" i="10"/>
  <c r="K45" i="10"/>
  <c r="K46" i="10"/>
  <c r="K41" i="10"/>
  <c r="I33" i="10"/>
  <c r="I34" i="10"/>
  <c r="I32" i="10"/>
  <c r="I30" i="10"/>
  <c r="J31" i="10"/>
  <c r="I31" i="10"/>
  <c r="K75" i="10" l="1"/>
  <c r="K63" i="10"/>
  <c r="K59" i="10"/>
  <c r="K71" i="10"/>
  <c r="K51" i="10"/>
  <c r="K47" i="10"/>
  <c r="U23" i="10"/>
  <c r="T23" i="10"/>
  <c r="E9" i="11"/>
  <c r="E10" i="11"/>
  <c r="E11" i="11"/>
  <c r="E12" i="11"/>
  <c r="E13" i="11"/>
  <c r="E14" i="11"/>
  <c r="E15" i="11"/>
  <c r="E16" i="11"/>
  <c r="E17" i="11"/>
  <c r="E18" i="11"/>
  <c r="E8" i="11"/>
  <c r="M5" i="8"/>
  <c r="M4" i="8"/>
  <c r="B18" i="8" s="1"/>
  <c r="F15" i="5"/>
  <c r="F16" i="5"/>
  <c r="E15" i="5"/>
  <c r="E16" i="5"/>
  <c r="D16" i="5"/>
  <c r="D15" i="5"/>
  <c r="N5" i="5"/>
  <c r="C20" i="5" s="1"/>
  <c r="N4" i="5"/>
  <c r="B20" i="5" s="1"/>
  <c r="M5" i="7"/>
  <c r="C18" i="7" s="1"/>
  <c r="M4" i="7"/>
  <c r="B18" i="7" s="1"/>
  <c r="C18" i="8" l="1"/>
  <c r="E10" i="8" s="1"/>
  <c r="D15" i="8"/>
  <c r="D10" i="8"/>
  <c r="D17" i="8"/>
  <c r="D12" i="8"/>
  <c r="D13" i="8"/>
  <c r="D16" i="8"/>
  <c r="D11" i="8"/>
  <c r="D14" i="8"/>
  <c r="D9" i="8"/>
  <c r="D19" i="5"/>
  <c r="D10" i="5"/>
  <c r="D9" i="5"/>
  <c r="D11" i="5"/>
  <c r="D17" i="5"/>
  <c r="F17" i="5" s="1"/>
  <c r="D13" i="5"/>
  <c r="F13" i="5" s="1"/>
  <c r="D14" i="5"/>
  <c r="F14" i="5" s="1"/>
  <c r="D18" i="5"/>
  <c r="E18" i="5"/>
  <c r="E17" i="5"/>
  <c r="E14" i="5"/>
  <c r="E13" i="5"/>
  <c r="E12" i="5"/>
  <c r="F12" i="5" s="1"/>
  <c r="E11" i="5"/>
  <c r="F11" i="5" s="1"/>
  <c r="E9" i="5"/>
  <c r="F9" i="5" s="1"/>
  <c r="E10" i="5"/>
  <c r="E19" i="5"/>
  <c r="E15" i="7"/>
  <c r="E11" i="7"/>
  <c r="E14" i="7"/>
  <c r="E10" i="7"/>
  <c r="E17" i="7"/>
  <c r="E12" i="7"/>
  <c r="E13" i="7"/>
  <c r="E9" i="7"/>
  <c r="E16" i="7"/>
  <c r="D15" i="7"/>
  <c r="D11" i="7"/>
  <c r="D14" i="7"/>
  <c r="F14" i="7" s="1"/>
  <c r="D17" i="7"/>
  <c r="D9" i="7"/>
  <c r="D12" i="7"/>
  <c r="F12" i="7" s="1"/>
  <c r="D10" i="7"/>
  <c r="F10" i="7" s="1"/>
  <c r="D13" i="7"/>
  <c r="D16" i="7"/>
  <c r="E17" i="8" l="1"/>
  <c r="F17" i="8" s="1"/>
  <c r="E14" i="8"/>
  <c r="F14" i="8" s="1"/>
  <c r="E9" i="8"/>
  <c r="E12" i="8"/>
  <c r="F12" i="8" s="1"/>
  <c r="E11" i="8"/>
  <c r="F11" i="8" s="1"/>
  <c r="E16" i="8"/>
  <c r="F16" i="8" s="1"/>
  <c r="E13" i="8"/>
  <c r="F13" i="8" s="1"/>
  <c r="E15" i="8"/>
  <c r="F15" i="8" s="1"/>
  <c r="F10" i="8"/>
  <c r="F9" i="8"/>
  <c r="F10" i="5"/>
  <c r="F18" i="5"/>
  <c r="F19" i="5"/>
  <c r="F17" i="7"/>
  <c r="F11" i="7"/>
  <c r="F9" i="7"/>
  <c r="F13" i="7"/>
  <c r="F16" i="7"/>
  <c r="F15" i="7"/>
</calcChain>
</file>

<file path=xl/sharedStrings.xml><?xml version="1.0" encoding="utf-8"?>
<sst xmlns="http://schemas.openxmlformats.org/spreadsheetml/2006/main" count="1636" uniqueCount="53">
  <si>
    <t>alternative_name</t>
  </si>
  <si>
    <t>alternative_id</t>
  </si>
  <si>
    <t>lambda_exp</t>
  </si>
  <si>
    <t>vote</t>
  </si>
  <si>
    <t>expert_sat</t>
  </si>
  <si>
    <t>crowd_sat</t>
  </si>
  <si>
    <t>satisfaction_area</t>
  </si>
  <si>
    <t>satisfaction_sum</t>
  </si>
  <si>
    <t>method</t>
  </si>
  <si>
    <t>diff_sat</t>
  </si>
  <si>
    <t>extreme</t>
  </si>
  <si>
    <t>crowd_std</t>
  </si>
  <si>
    <t>expert_std</t>
  </si>
  <si>
    <t>case_1</t>
  </si>
  <si>
    <t>Kalai</t>
  </si>
  <si>
    <t>Nash</t>
  </si>
  <si>
    <t>crowd_mean</t>
  </si>
  <si>
    <t>expert_mean</t>
  </si>
  <si>
    <t>mean</t>
  </si>
  <si>
    <t>crowd_median</t>
  </si>
  <si>
    <t>expert_median</t>
  </si>
  <si>
    <t>median</t>
  </si>
  <si>
    <t>crowd_majority</t>
  </si>
  <si>
    <t>expert_majority</t>
  </si>
  <si>
    <t>majority</t>
  </si>
  <si>
    <t>case_2</t>
  </si>
  <si>
    <t>case_4</t>
  </si>
  <si>
    <t>case_6</t>
  </si>
  <si>
    <t>case_7</t>
  </si>
  <si>
    <t>case_8</t>
  </si>
  <si>
    <t>Row Labels</t>
  </si>
  <si>
    <t>Column Labels</t>
  </si>
  <si>
    <t>expert sat</t>
  </si>
  <si>
    <t>crowd sat</t>
  </si>
  <si>
    <t>sat diff</t>
  </si>
  <si>
    <t>crowd std</t>
  </si>
  <si>
    <t>expert std</t>
  </si>
  <si>
    <t>given vote</t>
  </si>
  <si>
    <t>lambda exp</t>
  </si>
  <si>
    <t>Sum of satisfaction_area</t>
  </si>
  <si>
    <t>MAX</t>
  </si>
  <si>
    <t>no ex</t>
  </si>
  <si>
    <t>RESULT</t>
  </si>
  <si>
    <t>ext</t>
  </si>
  <si>
    <t>rel_crowd_sat</t>
  </si>
  <si>
    <t>rel_expert_sat</t>
  </si>
  <si>
    <t>rel crowd sat</t>
  </si>
  <si>
    <t>rel expert sat</t>
  </si>
  <si>
    <t>CRD</t>
  </si>
  <si>
    <t xml:space="preserve"> </t>
  </si>
  <si>
    <t>gain_ratio</t>
  </si>
  <si>
    <t>gain ratio</t>
  </si>
  <si>
    <t>avg_gain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</si>
</sst>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0"/>
    <numFmt numFmtId="165" formatCode="0.00000000"/>
    <numFmt numFmtId="166" formatCode="0.0000000"/>
    <numFmt numFmtId="167" formatCode="0.000000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68" fontId="1" fillId="0" borderId="1" xfId="0" applyNumberFormat="1" applyFont="1" applyBorder="1"/>
    <xf numFmtId="0" fontId="0" fillId="3" borderId="0" xfId="0" applyFill="1" applyAlignment="1">
      <alignment horizontal="left" indent="1"/>
    </xf>
    <xf numFmtId="168" fontId="0" fillId="3" borderId="0" xfId="0" applyNumberFormat="1" applyFill="1"/>
    <xf numFmtId="0" fontId="0" fillId="4" borderId="0" xfId="0" applyFill="1" applyAlignment="1">
      <alignment horizontal="left"/>
    </xf>
    <xf numFmtId="168" fontId="0" fillId="4" borderId="0" xfId="0" applyNumberFormat="1" applyFill="1"/>
    <xf numFmtId="0" fontId="1" fillId="4" borderId="1" xfId="0" applyFont="1" applyFill="1" applyBorder="1" applyAlignment="1">
      <alignment horizontal="left"/>
    </xf>
    <xf numFmtId="168" fontId="1" fillId="4" borderId="1" xfId="0" applyNumberFormat="1" applyFont="1" applyFill="1" applyBorder="1"/>
    <xf numFmtId="167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NumberFormat="1" applyFill="1"/>
    <xf numFmtId="168" fontId="1" fillId="3" borderId="0" xfId="0" applyNumberFormat="1" applyFont="1" applyFill="1"/>
    <xf numFmtId="2" fontId="0" fillId="3" borderId="0" xfId="0" applyNumberFormat="1" applyFill="1"/>
    <xf numFmtId="2" fontId="0" fillId="4" borderId="0" xfId="0" applyNumberFormat="1" applyFill="1"/>
    <xf numFmtId="0" fontId="0" fillId="5" borderId="0" xfId="0" applyNumberFormat="1" applyFill="1"/>
    <xf numFmtId="168" fontId="0" fillId="5" borderId="0" xfId="0" applyNumberFormat="1" applyFill="1"/>
    <xf numFmtId="0" fontId="2" fillId="0" borderId="0" xfId="0" applyFont="1" applyAlignment="1">
      <alignment horizontal="left" indent="1"/>
    </xf>
    <xf numFmtId="0" fontId="2" fillId="0" borderId="0" xfId="0" applyFont="1"/>
    <xf numFmtId="168" fontId="2" fillId="0" borderId="0" xfId="0" applyNumberFormat="1" applyFont="1"/>
    <xf numFmtId="0" fontId="0" fillId="5" borderId="0" xfId="0" applyFill="1" applyAlignment="1">
      <alignment horizontal="left"/>
    </xf>
    <xf numFmtId="0" fontId="0" fillId="5" borderId="0" xfId="0" applyFill="1"/>
    <xf numFmtId="169" fontId="0" fillId="5" borderId="0" xfId="0" applyNumberFormat="1" applyFill="1"/>
    <xf numFmtId="169" fontId="1" fillId="5" borderId="0" xfId="0" applyNumberFormat="1" applyFont="1" applyFill="1"/>
    <xf numFmtId="168" fontId="0" fillId="6" borderId="0" xfId="0" applyNumberFormat="1" applyFill="1"/>
    <xf numFmtId="168" fontId="0" fillId="7" borderId="0" xfId="0" applyNumberFormat="1" applyFill="1"/>
    <xf numFmtId="0" fontId="0" fillId="7" borderId="0" xfId="0" applyFill="1" applyAlignment="1">
      <alignment horizontal="left" indent="1"/>
    </xf>
    <xf numFmtId="167" fontId="0" fillId="7" borderId="0" xfId="0" applyNumberFormat="1" applyFill="1"/>
    <xf numFmtId="166" fontId="0" fillId="7" borderId="0" xfId="0" applyNumberFormat="1" applyFill="1"/>
    <xf numFmtId="165" fontId="0" fillId="7" borderId="0" xfId="0" applyNumberFormat="1" applyFill="1"/>
    <xf numFmtId="168" fontId="1" fillId="7" borderId="0" xfId="0" applyNumberFormat="1" applyFont="1" applyFill="1"/>
    <xf numFmtId="0" fontId="0" fillId="7" borderId="0" xfId="0" applyFill="1"/>
    <xf numFmtId="11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2355"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1" formatCode="0.00000"/>
    </dxf>
    <dxf>
      <numFmt numFmtId="171" formatCode="0.00000"/>
    </dxf>
    <dxf>
      <numFmt numFmtId="171" formatCode="0.00000"/>
    </dxf>
    <dxf>
      <numFmt numFmtId="170" formatCode="0.0000"/>
    </dxf>
    <dxf>
      <numFmt numFmtId="170" formatCode="0.0000"/>
    </dxf>
    <dxf>
      <numFmt numFmtId="170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70" formatCode="0.0000"/>
    </dxf>
    <dxf>
      <numFmt numFmtId="171" formatCode="0.00000"/>
    </dxf>
    <dxf>
      <numFmt numFmtId="167" formatCode="0.000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9" formatCode="0.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7" formatCode="0.000000"/>
    </dxf>
    <dxf>
      <numFmt numFmtId="171" formatCode="0.000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7" formatCode="0.000000"/>
    </dxf>
    <dxf>
      <numFmt numFmtId="171" formatCode="0.00000"/>
    </dxf>
    <dxf>
      <numFmt numFmtId="170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9" formatCode="0.0"/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7" formatCode="0.000000"/>
    </dxf>
    <dxf>
      <numFmt numFmtId="171" formatCode="0.00000"/>
    </dxf>
    <dxf>
      <numFmt numFmtId="170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7" formatCode="0.000000"/>
    </dxf>
    <dxf>
      <numFmt numFmtId="171" formatCode="0.00000"/>
    </dxf>
    <dxf>
      <numFmt numFmtId="170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7" formatCode="0.000000"/>
    </dxf>
    <dxf>
      <numFmt numFmtId="171" formatCode="0.00000"/>
    </dxf>
    <dxf>
      <numFmt numFmtId="170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7" formatCode="0.000000"/>
    </dxf>
    <dxf>
      <numFmt numFmtId="171" formatCode="0.00000"/>
    </dxf>
    <dxf>
      <numFmt numFmtId="170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1" formatCode="0.00000"/>
    </dxf>
    <dxf>
      <numFmt numFmtId="170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0" formatCode="0.0000"/>
    </dxf>
    <dxf>
      <numFmt numFmtId="171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Kovačević" refreshedDate="44167.549021874998" createdVersion="6" refreshedVersion="6" minRefreshableVersion="3" recordCount="132">
  <cacheSource type="worksheet">
    <worksheetSource name="Table1"/>
  </cacheSource>
  <cacheFields count="16">
    <cacheField name="alternative_name" numFmtId="0">
      <sharedItems count="6">
        <s v="case_1"/>
        <s v="case_2"/>
        <s v="case_4"/>
        <s v="case_6"/>
        <s v="case_7"/>
        <s v="case_8"/>
      </sharedItems>
    </cacheField>
    <cacheField name="alternative_id" numFmtId="0">
      <sharedItems containsSemiMixedTypes="0" containsString="0" containsNumber="1" containsInteger="1" minValue="0" maxValue="5"/>
    </cacheField>
    <cacheField name="lambda_exp" numFmtId="0">
      <sharedItems containsString="0" containsBlank="1" containsNumber="1" minValue="0.48295454545454503" maxValue="0.69060773480662996"/>
    </cacheField>
    <cacheField name="vote" numFmtId="0">
      <sharedItems containsSemiMixedTypes="0" containsString="0" containsNumber="1" minValue="1" maxValue="10"/>
    </cacheField>
    <cacheField name="expert_sat" numFmtId="0">
      <sharedItems containsSemiMixedTypes="0" containsString="0" containsNumber="1" minValue="1" maxValue="10"/>
    </cacheField>
    <cacheField name="crowd_sat" numFmtId="0">
      <sharedItems containsSemiMixedTypes="0" containsString="0" containsNumber="1" minValue="1" maxValue="10"/>
    </cacheField>
    <cacheField name="satisfaction_area" numFmtId="0">
      <sharedItems containsSemiMixedTypes="0" containsString="0" containsNumber="1" minValue="8" maxValue="100"/>
    </cacheField>
    <cacheField name="satisfaction_sum" numFmtId="0">
      <sharedItems containsSemiMixedTypes="0" containsString="0" containsNumber="1" minValue="8.2666666666666604" maxValue="20"/>
    </cacheField>
    <cacheField name="rel_crowd_sat" numFmtId="0">
      <sharedItems containsSemiMixedTypes="0" containsString="0" containsNumber="1" minValue="0.1" maxValue="1"/>
    </cacheField>
    <cacheField name="rel_expert_sat" numFmtId="0">
      <sharedItems containsSemiMixedTypes="0" containsString="0" containsNumber="1" minValue="0.1" maxValue="1"/>
    </cacheField>
    <cacheField name="gain_ratio" numFmtId="0">
      <sharedItems containsSemiMixedTypes="0" containsString="0" containsNumber="1" minValue="0" maxValue="0.9"/>
    </cacheField>
    <cacheField name="method" numFmtId="0">
      <sharedItems count="11">
        <s v="Kalai"/>
        <s v="Nash"/>
        <s v="crowd_mean"/>
        <s v="expert_mean"/>
        <s v="mean"/>
        <s v="crowd_median"/>
        <s v="expert_median"/>
        <s v="median"/>
        <s v="crowd_majority"/>
        <s v="expert_majority"/>
        <s v="majority"/>
      </sharedItems>
    </cacheField>
    <cacheField name="diff_sat" numFmtId="0">
      <sharedItems containsSemiMixedTypes="0" containsString="0" containsNumber="1" minValue="-9" maxValue="9"/>
    </cacheField>
    <cacheField name="extreme" numFmtId="0">
      <sharedItems containsSemiMixedTypes="0" containsString="0" containsNumber="1" containsInteger="1" minValue="0" maxValue="1" count="2">
        <n v="0"/>
        <n v="1"/>
      </sharedItems>
    </cacheField>
    <cacheField name="crowd_std" numFmtId="0">
      <sharedItems containsSemiMixedTypes="0" containsString="0" containsNumber="1" minValue="0" maxValue="3.4236822282449002"/>
    </cacheField>
    <cacheField name="expert_std" numFmtId="0">
      <sharedItems containsSemiMixedTypes="0" containsString="0" containsNumber="1" minValue="0" maxValue="3.6817870057290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n v="0"/>
    <n v="0.5"/>
    <n v="1.00000001959309"/>
    <n v="9.6666666601356308"/>
    <n v="9.4199999945139297"/>
    <n v="91.059999885445706"/>
    <n v="19.086666654649498"/>
    <n v="0.99999999941761497"/>
    <n v="0.999999999324376"/>
    <n v="0"/>
    <x v="0"/>
    <n v="0.246666665621701"/>
    <x v="0"/>
    <n v="0.96104110213871696"/>
    <n v="0.47140452079103101"/>
  </r>
  <r>
    <x v="0"/>
    <n v="0"/>
    <n v="0.5"/>
    <n v="1"/>
    <n v="9.6666666666666607"/>
    <n v="9.42"/>
    <n v="91.059999999999903"/>
    <n v="19.086666666666599"/>
    <n v="1"/>
    <n v="1"/>
    <n v="0"/>
    <x v="1"/>
    <n v="0.24666666666666601"/>
    <x v="0"/>
    <n v="0.96104110213871696"/>
    <n v="0.47140452079103101"/>
  </r>
  <r>
    <x v="0"/>
    <n v="0"/>
    <m/>
    <n v="1.58"/>
    <n v="9.4733333333333292"/>
    <n v="9.2576000000000001"/>
    <n v="87.700330666666602"/>
    <n v="18.730933333333301"/>
    <n v="0.98276008492569"/>
    <n v="0.98"/>
    <n v="2.7600849256897899E-3"/>
    <x v="2"/>
    <n v="0.215733333333334"/>
    <x v="0"/>
    <n v="0.96104110213871696"/>
    <n v="0.47140452079103101"/>
  </r>
  <r>
    <x v="0"/>
    <n v="0"/>
    <m/>
    <n v="1.3333333333333299"/>
    <n v="9.55555555555555"/>
    <n v="9.3266666666666609"/>
    <n v="89.121481481481496"/>
    <n v="18.8822222222222"/>
    <n v="0.99009200283085597"/>
    <n v="0.98850574712643602"/>
    <n v="1.58625570441972E-3"/>
    <x v="3"/>
    <n v="0.228888888888887"/>
    <x v="0"/>
    <n v="0.96104110213871696"/>
    <n v="0.47140452079103101"/>
  </r>
  <r>
    <x v="0"/>
    <n v="0"/>
    <m/>
    <n v="1.56603773584905"/>
    <n v="9.4779874213836397"/>
    <n v="9.2615094339622601"/>
    <n v="87.780469918120303"/>
    <n v="18.739496855345902"/>
    <n v="0.98317509914673695"/>
    <n v="0.98048145738451498"/>
    <n v="2.6936417622217498E-3"/>
    <x v="4"/>
    <n v="0.21647798742138399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5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6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7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8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9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10"/>
    <n v="0.24666666666666601"/>
    <x v="0"/>
    <n v="0.96104110213871696"/>
    <n v="0.47140452079103101"/>
  </r>
  <r>
    <x v="1"/>
    <n v="1"/>
    <n v="0.50370932389141698"/>
    <n v="2.0000103302130001"/>
    <n v="9.3333230031203307"/>
    <n v="2.4400103302130001"/>
    <n v="22.773404542828199"/>
    <n v="11.7733333333333"/>
    <n v="0.255231206089226"/>
    <n v="0.96551617273658596"/>
    <n v="1.11022302462515E-16"/>
    <x v="0"/>
    <n v="6.8933126729073297"/>
    <x v="0"/>
    <n v="0.82849260708831896"/>
    <n v="0.47140452079103101"/>
  </r>
  <r>
    <x v="1"/>
    <n v="1"/>
    <n v="0.499999999999999"/>
    <n v="5.4464557155222302"/>
    <n v="5.8868776178111002"/>
    <n v="5.8864557155222297"/>
    <n v="34.652844399944001"/>
    <n v="11.7733333333333"/>
    <n v="0.61573804555671796"/>
    <n v="0.60898733977356201"/>
    <n v="6.3482902900016099E-3"/>
    <x v="1"/>
    <n v="4.2190228887051202E-4"/>
    <x v="0"/>
    <n v="0.82849260708831896"/>
    <n v="0.47140452079103101"/>
  </r>
  <r>
    <x v="1"/>
    <n v="1"/>
    <m/>
    <n v="9.56"/>
    <n v="1.7733333333333301"/>
    <n v="9.3488000000000007"/>
    <n v="16.578538666666599"/>
    <n v="11.1221333333333"/>
    <n v="0.97790794979079498"/>
    <n v="0.18344827586206799"/>
    <n v="0.79445967392872596"/>
    <x v="2"/>
    <n v="-7.5754666666666601"/>
    <x v="0"/>
    <n v="0.82849260708831896"/>
    <n v="0.47140452079103101"/>
  </r>
  <r>
    <x v="1"/>
    <n v="1"/>
    <m/>
    <n v="1.3333333333333299"/>
    <n v="9.55555555555555"/>
    <n v="1.7733333333333301"/>
    <n v="16.9451851851851"/>
    <n v="11.3288888888888"/>
    <n v="0.18549511854951101"/>
    <n v="0.98850574712643602"/>
    <n v="0.80301062857692496"/>
    <x v="3"/>
    <n v="7.7822222222222202"/>
    <x v="0"/>
    <n v="0.82849260708831896"/>
    <n v="0.47140452079103101"/>
  </r>
  <r>
    <x v="1"/>
    <n v="1"/>
    <m/>
    <n v="9.0943396226415096"/>
    <n v="2.2389937106918198"/>
    <n v="9.1252830188679201"/>
    <n v="20.431451287528098"/>
    <n v="11.3642767295597"/>
    <n v="0.95452751243388201"/>
    <n v="0.231620039037085"/>
    <n v="0.72290747339679695"/>
    <x v="4"/>
    <n v="-6.8862893081760896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5"/>
    <n v="-8.2266666666666595"/>
    <x v="0"/>
    <n v="0.82849260708831896"/>
    <n v="0.47140452079103101"/>
  </r>
  <r>
    <x v="1"/>
    <n v="1"/>
    <m/>
    <n v="1"/>
    <n v="9.6666666666666607"/>
    <n v="1.44"/>
    <n v="13.9199999999999"/>
    <n v="11.1066666666666"/>
    <n v="0.15062761506276101"/>
    <n v="1"/>
    <n v="0.84937238493723799"/>
    <x v="6"/>
    <n v="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7"/>
    <n v="-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8"/>
    <n v="-8.2266666666666595"/>
    <x v="0"/>
    <n v="0.82849260708831896"/>
    <n v="0.47140452079103101"/>
  </r>
  <r>
    <x v="1"/>
    <n v="1"/>
    <m/>
    <n v="1"/>
    <n v="9.6666666666666607"/>
    <n v="1.44"/>
    <n v="13.9199999999999"/>
    <n v="11.1066666666666"/>
    <n v="0.15062761506276101"/>
    <n v="1"/>
    <n v="0.84937238493723799"/>
    <x v="9"/>
    <n v="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10"/>
    <n v="-8.2266666666666595"/>
    <x v="0"/>
    <n v="0.82849260708831896"/>
    <n v="0.47140452079103101"/>
  </r>
  <r>
    <x v="2"/>
    <n v="2"/>
    <n v="0.67415730337078605"/>
    <n v="9.9999976866124598"/>
    <n v="9.6666658955374896"/>
    <n v="5.2800009253550098"/>
    <n v="51.0400048735357"/>
    <n v="14.946666820892499"/>
    <n v="0.73333346185486303"/>
    <n v="0.99999992022801598"/>
    <n v="1.11022302462515E-16"/>
    <x v="0"/>
    <n v="4.38666497018247"/>
    <x v="0"/>
    <n v="3.4236822282449002"/>
    <n v="0.47140452079103101"/>
  </r>
  <r>
    <x v="2"/>
    <n v="2"/>
    <n v="0.49999999943053403"/>
    <n v="9.0000000233832598"/>
    <n v="9.3333333411277497"/>
    <n v="5.6799999906466896"/>
    <n v="53.013333290307997"/>
    <n v="15.013333331774399"/>
    <n v="0.78888888758981801"/>
    <n v="0.96551724218562895"/>
    <n v="0.142528736098229"/>
    <x v="1"/>
    <n v="3.6533333504810601"/>
    <x v="0"/>
    <n v="3.4236822282449002"/>
    <n v="0.47140452079103101"/>
  </r>
  <r>
    <x v="2"/>
    <n v="2"/>
    <m/>
    <n v="5.28"/>
    <n v="5.6133333333333297"/>
    <n v="6.8927999999999896"/>
    <n v="38.691583999999999"/>
    <n v="12.506133333333301"/>
    <n v="0.95733333333333304"/>
    <n v="0.580689655172413"/>
    <n v="0.37664367816091898"/>
    <x v="2"/>
    <n v="-1.2794666666666601"/>
    <x v="0"/>
    <n v="3.4236822282449002"/>
    <n v="0.47140452079103101"/>
  </r>
  <r>
    <x v="2"/>
    <n v="2"/>
    <m/>
    <n v="9.6666666666666607"/>
    <n v="9.55555555555555"/>
    <n v="5.4133333333333304"/>
    <n v="51.727407407407398"/>
    <n v="14.968888888888801"/>
    <n v="0.75185185185185199"/>
    <n v="0.98850574712643602"/>
    <n v="0.236653895274584"/>
    <x v="3"/>
    <n v="4.1422222222222196"/>
    <x v="0"/>
    <n v="3.4236822282449002"/>
    <n v="0.47140452079103101"/>
  </r>
  <r>
    <x v="2"/>
    <n v="2"/>
    <m/>
    <n v="5.52830188679245"/>
    <n v="5.8616352201257804"/>
    <n v="6.8332075471697999"/>
    <n v="40.0537700249198"/>
    <n v="12.6948427672955"/>
    <n v="0.94905660377358403"/>
    <n v="0.60637605725439103"/>
    <n v="0.342680546519192"/>
    <x v="4"/>
    <n v="-0.97157232704402197"/>
    <x v="0"/>
    <n v="3.4236822282449002"/>
    <n v="0.47140452079103101"/>
  </r>
  <r>
    <x v="2"/>
    <n v="2"/>
    <m/>
    <n v="4"/>
    <n v="4.3333333333333304"/>
    <n v="7.2"/>
    <n v="31.2"/>
    <n v="11.533333333333299"/>
    <n v="1"/>
    <n v="0.44827586206896503"/>
    <n v="0.55172413793103403"/>
    <x v="5"/>
    <n v="-2.8666666666666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6"/>
    <n v="4.3866666666666596"/>
    <x v="0"/>
    <n v="3.4236822282449002"/>
    <n v="0.47140452079103101"/>
  </r>
  <r>
    <x v="2"/>
    <n v="2"/>
    <m/>
    <n v="4"/>
    <n v="4.3333333333333304"/>
    <n v="7.2"/>
    <n v="31.2"/>
    <n v="11.533333333333299"/>
    <n v="1"/>
    <n v="0.44827586206896503"/>
    <n v="0.55172413793103403"/>
    <x v="7"/>
    <n v="-2.8666666666666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8"/>
    <n v="4.386666666666659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9"/>
    <n v="4.386666666666659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10"/>
    <n v="4.3866666666666596"/>
    <x v="0"/>
    <n v="3.4236822282449002"/>
    <n v="0.47140452079103101"/>
  </r>
  <r>
    <x v="3"/>
    <n v="3"/>
    <n v="0.53134635149023601"/>
    <n v="7.0000000006500596"/>
    <n v="7.3333333326832602"/>
    <n v="7.5200000005980501"/>
    <n v="55.146666666163902"/>
    <n v="14.8533333332813"/>
    <n v="0.80000000006362304"/>
    <n v="0.91666666658540796"/>
    <n v="0"/>
    <x v="0"/>
    <n v="-0.186666667914789"/>
    <x v="0"/>
    <n v="0.97979589711327097"/>
    <n v="2.4944382578492901"/>
  </r>
  <r>
    <x v="3"/>
    <n v="3"/>
    <n v="0.50000325151097802"/>
    <n v="6.9999996904077699"/>
    <n v="7.3333334365307401"/>
    <n v="7.5199997151751496"/>
    <n v="55.146665353995601"/>
    <n v="14.853333151705799"/>
    <n v="0.79999996969948395"/>
    <n v="0.91666667956634196"/>
    <n v="2.70362023757252E-2"/>
    <x v="1"/>
    <n v="-0.18666627864440999"/>
    <x v="0"/>
    <n v="0.97979589711327097"/>
    <n v="2.4944382578492901"/>
  </r>
  <r>
    <x v="3"/>
    <n v="3"/>
    <m/>
    <n v="9.4"/>
    <n v="4.93333333333333"/>
    <n v="9.2319999999999904"/>
    <n v="45.544533333333298"/>
    <n v="14.165333333333299"/>
    <n v="0.98212765957446702"/>
    <n v="0.61666666666666603"/>
    <n v="0.36546099290780099"/>
    <x v="2"/>
    <n v="-4.2986666666666604"/>
    <x v="0"/>
    <n v="0.97979589711327097"/>
    <n v="2.4944382578492901"/>
  </r>
  <r>
    <x v="3"/>
    <n v="3"/>
    <m/>
    <n v="4.3333333333333304"/>
    <n v="7.7777777777777697"/>
    <n v="4.93333333333333"/>
    <n v="38.370370370370402"/>
    <n v="12.7111111111111"/>
    <n v="0.52482269503546097"/>
    <n v="0.97222222222222199"/>
    <n v="0.44739952718676002"/>
    <x v="3"/>
    <n v="2.8444444444444401"/>
    <x v="0"/>
    <n v="0.97979589711327097"/>
    <n v="2.4944382578492901"/>
  </r>
  <r>
    <x v="3"/>
    <n v="3"/>
    <m/>
    <n v="9.1132075471698109"/>
    <n v="5.2201257861635204"/>
    <n v="9.1516981132075408"/>
    <n v="47.773015307938699"/>
    <n v="14.371823899371"/>
    <n v="0.97358490566037703"/>
    <n v="0.65251572327044005"/>
    <n v="0.32106918238993598"/>
    <x v="4"/>
    <n v="-3.9315723270440199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5"/>
    <n v="-5.0666666666666602"/>
    <x v="0"/>
    <n v="0.97979589711327097"/>
    <n v="2.4944382578492901"/>
  </r>
  <r>
    <x v="3"/>
    <n v="3"/>
    <m/>
    <n v="5"/>
    <n v="8"/>
    <n v="5.6"/>
    <n v="44.8"/>
    <n v="13.6"/>
    <n v="0.59574468085106302"/>
    <n v="1"/>
    <n v="0.40425531914893598"/>
    <x v="6"/>
    <n v="2.4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7"/>
    <n v="-5.0666666666666602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8"/>
    <n v="-5.0666666666666602"/>
    <x v="0"/>
    <n v="0.97979589711327097"/>
    <n v="2.4944382578492901"/>
  </r>
  <r>
    <x v="3"/>
    <n v="3"/>
    <m/>
    <n v="1"/>
    <n v="6.6666666666666599"/>
    <n v="1.6"/>
    <n v="10.6666666666666"/>
    <n v="8.2666666666666604"/>
    <n v="0.170212765957446"/>
    <n v="0.83333333333333304"/>
    <n v="0.66312056737588598"/>
    <x v="9"/>
    <n v="5.0666666666666602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10"/>
    <n v="-5.0666666666666602"/>
    <x v="0"/>
    <n v="0.97979589711327097"/>
    <n v="2.4944382578492901"/>
  </r>
  <r>
    <x v="4"/>
    <n v="4"/>
    <n v="0.5"/>
    <n v="4.9999999999045599"/>
    <n v="7.3333333333015203"/>
    <n v="8.0599999999885394"/>
    <n v="59.106666666326198"/>
    <n v="15.39333333329"/>
    <n v="0.99999999999857803"/>
    <n v="0.99999999999566103"/>
    <n v="0"/>
    <x v="0"/>
    <n v="-0.72666666668702595"/>
    <x v="0"/>
    <n v="2.3348661631879399"/>
    <n v="3.2659863237109001"/>
  </r>
  <r>
    <x v="4"/>
    <n v="4"/>
    <n v="0.49999974484723902"/>
    <n v="5.0000007366096098"/>
    <n v="7.3333330877967899"/>
    <n v="8.0599999116068393"/>
    <n v="59.106664039425702"/>
    <n v="15.393332999403601"/>
    <n v="0.99999998903310705"/>
    <n v="0.99999996651774403"/>
    <n v="0"/>
    <x v="1"/>
    <n v="-0.72666682381005099"/>
    <x v="0"/>
    <n v="2.3348661631879399"/>
    <n v="3.2659863237109001"/>
  </r>
  <r>
    <x v="4"/>
    <n v="4"/>
    <m/>
    <n v="4.78"/>
    <n v="7.26"/>
    <n v="8.0335999999999999"/>
    <n v="58.323936000000003"/>
    <n v="15.2936"/>
    <n v="0.996724565756823"/>
    <n v="0.99"/>
    <n v="6.7245657568236698E-3"/>
    <x v="2"/>
    <n v="-0.77359999999999896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3"/>
    <n v="-0.72666666666666702"/>
    <x v="0"/>
    <n v="2.3348661631879399"/>
    <n v="3.2659863237109001"/>
  </r>
  <r>
    <x v="4"/>
    <n v="4"/>
    <m/>
    <n v="4.7924528301886697"/>
    <n v="7.2641509433962197"/>
    <n v="8.0350943396226402"/>
    <n v="58.368138127447402"/>
    <n v="15.2992452830188"/>
    <n v="0.99690996769511597"/>
    <n v="0.99056603773584895"/>
    <n v="6.3439299592674596E-3"/>
    <x v="4"/>
    <n v="-0.77094339622641295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5"/>
    <n v="-0.72666666666666702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6"/>
    <n v="-0.72666666666666702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7"/>
    <n v="-0.72666666666666702"/>
    <x v="0"/>
    <n v="2.3348661631879399"/>
    <n v="3.2659863237109001"/>
  </r>
  <r>
    <x v="4"/>
    <n v="4"/>
    <m/>
    <n v="3"/>
    <n v="6.6666666666666599"/>
    <n v="7.82"/>
    <n v="52.133333333333297"/>
    <n v="14.486666666666601"/>
    <n v="0.97022332506203401"/>
    <n v="0.90909090909090895"/>
    <n v="6.1132415971125502E-2"/>
    <x v="8"/>
    <n v="-1.15333333333333"/>
    <x v="0"/>
    <n v="2.3348661631879399"/>
    <n v="3.2659863237109001"/>
  </r>
  <r>
    <x v="4"/>
    <n v="4"/>
    <m/>
    <n v="1"/>
    <n v="6"/>
    <n v="6.22"/>
    <n v="37.32"/>
    <n v="12.219999999999899"/>
    <n v="0.77171215880893296"/>
    <n v="0.81818181818181801"/>
    <n v="4.6469659372885198E-2"/>
    <x v="9"/>
    <n v="-0.219999999999999"/>
    <x v="0"/>
    <n v="2.3348661631879399"/>
    <n v="3.2659863237109001"/>
  </r>
  <r>
    <x v="4"/>
    <n v="4"/>
    <m/>
    <n v="3"/>
    <n v="6.6666666666666599"/>
    <n v="7.82"/>
    <n v="52.133333333333297"/>
    <n v="14.486666666666601"/>
    <n v="0.97022332506203401"/>
    <n v="0.90909090909090895"/>
    <n v="6.1132415971125502E-2"/>
    <x v="10"/>
    <n v="-1.15333333333333"/>
    <x v="0"/>
    <n v="2.3348661631879399"/>
    <n v="3.2659863237109001"/>
  </r>
  <r>
    <x v="5"/>
    <n v="5"/>
    <n v="0.69060773480662996"/>
    <n v="4.9999999895098597"/>
    <n v="6.9999999965032798"/>
    <n v="6.85999999748236"/>
    <n v="48.0199999583891"/>
    <n v="13.8599999939856"/>
    <n v="0.91466666633098204"/>
    <n v="0.99999999950046903"/>
    <n v="0"/>
    <x v="0"/>
    <n v="0.139999999020918"/>
    <x v="0"/>
    <n v="2.9522195040342099"/>
    <n v="3.6817870057290798"/>
  </r>
  <r>
    <x v="5"/>
    <n v="5"/>
    <n v="0.50000000357340701"/>
    <n v="4.9999985895399099"/>
    <n v="6.9999995298466304"/>
    <n v="6.8599996614895797"/>
    <n v="48.019994405175098"/>
    <n v="13.8599991913362"/>
    <n v="0.914666621531944"/>
    <n v="0.99999993283523403"/>
    <n v="5.2571427585848901E-2"/>
    <x v="1"/>
    <n v="0.13999986835705699"/>
    <x v="0"/>
    <n v="2.9522195040342099"/>
    <n v="3.6817870057290798"/>
  </r>
  <r>
    <x v="5"/>
    <n v="5"/>
    <m/>
    <n v="6.62"/>
    <n v="6.46"/>
    <n v="7.1192000000000002"/>
    <n v="45.990031999999999"/>
    <n v="13.5792"/>
    <n v="0.949226666666666"/>
    <n v="0.92285714285714204"/>
    <n v="2.6369523809523902E-2"/>
    <x v="2"/>
    <n v="-0.65920000000000101"/>
    <x v="0"/>
    <n v="2.9522195040342099"/>
    <n v="3.6817870057290798"/>
  </r>
  <r>
    <x v="5"/>
    <n v="5"/>
    <m/>
    <n v="5.3333333333333304"/>
    <n v="6.8888888888888804"/>
    <n v="6.9133333333333304"/>
    <n v="47.625185185185103"/>
    <n v="13.8022222222222"/>
    <n v="0.92177777777777703"/>
    <n v="0.98412698412698396"/>
    <n v="6.2349206349206598E-2"/>
    <x v="3"/>
    <n v="-2.4444444444442898E-2"/>
    <x v="0"/>
    <n v="2.9522195040342099"/>
    <n v="3.6817870057290798"/>
  </r>
  <r>
    <x v="5"/>
    <n v="5"/>
    <m/>
    <n v="6.5471698113207504"/>
    <n v="6.4842767295597401"/>
    <n v="7.10754716981132"/>
    <n v="46.0873027174557"/>
    <n v="13.591823899371001"/>
    <n v="0.94767295597484202"/>
    <n v="0.926325247079964"/>
    <n v="2.1347708894878598E-2"/>
    <x v="4"/>
    <n v="-0.62327044025157097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5"/>
    <n v="-1.8333333333333299"/>
    <x v="0"/>
    <n v="2.9522195040342099"/>
    <n v="3.6817870057290798"/>
  </r>
  <r>
    <x v="5"/>
    <n v="5"/>
    <m/>
    <n v="5"/>
    <n v="7"/>
    <n v="6.86"/>
    <n v="48.02"/>
    <n v="13.86"/>
    <n v="0.91466666666666596"/>
    <n v="1"/>
    <n v="8.5333333333333206E-2"/>
    <x v="6"/>
    <n v="0.13999999999999899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7"/>
    <n v="-1.8333333333333299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8"/>
    <n v="-1.8333333333333299"/>
    <x v="0"/>
    <n v="2.9522195040342099"/>
    <n v="3.6817870057290798"/>
  </r>
  <r>
    <x v="5"/>
    <n v="5"/>
    <m/>
    <n v="1"/>
    <n v="5.6666666666666599"/>
    <n v="4.38"/>
    <n v="24.82"/>
    <n v="10.046666666666599"/>
    <n v="0.58399999999999996"/>
    <n v="0.80952380952380898"/>
    <n v="0.22552380952380899"/>
    <x v="9"/>
    <n v="1.28666666666666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10"/>
    <n v="-1.8333333333333299"/>
    <x v="0"/>
    <n v="2.9522195040342099"/>
    <n v="3.6817870057290798"/>
  </r>
  <r>
    <x v="0"/>
    <n v="0"/>
    <n v="0.5"/>
    <n v="1.0000000000192899"/>
    <n v="9.9999999999806999"/>
    <n v="9.9999999999807105"/>
    <n v="99.999999999614204"/>
    <n v="19.9999999999614"/>
    <n v="0.99999999999807099"/>
    <n v="0.99999999999806999"/>
    <n v="0"/>
    <x v="0"/>
    <n v="-8.8817841970012507E-15"/>
    <x v="1"/>
    <n v="0"/>
    <n v="0"/>
  </r>
  <r>
    <x v="0"/>
    <n v="0"/>
    <n v="0.5"/>
    <n v="1"/>
    <n v="10"/>
    <n v="10"/>
    <n v="100"/>
    <n v="20"/>
    <n v="1"/>
    <n v="1"/>
    <n v="0"/>
    <x v="1"/>
    <n v="0"/>
    <x v="1"/>
    <n v="0"/>
    <n v="0"/>
  </r>
  <r>
    <x v="0"/>
    <n v="0"/>
    <m/>
    <n v="1"/>
    <n v="10"/>
    <n v="10"/>
    <n v="100"/>
    <n v="20"/>
    <n v="1"/>
    <n v="1"/>
    <n v="0"/>
    <x v="2"/>
    <n v="0"/>
    <x v="1"/>
    <n v="0"/>
    <n v="0"/>
  </r>
  <r>
    <x v="0"/>
    <n v="0"/>
    <m/>
    <n v="1"/>
    <n v="10"/>
    <n v="10"/>
    <n v="100"/>
    <n v="20"/>
    <n v="1"/>
    <n v="1"/>
    <n v="0"/>
    <x v="3"/>
    <n v="0"/>
    <x v="1"/>
    <n v="0"/>
    <n v="0"/>
  </r>
  <r>
    <x v="0"/>
    <n v="0"/>
    <m/>
    <n v="1"/>
    <n v="10"/>
    <n v="10"/>
    <n v="100"/>
    <n v="20"/>
    <n v="1"/>
    <n v="1"/>
    <n v="0"/>
    <x v="4"/>
    <n v="0"/>
    <x v="1"/>
    <n v="0"/>
    <n v="0"/>
  </r>
  <r>
    <x v="0"/>
    <n v="0"/>
    <m/>
    <n v="1"/>
    <n v="10"/>
    <n v="10"/>
    <n v="100"/>
    <n v="20"/>
    <n v="1"/>
    <n v="1"/>
    <n v="0"/>
    <x v="5"/>
    <n v="0"/>
    <x v="1"/>
    <n v="0"/>
    <n v="0"/>
  </r>
  <r>
    <x v="0"/>
    <n v="0"/>
    <m/>
    <n v="1"/>
    <n v="10"/>
    <n v="10"/>
    <n v="100"/>
    <n v="20"/>
    <n v="1"/>
    <n v="1"/>
    <n v="0"/>
    <x v="6"/>
    <n v="0"/>
    <x v="1"/>
    <n v="0"/>
    <n v="0"/>
  </r>
  <r>
    <x v="0"/>
    <n v="0"/>
    <m/>
    <n v="1"/>
    <n v="10"/>
    <n v="10"/>
    <n v="100"/>
    <n v="20"/>
    <n v="1"/>
    <n v="1"/>
    <n v="0"/>
    <x v="7"/>
    <n v="0"/>
    <x v="1"/>
    <n v="0"/>
    <n v="0"/>
  </r>
  <r>
    <x v="0"/>
    <n v="0"/>
    <m/>
    <n v="1"/>
    <n v="10"/>
    <n v="10"/>
    <n v="100"/>
    <n v="20"/>
    <n v="1"/>
    <n v="1"/>
    <n v="0"/>
    <x v="8"/>
    <n v="0"/>
    <x v="1"/>
    <n v="0"/>
    <n v="0"/>
  </r>
  <r>
    <x v="0"/>
    <n v="0"/>
    <m/>
    <n v="1"/>
    <n v="10"/>
    <n v="10"/>
    <n v="100"/>
    <n v="20"/>
    <n v="1"/>
    <n v="1"/>
    <n v="0"/>
    <x v="9"/>
    <n v="0"/>
    <x v="1"/>
    <n v="0"/>
    <n v="0"/>
  </r>
  <r>
    <x v="0"/>
    <n v="0"/>
    <m/>
    <n v="1"/>
    <n v="10"/>
    <n v="10"/>
    <n v="100"/>
    <n v="20"/>
    <n v="1"/>
    <n v="1"/>
    <n v="0"/>
    <x v="10"/>
    <n v="0"/>
    <x v="1"/>
    <n v="0"/>
    <n v="0"/>
  </r>
  <r>
    <x v="1"/>
    <n v="1"/>
    <n v="0.5"/>
    <n v="9.0628259460702303"/>
    <n v="1.9371740539297599"/>
    <n v="9.0628259460702303"/>
    <n v="17.556271278008701"/>
    <n v="11"/>
    <n v="0.90628259460702298"/>
    <n v="0.19371740539297599"/>
    <n v="0"/>
    <x v="0"/>
    <n v="-7.1256518921404597"/>
    <x v="1"/>
    <n v="0"/>
    <n v="0"/>
  </r>
  <r>
    <x v="1"/>
    <n v="1"/>
    <n v="0.49998964453037598"/>
    <n v="5.4991715242370498"/>
    <n v="5.5008284757629404"/>
    <n v="5.4991715242370498"/>
    <n v="30.2499993136279"/>
    <n v="10.999999999999901"/>
    <n v="0.54991715242370498"/>
    <n v="0.550082847576294"/>
    <n v="1.8639845321466399E-5"/>
    <x v="1"/>
    <n v="1.6569515258844001E-3"/>
    <x v="1"/>
    <n v="0"/>
    <n v="0"/>
  </r>
  <r>
    <x v="1"/>
    <n v="1"/>
    <m/>
    <n v="10"/>
    <n v="1"/>
    <n v="10"/>
    <n v="10"/>
    <n v="11"/>
    <n v="1"/>
    <n v="0.1"/>
    <n v="0.9"/>
    <x v="2"/>
    <n v="-9"/>
    <x v="1"/>
    <n v="0"/>
    <n v="0"/>
  </r>
  <r>
    <x v="1"/>
    <n v="1"/>
    <m/>
    <n v="1"/>
    <n v="10"/>
    <n v="1"/>
    <n v="10"/>
    <n v="11"/>
    <n v="0.1"/>
    <n v="1"/>
    <n v="0.9"/>
    <x v="3"/>
    <n v="9"/>
    <x v="1"/>
    <n v="0"/>
    <n v="0"/>
  </r>
  <r>
    <x v="1"/>
    <n v="1"/>
    <m/>
    <n v="9.4905660377358494"/>
    <n v="1.5094339622641499"/>
    <n v="9.4905660377358405"/>
    <n v="14.3253826984692"/>
    <n v="10.999999999999901"/>
    <n v="0.94905660377358403"/>
    <n v="0.15094339622641501"/>
    <n v="0.79811320754716897"/>
    <x v="4"/>
    <n v="-7.9811320754716899"/>
    <x v="1"/>
    <n v="0"/>
    <n v="0"/>
  </r>
  <r>
    <x v="1"/>
    <n v="1"/>
    <m/>
    <n v="10"/>
    <n v="1"/>
    <n v="10"/>
    <n v="10"/>
    <n v="11"/>
    <n v="1"/>
    <n v="0.1"/>
    <n v="0.9"/>
    <x v="5"/>
    <n v="-9"/>
    <x v="1"/>
    <n v="0"/>
    <n v="0"/>
  </r>
  <r>
    <x v="1"/>
    <n v="1"/>
    <m/>
    <n v="1"/>
    <n v="10"/>
    <n v="1"/>
    <n v="10"/>
    <n v="11"/>
    <n v="0.1"/>
    <n v="1"/>
    <n v="0.9"/>
    <x v="6"/>
    <n v="9"/>
    <x v="1"/>
    <n v="0"/>
    <n v="0"/>
  </r>
  <r>
    <x v="1"/>
    <n v="1"/>
    <m/>
    <n v="10"/>
    <n v="1"/>
    <n v="10"/>
    <n v="10"/>
    <n v="11"/>
    <n v="1"/>
    <n v="0.1"/>
    <n v="0.9"/>
    <x v="7"/>
    <n v="-9"/>
    <x v="1"/>
    <n v="0"/>
    <n v="0"/>
  </r>
  <r>
    <x v="1"/>
    <n v="1"/>
    <m/>
    <n v="10"/>
    <n v="1"/>
    <n v="10"/>
    <n v="10"/>
    <n v="11"/>
    <n v="1"/>
    <n v="0.1"/>
    <n v="0.9"/>
    <x v="8"/>
    <n v="-9"/>
    <x v="1"/>
    <n v="0"/>
    <n v="0"/>
  </r>
  <r>
    <x v="1"/>
    <n v="1"/>
    <m/>
    <n v="1"/>
    <n v="10"/>
    <n v="1"/>
    <n v="10"/>
    <n v="11"/>
    <n v="0.1"/>
    <n v="1"/>
    <n v="0.9"/>
    <x v="9"/>
    <n v="9"/>
    <x v="1"/>
    <n v="0"/>
    <n v="0"/>
  </r>
  <r>
    <x v="1"/>
    <n v="1"/>
    <m/>
    <n v="10"/>
    <n v="1"/>
    <n v="10"/>
    <n v="10"/>
    <n v="11"/>
    <n v="1"/>
    <n v="0.1"/>
    <n v="0.9"/>
    <x v="10"/>
    <n v="-9"/>
    <x v="1"/>
    <n v="0"/>
    <n v="0"/>
  </r>
  <r>
    <x v="2"/>
    <n v="2"/>
    <n v="0.62871287128712805"/>
    <n v="1.0000000008164001"/>
    <n v="9.9999999991835899"/>
    <n v="5.8200000005878101"/>
    <n v="58.200000001126597"/>
    <n v="15.819999999771399"/>
    <n v="0.76377952763619505"/>
    <n v="0.99999999991835897"/>
    <n v="0"/>
    <x v="0"/>
    <n v="4.1799999985957799"/>
    <x v="1"/>
    <n v="2.9099140880788901"/>
    <n v="0"/>
  </r>
  <r>
    <x v="2"/>
    <n v="2"/>
    <n v="0.49999424521601998"/>
    <n v="1.9547802984095399"/>
    <n v="9.0452197015904492"/>
    <n v="6.5074418148548698"/>
    <n v="58.861240910678802"/>
    <n v="15.552661516445299"/>
    <n v="0.85399498882609903"/>
    <n v="0.90452197015904501"/>
    <n v="8.1893425090909799E-2"/>
    <x v="1"/>
    <n v="2.53777788673557"/>
    <x v="1"/>
    <n v="2.9099140880788901"/>
    <n v="0"/>
  </r>
  <r>
    <x v="2"/>
    <n v="2"/>
    <m/>
    <n v="5.18"/>
    <n v="5.82"/>
    <n v="7.5767999999999898"/>
    <n v="44.096975999999898"/>
    <n v="13.396799999999899"/>
    <n v="0.99433070866141704"/>
    <n v="0.58199999999999996"/>
    <n v="0.41233070866141702"/>
    <x v="2"/>
    <n v="-1.7567999999999899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3"/>
    <n v="4.18"/>
    <x v="1"/>
    <n v="2.9099140880788901"/>
    <n v="0"/>
  </r>
  <r>
    <x v="2"/>
    <n v="2"/>
    <m/>
    <n v="4.9433962264150901"/>
    <n v="6.0566037735849001"/>
    <n v="7.61320754716981"/>
    <n v="46.110181559273698"/>
    <n v="13.6698113207547"/>
    <n v="0.99910860199078799"/>
    <n v="0.60566037735848999"/>
    <n v="0.393448224632298"/>
    <x v="4"/>
    <n v="-1.5566037735849001"/>
    <x v="1"/>
    <n v="2.9099140880788901"/>
    <n v="0"/>
  </r>
  <r>
    <x v="2"/>
    <n v="2"/>
    <m/>
    <n v="5"/>
    <n v="6"/>
    <n v="7.62"/>
    <n v="45.72"/>
    <n v="13.62"/>
    <n v="1"/>
    <n v="0.6"/>
    <n v="0.4"/>
    <x v="5"/>
    <n v="-1.62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6"/>
    <n v="4.18"/>
    <x v="1"/>
    <n v="2.9099140880788901"/>
    <n v="0"/>
  </r>
  <r>
    <x v="2"/>
    <n v="2"/>
    <m/>
    <n v="5"/>
    <n v="6"/>
    <n v="7.62"/>
    <n v="45.72"/>
    <n v="13.62"/>
    <n v="1"/>
    <n v="0.6"/>
    <n v="0.4"/>
    <x v="7"/>
    <n v="-1.62"/>
    <x v="1"/>
    <n v="2.9099140880788901"/>
    <n v="0"/>
  </r>
  <r>
    <x v="2"/>
    <n v="2"/>
    <m/>
    <n v="5"/>
    <n v="6"/>
    <n v="7.62"/>
    <n v="45.72"/>
    <n v="13.62"/>
    <n v="1"/>
    <n v="0.6"/>
    <n v="0.4"/>
    <x v="8"/>
    <n v="-1.62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9"/>
    <n v="4.18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10"/>
    <n v="4.18"/>
    <x v="1"/>
    <n v="2.9099140880788901"/>
    <n v="0"/>
  </r>
  <r>
    <x v="3"/>
    <n v="3"/>
    <n v="0.48295454545454503"/>
    <n v="9.9999999435358102"/>
    <n v="3.00000005646418"/>
    <n v="9.9999999435357907"/>
    <n v="30.000000395249199"/>
    <n v="12.999999999999901"/>
    <n v="0.999999994353579"/>
    <n v="0.34615385266894499"/>
    <n v="0"/>
    <x v="0"/>
    <n v="-6.9999998870716"/>
    <x v="1"/>
    <n v="0"/>
    <n v="1.6329931618554501"/>
  </r>
  <r>
    <x v="3"/>
    <n v="3"/>
    <n v="0.49999928851813902"/>
    <n v="6.5006727921045098"/>
    <n v="6.4993272078954796"/>
    <n v="6.5006727921045098"/>
    <n v="42.249999547350797"/>
    <n v="13"/>
    <n v="0.65006727921045104"/>
    <n v="0.74992237014178598"/>
    <n v="2.30759598399429E-2"/>
    <x v="1"/>
    <n v="-1.3455842090364101E-3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2"/>
    <n v="-7"/>
    <x v="1"/>
    <n v="0"/>
    <n v="1.6329931618554501"/>
  </r>
  <r>
    <x v="3"/>
    <n v="3"/>
    <m/>
    <n v="3"/>
    <n v="8.6666666666666607"/>
    <n v="3"/>
    <n v="26"/>
    <n v="11.6666666666666"/>
    <n v="0.3"/>
    <n v="1"/>
    <n v="0.7"/>
    <x v="3"/>
    <n v="5.6666666666666599"/>
    <x v="1"/>
    <n v="0"/>
    <n v="1.6329931618554501"/>
  </r>
  <r>
    <x v="3"/>
    <n v="3"/>
    <m/>
    <n v="9.6037735849056602"/>
    <n v="3.39622641509433"/>
    <n v="9.6037735849056496"/>
    <n v="32.6165895336418"/>
    <n v="12.999999999999901"/>
    <n v="0.96037735849056505"/>
    <n v="0.39187227866473101"/>
    <n v="0.56850507982583298"/>
    <x v="4"/>
    <n v="-6.2075471698113098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5"/>
    <n v="-7"/>
    <x v="1"/>
    <n v="0"/>
    <n v="1.6329931618554501"/>
  </r>
  <r>
    <x v="3"/>
    <n v="3"/>
    <m/>
    <n v="3"/>
    <n v="8.6666666666666607"/>
    <n v="3"/>
    <n v="26"/>
    <n v="11.6666666666666"/>
    <n v="0.3"/>
    <n v="1"/>
    <n v="0.7"/>
    <x v="6"/>
    <n v="5.6666666666666599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7"/>
    <n v="-7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8"/>
    <n v="-7"/>
    <x v="1"/>
    <n v="0"/>
    <n v="1.6329931618554501"/>
  </r>
  <r>
    <x v="3"/>
    <n v="3"/>
    <m/>
    <n v="1"/>
    <n v="8"/>
    <n v="1"/>
    <n v="8"/>
    <n v="9"/>
    <n v="0.1"/>
    <n v="0.92307692307692302"/>
    <n v="0.82307692307692304"/>
    <x v="9"/>
    <n v="7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10"/>
    <n v="-7"/>
    <x v="1"/>
    <n v="0"/>
    <n v="1.6329931618554501"/>
  </r>
  <r>
    <x v="4"/>
    <n v="4"/>
    <n v="0.5"/>
    <n v="5.0000000122220003"/>
    <n v="7.3333333292593297"/>
    <n v="7.3599999956000701"/>
    <n v="53.973333271082502"/>
    <n v="14.693333324859401"/>
    <n v="0.99999999940218298"/>
    <n v="0.99999999944445395"/>
    <n v="0"/>
    <x v="0"/>
    <n v="-2.6666666340741298E-2"/>
    <x v="1"/>
    <n v="3.2486304806795099"/>
    <n v="3.2659863237109001"/>
  </r>
  <r>
    <x v="4"/>
    <n v="4"/>
    <n v="0.50000024461694204"/>
    <n v="4.9999933364509301"/>
    <n v="7.3333311121503097"/>
    <n v="7.3599978676642897"/>
    <n v="53.973301348302499"/>
    <n v="14.6933289798146"/>
    <n v="0.99999971028047496"/>
    <n v="0.99999969711140602"/>
    <n v="0"/>
    <x v="1"/>
    <n v="-2.6666755513985198E-2"/>
    <x v="1"/>
    <n v="3.2486304806795099"/>
    <n v="3.2659863237109001"/>
  </r>
  <r>
    <x v="4"/>
    <n v="4"/>
    <m/>
    <n v="4.92"/>
    <n v="7.3066666666666604"/>
    <n v="7.3343999999999996"/>
    <n v="53.590015999999999"/>
    <n v="14.6410666666666"/>
    <n v="0.99652173913043396"/>
    <n v="0.99636363636363601"/>
    <n v="1.5810276679828399E-4"/>
    <x v="2"/>
    <n v="-2.7733333333332898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3"/>
    <n v="-2.6666666666667199E-2"/>
    <x v="1"/>
    <n v="3.2486304806795099"/>
    <n v="3.2659863237109001"/>
  </r>
  <r>
    <x v="4"/>
    <n v="4"/>
    <m/>
    <n v="4.9245283018867898"/>
    <n v="7.3081761006289296"/>
    <n v="7.3358490566037702"/>
    <n v="53.611676753292898"/>
    <n v="14.644025157232701"/>
    <n v="0.996718621821164"/>
    <n v="0.99656946826758097"/>
    <n v="1.4915355358335799E-4"/>
    <x v="4"/>
    <n v="-2.7672955974843198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5"/>
    <n v="-2.6666666666667199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6"/>
    <n v="-2.6666666666667199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7"/>
    <n v="-2.6666666666667199E-2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8"/>
    <n v="-0.08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9"/>
    <n v="-0.08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10"/>
    <n v="-0.08"/>
    <x v="1"/>
    <n v="3.2486304806795099"/>
    <n v="3.2659863237109001"/>
  </r>
  <r>
    <x v="5"/>
    <n v="5"/>
    <n v="0.48768472906403898"/>
    <n v="6.9999991496270804"/>
    <n v="6.0000008503729099"/>
    <n v="8.9999991496270706"/>
    <n v="54.000002551117902"/>
    <n v="14.999999999999901"/>
    <n v="0.99999990551411899"/>
    <n v="0.69230779042764401"/>
    <n v="0"/>
    <x v="0"/>
    <n v="-2.9999982992541501"/>
    <x v="1"/>
    <n v="1"/>
    <n v="1.6329931618554501"/>
  </r>
  <r>
    <x v="5"/>
    <n v="5"/>
    <n v="0.49996090045901698"/>
    <n v="5.5003025055630399"/>
    <n v="7.4996974944369503"/>
    <n v="7.5003025055630301"/>
    <n v="56.249999908490302"/>
    <n v="14.999999999999901"/>
    <n v="0.83336694506255904"/>
    <n v="0.86534971089657198"/>
    <n v="1.0649840996497999E-2"/>
    <x v="1"/>
    <n v="-6.0501112607536101E-4"/>
    <x v="1"/>
    <n v="1"/>
    <n v="1.6329931618554501"/>
  </r>
  <r>
    <x v="5"/>
    <n v="5"/>
    <m/>
    <n v="8"/>
    <n v="5"/>
    <n v="9"/>
    <n v="45"/>
    <n v="14"/>
    <n v="1"/>
    <n v="0.57692307692307698"/>
    <n v="0.42307692307692302"/>
    <x v="2"/>
    <n v="-4"/>
    <x v="1"/>
    <n v="1"/>
    <n v="1.6329931618554501"/>
  </r>
  <r>
    <x v="5"/>
    <n v="5"/>
    <m/>
    <n v="3"/>
    <n v="8.6666666666666607"/>
    <n v="5"/>
    <n v="43.3333333333333"/>
    <n v="13.6666666666666"/>
    <n v="0.55555555555555503"/>
    <n v="1"/>
    <n v="0.44444444444444398"/>
    <x v="3"/>
    <n v="3.6666666666666599"/>
    <x v="1"/>
    <n v="1"/>
    <n v="1.6329931618554501"/>
  </r>
  <r>
    <x v="5"/>
    <n v="5"/>
    <m/>
    <n v="7.7169811320754702"/>
    <n v="5.28301886792452"/>
    <n v="8.9999999999999893"/>
    <n v="47.5471698113207"/>
    <n v="14.2830188679245"/>
    <n v="0.999999999999999"/>
    <n v="0.60957910014513705"/>
    <n v="0.390420899854861"/>
    <x v="4"/>
    <n v="-3.7169811320754702"/>
    <x v="1"/>
    <n v="1"/>
    <n v="1.6329931618554501"/>
  </r>
  <r>
    <x v="5"/>
    <n v="5"/>
    <m/>
    <n v="8"/>
    <n v="5"/>
    <n v="9"/>
    <n v="45"/>
    <n v="14"/>
    <n v="1"/>
    <n v="0.57692307692307698"/>
    <n v="0.42307692307692302"/>
    <x v="5"/>
    <n v="-4"/>
    <x v="1"/>
    <n v="1"/>
    <n v="1.6329931618554501"/>
  </r>
  <r>
    <x v="5"/>
    <n v="5"/>
    <m/>
    <n v="3"/>
    <n v="8.6666666666666607"/>
    <n v="5"/>
    <n v="43.3333333333333"/>
    <n v="13.6666666666666"/>
    <n v="0.55555555555555503"/>
    <n v="1"/>
    <n v="0.44444444444444398"/>
    <x v="6"/>
    <n v="3.6666666666666599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7"/>
    <n v="-3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8"/>
    <n v="-3"/>
    <x v="1"/>
    <n v="1"/>
    <n v="1.6329931618554501"/>
  </r>
  <r>
    <x v="5"/>
    <n v="5"/>
    <m/>
    <n v="1"/>
    <n v="8"/>
    <n v="3"/>
    <n v="24"/>
    <n v="11"/>
    <n v="0.33333333333333298"/>
    <n v="0.92307692307692302"/>
    <n v="0.58974358974358898"/>
    <x v="9"/>
    <n v="5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10"/>
    <n v="-3"/>
    <x v="1"/>
    <n v="1"/>
    <n v="1.6329931618554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M3:S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rel expert sat" fld="9" baseField="0" baseItem="3"/>
    <dataField name="rel crowd sat" fld="8" baseField="0" baseItem="3"/>
  </dataFields>
  <formats count="272">
    <format dxfId="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4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4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4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4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4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4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4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4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4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4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5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5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5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5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5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5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5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5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5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5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6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6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6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6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6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6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7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7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7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7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7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7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8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8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8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8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8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8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9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9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9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97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9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0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0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0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0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0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0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1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1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1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1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1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3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3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3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3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3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39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5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5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5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84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8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86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187">
      <pivotArea collapsedLevelsAreSubtotals="1" fieldPosition="0">
        <references count="1">
          <reference field="0" count="1">
            <x v="3"/>
          </reference>
        </references>
      </pivotArea>
    </format>
    <format dxfId="188">
      <pivotArea dataOnly="0" labelOnly="1" fieldPosition="0">
        <references count="1">
          <reference field="0" count="1">
            <x v="3"/>
          </reference>
        </references>
      </pivotArea>
    </format>
    <format dxfId="1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9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1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9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9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9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0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0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0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0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0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0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0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0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0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1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1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1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1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1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1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1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1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1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2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2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2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2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2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2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2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2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2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2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3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3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3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3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3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3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3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3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3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3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4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4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4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4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4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4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4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4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4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4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5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5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5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5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5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5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5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5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5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5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6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6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6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6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6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6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L3:T53" firstHeaderRow="0" firstDataRow="1" firstDataCol="1" rowPageCount="1" colPageCount="1"/>
  <pivotFields count="16">
    <pivotField axis="axisRow" showAll="0" defaultSubtotal="0">
      <items count="6">
        <item sd="0" x="0"/>
        <item sd="0"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dataField="1" showAll="0" defaultSubtotal="0"/>
    <pivotField axis="axisPage" showAll="0" defaultSubtotal="0">
      <items count="2">
        <item x="0"/>
        <item x="1"/>
      </items>
    </pivotField>
    <pivotField dataField="1" showAll="0" defaultSubtotal="0"/>
    <pivotField dataField="1" showAll="0" defaultSubtotal="0"/>
  </pivotFields>
  <rowFields count="2">
    <field x="0"/>
    <field x="11"/>
  </rowFields>
  <rowItems count="50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3" item="0" hier="-1"/>
  </pageFields>
  <dataFields count="8">
    <dataField name="expert sat" fld="4" baseField="8" baseItem="10"/>
    <dataField name="crowd sat" fld="5" baseField="8" baseItem="10"/>
    <dataField name="sat diff" fld="12" baseField="8" baseItem="10"/>
    <dataField name="crowd std" fld="14" baseField="8" baseItem="10"/>
    <dataField name="expert std" fld="15" baseField="8" baseItem="10"/>
    <dataField name="given vote" fld="3" baseField="8" baseItem="10"/>
    <dataField name="lambda exp" fld="2" baseField="8" baseItem="5"/>
    <dataField name="Sum of satisfaction_area" fld="6" baseField="0" baseItem="0"/>
  </dataFields>
  <formats count="219">
    <format dxfId="109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097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09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095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09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093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092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091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09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089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08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087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086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085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084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08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08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081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080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079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078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077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07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075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07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073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072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071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07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069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06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067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06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065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064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06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06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061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060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059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058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057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056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055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05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053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052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051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05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049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04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047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04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045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04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04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04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041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040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039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038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037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036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035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034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03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03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31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3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29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28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27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2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25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24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23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2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02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20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19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18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1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16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1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14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13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12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1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01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09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08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07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0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05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04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03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0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01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0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999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998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99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996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99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994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993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992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99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990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989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988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987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98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985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984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983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98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981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98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979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978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97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976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97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974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973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972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97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970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969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968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96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96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965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964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963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96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961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96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959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958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957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95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95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954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953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952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95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950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949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948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94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946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94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944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43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42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41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40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39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38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37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36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35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34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33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32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31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30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29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28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27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26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25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24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23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22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21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20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19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18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17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16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15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14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913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912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911">
      <pivotArea collapsedLevelsAreSubtotals="1" fieldPosition="0">
        <references count="1">
          <reference field="0" count="1">
            <x v="3"/>
          </reference>
        </references>
      </pivotArea>
    </format>
    <format dxfId="910">
      <pivotArea dataOnly="0" labelOnly="1" fieldPosition="0">
        <references count="1">
          <reference field="0" count="1">
            <x v="3"/>
          </reference>
        </references>
      </pivotArea>
    </format>
    <format dxfId="909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11" count="0"/>
        </references>
      </pivotArea>
    </format>
    <format dxfId="908">
      <pivotArea collapsedLevelsAreSubtotals="1" fieldPosition="0">
        <references count="2">
          <reference field="4294967294" count="1" selected="0">
            <x v="7"/>
          </reference>
          <reference field="0" count="1">
            <x v="1"/>
          </reference>
        </references>
      </pivotArea>
    </format>
    <format dxfId="907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11" count="0"/>
        </references>
      </pivotArea>
    </format>
    <format dxfId="906">
      <pivotArea collapsedLevelsAreSubtotals="1" fieldPosition="0">
        <references count="2">
          <reference field="4294967294" count="1" selected="0">
            <x v="7"/>
          </reference>
          <reference field="0" count="1">
            <x v="2"/>
          </reference>
        </references>
      </pivotArea>
    </format>
    <format dxfId="905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1" count="0"/>
        </references>
      </pivotArea>
    </format>
    <format dxfId="904">
      <pivotArea collapsedLevelsAreSubtotals="1" fieldPosition="0">
        <references count="2">
          <reference field="4294967294" count="1" selected="0">
            <x v="7"/>
          </reference>
          <reference field="0" count="1">
            <x v="3"/>
          </reference>
        </references>
      </pivotArea>
    </format>
    <format dxfId="903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3"/>
          </reference>
          <reference field="11" count="0"/>
        </references>
      </pivotArea>
    </format>
    <format dxfId="902">
      <pivotArea collapsedLevelsAreSubtotals="1" fieldPosition="0">
        <references count="2">
          <reference field="4294967294" count="1" selected="0">
            <x v="7"/>
          </reference>
          <reference field="0" count="1">
            <x v="4"/>
          </reference>
        </references>
      </pivotArea>
    </format>
    <format dxfId="901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4"/>
          </reference>
          <reference field="11" count="0"/>
        </references>
      </pivotArea>
    </format>
    <format dxfId="900">
      <pivotArea collapsedLevelsAreSubtotals="1" fieldPosition="0">
        <references count="2">
          <reference field="4294967294" count="1" selected="0">
            <x v="7"/>
          </reference>
          <reference field="0" count="1">
            <x v="5"/>
          </reference>
        </references>
      </pivotArea>
    </format>
    <format dxfId="899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5"/>
          </reference>
          <reference field="11" count="0"/>
        </references>
      </pivotArea>
    </format>
    <format dxfId="898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11" count="0"/>
        </references>
      </pivotArea>
    </format>
    <format dxfId="897">
      <pivotArea collapsedLevelsAreSubtotals="1" fieldPosition="0">
        <references count="2">
          <reference field="4294967294" count="1" selected="0">
            <x v="7"/>
          </reference>
          <reference field="0" count="1">
            <x v="1"/>
          </reference>
        </references>
      </pivotArea>
    </format>
    <format dxfId="896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11" count="0"/>
        </references>
      </pivotArea>
    </format>
    <format dxfId="895">
      <pivotArea collapsedLevelsAreSubtotals="1" fieldPosition="0">
        <references count="2">
          <reference field="4294967294" count="1" selected="0">
            <x v="7"/>
          </reference>
          <reference field="0" count="1">
            <x v="2"/>
          </reference>
        </references>
      </pivotArea>
    </format>
    <format dxfId="894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1" count="0"/>
        </references>
      </pivotArea>
    </format>
    <format dxfId="893">
      <pivotArea collapsedLevelsAreSubtotals="1" fieldPosition="0">
        <references count="2">
          <reference field="4294967294" count="1" selected="0">
            <x v="7"/>
          </reference>
          <reference field="0" count="1">
            <x v="3"/>
          </reference>
        </references>
      </pivotArea>
    </format>
    <format dxfId="892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3"/>
          </reference>
          <reference field="11" count="0"/>
        </references>
      </pivotArea>
    </format>
    <format dxfId="891">
      <pivotArea collapsedLevelsAreSubtotals="1" fieldPosition="0">
        <references count="2">
          <reference field="4294967294" count="1" selected="0">
            <x v="7"/>
          </reference>
          <reference field="0" count="1">
            <x v="4"/>
          </reference>
        </references>
      </pivotArea>
    </format>
    <format dxfId="890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4"/>
          </reference>
          <reference field="11" count="0"/>
        </references>
      </pivotArea>
    </format>
    <format dxfId="889">
      <pivotArea collapsedLevelsAreSubtotals="1" fieldPosition="0">
        <references count="2">
          <reference field="4294967294" count="1" selected="0">
            <x v="7"/>
          </reference>
          <reference field="0" count="1">
            <x v="5"/>
          </reference>
        </references>
      </pivotArea>
    </format>
    <format dxfId="888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5"/>
          </reference>
          <reference field="11" count="0"/>
        </references>
      </pivotArea>
    </format>
    <format dxfId="887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886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885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884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883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882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881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880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1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Z16" firstHeaderRow="1" firstDataRow="3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13" item="1" hier="-1"/>
  </pageFields>
  <dataFields count="4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</dataFields>
  <formats count="147">
    <format dxfId="547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546">
      <pivotArea collapsedLevelsAreSubtotals="1" fieldPosition="0">
        <references count="1">
          <reference field="0" count="1">
            <x v="1"/>
          </reference>
        </references>
      </pivotArea>
    </format>
    <format dxfId="545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44">
      <pivotArea collapsedLevelsAreSubtotals="1" fieldPosition="0">
        <references count="1">
          <reference field="0" count="1">
            <x v="2"/>
          </reference>
        </references>
      </pivotArea>
    </format>
    <format dxfId="543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42">
      <pivotArea collapsedLevelsAreSubtotals="1" fieldPosition="0">
        <references count="1">
          <reference field="0" count="1">
            <x v="3"/>
          </reference>
        </references>
      </pivotArea>
    </format>
    <format dxfId="541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40">
      <pivotArea collapsedLevelsAreSubtotals="1" fieldPosition="0">
        <references count="1">
          <reference field="0" count="1">
            <x v="4"/>
          </reference>
        </references>
      </pivotArea>
    </format>
    <format dxfId="53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38">
      <pivotArea collapsedLevelsAreSubtotals="1" fieldPosition="0">
        <references count="1">
          <reference field="0" count="1">
            <x v="5"/>
          </reference>
        </references>
      </pivotArea>
    </format>
    <format dxfId="537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36">
      <pivotArea grandRow="1" outline="0" collapsedLevelsAreSubtotals="1" fieldPosition="0"/>
    </format>
    <format dxfId="53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534">
      <pivotArea collapsedLevelsAreSubtotals="1" fieldPosition="0">
        <references count="1">
          <reference field="0" count="1">
            <x v="1"/>
          </reference>
        </references>
      </pivotArea>
    </format>
    <format dxfId="53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32">
      <pivotArea collapsedLevelsAreSubtotals="1" fieldPosition="0">
        <references count="1">
          <reference field="0" count="1">
            <x v="2"/>
          </reference>
        </references>
      </pivotArea>
    </format>
    <format dxfId="53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30">
      <pivotArea collapsedLevelsAreSubtotals="1" fieldPosition="0">
        <references count="1">
          <reference field="0" count="1">
            <x v="3"/>
          </reference>
        </references>
      </pivotArea>
    </format>
    <format dxfId="52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28">
      <pivotArea collapsedLevelsAreSubtotals="1" fieldPosition="0">
        <references count="1">
          <reference field="0" count="1">
            <x v="4"/>
          </reference>
        </references>
      </pivotArea>
    </format>
    <format dxfId="52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26">
      <pivotArea collapsedLevelsAreSubtotals="1" fieldPosition="0">
        <references count="1">
          <reference field="0" count="1">
            <x v="5"/>
          </reference>
        </references>
      </pivotArea>
    </format>
    <format dxfId="52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24">
      <pivotArea grandRow="1" outline="0" collapsedLevelsAreSubtotals="1" fieldPosition="0"/>
    </format>
    <format dxfId="523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522">
      <pivotArea collapsedLevelsAreSubtotals="1" fieldPosition="0">
        <references count="1">
          <reference field="0" count="1">
            <x v="1"/>
          </reference>
        </references>
      </pivotArea>
    </format>
    <format dxfId="521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20">
      <pivotArea collapsedLevelsAreSubtotals="1" fieldPosition="0">
        <references count="1">
          <reference field="0" count="1">
            <x v="2"/>
          </reference>
        </references>
      </pivotArea>
    </format>
    <format dxfId="519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18">
      <pivotArea collapsedLevelsAreSubtotals="1" fieldPosition="0">
        <references count="1">
          <reference field="0" count="1">
            <x v="3"/>
          </reference>
        </references>
      </pivotArea>
    </format>
    <format dxfId="51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16">
      <pivotArea collapsedLevelsAreSubtotals="1" fieldPosition="0">
        <references count="1">
          <reference field="0" count="1">
            <x v="4"/>
          </reference>
        </references>
      </pivotArea>
    </format>
    <format dxfId="515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14">
      <pivotArea collapsedLevelsAreSubtotals="1" fieldPosition="0">
        <references count="1">
          <reference field="0" count="1">
            <x v="5"/>
          </reference>
        </references>
      </pivotArea>
    </format>
    <format dxfId="513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12">
      <pivotArea grandRow="1" outline="0" collapsedLevelsAreSubtotals="1" fieldPosition="0"/>
    </format>
    <format dxfId="511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510">
      <pivotArea collapsedLevelsAreSubtotals="1" fieldPosition="0">
        <references count="1">
          <reference field="0" count="1">
            <x v="1"/>
          </reference>
        </references>
      </pivotArea>
    </format>
    <format dxfId="509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08">
      <pivotArea collapsedLevelsAreSubtotals="1" fieldPosition="0">
        <references count="1">
          <reference field="0" count="1">
            <x v="2"/>
          </reference>
        </references>
      </pivotArea>
    </format>
    <format dxfId="507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06">
      <pivotArea collapsedLevelsAreSubtotals="1" fieldPosition="0">
        <references count="1">
          <reference field="0" count="1">
            <x v="3"/>
          </reference>
        </references>
      </pivotArea>
    </format>
    <format dxfId="505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04">
      <pivotArea collapsedLevelsAreSubtotals="1" fieldPosition="0">
        <references count="1">
          <reference field="0" count="1">
            <x v="4"/>
          </reference>
        </references>
      </pivotArea>
    </format>
    <format dxfId="503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02">
      <pivotArea collapsedLevelsAreSubtotals="1" fieldPosition="0">
        <references count="1">
          <reference field="0" count="1">
            <x v="5"/>
          </reference>
        </references>
      </pivotArea>
    </format>
    <format dxfId="501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00">
      <pivotArea grandRow="1" outline="0" collapsedLevelsAreSubtotals="1" fieldPosition="0"/>
    </format>
    <format dxfId="49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498">
      <pivotArea collapsedLevelsAreSubtotals="1" fieldPosition="0">
        <references count="1">
          <reference field="0" count="1">
            <x v="1"/>
          </reference>
        </references>
      </pivotArea>
    </format>
    <format dxfId="49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496">
      <pivotArea collapsedLevelsAreSubtotals="1" fieldPosition="0">
        <references count="1">
          <reference field="0" count="1">
            <x v="2"/>
          </reference>
        </references>
      </pivotArea>
    </format>
    <format dxfId="49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494">
      <pivotArea collapsedLevelsAreSubtotals="1" fieldPosition="0">
        <references count="1">
          <reference field="0" count="1">
            <x v="3"/>
          </reference>
        </references>
      </pivotArea>
    </format>
    <format dxfId="49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492">
      <pivotArea collapsedLevelsAreSubtotals="1" fieldPosition="0">
        <references count="1">
          <reference field="0" count="1">
            <x v="4"/>
          </reference>
        </references>
      </pivotArea>
    </format>
    <format dxfId="49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490">
      <pivotArea collapsedLevelsAreSubtotals="1" fieldPosition="0">
        <references count="1">
          <reference field="0" count="1">
            <x v="5"/>
          </reference>
        </references>
      </pivotArea>
    </format>
    <format dxfId="48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488">
      <pivotArea grandRow="1" outline="0" collapsedLevelsAreSubtotals="1" fieldPosition="0"/>
    </format>
    <format dxfId="487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486">
      <pivotArea collapsedLevelsAreSubtotals="1" fieldPosition="0">
        <references count="1">
          <reference field="0" count="1">
            <x v="1"/>
          </reference>
        </references>
      </pivotArea>
    </format>
    <format dxfId="485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484">
      <pivotArea collapsedLevelsAreSubtotals="1" fieldPosition="0">
        <references count="1">
          <reference field="0" count="1">
            <x v="2"/>
          </reference>
        </references>
      </pivotArea>
    </format>
    <format dxfId="483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482">
      <pivotArea collapsedLevelsAreSubtotals="1" fieldPosition="0">
        <references count="1">
          <reference field="0" count="1">
            <x v="3"/>
          </reference>
        </references>
      </pivotArea>
    </format>
    <format dxfId="481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480">
      <pivotArea collapsedLevelsAreSubtotals="1" fieldPosition="0">
        <references count="1">
          <reference field="0" count="1">
            <x v="4"/>
          </reference>
        </references>
      </pivotArea>
    </format>
    <format dxfId="47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478">
      <pivotArea collapsedLevelsAreSubtotals="1" fieldPosition="0">
        <references count="1">
          <reference field="0" count="1">
            <x v="5"/>
          </reference>
        </references>
      </pivotArea>
    </format>
    <format dxfId="477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476">
      <pivotArea grandRow="1" outline="0" collapsedLevelsAreSubtotals="1" fieldPosition="0"/>
    </format>
    <format dxfId="475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474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473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472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471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470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469">
      <pivotArea collapsedLevelsAreSubtotals="1" fieldPosition="0">
        <references count="1">
          <reference field="0" count="1">
            <x v="3"/>
          </reference>
        </references>
      </pivotArea>
    </format>
    <format dxfId="468">
      <pivotArea dataOnly="0" labelOnly="1" fieldPosition="0">
        <references count="1">
          <reference field="0" count="1">
            <x v="3"/>
          </reference>
        </references>
      </pivotArea>
    </format>
    <format dxfId="467">
      <pivotArea collapsedLevelsAreSubtotals="1" fieldPosition="0">
        <references count="1">
          <reference field="0" count="1">
            <x v="5"/>
          </reference>
        </references>
      </pivotArea>
    </format>
    <format dxfId="466">
      <pivotArea dataOnly="0" labelOnly="1" fieldPosition="0">
        <references count="1">
          <reference field="0" count="1">
            <x v="5"/>
          </reference>
        </references>
      </pivotArea>
    </format>
    <format dxfId="4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5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5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5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5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4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4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4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4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27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42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2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4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418">
      <pivotArea collapsedLevelsAreSubtotals="1" fieldPosition="0">
        <references count="1">
          <reference field="0" count="1">
            <x v="1"/>
          </reference>
        </references>
      </pivotArea>
    </format>
    <format dxfId="417">
      <pivotArea dataOnly="0" labelOnly="1" fieldPosition="0">
        <references count="1">
          <reference field="0" count="1">
            <x v="1"/>
          </reference>
        </references>
      </pivotArea>
    </format>
    <format dxfId="416">
      <pivotArea dataOnly="0" fieldPosition="0">
        <references count="2">
          <reference field="11" count="3">
            <x v="8"/>
            <x v="9"/>
            <x v="10"/>
          </reference>
          <reference field="13" count="1" selected="0">
            <x v="1"/>
          </reference>
        </references>
      </pivotArea>
    </format>
    <format dxfId="415">
      <pivotArea dataOnly="0" labelOnly="1" fieldPosition="0">
        <references count="1">
          <reference field="0" count="1">
            <x v="5"/>
          </reference>
        </references>
      </pivotArea>
    </format>
    <format dxfId="414">
      <pivotArea collapsedLevelsAreSubtotals="1" fieldPosition="0">
        <references count="1">
          <reference field="0" count="1">
            <x v="5"/>
          </reference>
        </references>
      </pivotArea>
    </format>
    <format dxfId="413">
      <pivotArea dataOnly="0" labelOnly="1" fieldPosition="0">
        <references count="1">
          <reference field="0" count="1">
            <x v="5"/>
          </reference>
        </references>
      </pivotArea>
    </format>
    <format dxfId="412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411">
      <pivotArea collapsedLevelsAreSubtotals="1" fieldPosition="0">
        <references count="1">
          <reference field="0" count="1">
            <x v="3"/>
          </reference>
        </references>
      </pivotArea>
    </format>
    <format dxfId="410">
      <pivotArea dataOnly="0" labelOnly="1" fieldPosition="0">
        <references count="1">
          <reference field="0" count="1">
            <x v="3"/>
          </reference>
        </references>
      </pivotArea>
    </format>
    <format dxfId="409">
      <pivotArea outline="0" collapsedLevelsAreSubtotals="1" fieldPosition="0"/>
    </format>
    <format dxfId="408">
      <pivotArea outline="0" collapsedLevelsAreSubtotals="1" fieldPosition="0"/>
    </format>
    <format dxfId="407">
      <pivotArea outline="0" collapsedLevelsAreSubtotals="1" fieldPosition="0"/>
    </format>
    <format dxfId="406">
      <pivotArea outline="0" collapsedLevelsAreSubtotals="1" fieldPosition="0"/>
    </format>
    <format dxfId="405">
      <pivotArea outline="0" collapsedLevelsAreSubtotals="1" fieldPosition="0"/>
    </format>
    <format dxfId="404">
      <pivotArea outline="0" collapsedLevelsAreSubtotals="1" fieldPosition="0"/>
    </format>
    <format dxfId="403">
      <pivotArea outline="0" collapsedLevelsAreSubtotals="1" fieldPosition="0"/>
    </format>
    <format dxfId="402">
      <pivotArea outline="0" collapsedLevelsAreSubtotals="1" fieldPosition="0"/>
    </format>
    <format dxfId="40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C3:BA16" firstHeaderRow="1" firstDataRow="3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13" item="0" hier="-1"/>
  </pageFields>
  <dataFields count="4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</dataFields>
  <formats count="203">
    <format dxfId="75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4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4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4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4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4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4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4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4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4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4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3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3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3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3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3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3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3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3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3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3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2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2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2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2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2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2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2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2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2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2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1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1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1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1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1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1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1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1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1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1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0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0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0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0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0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0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0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0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0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0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69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69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69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69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69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69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69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69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69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69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68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68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68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68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68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68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8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8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8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7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7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7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7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7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6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6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6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6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6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5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5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5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5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5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4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4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4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4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3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3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3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3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3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3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3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2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2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2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2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2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1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1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1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1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0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0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0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0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0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0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0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0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59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59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59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5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5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5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5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5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5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5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5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5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5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5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5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5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5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5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5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5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66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56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564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563">
      <pivotArea collapsedLevelsAreSubtotals="1" fieldPosition="0">
        <references count="1">
          <reference field="0" count="1">
            <x v="3"/>
          </reference>
        </references>
      </pivotArea>
    </format>
    <format dxfId="562">
      <pivotArea dataOnly="0" labelOnly="1" fieldPosition="0">
        <references count="1">
          <reference field="0" count="1">
            <x v="3"/>
          </reference>
        </references>
      </pivotArea>
    </format>
    <format dxfId="5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5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5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5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5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5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5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5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553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552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551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550">
      <pivotArea dataOnly="0" fieldPosition="0">
        <references count="2">
          <reference field="0" count="1">
            <x v="3"/>
          </reference>
          <reference field="13" count="1" selected="0">
            <x v="0"/>
          </reference>
        </references>
      </pivotArea>
    </format>
    <format dxfId="549">
      <pivotArea outline="0" collapsedLevelsAreSubtotals="1" fieldPosition="0"/>
    </format>
    <format dxfId="5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H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rel expert sat" fld="9" baseField="0" baseItem="4"/>
    <dataField name="rel crowd sat" fld="8" baseField="0" baseItem="4"/>
  </dataFields>
  <formats count="129">
    <format dxfId="27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73">
      <pivotArea collapsedLevelsAreSubtotals="1" fieldPosition="0">
        <references count="1">
          <reference field="0" count="1">
            <x v="1"/>
          </reference>
        </references>
      </pivotArea>
    </format>
    <format dxfId="27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75">
      <pivotArea collapsedLevelsAreSubtotals="1" fieldPosition="0">
        <references count="1">
          <reference field="0" count="1">
            <x v="2"/>
          </reference>
        </references>
      </pivotArea>
    </format>
    <format dxfId="27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77">
      <pivotArea collapsedLevelsAreSubtotals="1" fieldPosition="0">
        <references count="1">
          <reference field="0" count="1">
            <x v="3"/>
          </reference>
        </references>
      </pivotArea>
    </format>
    <format dxfId="27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79">
      <pivotArea collapsedLevelsAreSubtotals="1" fieldPosition="0">
        <references count="1">
          <reference field="0" count="1">
            <x v="4"/>
          </reference>
        </references>
      </pivotArea>
    </format>
    <format dxfId="28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81">
      <pivotArea collapsedLevelsAreSubtotals="1" fieldPosition="0">
        <references count="1">
          <reference field="0" count="1">
            <x v="5"/>
          </reference>
        </references>
      </pivotArea>
    </format>
    <format dxfId="28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83">
      <pivotArea grandRow="1" outline="0" collapsedLevelsAreSubtotals="1" fieldPosition="0"/>
    </format>
    <format dxfId="28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85">
      <pivotArea collapsedLevelsAreSubtotals="1" fieldPosition="0">
        <references count="1">
          <reference field="0" count="1">
            <x v="1"/>
          </reference>
        </references>
      </pivotArea>
    </format>
    <format dxfId="28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87">
      <pivotArea collapsedLevelsAreSubtotals="1" fieldPosition="0">
        <references count="1">
          <reference field="0" count="1">
            <x v="2"/>
          </reference>
        </references>
      </pivotArea>
    </format>
    <format dxfId="28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89">
      <pivotArea collapsedLevelsAreSubtotals="1" fieldPosition="0">
        <references count="1">
          <reference field="0" count="1">
            <x v="3"/>
          </reference>
        </references>
      </pivotArea>
    </format>
    <format dxfId="29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91">
      <pivotArea collapsedLevelsAreSubtotals="1" fieldPosition="0">
        <references count="1">
          <reference field="0" count="1">
            <x v="4"/>
          </reference>
        </references>
      </pivotArea>
    </format>
    <format dxfId="29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93">
      <pivotArea collapsedLevelsAreSubtotals="1" fieldPosition="0">
        <references count="1">
          <reference field="0" count="1">
            <x v="5"/>
          </reference>
        </references>
      </pivotArea>
    </format>
    <format dxfId="29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95">
      <pivotArea grandRow="1" outline="0" collapsedLevelsAreSubtotals="1" fieldPosition="0"/>
    </format>
    <format dxfId="29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97">
      <pivotArea collapsedLevelsAreSubtotals="1" fieldPosition="0">
        <references count="1">
          <reference field="0" count="1">
            <x v="1"/>
          </reference>
        </references>
      </pivotArea>
    </format>
    <format dxfId="29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99">
      <pivotArea collapsedLevelsAreSubtotals="1" fieldPosition="0">
        <references count="1">
          <reference field="0" count="1">
            <x v="2"/>
          </reference>
        </references>
      </pivotArea>
    </format>
    <format dxfId="30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01">
      <pivotArea collapsedLevelsAreSubtotals="1" fieldPosition="0">
        <references count="1">
          <reference field="0" count="1">
            <x v="3"/>
          </reference>
        </references>
      </pivotArea>
    </format>
    <format dxfId="30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03">
      <pivotArea collapsedLevelsAreSubtotals="1" fieldPosition="0">
        <references count="1">
          <reference field="0" count="1">
            <x v="4"/>
          </reference>
        </references>
      </pivotArea>
    </format>
    <format dxfId="30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05">
      <pivotArea collapsedLevelsAreSubtotals="1" fieldPosition="0">
        <references count="1">
          <reference field="0" count="1">
            <x v="5"/>
          </reference>
        </references>
      </pivotArea>
    </format>
    <format dxfId="30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07">
      <pivotArea grandRow="1" outline="0" collapsedLevelsAreSubtotals="1" fieldPosition="0"/>
    </format>
    <format dxfId="30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09">
      <pivotArea collapsedLevelsAreSubtotals="1" fieldPosition="0">
        <references count="1">
          <reference field="0" count="1">
            <x v="1"/>
          </reference>
        </references>
      </pivotArea>
    </format>
    <format dxfId="31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11">
      <pivotArea collapsedLevelsAreSubtotals="1" fieldPosition="0">
        <references count="1">
          <reference field="0" count="1">
            <x v="2"/>
          </reference>
        </references>
      </pivotArea>
    </format>
    <format dxfId="31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13">
      <pivotArea collapsedLevelsAreSubtotals="1" fieldPosition="0">
        <references count="1">
          <reference field="0" count="1">
            <x v="3"/>
          </reference>
        </references>
      </pivotArea>
    </format>
    <format dxfId="31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15">
      <pivotArea collapsedLevelsAreSubtotals="1" fieldPosition="0">
        <references count="1">
          <reference field="0" count="1">
            <x v="4"/>
          </reference>
        </references>
      </pivotArea>
    </format>
    <format dxfId="31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17">
      <pivotArea collapsedLevelsAreSubtotals="1" fieldPosition="0">
        <references count="1">
          <reference field="0" count="1">
            <x v="5"/>
          </reference>
        </references>
      </pivotArea>
    </format>
    <format dxfId="31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19">
      <pivotArea grandRow="1" outline="0" collapsedLevelsAreSubtotals="1" fieldPosition="0"/>
    </format>
    <format dxfId="32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21">
      <pivotArea collapsedLevelsAreSubtotals="1" fieldPosition="0">
        <references count="1">
          <reference field="0" count="1">
            <x v="1"/>
          </reference>
        </references>
      </pivotArea>
    </format>
    <format dxfId="32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23">
      <pivotArea collapsedLevelsAreSubtotals="1" fieldPosition="0">
        <references count="1">
          <reference field="0" count="1">
            <x v="2"/>
          </reference>
        </references>
      </pivotArea>
    </format>
    <format dxfId="32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25">
      <pivotArea collapsedLevelsAreSubtotals="1" fieldPosition="0">
        <references count="1">
          <reference field="0" count="1">
            <x v="3"/>
          </reference>
        </references>
      </pivotArea>
    </format>
    <format dxfId="32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27">
      <pivotArea collapsedLevelsAreSubtotals="1" fieldPosition="0">
        <references count="1">
          <reference field="0" count="1">
            <x v="4"/>
          </reference>
        </references>
      </pivotArea>
    </format>
    <format dxfId="32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29">
      <pivotArea collapsedLevelsAreSubtotals="1" fieldPosition="0">
        <references count="1">
          <reference field="0" count="1">
            <x v="5"/>
          </reference>
        </references>
      </pivotArea>
    </format>
    <format dxfId="33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31">
      <pivotArea grandRow="1" outline="0" collapsedLevelsAreSubtotals="1" fieldPosition="0"/>
    </format>
    <format dxfId="33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33">
      <pivotArea collapsedLevelsAreSubtotals="1" fieldPosition="0">
        <references count="1">
          <reference field="0" count="1">
            <x v="1"/>
          </reference>
        </references>
      </pivotArea>
    </format>
    <format dxfId="33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35">
      <pivotArea collapsedLevelsAreSubtotals="1" fieldPosition="0">
        <references count="1">
          <reference field="0" count="1">
            <x v="2"/>
          </reference>
        </references>
      </pivotArea>
    </format>
    <format dxfId="33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37">
      <pivotArea collapsedLevelsAreSubtotals="1" fieldPosition="0">
        <references count="1">
          <reference field="0" count="1">
            <x v="3"/>
          </reference>
        </references>
      </pivotArea>
    </format>
    <format dxfId="33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39">
      <pivotArea collapsedLevelsAreSubtotals="1" fieldPosition="0">
        <references count="1">
          <reference field="0" count="1">
            <x v="4"/>
          </reference>
        </references>
      </pivotArea>
    </format>
    <format dxfId="34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41">
      <pivotArea collapsedLevelsAreSubtotals="1" fieldPosition="0">
        <references count="1">
          <reference field="0" count="1">
            <x v="5"/>
          </reference>
        </references>
      </pivotArea>
    </format>
    <format dxfId="34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43">
      <pivotArea grandRow="1" outline="0" collapsedLevelsAreSubtotals="1" fieldPosition="0"/>
    </format>
    <format dxfId="344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345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346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347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348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349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350">
      <pivotArea collapsedLevelsAreSubtotals="1" fieldPosition="0">
        <references count="1">
          <reference field="0" count="1">
            <x v="3"/>
          </reference>
        </references>
      </pivotArea>
    </format>
    <format dxfId="351">
      <pivotArea dataOnly="0" labelOnly="1" fieldPosition="0">
        <references count="1">
          <reference field="0" count="1">
            <x v="3"/>
          </reference>
        </references>
      </pivotArea>
    </format>
    <format dxfId="352">
      <pivotArea collapsedLevelsAreSubtotals="1" fieldPosition="0">
        <references count="1">
          <reference field="0" count="1">
            <x v="5"/>
          </reference>
        </references>
      </pivotArea>
    </format>
    <format dxfId="353">
      <pivotArea dataOnly="0" labelOnly="1" fieldPosition="0">
        <references count="1">
          <reference field="0" count="1">
            <x v="5"/>
          </reference>
        </references>
      </pivotArea>
    </format>
    <format dxfId="35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5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92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39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9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3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9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9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H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rel expert sat" fld="9" baseField="0" baseItem="4"/>
    <dataField name="rel crowd sat" fld="8" baseField="0" baseItem="4"/>
  </dataFields>
  <formats count="129">
    <format dxfId="206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068">
      <pivotArea collapsedLevelsAreSubtotals="1" fieldPosition="0">
        <references count="1">
          <reference field="0" count="1">
            <x v="1"/>
          </reference>
        </references>
      </pivotArea>
    </format>
    <format dxfId="206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066">
      <pivotArea collapsedLevelsAreSubtotals="1" fieldPosition="0">
        <references count="1">
          <reference field="0" count="1">
            <x v="2"/>
          </reference>
        </references>
      </pivotArea>
    </format>
    <format dxfId="206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064">
      <pivotArea collapsedLevelsAreSubtotals="1" fieldPosition="0">
        <references count="1">
          <reference field="0" count="1">
            <x v="3"/>
          </reference>
        </references>
      </pivotArea>
    </format>
    <format dxfId="206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062">
      <pivotArea collapsedLevelsAreSubtotals="1" fieldPosition="0">
        <references count="1">
          <reference field="0" count="1">
            <x v="4"/>
          </reference>
        </references>
      </pivotArea>
    </format>
    <format dxfId="206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060">
      <pivotArea collapsedLevelsAreSubtotals="1" fieldPosition="0">
        <references count="1">
          <reference field="0" count="1">
            <x v="5"/>
          </reference>
        </references>
      </pivotArea>
    </format>
    <format dxfId="205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058">
      <pivotArea grandRow="1" outline="0" collapsedLevelsAreSubtotals="1" fieldPosition="0"/>
    </format>
    <format dxfId="2057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056">
      <pivotArea collapsedLevelsAreSubtotals="1" fieldPosition="0">
        <references count="1">
          <reference field="0" count="1">
            <x v="1"/>
          </reference>
        </references>
      </pivotArea>
    </format>
    <format dxfId="2055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054">
      <pivotArea collapsedLevelsAreSubtotals="1" fieldPosition="0">
        <references count="1">
          <reference field="0" count="1">
            <x v="2"/>
          </reference>
        </references>
      </pivotArea>
    </format>
    <format dxfId="2053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052">
      <pivotArea collapsedLevelsAreSubtotals="1" fieldPosition="0">
        <references count="1">
          <reference field="0" count="1">
            <x v="3"/>
          </reference>
        </references>
      </pivotArea>
    </format>
    <format dxfId="2051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050">
      <pivotArea collapsedLevelsAreSubtotals="1" fieldPosition="0">
        <references count="1">
          <reference field="0" count="1">
            <x v="4"/>
          </reference>
        </references>
      </pivotArea>
    </format>
    <format dxfId="204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048">
      <pivotArea collapsedLevelsAreSubtotals="1" fieldPosition="0">
        <references count="1">
          <reference field="0" count="1">
            <x v="5"/>
          </reference>
        </references>
      </pivotArea>
    </format>
    <format dxfId="2047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046">
      <pivotArea grandRow="1" outline="0" collapsedLevelsAreSubtotals="1" fieldPosition="0"/>
    </format>
    <format dxfId="204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044">
      <pivotArea collapsedLevelsAreSubtotals="1" fieldPosition="0">
        <references count="1">
          <reference field="0" count="1">
            <x v="1"/>
          </reference>
        </references>
      </pivotArea>
    </format>
    <format dxfId="204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042">
      <pivotArea collapsedLevelsAreSubtotals="1" fieldPosition="0">
        <references count="1">
          <reference field="0" count="1">
            <x v="2"/>
          </reference>
        </references>
      </pivotArea>
    </format>
    <format dxfId="204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040">
      <pivotArea collapsedLevelsAreSubtotals="1" fieldPosition="0">
        <references count="1">
          <reference field="0" count="1">
            <x v="3"/>
          </reference>
        </references>
      </pivotArea>
    </format>
    <format dxfId="203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038">
      <pivotArea collapsedLevelsAreSubtotals="1" fieldPosition="0">
        <references count="1">
          <reference field="0" count="1">
            <x v="4"/>
          </reference>
        </references>
      </pivotArea>
    </format>
    <format dxfId="203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036">
      <pivotArea collapsedLevelsAreSubtotals="1" fieldPosition="0">
        <references count="1">
          <reference field="0" count="1">
            <x v="5"/>
          </reference>
        </references>
      </pivotArea>
    </format>
    <format dxfId="203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034">
      <pivotArea grandRow="1" outline="0" collapsedLevelsAreSubtotals="1" fieldPosition="0"/>
    </format>
    <format dxfId="2033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032">
      <pivotArea collapsedLevelsAreSubtotals="1" fieldPosition="0">
        <references count="1">
          <reference field="0" count="1">
            <x v="1"/>
          </reference>
        </references>
      </pivotArea>
    </format>
    <format dxfId="2031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030">
      <pivotArea collapsedLevelsAreSubtotals="1" fieldPosition="0">
        <references count="1">
          <reference field="0" count="1">
            <x v="2"/>
          </reference>
        </references>
      </pivotArea>
    </format>
    <format dxfId="2029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028">
      <pivotArea collapsedLevelsAreSubtotals="1" fieldPosition="0">
        <references count="1">
          <reference field="0" count="1">
            <x v="3"/>
          </reference>
        </references>
      </pivotArea>
    </format>
    <format dxfId="202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026">
      <pivotArea collapsedLevelsAreSubtotals="1" fieldPosition="0">
        <references count="1">
          <reference field="0" count="1">
            <x v="4"/>
          </reference>
        </references>
      </pivotArea>
    </format>
    <format dxfId="2025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024">
      <pivotArea collapsedLevelsAreSubtotals="1" fieldPosition="0">
        <references count="1">
          <reference field="0" count="1">
            <x v="5"/>
          </reference>
        </references>
      </pivotArea>
    </format>
    <format dxfId="2023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022">
      <pivotArea grandRow="1" outline="0" collapsedLevelsAreSubtotals="1" fieldPosition="0"/>
    </format>
    <format dxfId="2021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020">
      <pivotArea collapsedLevelsAreSubtotals="1" fieldPosition="0">
        <references count="1">
          <reference field="0" count="1">
            <x v="1"/>
          </reference>
        </references>
      </pivotArea>
    </format>
    <format dxfId="2019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018">
      <pivotArea collapsedLevelsAreSubtotals="1" fieldPosition="0">
        <references count="1">
          <reference field="0" count="1">
            <x v="2"/>
          </reference>
        </references>
      </pivotArea>
    </format>
    <format dxfId="2017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016">
      <pivotArea collapsedLevelsAreSubtotals="1" fieldPosition="0">
        <references count="1">
          <reference field="0" count="1">
            <x v="3"/>
          </reference>
        </references>
      </pivotArea>
    </format>
    <format dxfId="2015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014">
      <pivotArea collapsedLevelsAreSubtotals="1" fieldPosition="0">
        <references count="1">
          <reference field="0" count="1">
            <x v="4"/>
          </reference>
        </references>
      </pivotArea>
    </format>
    <format dxfId="2013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012">
      <pivotArea collapsedLevelsAreSubtotals="1" fieldPosition="0">
        <references count="1">
          <reference field="0" count="1">
            <x v="5"/>
          </reference>
        </references>
      </pivotArea>
    </format>
    <format dxfId="2011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010">
      <pivotArea grandRow="1" outline="0" collapsedLevelsAreSubtotals="1" fieldPosition="0"/>
    </format>
    <format dxfId="200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008">
      <pivotArea collapsedLevelsAreSubtotals="1" fieldPosition="0">
        <references count="1">
          <reference field="0" count="1">
            <x v="1"/>
          </reference>
        </references>
      </pivotArea>
    </format>
    <format dxfId="200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006">
      <pivotArea collapsedLevelsAreSubtotals="1" fieldPosition="0">
        <references count="1">
          <reference field="0" count="1">
            <x v="2"/>
          </reference>
        </references>
      </pivotArea>
    </format>
    <format dxfId="200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004">
      <pivotArea collapsedLevelsAreSubtotals="1" fieldPosition="0">
        <references count="1">
          <reference field="0" count="1">
            <x v="3"/>
          </reference>
        </references>
      </pivotArea>
    </format>
    <format dxfId="200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002">
      <pivotArea collapsedLevelsAreSubtotals="1" fieldPosition="0">
        <references count="1">
          <reference field="0" count="1">
            <x v="4"/>
          </reference>
        </references>
      </pivotArea>
    </format>
    <format dxfId="200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000">
      <pivotArea collapsedLevelsAreSubtotals="1" fieldPosition="0">
        <references count="1">
          <reference field="0" count="1">
            <x v="5"/>
          </reference>
        </references>
      </pivotArea>
    </format>
    <format dxfId="199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998">
      <pivotArea grandRow="1" outline="0" collapsedLevelsAreSubtotals="1" fieldPosition="0"/>
    </format>
    <format dxfId="1997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996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99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994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993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1992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1991">
      <pivotArea collapsedLevelsAreSubtotals="1" fieldPosition="0">
        <references count="1">
          <reference field="0" count="1">
            <x v="3"/>
          </reference>
        </references>
      </pivotArea>
    </format>
    <format dxfId="1990">
      <pivotArea dataOnly="0" labelOnly="1" fieldPosition="0">
        <references count="1">
          <reference field="0" count="1">
            <x v="3"/>
          </reference>
        </references>
      </pivotArea>
    </format>
    <format dxfId="1989">
      <pivotArea collapsedLevelsAreSubtotals="1" fieldPosition="0">
        <references count="1">
          <reference field="0" count="1">
            <x v="5"/>
          </reference>
        </references>
      </pivotArea>
    </format>
    <format dxfId="1988">
      <pivotArea dataOnly="0" labelOnly="1" fieldPosition="0">
        <references count="1">
          <reference field="0" count="1">
            <x v="5"/>
          </reference>
        </references>
      </pivotArea>
    </format>
    <format dxfId="19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9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9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9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9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9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9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9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9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9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9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9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9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9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9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9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9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9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9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9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9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9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9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9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9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9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9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9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9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9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9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95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9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95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95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95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9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9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949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19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9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9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9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9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9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9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9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M3:S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rel expert sat" fld="9" baseField="0" baseItem="3"/>
    <dataField name="rel crowd sat" fld="8" baseField="0" baseItem="3"/>
  </dataFields>
  <formats count="272">
    <format dxfId="234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34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33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33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33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33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33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33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33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33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33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33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32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32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32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32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32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32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32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32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32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32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31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31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31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31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31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31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31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31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31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31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30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30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30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30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30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30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30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30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30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30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29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29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29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29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29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29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29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29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29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29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28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28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28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28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28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28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28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28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28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28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27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27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27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27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27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27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2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27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2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27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2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26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2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26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2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26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26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26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26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2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25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2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25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2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25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2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2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25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2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25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2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24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2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24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2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24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2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2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24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2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23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2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23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2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23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2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23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23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2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23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2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22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2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22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2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22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2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22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2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2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21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2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21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2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21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2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21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2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21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2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2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20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2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20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20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20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2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20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20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20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19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1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19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1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19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1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19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1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19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1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18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18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1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57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2156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2155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2154">
      <pivotArea collapsedLevelsAreSubtotals="1" fieldPosition="0">
        <references count="1">
          <reference field="0" count="1">
            <x v="3"/>
          </reference>
        </references>
      </pivotArea>
    </format>
    <format dxfId="2153">
      <pivotArea dataOnly="0" labelOnly="1" fieldPosition="0">
        <references count="1">
          <reference field="0" count="1">
            <x v="3"/>
          </reference>
        </references>
      </pivotArea>
    </format>
    <format dxfId="21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21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1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1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1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21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1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1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14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4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14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14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14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13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13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13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13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13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3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13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13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13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13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12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12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12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12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2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12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12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12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12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12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11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11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11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1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11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11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11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11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11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11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10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10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0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10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10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10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10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10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10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10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09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9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09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09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09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09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09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09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09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09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08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08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08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08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08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08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08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08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08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08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07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07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207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207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20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0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0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0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0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0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Q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rel expert sat" fld="9" baseField="0" baseItem="3"/>
    <dataField name="rel crowd sat" fld="8" baseField="0" baseItem="3"/>
  </dataFields>
  <formats count="272">
    <format dxfId="176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76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76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75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75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75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75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75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75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75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75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75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75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74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74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74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74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74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74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74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74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74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74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73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73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73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73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73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73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73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73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73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73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72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72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72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72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72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72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72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72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72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72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71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71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71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71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71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71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71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71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71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71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70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70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70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70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70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70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70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70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70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70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69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69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69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6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695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6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69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6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69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6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689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68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687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68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6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68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6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68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6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68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67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67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67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67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67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6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67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6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67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6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66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6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66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6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66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66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6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66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6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66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6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65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6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65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6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65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6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6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65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6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64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6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64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6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64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6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64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6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6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64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6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63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6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63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63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63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6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63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6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63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62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62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62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62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62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62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62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6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62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6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6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61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6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61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6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61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6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61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6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61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6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6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6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5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5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5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5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5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5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5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5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78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577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576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1575">
      <pivotArea collapsedLevelsAreSubtotals="1" fieldPosition="0">
        <references count="1">
          <reference field="0" count="1">
            <x v="3"/>
          </reference>
        </references>
      </pivotArea>
    </format>
    <format dxfId="1574">
      <pivotArea dataOnly="0" labelOnly="1" fieldPosition="0">
        <references count="1">
          <reference field="0" count="1">
            <x v="3"/>
          </reference>
        </references>
      </pivotArea>
    </format>
    <format dxfId="15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5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5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5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5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15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5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5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56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6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56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56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56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56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55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55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55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55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5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55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55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55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55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55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54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54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54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4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54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54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54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54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54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54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53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53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3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53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53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53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53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53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53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53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52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2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52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52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52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52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52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52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52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52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1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51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51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51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51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51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51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51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51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51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50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50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50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50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50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50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50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50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50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50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49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49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49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4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4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4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4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4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4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H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rel expert sat" fld="9" baseField="0" baseItem="4"/>
    <dataField name="rel crowd sat" fld="8" baseField="0" baseItem="4"/>
  </dataFields>
  <formats count="178">
    <format dxfId="194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939">
      <pivotArea collapsedLevelsAreSubtotals="1" fieldPosition="0">
        <references count="1">
          <reference field="0" count="1">
            <x v="1"/>
          </reference>
        </references>
      </pivotArea>
    </format>
    <format dxfId="193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937">
      <pivotArea collapsedLevelsAreSubtotals="1" fieldPosition="0">
        <references count="1">
          <reference field="0" count="1">
            <x v="2"/>
          </reference>
        </references>
      </pivotArea>
    </format>
    <format dxfId="193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935">
      <pivotArea collapsedLevelsAreSubtotals="1" fieldPosition="0">
        <references count="1">
          <reference field="0" count="1">
            <x v="3"/>
          </reference>
        </references>
      </pivotArea>
    </format>
    <format dxfId="193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933">
      <pivotArea collapsedLevelsAreSubtotals="1" fieldPosition="0">
        <references count="1">
          <reference field="0" count="1">
            <x v="4"/>
          </reference>
        </references>
      </pivotArea>
    </format>
    <format dxfId="193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931">
      <pivotArea collapsedLevelsAreSubtotals="1" fieldPosition="0">
        <references count="1">
          <reference field="0" count="1">
            <x v="5"/>
          </reference>
        </references>
      </pivotArea>
    </format>
    <format dxfId="193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929">
      <pivotArea grandRow="1" outline="0" collapsedLevelsAreSubtotals="1" fieldPosition="0"/>
    </format>
    <format dxfId="192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927">
      <pivotArea collapsedLevelsAreSubtotals="1" fieldPosition="0">
        <references count="1">
          <reference field="0" count="1">
            <x v="1"/>
          </reference>
        </references>
      </pivotArea>
    </format>
    <format dxfId="192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925">
      <pivotArea collapsedLevelsAreSubtotals="1" fieldPosition="0">
        <references count="1">
          <reference field="0" count="1">
            <x v="2"/>
          </reference>
        </references>
      </pivotArea>
    </format>
    <format dxfId="192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923">
      <pivotArea collapsedLevelsAreSubtotals="1" fieldPosition="0">
        <references count="1">
          <reference field="0" count="1">
            <x v="3"/>
          </reference>
        </references>
      </pivotArea>
    </format>
    <format dxfId="192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921">
      <pivotArea collapsedLevelsAreSubtotals="1" fieldPosition="0">
        <references count="1">
          <reference field="0" count="1">
            <x v="4"/>
          </reference>
        </references>
      </pivotArea>
    </format>
    <format dxfId="192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919">
      <pivotArea collapsedLevelsAreSubtotals="1" fieldPosition="0">
        <references count="1">
          <reference field="0" count="1">
            <x v="5"/>
          </reference>
        </references>
      </pivotArea>
    </format>
    <format dxfId="191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917">
      <pivotArea grandRow="1" outline="0" collapsedLevelsAreSubtotals="1" fieldPosition="0"/>
    </format>
    <format dxfId="191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915">
      <pivotArea collapsedLevelsAreSubtotals="1" fieldPosition="0">
        <references count="1">
          <reference field="0" count="1">
            <x v="1"/>
          </reference>
        </references>
      </pivotArea>
    </format>
    <format dxfId="191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913">
      <pivotArea collapsedLevelsAreSubtotals="1" fieldPosition="0">
        <references count="1">
          <reference field="0" count="1">
            <x v="2"/>
          </reference>
        </references>
      </pivotArea>
    </format>
    <format dxfId="191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911">
      <pivotArea collapsedLevelsAreSubtotals="1" fieldPosition="0">
        <references count="1">
          <reference field="0" count="1">
            <x v="3"/>
          </reference>
        </references>
      </pivotArea>
    </format>
    <format dxfId="191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909">
      <pivotArea collapsedLevelsAreSubtotals="1" fieldPosition="0">
        <references count="1">
          <reference field="0" count="1">
            <x v="4"/>
          </reference>
        </references>
      </pivotArea>
    </format>
    <format dxfId="190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907">
      <pivotArea collapsedLevelsAreSubtotals="1" fieldPosition="0">
        <references count="1">
          <reference field="0" count="1">
            <x v="5"/>
          </reference>
        </references>
      </pivotArea>
    </format>
    <format dxfId="190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905">
      <pivotArea grandRow="1" outline="0" collapsedLevelsAreSubtotals="1" fieldPosition="0"/>
    </format>
    <format dxfId="190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903">
      <pivotArea collapsedLevelsAreSubtotals="1" fieldPosition="0">
        <references count="1">
          <reference field="0" count="1">
            <x v="1"/>
          </reference>
        </references>
      </pivotArea>
    </format>
    <format dxfId="190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901">
      <pivotArea collapsedLevelsAreSubtotals="1" fieldPosition="0">
        <references count="1">
          <reference field="0" count="1">
            <x v="2"/>
          </reference>
        </references>
      </pivotArea>
    </format>
    <format dxfId="190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899">
      <pivotArea collapsedLevelsAreSubtotals="1" fieldPosition="0">
        <references count="1">
          <reference field="0" count="1">
            <x v="3"/>
          </reference>
        </references>
      </pivotArea>
    </format>
    <format dxfId="189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897">
      <pivotArea collapsedLevelsAreSubtotals="1" fieldPosition="0">
        <references count="1">
          <reference field="0" count="1">
            <x v="4"/>
          </reference>
        </references>
      </pivotArea>
    </format>
    <format dxfId="189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895">
      <pivotArea collapsedLevelsAreSubtotals="1" fieldPosition="0">
        <references count="1">
          <reference field="0" count="1">
            <x v="5"/>
          </reference>
        </references>
      </pivotArea>
    </format>
    <format dxfId="189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893">
      <pivotArea grandRow="1" outline="0" collapsedLevelsAreSubtotals="1" fieldPosition="0"/>
    </format>
    <format dxfId="189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891">
      <pivotArea collapsedLevelsAreSubtotals="1" fieldPosition="0">
        <references count="1">
          <reference field="0" count="1">
            <x v="1"/>
          </reference>
        </references>
      </pivotArea>
    </format>
    <format dxfId="189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889">
      <pivotArea collapsedLevelsAreSubtotals="1" fieldPosition="0">
        <references count="1">
          <reference field="0" count="1">
            <x v="2"/>
          </reference>
        </references>
      </pivotArea>
    </format>
    <format dxfId="188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887">
      <pivotArea collapsedLevelsAreSubtotals="1" fieldPosition="0">
        <references count="1">
          <reference field="0" count="1">
            <x v="3"/>
          </reference>
        </references>
      </pivotArea>
    </format>
    <format dxfId="188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885">
      <pivotArea collapsedLevelsAreSubtotals="1" fieldPosition="0">
        <references count="1">
          <reference field="0" count="1">
            <x v="4"/>
          </reference>
        </references>
      </pivotArea>
    </format>
    <format dxfId="188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883">
      <pivotArea collapsedLevelsAreSubtotals="1" fieldPosition="0">
        <references count="1">
          <reference field="0" count="1">
            <x v="5"/>
          </reference>
        </references>
      </pivotArea>
    </format>
    <format dxfId="188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881">
      <pivotArea grandRow="1" outline="0" collapsedLevelsAreSubtotals="1" fieldPosition="0"/>
    </format>
    <format dxfId="188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879">
      <pivotArea collapsedLevelsAreSubtotals="1" fieldPosition="0">
        <references count="1">
          <reference field="0" count="1">
            <x v="1"/>
          </reference>
        </references>
      </pivotArea>
    </format>
    <format dxfId="187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877">
      <pivotArea collapsedLevelsAreSubtotals="1" fieldPosition="0">
        <references count="1">
          <reference field="0" count="1">
            <x v="2"/>
          </reference>
        </references>
      </pivotArea>
    </format>
    <format dxfId="187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875">
      <pivotArea collapsedLevelsAreSubtotals="1" fieldPosition="0">
        <references count="1">
          <reference field="0" count="1">
            <x v="3"/>
          </reference>
        </references>
      </pivotArea>
    </format>
    <format dxfId="187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873">
      <pivotArea collapsedLevelsAreSubtotals="1" fieldPosition="0">
        <references count="1">
          <reference field="0" count="1">
            <x v="4"/>
          </reference>
        </references>
      </pivotArea>
    </format>
    <format dxfId="187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871">
      <pivotArea collapsedLevelsAreSubtotals="1" fieldPosition="0">
        <references count="1">
          <reference field="0" count="1">
            <x v="5"/>
          </reference>
        </references>
      </pivotArea>
    </format>
    <format dxfId="187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869">
      <pivotArea grandRow="1" outline="0" collapsedLevelsAreSubtotals="1" fieldPosition="0"/>
    </format>
    <format dxfId="1868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867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866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865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864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1863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1862">
      <pivotArea collapsedLevelsAreSubtotals="1" fieldPosition="0">
        <references count="1">
          <reference field="0" count="1">
            <x v="3"/>
          </reference>
        </references>
      </pivotArea>
    </format>
    <format dxfId="1861">
      <pivotArea dataOnly="0" labelOnly="1" fieldPosition="0">
        <references count="1">
          <reference field="0" count="1">
            <x v="3"/>
          </reference>
        </references>
      </pivotArea>
    </format>
    <format dxfId="1860">
      <pivotArea collapsedLevelsAreSubtotals="1" fieldPosition="0">
        <references count="1">
          <reference field="0" count="1">
            <x v="5"/>
          </reference>
        </references>
      </pivotArea>
    </format>
    <format dxfId="1859">
      <pivotArea dataOnly="0" labelOnly="1" fieldPosition="0">
        <references count="1">
          <reference field="0" count="1">
            <x v="5"/>
          </reference>
        </references>
      </pivotArea>
    </format>
    <format dxfId="18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8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85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8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85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85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85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8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8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8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84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84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84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8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84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8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8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8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8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8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8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8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8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8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8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8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8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8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8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8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8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8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8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8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8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8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8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8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820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18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8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8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8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8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8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8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8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18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3">
            <x v="8"/>
            <x v="9"/>
            <x v="10"/>
          </reference>
        </references>
      </pivotArea>
    </format>
    <format dxfId="1810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18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0"/>
        </references>
      </pivotArea>
    </format>
    <format dxfId="1808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18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0"/>
        </references>
      </pivotArea>
    </format>
    <format dxfId="1806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18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0"/>
        </references>
      </pivotArea>
    </format>
    <format dxfId="1804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18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0"/>
        </references>
      </pivotArea>
    </format>
    <format dxfId="1802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18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0"/>
        </references>
      </pivotArea>
    </format>
    <format dxfId="18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3">
            <x v="8"/>
            <x v="9"/>
            <x v="10"/>
          </reference>
        </references>
      </pivotArea>
    </format>
    <format dxfId="1799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17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0"/>
        </references>
      </pivotArea>
    </format>
    <format dxfId="1797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17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0"/>
        </references>
      </pivotArea>
    </format>
    <format dxfId="1795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17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0"/>
        </references>
      </pivotArea>
    </format>
    <format dxfId="1793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17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0"/>
        </references>
      </pivotArea>
    </format>
    <format dxfId="1791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17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0"/>
        </references>
      </pivotArea>
    </format>
    <format dxfId="17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3">
            <x v="8"/>
            <x v="9"/>
            <x v="10"/>
          </reference>
        </references>
      </pivotArea>
    </format>
    <format dxfId="1788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17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0"/>
        </references>
      </pivotArea>
    </format>
    <format dxfId="1786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17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0"/>
        </references>
      </pivotArea>
    </format>
    <format dxfId="1784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17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0"/>
        </references>
      </pivotArea>
    </format>
    <format dxfId="1782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17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0"/>
        </references>
      </pivotArea>
    </format>
    <format dxfId="1780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17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0"/>
        </references>
      </pivotArea>
    </format>
    <format dxfId="17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3">
            <x v="8"/>
            <x v="9"/>
            <x v="10"/>
          </reference>
        </references>
      </pivotArea>
    </format>
    <format dxfId="1777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17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0"/>
        </references>
      </pivotArea>
    </format>
    <format dxfId="1775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17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0"/>
        </references>
      </pivotArea>
    </format>
    <format dxfId="1773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17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0"/>
        </references>
      </pivotArea>
    </format>
    <format dxfId="1771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17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0"/>
        </references>
      </pivotArea>
    </format>
    <format dxfId="1769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17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0"/>
        </references>
      </pivotArea>
    </format>
    <format dxfId="17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7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7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7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7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3:O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dataField="1"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item="0" hier="-1"/>
  </pageFields>
  <dataFields count="5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gain ratio" fld="10" baseField="0" baseItem="0"/>
  </dataFields>
  <formats count="263">
    <format dxfId="136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36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35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35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35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35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35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35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35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35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35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35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34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34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34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34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34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34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34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34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34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34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33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33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33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33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33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33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33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33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33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33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32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32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32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32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32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32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32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32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32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32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31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31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31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31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31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31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31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31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31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31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30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30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30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30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30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30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30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30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30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30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29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29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29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29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29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9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9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9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2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9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8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28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8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8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8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8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2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7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7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27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7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7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2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6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6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26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6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6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5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2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5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5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25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5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4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2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4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4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24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3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3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2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3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3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3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23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3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2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2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2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2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2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22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1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1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2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1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1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20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0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2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2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2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2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2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2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2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1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1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1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1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1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1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1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1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77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176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175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1174">
      <pivotArea collapsedLevelsAreSubtotals="1" fieldPosition="0">
        <references count="1">
          <reference field="0" count="1">
            <x v="3"/>
          </reference>
        </references>
      </pivotArea>
    </format>
    <format dxfId="1173">
      <pivotArea dataOnly="0" labelOnly="1" fieldPosition="0">
        <references count="1">
          <reference field="0" count="1">
            <x v="3"/>
          </reference>
        </references>
      </pivotArea>
    </format>
    <format dxfId="11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1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11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6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163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16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161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16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159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15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157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15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155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15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15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152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15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150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14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148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14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146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14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144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14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14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141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14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139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13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137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13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135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13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133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13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13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130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12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128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12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126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12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124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12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122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12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12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119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11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117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11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115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11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113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11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111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11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10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108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10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106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10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104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10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102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10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100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09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G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dataField="1"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item="1" hier="-1"/>
  </pageFields>
  <dataFields count="5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gain ratio" fld="10" baseField="11" baseItem="7"/>
  </dataFields>
  <formats count="129">
    <format dxfId="149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489">
      <pivotArea collapsedLevelsAreSubtotals="1" fieldPosition="0">
        <references count="1">
          <reference field="0" count="1">
            <x v="1"/>
          </reference>
        </references>
      </pivotArea>
    </format>
    <format dxfId="148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487">
      <pivotArea collapsedLevelsAreSubtotals="1" fieldPosition="0">
        <references count="1">
          <reference field="0" count="1">
            <x v="2"/>
          </reference>
        </references>
      </pivotArea>
    </format>
    <format dxfId="148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485">
      <pivotArea collapsedLevelsAreSubtotals="1" fieldPosition="0">
        <references count="1">
          <reference field="0" count="1">
            <x v="3"/>
          </reference>
        </references>
      </pivotArea>
    </format>
    <format dxfId="148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483">
      <pivotArea collapsedLevelsAreSubtotals="1" fieldPosition="0">
        <references count="1">
          <reference field="0" count="1">
            <x v="4"/>
          </reference>
        </references>
      </pivotArea>
    </format>
    <format dxfId="148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481">
      <pivotArea collapsedLevelsAreSubtotals="1" fieldPosition="0">
        <references count="1">
          <reference field="0" count="1">
            <x v="5"/>
          </reference>
        </references>
      </pivotArea>
    </format>
    <format dxfId="148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479">
      <pivotArea grandRow="1" outline="0" collapsedLevelsAreSubtotals="1" fieldPosition="0"/>
    </format>
    <format dxfId="147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477">
      <pivotArea collapsedLevelsAreSubtotals="1" fieldPosition="0">
        <references count="1">
          <reference field="0" count="1">
            <x v="1"/>
          </reference>
        </references>
      </pivotArea>
    </format>
    <format dxfId="147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475">
      <pivotArea collapsedLevelsAreSubtotals="1" fieldPosition="0">
        <references count="1">
          <reference field="0" count="1">
            <x v="2"/>
          </reference>
        </references>
      </pivotArea>
    </format>
    <format dxfId="147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473">
      <pivotArea collapsedLevelsAreSubtotals="1" fieldPosition="0">
        <references count="1">
          <reference field="0" count="1">
            <x v="3"/>
          </reference>
        </references>
      </pivotArea>
    </format>
    <format dxfId="147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471">
      <pivotArea collapsedLevelsAreSubtotals="1" fieldPosition="0">
        <references count="1">
          <reference field="0" count="1">
            <x v="4"/>
          </reference>
        </references>
      </pivotArea>
    </format>
    <format dxfId="147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469">
      <pivotArea collapsedLevelsAreSubtotals="1" fieldPosition="0">
        <references count="1">
          <reference field="0" count="1">
            <x v="5"/>
          </reference>
        </references>
      </pivotArea>
    </format>
    <format dxfId="146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467">
      <pivotArea grandRow="1" outline="0" collapsedLevelsAreSubtotals="1" fieldPosition="0"/>
    </format>
    <format dxfId="146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465">
      <pivotArea collapsedLevelsAreSubtotals="1" fieldPosition="0">
        <references count="1">
          <reference field="0" count="1">
            <x v="1"/>
          </reference>
        </references>
      </pivotArea>
    </format>
    <format dxfId="146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463">
      <pivotArea collapsedLevelsAreSubtotals="1" fieldPosition="0">
        <references count="1">
          <reference field="0" count="1">
            <x v="2"/>
          </reference>
        </references>
      </pivotArea>
    </format>
    <format dxfId="146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461">
      <pivotArea collapsedLevelsAreSubtotals="1" fieldPosition="0">
        <references count="1">
          <reference field="0" count="1">
            <x v="3"/>
          </reference>
        </references>
      </pivotArea>
    </format>
    <format dxfId="146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459">
      <pivotArea collapsedLevelsAreSubtotals="1" fieldPosition="0">
        <references count="1">
          <reference field="0" count="1">
            <x v="4"/>
          </reference>
        </references>
      </pivotArea>
    </format>
    <format dxfId="145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457">
      <pivotArea collapsedLevelsAreSubtotals="1" fieldPosition="0">
        <references count="1">
          <reference field="0" count="1">
            <x v="5"/>
          </reference>
        </references>
      </pivotArea>
    </format>
    <format dxfId="145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455">
      <pivotArea grandRow="1" outline="0" collapsedLevelsAreSubtotals="1" fieldPosition="0"/>
    </format>
    <format dxfId="145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453">
      <pivotArea collapsedLevelsAreSubtotals="1" fieldPosition="0">
        <references count="1">
          <reference field="0" count="1">
            <x v="1"/>
          </reference>
        </references>
      </pivotArea>
    </format>
    <format dxfId="145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451">
      <pivotArea collapsedLevelsAreSubtotals="1" fieldPosition="0">
        <references count="1">
          <reference field="0" count="1">
            <x v="2"/>
          </reference>
        </references>
      </pivotArea>
    </format>
    <format dxfId="145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449">
      <pivotArea collapsedLevelsAreSubtotals="1" fieldPosition="0">
        <references count="1">
          <reference field="0" count="1">
            <x v="3"/>
          </reference>
        </references>
      </pivotArea>
    </format>
    <format dxfId="144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447">
      <pivotArea collapsedLevelsAreSubtotals="1" fieldPosition="0">
        <references count="1">
          <reference field="0" count="1">
            <x v="4"/>
          </reference>
        </references>
      </pivotArea>
    </format>
    <format dxfId="144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445">
      <pivotArea collapsedLevelsAreSubtotals="1" fieldPosition="0">
        <references count="1">
          <reference field="0" count="1">
            <x v="5"/>
          </reference>
        </references>
      </pivotArea>
    </format>
    <format dxfId="144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443">
      <pivotArea grandRow="1" outline="0" collapsedLevelsAreSubtotals="1" fieldPosition="0"/>
    </format>
    <format dxfId="144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441">
      <pivotArea collapsedLevelsAreSubtotals="1" fieldPosition="0">
        <references count="1">
          <reference field="0" count="1">
            <x v="1"/>
          </reference>
        </references>
      </pivotArea>
    </format>
    <format dxfId="144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439">
      <pivotArea collapsedLevelsAreSubtotals="1" fieldPosition="0">
        <references count="1">
          <reference field="0" count="1">
            <x v="2"/>
          </reference>
        </references>
      </pivotArea>
    </format>
    <format dxfId="143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437">
      <pivotArea collapsedLevelsAreSubtotals="1" fieldPosition="0">
        <references count="1">
          <reference field="0" count="1">
            <x v="3"/>
          </reference>
        </references>
      </pivotArea>
    </format>
    <format dxfId="143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435">
      <pivotArea collapsedLevelsAreSubtotals="1" fieldPosition="0">
        <references count="1">
          <reference field="0" count="1">
            <x v="4"/>
          </reference>
        </references>
      </pivotArea>
    </format>
    <format dxfId="143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433">
      <pivotArea collapsedLevelsAreSubtotals="1" fieldPosition="0">
        <references count="1">
          <reference field="0" count="1">
            <x v="5"/>
          </reference>
        </references>
      </pivotArea>
    </format>
    <format dxfId="143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431">
      <pivotArea grandRow="1" outline="0" collapsedLevelsAreSubtotals="1" fieldPosition="0"/>
    </format>
    <format dxfId="143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429">
      <pivotArea collapsedLevelsAreSubtotals="1" fieldPosition="0">
        <references count="1">
          <reference field="0" count="1">
            <x v="1"/>
          </reference>
        </references>
      </pivotArea>
    </format>
    <format dxfId="142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427">
      <pivotArea collapsedLevelsAreSubtotals="1" fieldPosition="0">
        <references count="1">
          <reference field="0" count="1">
            <x v="2"/>
          </reference>
        </references>
      </pivotArea>
    </format>
    <format dxfId="142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425">
      <pivotArea collapsedLevelsAreSubtotals="1" fieldPosition="0">
        <references count="1">
          <reference field="0" count="1">
            <x v="3"/>
          </reference>
        </references>
      </pivotArea>
    </format>
    <format dxfId="142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423">
      <pivotArea collapsedLevelsAreSubtotals="1" fieldPosition="0">
        <references count="1">
          <reference field="0" count="1">
            <x v="4"/>
          </reference>
        </references>
      </pivotArea>
    </format>
    <format dxfId="142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421">
      <pivotArea collapsedLevelsAreSubtotals="1" fieldPosition="0">
        <references count="1">
          <reference field="0" count="1">
            <x v="5"/>
          </reference>
        </references>
      </pivotArea>
    </format>
    <format dxfId="142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419">
      <pivotArea grandRow="1" outline="0" collapsedLevelsAreSubtotals="1" fieldPosition="0"/>
    </format>
    <format dxfId="1418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417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416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415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414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1413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1412">
      <pivotArea collapsedLevelsAreSubtotals="1" fieldPosition="0">
        <references count="1">
          <reference field="0" count="1">
            <x v="3"/>
          </reference>
        </references>
      </pivotArea>
    </format>
    <format dxfId="1411">
      <pivotArea dataOnly="0" labelOnly="1" fieldPosition="0">
        <references count="1">
          <reference field="0" count="1">
            <x v="3"/>
          </reference>
        </references>
      </pivotArea>
    </format>
    <format dxfId="1410">
      <pivotArea collapsedLevelsAreSubtotals="1" fieldPosition="0">
        <references count="1">
          <reference field="0" count="1">
            <x v="5"/>
          </reference>
        </references>
      </pivotArea>
    </format>
    <format dxfId="1409">
      <pivotArea dataOnly="0" labelOnly="1" fieldPosition="0">
        <references count="1">
          <reference field="0" count="1">
            <x v="5"/>
          </reference>
        </references>
      </pivotArea>
    </format>
    <format dxfId="14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4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4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4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4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4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4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4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4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3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3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3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3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3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3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3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3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3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3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3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3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3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3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3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3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3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3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3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3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370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13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3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3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3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36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3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36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F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item="1" hier="-1"/>
  </pageFields>
  <dataFields count="4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</dataFields>
  <formats count="129">
    <format dxfId="87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878">
      <pivotArea collapsedLevelsAreSubtotals="1" fieldPosition="0">
        <references count="1">
          <reference field="0" count="1">
            <x v="1"/>
          </reference>
        </references>
      </pivotArea>
    </format>
    <format dxfId="87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876">
      <pivotArea collapsedLevelsAreSubtotals="1" fieldPosition="0">
        <references count="1">
          <reference field="0" count="1">
            <x v="2"/>
          </reference>
        </references>
      </pivotArea>
    </format>
    <format dxfId="87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874">
      <pivotArea collapsedLevelsAreSubtotals="1" fieldPosition="0">
        <references count="1">
          <reference field="0" count="1">
            <x v="3"/>
          </reference>
        </references>
      </pivotArea>
    </format>
    <format dxfId="87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872">
      <pivotArea collapsedLevelsAreSubtotals="1" fieldPosition="0">
        <references count="1">
          <reference field="0" count="1">
            <x v="4"/>
          </reference>
        </references>
      </pivotArea>
    </format>
    <format dxfId="87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870">
      <pivotArea collapsedLevelsAreSubtotals="1" fieldPosition="0">
        <references count="1">
          <reference field="0" count="1">
            <x v="5"/>
          </reference>
        </references>
      </pivotArea>
    </format>
    <format dxfId="86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68">
      <pivotArea grandRow="1" outline="0" collapsedLevelsAreSubtotals="1" fieldPosition="0"/>
    </format>
    <format dxfId="867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866">
      <pivotArea collapsedLevelsAreSubtotals="1" fieldPosition="0">
        <references count="1">
          <reference field="0" count="1">
            <x v="1"/>
          </reference>
        </references>
      </pivotArea>
    </format>
    <format dxfId="865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864">
      <pivotArea collapsedLevelsAreSubtotals="1" fieldPosition="0">
        <references count="1">
          <reference field="0" count="1">
            <x v="2"/>
          </reference>
        </references>
      </pivotArea>
    </format>
    <format dxfId="863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862">
      <pivotArea collapsedLevelsAreSubtotals="1" fieldPosition="0">
        <references count="1">
          <reference field="0" count="1">
            <x v="3"/>
          </reference>
        </references>
      </pivotArea>
    </format>
    <format dxfId="861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860">
      <pivotArea collapsedLevelsAreSubtotals="1" fieldPosition="0">
        <references count="1">
          <reference field="0" count="1">
            <x v="4"/>
          </reference>
        </references>
      </pivotArea>
    </format>
    <format dxfId="85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858">
      <pivotArea collapsedLevelsAreSubtotals="1" fieldPosition="0">
        <references count="1">
          <reference field="0" count="1">
            <x v="5"/>
          </reference>
        </references>
      </pivotArea>
    </format>
    <format dxfId="857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56">
      <pivotArea grandRow="1" outline="0" collapsedLevelsAreSubtotals="1" fieldPosition="0"/>
    </format>
    <format dxfId="85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854">
      <pivotArea collapsedLevelsAreSubtotals="1" fieldPosition="0">
        <references count="1">
          <reference field="0" count="1">
            <x v="1"/>
          </reference>
        </references>
      </pivotArea>
    </format>
    <format dxfId="85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852">
      <pivotArea collapsedLevelsAreSubtotals="1" fieldPosition="0">
        <references count="1">
          <reference field="0" count="1">
            <x v="2"/>
          </reference>
        </references>
      </pivotArea>
    </format>
    <format dxfId="85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850">
      <pivotArea collapsedLevelsAreSubtotals="1" fieldPosition="0">
        <references count="1">
          <reference field="0" count="1">
            <x v="3"/>
          </reference>
        </references>
      </pivotArea>
    </format>
    <format dxfId="84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848">
      <pivotArea collapsedLevelsAreSubtotals="1" fieldPosition="0">
        <references count="1">
          <reference field="0" count="1">
            <x v="4"/>
          </reference>
        </references>
      </pivotArea>
    </format>
    <format dxfId="84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846">
      <pivotArea collapsedLevelsAreSubtotals="1" fieldPosition="0">
        <references count="1">
          <reference field="0" count="1">
            <x v="5"/>
          </reference>
        </references>
      </pivotArea>
    </format>
    <format dxfId="84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44">
      <pivotArea grandRow="1" outline="0" collapsedLevelsAreSubtotals="1" fieldPosition="0"/>
    </format>
    <format dxfId="843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842">
      <pivotArea collapsedLevelsAreSubtotals="1" fieldPosition="0">
        <references count="1">
          <reference field="0" count="1">
            <x v="1"/>
          </reference>
        </references>
      </pivotArea>
    </format>
    <format dxfId="841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840">
      <pivotArea collapsedLevelsAreSubtotals="1" fieldPosition="0">
        <references count="1">
          <reference field="0" count="1">
            <x v="2"/>
          </reference>
        </references>
      </pivotArea>
    </format>
    <format dxfId="839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838">
      <pivotArea collapsedLevelsAreSubtotals="1" fieldPosition="0">
        <references count="1">
          <reference field="0" count="1">
            <x v="3"/>
          </reference>
        </references>
      </pivotArea>
    </format>
    <format dxfId="83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836">
      <pivotArea collapsedLevelsAreSubtotals="1" fieldPosition="0">
        <references count="1">
          <reference field="0" count="1">
            <x v="4"/>
          </reference>
        </references>
      </pivotArea>
    </format>
    <format dxfId="835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834">
      <pivotArea collapsedLevelsAreSubtotals="1" fieldPosition="0">
        <references count="1">
          <reference field="0" count="1">
            <x v="5"/>
          </reference>
        </references>
      </pivotArea>
    </format>
    <format dxfId="833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32">
      <pivotArea grandRow="1" outline="0" collapsedLevelsAreSubtotals="1" fieldPosition="0"/>
    </format>
    <format dxfId="831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830">
      <pivotArea collapsedLevelsAreSubtotals="1" fieldPosition="0">
        <references count="1">
          <reference field="0" count="1">
            <x v="1"/>
          </reference>
        </references>
      </pivotArea>
    </format>
    <format dxfId="829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828">
      <pivotArea collapsedLevelsAreSubtotals="1" fieldPosition="0">
        <references count="1">
          <reference field="0" count="1">
            <x v="2"/>
          </reference>
        </references>
      </pivotArea>
    </format>
    <format dxfId="827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826">
      <pivotArea collapsedLevelsAreSubtotals="1" fieldPosition="0">
        <references count="1">
          <reference field="0" count="1">
            <x v="3"/>
          </reference>
        </references>
      </pivotArea>
    </format>
    <format dxfId="825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824">
      <pivotArea collapsedLevelsAreSubtotals="1" fieldPosition="0">
        <references count="1">
          <reference field="0" count="1">
            <x v="4"/>
          </reference>
        </references>
      </pivotArea>
    </format>
    <format dxfId="823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822">
      <pivotArea collapsedLevelsAreSubtotals="1" fieldPosition="0">
        <references count="1">
          <reference field="0" count="1">
            <x v="5"/>
          </reference>
        </references>
      </pivotArea>
    </format>
    <format dxfId="821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20">
      <pivotArea grandRow="1" outline="0" collapsedLevelsAreSubtotals="1" fieldPosition="0"/>
    </format>
    <format dxfId="81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818">
      <pivotArea collapsedLevelsAreSubtotals="1" fieldPosition="0">
        <references count="1">
          <reference field="0" count="1">
            <x v="1"/>
          </reference>
        </references>
      </pivotArea>
    </format>
    <format dxfId="81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816">
      <pivotArea collapsedLevelsAreSubtotals="1" fieldPosition="0">
        <references count="1">
          <reference field="0" count="1">
            <x v="2"/>
          </reference>
        </references>
      </pivotArea>
    </format>
    <format dxfId="81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814">
      <pivotArea collapsedLevelsAreSubtotals="1" fieldPosition="0">
        <references count="1">
          <reference field="0" count="1">
            <x v="3"/>
          </reference>
        </references>
      </pivotArea>
    </format>
    <format dxfId="81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812">
      <pivotArea collapsedLevelsAreSubtotals="1" fieldPosition="0">
        <references count="1">
          <reference field="0" count="1">
            <x v="4"/>
          </reference>
        </references>
      </pivotArea>
    </format>
    <format dxfId="81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810">
      <pivotArea collapsedLevelsAreSubtotals="1" fieldPosition="0">
        <references count="1">
          <reference field="0" count="1">
            <x v="5"/>
          </reference>
        </references>
      </pivotArea>
    </format>
    <format dxfId="80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08">
      <pivotArea grandRow="1" outline="0" collapsedLevelsAreSubtotals="1" fieldPosition="0"/>
    </format>
    <format dxfId="807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806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80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804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803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802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801">
      <pivotArea collapsedLevelsAreSubtotals="1" fieldPosition="0">
        <references count="1">
          <reference field="0" count="1">
            <x v="3"/>
          </reference>
        </references>
      </pivotArea>
    </format>
    <format dxfId="800">
      <pivotArea dataOnly="0" labelOnly="1" fieldPosition="0">
        <references count="1">
          <reference field="0" count="1">
            <x v="3"/>
          </reference>
        </references>
      </pivotArea>
    </format>
    <format dxfId="799">
      <pivotArea collapsedLevelsAreSubtotals="1" fieldPosition="0">
        <references count="1">
          <reference field="0" count="1">
            <x v="5"/>
          </reference>
        </references>
      </pivotArea>
    </format>
    <format dxfId="798">
      <pivotArea dataOnly="0" labelOnly="1" fieldPosition="0">
        <references count="1">
          <reference field="0" count="1">
            <x v="5"/>
          </reference>
        </references>
      </pivotArea>
    </format>
    <format dxfId="7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7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7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7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7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7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7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7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7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7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7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7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7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7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7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7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7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7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7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7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7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7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7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7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7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7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7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7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7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7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7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7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7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7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7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7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7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7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759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7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7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7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7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7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7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7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7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33" totalsRowShown="0">
  <autoFilter ref="A1:P133"/>
  <tableColumns count="16">
    <tableColumn id="1" name="alternative_name"/>
    <tableColumn id="2" name="alternative_id"/>
    <tableColumn id="3" name="lambda_exp"/>
    <tableColumn id="4" name="vote" dataDxfId="2354"/>
    <tableColumn id="5" name="expert_sat" dataDxfId="2353"/>
    <tableColumn id="6" name="crowd_sat" dataDxfId="2352"/>
    <tableColumn id="7" name="satisfaction_area" dataDxfId="2351"/>
    <tableColumn id="8" name="satisfaction_sum" dataDxfId="2350"/>
    <tableColumn id="9" name="rel_crowd_sat" dataDxfId="2349"/>
    <tableColumn id="10" name="rel_expert_sat" dataDxfId="2348"/>
    <tableColumn id="11" name="gain_ratio" dataDxfId="2347"/>
    <tableColumn id="12" name="method" dataDxfId="2346"/>
    <tableColumn id="13" name="diff_sat" dataDxfId="2345"/>
    <tableColumn id="14" name="extreme" dataDxfId="2344"/>
    <tableColumn id="15" name="crowd_std" dataDxfId="2343"/>
    <tableColumn id="16" name="expert_std" dataDxfId="234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5"/>
  <sheetViews>
    <sheetView tabSelected="1" zoomScale="120" zoomScaleNormal="12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23" sqref="J23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10.54296875" bestFit="1" customWidth="1"/>
    <col min="7" max="7" width="11.90625" bestFit="1" customWidth="1"/>
    <col min="8" max="8" width="11.6328125" bestFit="1" customWidth="1"/>
    <col min="9" max="9" width="11.6328125" customWidth="1"/>
    <col min="10" max="12" width="12.54296875" customWidth="1"/>
    <col min="13" max="13" width="18.26953125" customWidth="1"/>
    <col min="14" max="14" width="9.26953125" customWidth="1"/>
    <col min="15" max="15" width="9" customWidth="1"/>
    <col min="16" max="16" width="9.36328125" bestFit="1" customWidth="1"/>
    <col min="17" max="17" width="9.7265625" customWidth="1"/>
    <col min="18" max="18" width="11.90625" bestFit="1" customWidth="1"/>
    <col min="19" max="19" width="11.6328125" bestFit="1" customWidth="1"/>
    <col min="20" max="21" width="21.7265625" bestFit="1" customWidth="1"/>
  </cols>
  <sheetData>
    <row r="1" spans="2:19" x14ac:dyDescent="0.35">
      <c r="B1" t="s">
        <v>10</v>
      </c>
      <c r="C1" s="2">
        <v>0</v>
      </c>
      <c r="M1" t="s">
        <v>10</v>
      </c>
      <c r="N1" s="2">
        <v>0</v>
      </c>
    </row>
    <row r="3" spans="2:19" x14ac:dyDescent="0.35">
      <c r="B3" t="s">
        <v>30</v>
      </c>
      <c r="C3" t="s">
        <v>32</v>
      </c>
      <c r="D3" t="s">
        <v>33</v>
      </c>
      <c r="E3" t="s">
        <v>37</v>
      </c>
      <c r="F3" t="s">
        <v>38</v>
      </c>
      <c r="G3" t="s">
        <v>47</v>
      </c>
      <c r="H3" t="s">
        <v>46</v>
      </c>
      <c r="M3" t="s">
        <v>30</v>
      </c>
      <c r="N3" t="s">
        <v>32</v>
      </c>
      <c r="O3" t="s">
        <v>33</v>
      </c>
      <c r="P3" t="s">
        <v>37</v>
      </c>
      <c r="Q3" t="s">
        <v>38</v>
      </c>
      <c r="R3" t="s">
        <v>47</v>
      </c>
      <c r="S3" t="s">
        <v>46</v>
      </c>
    </row>
    <row r="4" spans="2:19" x14ac:dyDescent="0.35">
      <c r="B4" s="2" t="s">
        <v>13</v>
      </c>
      <c r="C4" s="4"/>
      <c r="D4" s="4"/>
      <c r="E4" s="4"/>
      <c r="F4" s="4"/>
      <c r="G4" s="4"/>
      <c r="H4" s="4"/>
      <c r="I4" s="4"/>
      <c r="M4" s="2" t="s">
        <v>13</v>
      </c>
      <c r="N4" s="4"/>
      <c r="O4" s="4"/>
      <c r="P4" s="4"/>
      <c r="Q4" s="4"/>
      <c r="R4" s="4"/>
      <c r="S4" s="4"/>
    </row>
    <row r="5" spans="2:19" x14ac:dyDescent="0.35">
      <c r="B5" s="5" t="s">
        <v>22</v>
      </c>
      <c r="C5" s="7">
        <v>9.6666666666666607</v>
      </c>
      <c r="D5" s="7">
        <v>9.42</v>
      </c>
      <c r="E5" s="7">
        <v>1</v>
      </c>
      <c r="F5" s="7"/>
      <c r="G5" s="7">
        <v>1</v>
      </c>
      <c r="H5" s="7">
        <v>1</v>
      </c>
      <c r="I5" s="7"/>
      <c r="J5" s="7"/>
      <c r="K5" s="7">
        <f>ABS(G5-H5)</f>
        <v>0</v>
      </c>
      <c r="L5" s="7"/>
      <c r="M5" s="5" t="s">
        <v>22</v>
      </c>
      <c r="N5" s="7">
        <v>9.6666666666666607</v>
      </c>
      <c r="O5" s="7">
        <v>9.42</v>
      </c>
      <c r="P5" s="7">
        <v>1</v>
      </c>
      <c r="Q5" s="4"/>
      <c r="R5" s="7">
        <v>1</v>
      </c>
      <c r="S5" s="7">
        <v>1</v>
      </c>
    </row>
    <row r="6" spans="2:19" x14ac:dyDescent="0.35">
      <c r="B6" s="5" t="s">
        <v>16</v>
      </c>
      <c r="C6" s="7">
        <v>9.4733333333333292</v>
      </c>
      <c r="D6" s="7">
        <v>9.2576000000000001</v>
      </c>
      <c r="E6" s="7">
        <v>1.58</v>
      </c>
      <c r="F6" s="7"/>
      <c r="G6" s="7">
        <v>0.98</v>
      </c>
      <c r="H6" s="7">
        <v>0.98276008492569</v>
      </c>
      <c r="I6" s="7"/>
      <c r="K6" s="7">
        <f t="shared" ref="K6:K15" si="0">ABS(G6-H6)</f>
        <v>2.7600849256900206E-3</v>
      </c>
      <c r="L6" s="7"/>
      <c r="M6" s="5" t="s">
        <v>16</v>
      </c>
      <c r="N6" s="7">
        <v>9.4733333333333292</v>
      </c>
      <c r="O6" s="7">
        <v>9.2576000000000001</v>
      </c>
      <c r="P6" s="7">
        <v>1.58</v>
      </c>
      <c r="Q6" s="4"/>
      <c r="R6" s="7">
        <v>0.98</v>
      </c>
      <c r="S6" s="7">
        <v>0.98276008492569</v>
      </c>
    </row>
    <row r="7" spans="2:19" x14ac:dyDescent="0.35">
      <c r="B7" s="5" t="s">
        <v>19</v>
      </c>
      <c r="C7" s="7">
        <v>9.6666666666666607</v>
      </c>
      <c r="D7" s="7">
        <v>9.42</v>
      </c>
      <c r="E7" s="7">
        <v>1</v>
      </c>
      <c r="F7" s="7"/>
      <c r="G7" s="7">
        <v>1</v>
      </c>
      <c r="H7" s="7">
        <v>1</v>
      </c>
      <c r="I7" s="7"/>
      <c r="K7" s="7">
        <f t="shared" si="0"/>
        <v>0</v>
      </c>
      <c r="L7" s="7"/>
      <c r="M7" s="5" t="s">
        <v>19</v>
      </c>
      <c r="N7" s="7">
        <v>9.6666666666666607</v>
      </c>
      <c r="O7" s="7">
        <v>9.42</v>
      </c>
      <c r="P7" s="7">
        <v>1</v>
      </c>
      <c r="Q7" s="4"/>
      <c r="R7" s="7">
        <v>1</v>
      </c>
      <c r="S7" s="7">
        <v>1</v>
      </c>
    </row>
    <row r="8" spans="2:19" x14ac:dyDescent="0.35">
      <c r="B8" s="5" t="s">
        <v>23</v>
      </c>
      <c r="C8" s="7">
        <v>9.6666666666666607</v>
      </c>
      <c r="D8" s="7">
        <v>9.42</v>
      </c>
      <c r="E8" s="7">
        <v>1</v>
      </c>
      <c r="F8" s="7"/>
      <c r="G8" s="7">
        <v>1</v>
      </c>
      <c r="H8" s="7">
        <v>1</v>
      </c>
      <c r="I8" s="7"/>
      <c r="K8" s="7">
        <f t="shared" si="0"/>
        <v>0</v>
      </c>
      <c r="L8" s="7"/>
      <c r="M8" s="5" t="s">
        <v>23</v>
      </c>
      <c r="N8" s="7">
        <v>9.6666666666666607</v>
      </c>
      <c r="O8" s="7">
        <v>9.42</v>
      </c>
      <c r="P8" s="7">
        <v>1</v>
      </c>
      <c r="Q8" s="4"/>
      <c r="R8" s="7">
        <v>1</v>
      </c>
      <c r="S8" s="7">
        <v>1</v>
      </c>
    </row>
    <row r="9" spans="2:19" x14ac:dyDescent="0.35">
      <c r="B9" s="5" t="s">
        <v>17</v>
      </c>
      <c r="C9" s="7">
        <v>9.55555555555555</v>
      </c>
      <c r="D9" s="7">
        <v>9.3266666666666609</v>
      </c>
      <c r="E9" s="7">
        <v>1.3333333333333299</v>
      </c>
      <c r="F9" s="7"/>
      <c r="G9" s="7">
        <v>0.98850574712643602</v>
      </c>
      <c r="H9" s="7">
        <v>0.99009200283085597</v>
      </c>
      <c r="I9" s="7"/>
      <c r="K9" s="7">
        <f t="shared" si="0"/>
        <v>1.5862557044199477E-3</v>
      </c>
      <c r="L9" s="7"/>
      <c r="M9" s="5" t="s">
        <v>17</v>
      </c>
      <c r="N9" s="7">
        <v>9.55555555555555</v>
      </c>
      <c r="O9" s="7">
        <v>9.3266666666666609</v>
      </c>
      <c r="P9" s="7">
        <v>1.3333333333333299</v>
      </c>
      <c r="Q9" s="4"/>
      <c r="R9" s="7">
        <v>0.98850574712643602</v>
      </c>
      <c r="S9" s="7">
        <v>0.99009200283085597</v>
      </c>
    </row>
    <row r="10" spans="2:19" x14ac:dyDescent="0.35">
      <c r="B10" s="5" t="s">
        <v>20</v>
      </c>
      <c r="C10" s="7">
        <v>9.6666666666666607</v>
      </c>
      <c r="D10" s="7">
        <v>9.42</v>
      </c>
      <c r="E10" s="7">
        <v>1</v>
      </c>
      <c r="F10" s="7"/>
      <c r="G10" s="7">
        <v>1</v>
      </c>
      <c r="H10" s="7">
        <v>1</v>
      </c>
      <c r="I10" s="7"/>
      <c r="K10" s="7">
        <f t="shared" si="0"/>
        <v>0</v>
      </c>
      <c r="L10" s="7"/>
      <c r="M10" s="5" t="s">
        <v>20</v>
      </c>
      <c r="N10" s="7">
        <v>9.6666666666666607</v>
      </c>
      <c r="O10" s="7">
        <v>9.42</v>
      </c>
      <c r="P10" s="7">
        <v>1</v>
      </c>
      <c r="Q10" s="4"/>
      <c r="R10" s="7">
        <v>1</v>
      </c>
      <c r="S10" s="7">
        <v>1</v>
      </c>
    </row>
    <row r="11" spans="2:19" x14ac:dyDescent="0.35">
      <c r="B11" s="37" t="s">
        <v>14</v>
      </c>
      <c r="C11" s="36">
        <v>9.6666666601356308</v>
      </c>
      <c r="D11" s="36">
        <v>9.4199999945139297</v>
      </c>
      <c r="E11" s="36">
        <v>1.00000001959309</v>
      </c>
      <c r="F11" s="40">
        <v>0.5</v>
      </c>
      <c r="G11" s="36">
        <v>0.999999999324376</v>
      </c>
      <c r="H11" s="36">
        <v>0.99999999941761497</v>
      </c>
      <c r="I11" s="36">
        <f>(F11*(C10)+(1-F11)*C7)/MAX(C5:C15)</f>
        <v>1</v>
      </c>
      <c r="J11" s="42">
        <f>(F11*(D10)+(1-F11)*D7)/MAX(D5:D15)</f>
        <v>1</v>
      </c>
      <c r="K11" s="7">
        <f t="shared" si="0"/>
        <v>9.3238972098674822E-11</v>
      </c>
      <c r="L11" s="36"/>
      <c r="M11" s="11" t="s">
        <v>14</v>
      </c>
      <c r="N11" s="12">
        <v>9.6666666601356308</v>
      </c>
      <c r="O11" s="12">
        <v>9.4199999945139297</v>
      </c>
      <c r="P11" s="12">
        <v>1.00000001959309</v>
      </c>
      <c r="Q11" s="20">
        <v>0.5</v>
      </c>
      <c r="R11" s="12">
        <v>0.999999999324376</v>
      </c>
      <c r="S11" s="12">
        <v>0.99999999941761497</v>
      </c>
    </row>
    <row r="12" spans="2:19" x14ac:dyDescent="0.35">
      <c r="B12" s="5" t="s">
        <v>24</v>
      </c>
      <c r="C12" s="7">
        <v>9.6666666666666607</v>
      </c>
      <c r="D12" s="7">
        <v>9.42</v>
      </c>
      <c r="E12" s="7">
        <v>1</v>
      </c>
      <c r="F12" s="7"/>
      <c r="G12" s="7">
        <v>1</v>
      </c>
      <c r="H12" s="7">
        <v>1</v>
      </c>
      <c r="I12" s="27"/>
      <c r="K12" s="7">
        <f t="shared" si="0"/>
        <v>0</v>
      </c>
      <c r="L12" s="7"/>
      <c r="M12" s="5" t="s">
        <v>24</v>
      </c>
      <c r="N12" s="7">
        <v>9.6666666666666607</v>
      </c>
      <c r="O12" s="7">
        <v>9.42</v>
      </c>
      <c r="P12" s="7">
        <v>1</v>
      </c>
      <c r="Q12" s="4"/>
      <c r="R12" s="7">
        <v>1</v>
      </c>
      <c r="S12" s="7">
        <v>1</v>
      </c>
    </row>
    <row r="13" spans="2:19" x14ac:dyDescent="0.35">
      <c r="B13" s="5" t="s">
        <v>18</v>
      </c>
      <c r="C13" s="7">
        <v>9.4779874213836397</v>
      </c>
      <c r="D13" s="7">
        <v>9.2615094339622601</v>
      </c>
      <c r="E13" s="7">
        <v>1.56603773584905</v>
      </c>
      <c r="F13" s="7"/>
      <c r="G13" s="7">
        <v>0.98048145738451498</v>
      </c>
      <c r="H13" s="7">
        <v>0.98317509914673695</v>
      </c>
      <c r="I13" s="27"/>
      <c r="K13" s="7">
        <f t="shared" si="0"/>
        <v>2.6936417622219766E-3</v>
      </c>
      <c r="L13" s="7"/>
      <c r="M13" s="5" t="s">
        <v>18</v>
      </c>
      <c r="N13" s="7">
        <v>9.4779874213836397</v>
      </c>
      <c r="O13" s="7">
        <v>9.2615094339622601</v>
      </c>
      <c r="P13" s="7">
        <v>1.56603773584905</v>
      </c>
      <c r="Q13" s="4"/>
      <c r="R13" s="7">
        <v>0.98048145738451498</v>
      </c>
      <c r="S13" s="7">
        <v>0.98317509914673695</v>
      </c>
    </row>
    <row r="14" spans="2:19" x14ac:dyDescent="0.35">
      <c r="B14" s="5" t="s">
        <v>21</v>
      </c>
      <c r="C14" s="7">
        <v>9.6666666666666607</v>
      </c>
      <c r="D14" s="7">
        <v>9.42</v>
      </c>
      <c r="E14" s="7">
        <v>1</v>
      </c>
      <c r="F14" s="7"/>
      <c r="G14" s="7">
        <v>1</v>
      </c>
      <c r="H14" s="7">
        <v>1</v>
      </c>
      <c r="I14" s="27"/>
      <c r="K14" s="7">
        <f t="shared" si="0"/>
        <v>0</v>
      </c>
      <c r="L14" s="7"/>
      <c r="M14" s="5" t="s">
        <v>21</v>
      </c>
      <c r="N14" s="7">
        <v>9.6666666666666607</v>
      </c>
      <c r="O14" s="7">
        <v>9.42</v>
      </c>
      <c r="P14" s="7">
        <v>1</v>
      </c>
      <c r="Q14" s="4"/>
      <c r="R14" s="7">
        <v>1</v>
      </c>
      <c r="S14" s="7">
        <v>1</v>
      </c>
    </row>
    <row r="15" spans="2:19" x14ac:dyDescent="0.35">
      <c r="B15" s="37" t="s">
        <v>15</v>
      </c>
      <c r="C15" s="36">
        <v>9.6666666666666607</v>
      </c>
      <c r="D15" s="36">
        <v>9.42</v>
      </c>
      <c r="E15" s="36">
        <v>1</v>
      </c>
      <c r="F15" s="40">
        <v>0.5</v>
      </c>
      <c r="G15" s="36">
        <v>1</v>
      </c>
      <c r="H15" s="36">
        <v>1</v>
      </c>
      <c r="I15" s="36">
        <f>(F15*(C10)+(1-F15)*C7)/MAX(C5:C15)</f>
        <v>1</v>
      </c>
      <c r="J15" s="42">
        <f>(F15*(D10)+(1-F15)*D7)/MAX(D5:D15)</f>
        <v>1</v>
      </c>
      <c r="K15" s="7">
        <f t="shared" si="0"/>
        <v>0</v>
      </c>
      <c r="L15" s="36"/>
      <c r="M15" s="11" t="s">
        <v>15</v>
      </c>
      <c r="N15" s="12">
        <v>9.6666666666666607</v>
      </c>
      <c r="O15" s="12">
        <v>9.42</v>
      </c>
      <c r="P15" s="12">
        <v>1</v>
      </c>
      <c r="Q15" s="20">
        <v>0.5</v>
      </c>
      <c r="R15" s="12">
        <v>1</v>
      </c>
      <c r="S15" s="12">
        <v>1</v>
      </c>
    </row>
    <row r="16" spans="2:19" x14ac:dyDescent="0.35">
      <c r="B16" s="2" t="s">
        <v>25</v>
      </c>
      <c r="C16" s="7"/>
      <c r="D16" s="7"/>
      <c r="E16" s="7"/>
      <c r="F16" s="7"/>
      <c r="G16" s="7"/>
      <c r="H16" s="7"/>
      <c r="I16" s="27"/>
      <c r="M16" s="13" t="s">
        <v>25</v>
      </c>
      <c r="N16" s="14"/>
      <c r="O16" s="14"/>
      <c r="P16" s="14"/>
      <c r="Q16" s="22"/>
      <c r="R16" s="14"/>
      <c r="S16" s="14"/>
    </row>
    <row r="17" spans="2:21" x14ac:dyDescent="0.35">
      <c r="B17" s="5" t="s">
        <v>22</v>
      </c>
      <c r="C17" s="7">
        <v>1.3333333333333299</v>
      </c>
      <c r="D17" s="7">
        <v>9.56</v>
      </c>
      <c r="E17" s="7">
        <v>10</v>
      </c>
      <c r="F17" s="7"/>
      <c r="G17" s="7">
        <v>0.13793103448275801</v>
      </c>
      <c r="H17" s="7">
        <v>1</v>
      </c>
      <c r="I17" s="27"/>
      <c r="K17" s="7">
        <f>ABS(G17-H17)</f>
        <v>0.86206896551724199</v>
      </c>
      <c r="M17" s="5" t="s">
        <v>22</v>
      </c>
      <c r="N17" s="7">
        <v>1.3333333333333299</v>
      </c>
      <c r="O17" s="7">
        <v>9.56</v>
      </c>
      <c r="P17" s="7">
        <v>10</v>
      </c>
      <c r="Q17" s="4"/>
      <c r="R17" s="7">
        <v>0.13793103448275801</v>
      </c>
      <c r="S17" s="7">
        <v>1</v>
      </c>
    </row>
    <row r="18" spans="2:21" x14ac:dyDescent="0.35">
      <c r="B18" s="5" t="s">
        <v>16</v>
      </c>
      <c r="C18" s="7">
        <v>1.7733333333333301</v>
      </c>
      <c r="D18" s="7">
        <v>9.3488000000000007</v>
      </c>
      <c r="E18" s="7">
        <v>9.56</v>
      </c>
      <c r="F18" s="7"/>
      <c r="G18" s="7">
        <v>0.18344827586206799</v>
      </c>
      <c r="H18" s="7">
        <v>0.97790794979079498</v>
      </c>
      <c r="I18" s="27"/>
      <c r="K18" s="7">
        <f t="shared" ref="K18:K27" si="1">ABS(G18-H18)</f>
        <v>0.79445967392872696</v>
      </c>
      <c r="M18" s="5" t="s">
        <v>16</v>
      </c>
      <c r="N18" s="7">
        <v>1.7733333333333301</v>
      </c>
      <c r="O18" s="7">
        <v>9.3488000000000007</v>
      </c>
      <c r="P18" s="7">
        <v>9.56</v>
      </c>
      <c r="Q18" s="4"/>
      <c r="R18" s="7">
        <v>0.18344827586206799</v>
      </c>
      <c r="S18" s="7">
        <v>0.97790794979079498</v>
      </c>
    </row>
    <row r="19" spans="2:21" x14ac:dyDescent="0.35">
      <c r="B19" s="5" t="s">
        <v>19</v>
      </c>
      <c r="C19" s="7">
        <v>1.3333333333333299</v>
      </c>
      <c r="D19" s="7">
        <v>9.56</v>
      </c>
      <c r="E19" s="7">
        <v>10</v>
      </c>
      <c r="F19" s="7"/>
      <c r="G19" s="7">
        <v>0.13793103448275801</v>
      </c>
      <c r="H19" s="7">
        <v>1</v>
      </c>
      <c r="I19" s="27"/>
      <c r="K19" s="7">
        <f t="shared" si="1"/>
        <v>0.86206896551724199</v>
      </c>
      <c r="M19" s="5" t="s">
        <v>19</v>
      </c>
      <c r="N19" s="7">
        <v>1.3333333333333299</v>
      </c>
      <c r="O19" s="7">
        <v>9.56</v>
      </c>
      <c r="P19" s="7">
        <v>10</v>
      </c>
      <c r="Q19" s="4"/>
      <c r="R19" s="7">
        <v>0.13793103448275801</v>
      </c>
      <c r="S19" s="7">
        <v>1</v>
      </c>
    </row>
    <row r="20" spans="2:21" x14ac:dyDescent="0.35">
      <c r="B20" s="5" t="s">
        <v>23</v>
      </c>
      <c r="C20" s="7">
        <v>9.6666666666666607</v>
      </c>
      <c r="D20" s="7">
        <v>1.44</v>
      </c>
      <c r="E20" s="7">
        <v>1</v>
      </c>
      <c r="F20" s="7"/>
      <c r="G20" s="7">
        <v>1</v>
      </c>
      <c r="H20" s="7">
        <v>0.15062761506276101</v>
      </c>
      <c r="I20" s="27"/>
      <c r="K20" s="7">
        <f t="shared" si="1"/>
        <v>0.84937238493723899</v>
      </c>
      <c r="M20" s="5" t="s">
        <v>23</v>
      </c>
      <c r="N20" s="7">
        <v>9.6666666666666607</v>
      </c>
      <c r="O20" s="7">
        <v>1.44</v>
      </c>
      <c r="P20" s="7">
        <v>1</v>
      </c>
      <c r="Q20" s="4"/>
      <c r="R20" s="7">
        <v>1</v>
      </c>
      <c r="S20" s="7">
        <v>0.15062761506276101</v>
      </c>
    </row>
    <row r="21" spans="2:21" x14ac:dyDescent="0.35">
      <c r="B21" s="5" t="s">
        <v>17</v>
      </c>
      <c r="C21" s="7">
        <v>9.55555555555555</v>
      </c>
      <c r="D21" s="7">
        <v>1.7733333333333301</v>
      </c>
      <c r="E21" s="7">
        <v>1.3333333333333299</v>
      </c>
      <c r="F21" s="7"/>
      <c r="G21" s="7">
        <v>0.98850574712643602</v>
      </c>
      <c r="H21" s="7">
        <v>0.18549511854951101</v>
      </c>
      <c r="I21" s="27"/>
      <c r="K21" s="7">
        <f t="shared" si="1"/>
        <v>0.80301062857692496</v>
      </c>
      <c r="M21" s="5" t="s">
        <v>17</v>
      </c>
      <c r="N21" s="7">
        <v>9.55555555555555</v>
      </c>
      <c r="O21" s="7">
        <v>1.7733333333333301</v>
      </c>
      <c r="P21" s="7">
        <v>1.3333333333333299</v>
      </c>
      <c r="Q21" s="4"/>
      <c r="R21" s="7">
        <v>0.98850574712643602</v>
      </c>
      <c r="S21" s="7">
        <v>0.18549511854951101</v>
      </c>
    </row>
    <row r="22" spans="2:21" x14ac:dyDescent="0.35">
      <c r="B22" s="5" t="s">
        <v>20</v>
      </c>
      <c r="C22" s="7">
        <v>9.6666666666666607</v>
      </c>
      <c r="D22" s="7">
        <v>1.44</v>
      </c>
      <c r="E22" s="7">
        <v>1</v>
      </c>
      <c r="F22" s="7"/>
      <c r="G22" s="7">
        <v>1</v>
      </c>
      <c r="H22" s="7">
        <v>0.15062761506276101</v>
      </c>
      <c r="I22" s="27"/>
      <c r="K22" s="7">
        <f t="shared" si="1"/>
        <v>0.84937238493723899</v>
      </c>
      <c r="M22" s="5" t="s">
        <v>20</v>
      </c>
      <c r="N22" s="7">
        <v>9.6666666666666607</v>
      </c>
      <c r="O22" s="7">
        <v>1.44</v>
      </c>
      <c r="P22" s="7">
        <v>1</v>
      </c>
      <c r="Q22" s="4"/>
      <c r="R22" s="7">
        <v>1</v>
      </c>
      <c r="S22" s="7">
        <v>0.15062761506276101</v>
      </c>
    </row>
    <row r="23" spans="2:21" x14ac:dyDescent="0.35">
      <c r="B23" s="37" t="s">
        <v>14</v>
      </c>
      <c r="C23" s="36">
        <v>9.3333230031203307</v>
      </c>
      <c r="D23" s="36">
        <v>2.4400103302130001</v>
      </c>
      <c r="E23" s="41">
        <v>2.0000103302130001</v>
      </c>
      <c r="F23" s="40">
        <v>0.50370932389141698</v>
      </c>
      <c r="G23" s="36">
        <v>0.96551617273658596</v>
      </c>
      <c r="H23" s="36">
        <v>0.255231206089226</v>
      </c>
      <c r="I23" s="36">
        <f>(F23*(C23) + (1-F23)*C19)/MAX(C17:C27)</f>
        <v>0.55479338493517905</v>
      </c>
      <c r="J23" s="42">
        <f>((1-F23)*D23 + F23*D22)/MAX(D17:D27)</f>
        <v>0.20254140197667125</v>
      </c>
      <c r="K23" s="7">
        <f t="shared" si="1"/>
        <v>0.71028496664735996</v>
      </c>
      <c r="L23" s="7"/>
      <c r="M23" s="11" t="s">
        <v>14</v>
      </c>
      <c r="N23" s="12">
        <v>9.3333230031203307</v>
      </c>
      <c r="O23" s="12">
        <v>2.4400103302130001</v>
      </c>
      <c r="P23" s="12">
        <v>2.0000103302130001</v>
      </c>
      <c r="Q23" s="12">
        <v>0.50370932389141698</v>
      </c>
      <c r="R23" s="12">
        <v>0.96551617273658596</v>
      </c>
      <c r="S23" s="12">
        <v>0.255231206089226</v>
      </c>
      <c r="T23" s="7">
        <f>R23-R27</f>
        <v>0.35652883296302396</v>
      </c>
      <c r="U23" s="7">
        <f>S23-S27</f>
        <v>-0.36050683946749196</v>
      </c>
    </row>
    <row r="24" spans="2:21" x14ac:dyDescent="0.35">
      <c r="B24" s="5" t="s">
        <v>24</v>
      </c>
      <c r="C24" s="7">
        <v>1.3333333333333299</v>
      </c>
      <c r="D24" s="7">
        <v>9.56</v>
      </c>
      <c r="E24" s="7">
        <v>10</v>
      </c>
      <c r="F24" s="7"/>
      <c r="G24" s="7">
        <v>0.13793103448275801</v>
      </c>
      <c r="H24" s="7">
        <v>1</v>
      </c>
      <c r="I24" s="27"/>
      <c r="K24" s="7">
        <f t="shared" si="1"/>
        <v>0.86206896551724199</v>
      </c>
      <c r="L24" s="7"/>
      <c r="M24" s="5" t="s">
        <v>24</v>
      </c>
      <c r="N24" s="7">
        <v>1.3333333333333299</v>
      </c>
      <c r="O24" s="7">
        <v>9.56</v>
      </c>
      <c r="P24" s="7">
        <v>10</v>
      </c>
      <c r="Q24" s="4"/>
      <c r="R24" s="7">
        <v>0.13793103448275801</v>
      </c>
      <c r="S24" s="7">
        <v>1</v>
      </c>
    </row>
    <row r="25" spans="2:21" x14ac:dyDescent="0.35">
      <c r="B25" s="5" t="s">
        <v>18</v>
      </c>
      <c r="C25" s="7">
        <v>2.2389937106918198</v>
      </c>
      <c r="D25" s="7">
        <v>9.1252830188679201</v>
      </c>
      <c r="E25" s="7">
        <v>9.0943396226415096</v>
      </c>
      <c r="F25" s="7"/>
      <c r="G25" s="7">
        <v>0.231620039037085</v>
      </c>
      <c r="H25" s="7">
        <v>0.95452751243388201</v>
      </c>
      <c r="I25" s="27"/>
      <c r="K25" s="7">
        <f t="shared" si="1"/>
        <v>0.72290747339679706</v>
      </c>
      <c r="L25" s="7"/>
      <c r="M25" s="5" t="s">
        <v>18</v>
      </c>
      <c r="N25" s="7">
        <v>2.2389937106918198</v>
      </c>
      <c r="O25" s="7">
        <v>9.1252830188679201</v>
      </c>
      <c r="P25" s="7">
        <v>9.0943396226415096</v>
      </c>
      <c r="Q25" s="4"/>
      <c r="R25" s="7">
        <v>0.231620039037085</v>
      </c>
      <c r="S25" s="7">
        <v>0.95452751243388201</v>
      </c>
    </row>
    <row r="26" spans="2:21" x14ac:dyDescent="0.35">
      <c r="B26" s="5" t="s">
        <v>21</v>
      </c>
      <c r="C26" s="7">
        <v>1.3333333333333299</v>
      </c>
      <c r="D26" s="7">
        <v>9.56</v>
      </c>
      <c r="E26" s="7">
        <v>10</v>
      </c>
      <c r="F26" s="7"/>
      <c r="G26" s="7">
        <v>0.13793103448275801</v>
      </c>
      <c r="H26" s="7">
        <v>1</v>
      </c>
      <c r="I26" s="27"/>
      <c r="K26" s="7">
        <f t="shared" si="1"/>
        <v>0.86206896551724199</v>
      </c>
      <c r="L26" s="7"/>
      <c r="M26" s="5" t="s">
        <v>21</v>
      </c>
      <c r="N26" s="7">
        <v>1.3333333333333299</v>
      </c>
      <c r="O26" s="7">
        <v>9.56</v>
      </c>
      <c r="P26" s="7">
        <v>10</v>
      </c>
      <c r="Q26" s="4"/>
      <c r="R26" s="7">
        <v>0.13793103448275801</v>
      </c>
      <c r="S26" s="7">
        <v>1</v>
      </c>
    </row>
    <row r="27" spans="2:21" x14ac:dyDescent="0.35">
      <c r="B27" s="37" t="s">
        <v>15</v>
      </c>
      <c r="C27" s="36">
        <v>5.8868776178111002</v>
      </c>
      <c r="D27" s="36">
        <v>5.8864557155222297</v>
      </c>
      <c r="E27" s="41">
        <v>5.4464557155222302</v>
      </c>
      <c r="F27" s="39">
        <v>0.499999999999999</v>
      </c>
      <c r="G27" s="36">
        <v>0.60898733977356201</v>
      </c>
      <c r="H27" s="36">
        <v>0.61573804555671796</v>
      </c>
      <c r="I27" s="36">
        <f>(F27*(C27))/MAX(C17:C27)</f>
        <v>0.30449366988678062</v>
      </c>
      <c r="J27" s="42">
        <f>((1-F27)*D27)/MAX(D17:D27)</f>
        <v>0.30786902277835987</v>
      </c>
      <c r="K27" s="7">
        <f t="shared" si="1"/>
        <v>6.7507057831559525E-3</v>
      </c>
      <c r="L27" s="7"/>
      <c r="M27" s="11" t="s">
        <v>15</v>
      </c>
      <c r="N27" s="12">
        <v>5.8868776178111002</v>
      </c>
      <c r="O27" s="12">
        <v>5.8864557155222297</v>
      </c>
      <c r="P27" s="12">
        <v>5.4464557155222302</v>
      </c>
      <c r="Q27" s="20">
        <v>0.499999999999999</v>
      </c>
      <c r="R27" s="12">
        <v>0.60898733977356201</v>
      </c>
      <c r="S27" s="12">
        <v>0.61573804555671796</v>
      </c>
    </row>
    <row r="28" spans="2:21" x14ac:dyDescent="0.35">
      <c r="B28" s="2" t="s">
        <v>26</v>
      </c>
      <c r="C28" s="7"/>
      <c r="D28" s="7"/>
      <c r="E28" s="7"/>
      <c r="F28" s="7"/>
      <c r="G28" s="7"/>
      <c r="H28" s="7"/>
      <c r="I28" s="27"/>
      <c r="K28" s="7"/>
      <c r="L28" s="7"/>
      <c r="M28" s="2" t="s">
        <v>26</v>
      </c>
      <c r="N28" s="7"/>
      <c r="O28" s="7"/>
      <c r="P28" s="7"/>
      <c r="Q28" s="4"/>
      <c r="R28" s="7"/>
      <c r="S28" s="7"/>
    </row>
    <row r="29" spans="2:21" x14ac:dyDescent="0.35">
      <c r="B29" s="5" t="s">
        <v>22</v>
      </c>
      <c r="C29" s="7">
        <v>9.6666666666666607</v>
      </c>
      <c r="D29" s="7">
        <v>5.28</v>
      </c>
      <c r="E29" s="7">
        <v>10</v>
      </c>
      <c r="F29" s="7"/>
      <c r="G29" s="7">
        <v>1</v>
      </c>
      <c r="H29" s="7">
        <v>0.73333333333333295</v>
      </c>
      <c r="I29" s="27"/>
      <c r="K29" s="7">
        <f>ABS(G29-H29)</f>
        <v>0.26666666666666705</v>
      </c>
      <c r="L29" s="7"/>
      <c r="M29" s="5" t="s">
        <v>22</v>
      </c>
      <c r="N29" s="7">
        <v>9.6666666666666607</v>
      </c>
      <c r="O29" s="7">
        <v>5.28</v>
      </c>
      <c r="P29" s="7">
        <v>10</v>
      </c>
      <c r="Q29" s="4"/>
      <c r="R29" s="7">
        <v>1</v>
      </c>
      <c r="S29" s="7">
        <v>0.73333333333333295</v>
      </c>
    </row>
    <row r="30" spans="2:21" x14ac:dyDescent="0.35">
      <c r="B30" s="5" t="s">
        <v>16</v>
      </c>
      <c r="C30" s="7">
        <v>5.6133333333333297</v>
      </c>
      <c r="D30" s="7">
        <v>6.8927999999999896</v>
      </c>
      <c r="E30" s="7">
        <v>5.28</v>
      </c>
      <c r="F30" s="7"/>
      <c r="G30" s="7">
        <v>0.580689655172413</v>
      </c>
      <c r="H30" s="7">
        <v>0.95733333333333304</v>
      </c>
      <c r="I30" s="27">
        <f>F30*C34+(1-F30)*C31/MAX(C29:C39)</f>
        <v>0.44827586206896547</v>
      </c>
      <c r="J30" s="35">
        <v>5.82</v>
      </c>
      <c r="K30" s="7">
        <f t="shared" ref="K30:K39" si="2">ABS(G30-H30)</f>
        <v>0.37664367816092004</v>
      </c>
      <c r="L30" s="7"/>
      <c r="M30" s="5" t="s">
        <v>16</v>
      </c>
      <c r="N30" s="7">
        <v>5.6133333333333297</v>
      </c>
      <c r="O30" s="7">
        <v>6.8927999999999896</v>
      </c>
      <c r="P30" s="7">
        <v>5.28</v>
      </c>
      <c r="Q30" s="4"/>
      <c r="R30" s="7">
        <v>0.580689655172413</v>
      </c>
      <c r="S30" s="7">
        <v>0.95733333333333304</v>
      </c>
    </row>
    <row r="31" spans="2:21" x14ac:dyDescent="0.35">
      <c r="B31" s="5" t="s">
        <v>19</v>
      </c>
      <c r="C31" s="7">
        <v>4.3333333333333304</v>
      </c>
      <c r="D31" s="7">
        <v>7.2</v>
      </c>
      <c r="E31" s="7">
        <v>4</v>
      </c>
      <c r="F31" s="7"/>
      <c r="G31" s="7">
        <v>0.44827586206896503</v>
      </c>
      <c r="H31" s="7">
        <v>1</v>
      </c>
      <c r="I31" s="27">
        <f>(0*(C34)+(1)*C31)/10</f>
        <v>0.43333333333333302</v>
      </c>
      <c r="J31">
        <f>(0*(D34)+(1)*D31)/7.62</f>
        <v>0.94488188976377951</v>
      </c>
      <c r="K31" s="7">
        <f t="shared" si="2"/>
        <v>0.55172413793103492</v>
      </c>
      <c r="L31" s="7"/>
      <c r="M31" s="5" t="s">
        <v>19</v>
      </c>
      <c r="N31" s="7">
        <v>4.3333333333333304</v>
      </c>
      <c r="O31" s="7">
        <v>7.2</v>
      </c>
      <c r="P31" s="7">
        <v>4</v>
      </c>
      <c r="Q31" s="4"/>
      <c r="R31" s="7">
        <v>0.44827586206896503</v>
      </c>
      <c r="S31" s="7">
        <v>1</v>
      </c>
    </row>
    <row r="32" spans="2:21" x14ac:dyDescent="0.35">
      <c r="B32" s="5" t="s">
        <v>23</v>
      </c>
      <c r="C32" s="7">
        <v>9.6666666666666607</v>
      </c>
      <c r="D32" s="7">
        <v>5.28</v>
      </c>
      <c r="E32" s="7">
        <v>10</v>
      </c>
      <c r="F32" s="7"/>
      <c r="G32" s="7">
        <v>1</v>
      </c>
      <c r="H32" s="7">
        <v>0.73333333333333295</v>
      </c>
      <c r="I32" s="27">
        <f>G32-H32</f>
        <v>0.26666666666666705</v>
      </c>
      <c r="K32" s="7">
        <f t="shared" si="2"/>
        <v>0.26666666666666705</v>
      </c>
      <c r="L32" s="7"/>
      <c r="M32" s="5" t="s">
        <v>23</v>
      </c>
      <c r="N32" s="7">
        <v>9.6666666666666607</v>
      </c>
      <c r="O32" s="7">
        <v>5.28</v>
      </c>
      <c r="P32" s="7">
        <v>10</v>
      </c>
      <c r="Q32" s="4"/>
      <c r="R32" s="7">
        <v>1</v>
      </c>
      <c r="S32" s="7">
        <v>0.73333333333333295</v>
      </c>
    </row>
    <row r="33" spans="2:22" x14ac:dyDescent="0.35">
      <c r="B33" s="5" t="s">
        <v>17</v>
      </c>
      <c r="C33" s="7">
        <v>9.55555555555555</v>
      </c>
      <c r="D33" s="7">
        <v>5.4133333333333304</v>
      </c>
      <c r="E33" s="7">
        <v>9.6666666666666607</v>
      </c>
      <c r="F33" s="7"/>
      <c r="G33" s="7">
        <v>0.98850574712643602</v>
      </c>
      <c r="H33" s="7">
        <v>0.75185185185185199</v>
      </c>
      <c r="I33" s="27">
        <f t="shared" ref="I33:I34" si="3">G33-H33</f>
        <v>0.23665389527458403</v>
      </c>
      <c r="K33" s="7">
        <f t="shared" si="2"/>
        <v>0.23665389527458403</v>
      </c>
      <c r="L33" s="7"/>
      <c r="M33" s="5" t="s">
        <v>17</v>
      </c>
      <c r="N33" s="7">
        <v>9.55555555555555</v>
      </c>
      <c r="O33" s="7">
        <v>5.4133333333333304</v>
      </c>
      <c r="P33" s="7">
        <v>9.6666666666666607</v>
      </c>
      <c r="Q33" s="4"/>
      <c r="R33" s="7">
        <v>0.98850574712643602</v>
      </c>
      <c r="S33" s="7">
        <v>0.75185185185185199</v>
      </c>
    </row>
    <row r="34" spans="2:22" x14ac:dyDescent="0.35">
      <c r="B34" s="5" t="s">
        <v>20</v>
      </c>
      <c r="C34" s="7">
        <v>9.6666666666666607</v>
      </c>
      <c r="D34" s="7">
        <v>5.28</v>
      </c>
      <c r="E34" s="7">
        <v>10</v>
      </c>
      <c r="F34" s="7"/>
      <c r="G34" s="7">
        <v>1</v>
      </c>
      <c r="H34" s="7">
        <v>0.73333333333333295</v>
      </c>
      <c r="I34" s="27">
        <f t="shared" si="3"/>
        <v>0.26666666666666705</v>
      </c>
      <c r="K34" s="7">
        <f t="shared" si="2"/>
        <v>0.26666666666666705</v>
      </c>
      <c r="L34" s="7"/>
      <c r="M34" s="5" t="s">
        <v>20</v>
      </c>
      <c r="N34" s="7">
        <v>9.6666666666666607</v>
      </c>
      <c r="O34" s="7">
        <v>5.28</v>
      </c>
      <c r="P34" s="7">
        <v>10</v>
      </c>
      <c r="Q34" s="4"/>
      <c r="R34" s="7">
        <v>1</v>
      </c>
      <c r="S34" s="7">
        <v>0.73333333333333295</v>
      </c>
    </row>
    <row r="35" spans="2:22" x14ac:dyDescent="0.35">
      <c r="B35" s="37" t="s">
        <v>14</v>
      </c>
      <c r="C35" s="36">
        <v>9.6666658955374896</v>
      </c>
      <c r="D35" s="36">
        <v>5.2800009253550098</v>
      </c>
      <c r="E35" s="36">
        <v>9.9999976866124598</v>
      </c>
      <c r="F35" s="36">
        <v>0.67415730337078605</v>
      </c>
      <c r="G35" s="36">
        <v>0.99999992022801598</v>
      </c>
      <c r="H35" s="36">
        <v>0.73333346185486303</v>
      </c>
      <c r="I35" s="36">
        <f>(F35*(C35))/MAX(C29:C39)</f>
        <v>0.67415724959192092</v>
      </c>
      <c r="J35" s="42">
        <f>((1-F35)*D35)/MAX(D29:D39)</f>
        <v>0.23895135273922519</v>
      </c>
      <c r="K35" s="7">
        <f t="shared" si="2"/>
        <v>0.26666645837315295</v>
      </c>
      <c r="L35" s="7">
        <f>G35-H35-1</f>
        <v>-0.73333354162684705</v>
      </c>
      <c r="M35" s="11" t="s">
        <v>14</v>
      </c>
      <c r="N35" s="12">
        <v>9.6666658955374896</v>
      </c>
      <c r="O35" s="12">
        <v>5.2800009253550098</v>
      </c>
      <c r="P35" s="12">
        <v>9.9999976866124598</v>
      </c>
      <c r="Q35" s="12">
        <v>0.67415730337078605</v>
      </c>
      <c r="R35" s="12">
        <v>0.99999992022801598</v>
      </c>
      <c r="S35" s="12">
        <v>0.73333346185486303</v>
      </c>
      <c r="T35">
        <f>(N34-N35)/N34</f>
        <v>7.9771983225959061E-8</v>
      </c>
      <c r="U35">
        <f>(O31- O35)/O31</f>
        <v>0.26666653814513758</v>
      </c>
      <c r="V35">
        <f>T35-U35</f>
        <v>-0.26666645837315434</v>
      </c>
    </row>
    <row r="36" spans="2:22" x14ac:dyDescent="0.35">
      <c r="B36" s="5" t="s">
        <v>24</v>
      </c>
      <c r="C36" s="7">
        <v>9.6666666666666607</v>
      </c>
      <c r="D36" s="7">
        <v>5.28</v>
      </c>
      <c r="E36" s="7">
        <v>10</v>
      </c>
      <c r="F36" s="7"/>
      <c r="G36" s="7">
        <v>1</v>
      </c>
      <c r="H36" s="7">
        <v>0.73333333333333295</v>
      </c>
      <c r="I36" s="27"/>
      <c r="K36" s="7">
        <f t="shared" si="2"/>
        <v>0.26666666666666705</v>
      </c>
      <c r="L36" s="7"/>
      <c r="M36" s="5" t="s">
        <v>24</v>
      </c>
      <c r="N36" s="7">
        <v>9.6666666666666607</v>
      </c>
      <c r="O36" s="7">
        <v>5.28</v>
      </c>
      <c r="P36" s="7">
        <v>10</v>
      </c>
      <c r="Q36" s="4"/>
      <c r="R36" s="7">
        <v>1</v>
      </c>
      <c r="S36" s="7">
        <v>0.73333333333333295</v>
      </c>
    </row>
    <row r="37" spans="2:22" x14ac:dyDescent="0.35">
      <c r="B37" s="5" t="s">
        <v>18</v>
      </c>
      <c r="C37" s="7">
        <v>5.8616352201257804</v>
      </c>
      <c r="D37" s="7">
        <v>6.8332075471697999</v>
      </c>
      <c r="E37" s="7">
        <v>5.52830188679245</v>
      </c>
      <c r="F37" s="7"/>
      <c r="G37" s="7">
        <v>0.60637605725439103</v>
      </c>
      <c r="H37" s="7">
        <v>0.94905660377358403</v>
      </c>
      <c r="I37" s="27"/>
      <c r="K37" s="7">
        <f t="shared" si="2"/>
        <v>0.342680546519193</v>
      </c>
      <c r="L37" s="7"/>
      <c r="M37" s="5" t="s">
        <v>18</v>
      </c>
      <c r="N37" s="7">
        <v>5.8616352201257804</v>
      </c>
      <c r="O37" s="7">
        <v>6.8332075471697999</v>
      </c>
      <c r="P37" s="7">
        <v>5.52830188679245</v>
      </c>
      <c r="Q37" s="4"/>
      <c r="R37" s="7">
        <v>0.60637605725439103</v>
      </c>
      <c r="S37" s="7">
        <v>0.94905660377358403</v>
      </c>
    </row>
    <row r="38" spans="2:22" x14ac:dyDescent="0.35">
      <c r="B38" s="5" t="s">
        <v>21</v>
      </c>
      <c r="C38" s="7">
        <v>4.3333333333333304</v>
      </c>
      <c r="D38" s="7">
        <v>7.2</v>
      </c>
      <c r="E38" s="7">
        <v>4</v>
      </c>
      <c r="F38" s="7"/>
      <c r="G38" s="7">
        <v>0.44827586206896503</v>
      </c>
      <c r="H38" s="7">
        <v>1</v>
      </c>
      <c r="I38" s="27"/>
      <c r="K38" s="7">
        <f t="shared" si="2"/>
        <v>0.55172413793103492</v>
      </c>
      <c r="L38" s="7"/>
      <c r="M38" s="5" t="s">
        <v>21</v>
      </c>
      <c r="N38" s="7">
        <v>4.3333333333333304</v>
      </c>
      <c r="O38" s="7">
        <v>7.2</v>
      </c>
      <c r="P38" s="7">
        <v>4</v>
      </c>
      <c r="Q38" s="4"/>
      <c r="R38" s="7">
        <v>0.44827586206896503</v>
      </c>
      <c r="S38" s="7">
        <v>1</v>
      </c>
    </row>
    <row r="39" spans="2:22" x14ac:dyDescent="0.35">
      <c r="B39" s="37" t="s">
        <v>15</v>
      </c>
      <c r="C39" s="36">
        <v>9.3333333411277497</v>
      </c>
      <c r="D39" s="36">
        <v>5.6799999906466896</v>
      </c>
      <c r="E39" s="36">
        <v>9.0000000233832598</v>
      </c>
      <c r="F39" s="39">
        <v>0.49999999943053403</v>
      </c>
      <c r="G39" s="36">
        <v>0.96551724218562895</v>
      </c>
      <c r="H39" s="36">
        <v>0.78888888758981801</v>
      </c>
      <c r="I39" s="36">
        <f>(F39*(C39))/MAX(C29:C39)</f>
        <v>0.48275862054298568</v>
      </c>
      <c r="J39" s="42">
        <f>((1-F39)*D39)/MAX(D29:D39)</f>
        <v>0.39444444424415437</v>
      </c>
      <c r="K39" s="7">
        <f t="shared" si="2"/>
        <v>0.17662835459581094</v>
      </c>
      <c r="L39" s="7">
        <f>G39-H39-1</f>
        <v>-0.82337164540418906</v>
      </c>
      <c r="M39" s="11" t="s">
        <v>15</v>
      </c>
      <c r="N39" s="12">
        <v>9.3333333411277497</v>
      </c>
      <c r="O39" s="12">
        <v>5.6799999906466896</v>
      </c>
      <c r="P39" s="12">
        <v>9.0000000233832598</v>
      </c>
      <c r="Q39" s="12">
        <v>0.49999999943053403</v>
      </c>
      <c r="R39" s="12">
        <v>0.96551724218562895</v>
      </c>
      <c r="S39" s="12">
        <v>0.78888888758981801</v>
      </c>
      <c r="T39">
        <f>(N34-N39)/N34</f>
        <v>3.448275781437013E-2</v>
      </c>
      <c r="U39">
        <f>(O31-O39)/O31</f>
        <v>0.21111111241018202</v>
      </c>
      <c r="V39">
        <f>T39-U39</f>
        <v>-0.17662835459581189</v>
      </c>
    </row>
    <row r="40" spans="2:22" x14ac:dyDescent="0.35">
      <c r="B40" s="13" t="s">
        <v>27</v>
      </c>
      <c r="C40" s="14"/>
      <c r="D40" s="14"/>
      <c r="E40" s="14"/>
      <c r="F40" s="14"/>
      <c r="G40" s="14"/>
      <c r="H40" s="14"/>
      <c r="I40" s="27"/>
      <c r="M40" s="13" t="s">
        <v>27</v>
      </c>
      <c r="N40" s="14"/>
      <c r="O40" s="14"/>
      <c r="P40" s="14"/>
      <c r="Q40" s="22"/>
      <c r="R40" s="14"/>
      <c r="S40" s="14"/>
    </row>
    <row r="41" spans="2:22" x14ac:dyDescent="0.35">
      <c r="B41" s="5" t="s">
        <v>22</v>
      </c>
      <c r="C41" s="7">
        <v>4.3333333333333304</v>
      </c>
      <c r="D41" s="7">
        <v>9.4</v>
      </c>
      <c r="E41" s="7">
        <v>10</v>
      </c>
      <c r="F41" s="7"/>
      <c r="G41" s="7">
        <v>0.54166666666666596</v>
      </c>
      <c r="H41" s="7">
        <v>1</v>
      </c>
      <c r="I41" s="7"/>
      <c r="K41" s="7">
        <f>G41-H41</f>
        <v>-0.45833333333333404</v>
      </c>
      <c r="L41" s="7"/>
      <c r="M41" s="5" t="s">
        <v>22</v>
      </c>
      <c r="N41" s="7">
        <v>4.3333333333333304</v>
      </c>
      <c r="O41" s="7">
        <v>9.4</v>
      </c>
      <c r="P41" s="7">
        <v>10</v>
      </c>
      <c r="Q41" s="4"/>
      <c r="R41" s="7">
        <v>0.54166666666666596</v>
      </c>
      <c r="S41" s="7">
        <v>1</v>
      </c>
    </row>
    <row r="42" spans="2:22" x14ac:dyDescent="0.35">
      <c r="B42" s="5" t="s">
        <v>16</v>
      </c>
      <c r="C42" s="7">
        <v>4.93333333333333</v>
      </c>
      <c r="D42" s="7">
        <v>9.2319999999999904</v>
      </c>
      <c r="E42" s="7">
        <v>9.4</v>
      </c>
      <c r="F42" s="7"/>
      <c r="G42" s="7">
        <v>0.61666666666666603</v>
      </c>
      <c r="H42" s="7">
        <v>0.98212765957446702</v>
      </c>
      <c r="I42" s="7"/>
      <c r="K42" s="7">
        <f t="shared" ref="K42:K46" si="4">G42-H42</f>
        <v>-0.36546099290780099</v>
      </c>
      <c r="L42" s="7"/>
      <c r="M42" s="5" t="s">
        <v>16</v>
      </c>
      <c r="N42" s="7">
        <v>4.93333333333333</v>
      </c>
      <c r="O42" s="7">
        <v>9.2319999999999904</v>
      </c>
      <c r="P42" s="7">
        <v>9.4</v>
      </c>
      <c r="Q42" s="4"/>
      <c r="R42" s="7">
        <v>0.61666666666666603</v>
      </c>
      <c r="S42" s="7">
        <v>0.98212765957446702</v>
      </c>
    </row>
    <row r="43" spans="2:22" x14ac:dyDescent="0.35">
      <c r="B43" s="5" t="s">
        <v>19</v>
      </c>
      <c r="C43" s="7">
        <v>4.3333333333333304</v>
      </c>
      <c r="D43" s="7">
        <v>9.4</v>
      </c>
      <c r="E43" s="7">
        <v>10</v>
      </c>
      <c r="F43" s="7"/>
      <c r="G43" s="7">
        <v>0.54166666666666596</v>
      </c>
      <c r="H43" s="7">
        <v>1</v>
      </c>
      <c r="I43" s="7"/>
      <c r="K43" s="7">
        <f t="shared" si="4"/>
        <v>-0.45833333333333404</v>
      </c>
      <c r="L43" s="7"/>
      <c r="M43" s="5" t="s">
        <v>19</v>
      </c>
      <c r="N43" s="7">
        <v>4.3333333333333304</v>
      </c>
      <c r="O43" s="7">
        <v>9.4</v>
      </c>
      <c r="P43" s="7">
        <v>10</v>
      </c>
      <c r="Q43" s="4"/>
      <c r="R43" s="7">
        <v>0.54166666666666596</v>
      </c>
      <c r="S43" s="7">
        <v>1</v>
      </c>
    </row>
    <row r="44" spans="2:22" x14ac:dyDescent="0.35">
      <c r="B44" s="5" t="s">
        <v>23</v>
      </c>
      <c r="C44" s="7">
        <v>6.6666666666666599</v>
      </c>
      <c r="D44" s="7">
        <v>1.6</v>
      </c>
      <c r="E44" s="7">
        <v>1</v>
      </c>
      <c r="F44" s="7"/>
      <c r="G44" s="7">
        <v>0.83333333333333304</v>
      </c>
      <c r="H44" s="7">
        <v>0.170212765957446</v>
      </c>
      <c r="I44" s="7"/>
      <c r="K44" s="7">
        <f t="shared" si="4"/>
        <v>0.66312056737588709</v>
      </c>
      <c r="L44" s="7"/>
      <c r="M44" s="5" t="s">
        <v>23</v>
      </c>
      <c r="N44" s="7">
        <v>6.6666666666666599</v>
      </c>
      <c r="O44" s="7">
        <v>1.6</v>
      </c>
      <c r="P44" s="7">
        <v>1</v>
      </c>
      <c r="Q44" s="4"/>
      <c r="R44" s="7">
        <v>0.83333333333333304</v>
      </c>
      <c r="S44" s="7">
        <v>0.170212765957446</v>
      </c>
    </row>
    <row r="45" spans="2:22" x14ac:dyDescent="0.35">
      <c r="B45" s="5" t="s">
        <v>17</v>
      </c>
      <c r="C45" s="7">
        <v>7.7777777777777697</v>
      </c>
      <c r="D45" s="7">
        <v>4.93333333333333</v>
      </c>
      <c r="E45" s="7">
        <v>4.3333333333333304</v>
      </c>
      <c r="F45" s="7"/>
      <c r="G45" s="7">
        <v>0.97222222222222199</v>
      </c>
      <c r="H45" s="7">
        <v>0.52482269503546097</v>
      </c>
      <c r="I45" s="7"/>
      <c r="K45" s="7">
        <f t="shared" si="4"/>
        <v>0.44739952718676101</v>
      </c>
      <c r="L45" s="7"/>
      <c r="M45" s="5" t="s">
        <v>17</v>
      </c>
      <c r="N45" s="7">
        <v>7.7777777777777697</v>
      </c>
      <c r="O45" s="7">
        <v>4.93333333333333</v>
      </c>
      <c r="P45" s="7">
        <v>4.3333333333333304</v>
      </c>
      <c r="Q45" s="4"/>
      <c r="R45" s="7">
        <v>0.97222222222222199</v>
      </c>
      <c r="S45" s="7">
        <v>0.52482269503546097</v>
      </c>
    </row>
    <row r="46" spans="2:22" x14ac:dyDescent="0.35">
      <c r="B46" s="5" t="s">
        <v>20</v>
      </c>
      <c r="C46" s="7">
        <v>8</v>
      </c>
      <c r="D46" s="7">
        <v>5.6</v>
      </c>
      <c r="E46" s="7">
        <v>5</v>
      </c>
      <c r="F46" s="7"/>
      <c r="G46" s="7">
        <v>1</v>
      </c>
      <c r="H46" s="7">
        <v>0.59574468085106302</v>
      </c>
      <c r="I46" s="7"/>
      <c r="K46" s="7">
        <f t="shared" si="4"/>
        <v>0.40425531914893698</v>
      </c>
      <c r="L46" s="7"/>
      <c r="M46" s="5" t="s">
        <v>20</v>
      </c>
      <c r="N46" s="7">
        <v>8</v>
      </c>
      <c r="O46" s="7">
        <v>5.6</v>
      </c>
      <c r="P46" s="7">
        <v>5</v>
      </c>
      <c r="Q46" s="4"/>
      <c r="R46" s="7">
        <v>1</v>
      </c>
      <c r="S46" s="7">
        <v>0.59574468085106302</v>
      </c>
    </row>
    <row r="47" spans="2:22" x14ac:dyDescent="0.35">
      <c r="B47" s="37" t="s">
        <v>14</v>
      </c>
      <c r="C47" s="36">
        <v>7.3333333326832602</v>
      </c>
      <c r="D47" s="36">
        <v>7.5200000005980501</v>
      </c>
      <c r="E47" s="41">
        <v>7.0000000006500596</v>
      </c>
      <c r="F47" s="36">
        <v>0.53134635149023601</v>
      </c>
      <c r="G47" s="36">
        <v>0.91666666658540796</v>
      </c>
      <c r="H47" s="36">
        <v>0.80000000006362304</v>
      </c>
      <c r="I47" s="36">
        <f>(F47*(C47))/MAX(C41:C51)</f>
        <v>0.48706748882287293</v>
      </c>
      <c r="J47" s="42">
        <f>((1-F47)*D47)/MAX(D41:D51)</f>
        <v>0.37492291883762802</v>
      </c>
      <c r="K47" s="36">
        <f>I47-J47</f>
        <v>0.11214456998524491</v>
      </c>
      <c r="L47" s="7"/>
      <c r="M47" s="11" t="s">
        <v>14</v>
      </c>
      <c r="N47" s="12">
        <v>7.3333333326832602</v>
      </c>
      <c r="O47" s="12">
        <v>7.5200000005980501</v>
      </c>
      <c r="P47" s="23">
        <v>7.0000000006500596</v>
      </c>
      <c r="Q47" s="20">
        <v>0.53134635149023601</v>
      </c>
      <c r="R47" s="12">
        <v>0.91666666658540796</v>
      </c>
      <c r="S47" s="12">
        <v>0.80000000006362304</v>
      </c>
    </row>
    <row r="48" spans="2:22" x14ac:dyDescent="0.35">
      <c r="B48" s="5" t="s">
        <v>24</v>
      </c>
      <c r="C48" s="7">
        <v>4.3333333333333304</v>
      </c>
      <c r="D48" s="7">
        <v>9.4</v>
      </c>
      <c r="E48" s="7">
        <v>10</v>
      </c>
      <c r="F48" s="7"/>
      <c r="G48" s="7">
        <v>0.54166666666666596</v>
      </c>
      <c r="H48" s="7">
        <v>1</v>
      </c>
      <c r="I48" s="7"/>
      <c r="K48" s="7">
        <f>G48-H48</f>
        <v>-0.45833333333333404</v>
      </c>
      <c r="M48" s="5" t="s">
        <v>24</v>
      </c>
      <c r="N48" s="7">
        <v>4.3333333333333304</v>
      </c>
      <c r="O48" s="7">
        <v>9.4</v>
      </c>
      <c r="P48" s="7">
        <v>10</v>
      </c>
      <c r="Q48" s="4"/>
      <c r="R48" s="7">
        <v>0.54166666666666596</v>
      </c>
      <c r="S48" s="7">
        <v>1</v>
      </c>
    </row>
    <row r="49" spans="2:19" x14ac:dyDescent="0.35">
      <c r="B49" s="5" t="s">
        <v>18</v>
      </c>
      <c r="C49" s="7">
        <v>5.2201257861635204</v>
      </c>
      <c r="D49" s="7">
        <v>9.1516981132075408</v>
      </c>
      <c r="E49" s="7">
        <v>9.1132075471698109</v>
      </c>
      <c r="F49" s="7"/>
      <c r="G49" s="7">
        <v>0.65251572327044005</v>
      </c>
      <c r="H49" s="7">
        <v>0.97358490566037703</v>
      </c>
      <c r="I49" s="7"/>
      <c r="K49" s="7">
        <f t="shared" ref="K49:K50" si="5">G49-H49</f>
        <v>-0.32106918238993698</v>
      </c>
      <c r="M49" s="5" t="s">
        <v>18</v>
      </c>
      <c r="N49" s="7">
        <v>5.2201257861635204</v>
      </c>
      <c r="O49" s="7">
        <v>9.1516981132075408</v>
      </c>
      <c r="P49" s="7">
        <v>9.1132075471698109</v>
      </c>
      <c r="Q49" s="4"/>
      <c r="R49" s="7">
        <v>0.65251572327044005</v>
      </c>
      <c r="S49" s="7">
        <v>0.97358490566037703</v>
      </c>
    </row>
    <row r="50" spans="2:19" x14ac:dyDescent="0.35">
      <c r="B50" s="5" t="s">
        <v>21</v>
      </c>
      <c r="C50" s="7">
        <v>4.3333333333333304</v>
      </c>
      <c r="D50" s="7">
        <v>9.4</v>
      </c>
      <c r="E50" s="7">
        <v>10</v>
      </c>
      <c r="F50" s="7"/>
      <c r="G50" s="7">
        <v>0.54166666666666596</v>
      </c>
      <c r="H50" s="7">
        <v>1</v>
      </c>
      <c r="I50" s="7"/>
      <c r="K50" s="7">
        <f t="shared" si="5"/>
        <v>-0.45833333333333404</v>
      </c>
      <c r="M50" s="5" t="s">
        <v>21</v>
      </c>
      <c r="N50" s="7">
        <v>4.3333333333333304</v>
      </c>
      <c r="O50" s="7">
        <v>9.4</v>
      </c>
      <c r="P50" s="7">
        <v>10</v>
      </c>
      <c r="Q50" s="4"/>
      <c r="R50" s="7">
        <v>0.54166666666666596</v>
      </c>
      <c r="S50" s="7">
        <v>1</v>
      </c>
    </row>
    <row r="51" spans="2:19" x14ac:dyDescent="0.35">
      <c r="B51" s="37" t="s">
        <v>15</v>
      </c>
      <c r="C51" s="36">
        <v>7.3333334365307401</v>
      </c>
      <c r="D51" s="36">
        <v>7.5199997151751496</v>
      </c>
      <c r="E51" s="41">
        <v>6.9999996904077699</v>
      </c>
      <c r="F51" s="39">
        <v>0.50000325151097802</v>
      </c>
      <c r="G51" s="36">
        <v>0.91666667956634196</v>
      </c>
      <c r="H51" s="36">
        <v>0.79999996969948395</v>
      </c>
      <c r="I51" s="36">
        <f>(F51*(C51))/MAX(C41:C51)</f>
        <v>0.45833632033494304</v>
      </c>
      <c r="J51" s="42">
        <f>((1-F51)*D51)/MAX(D41:D51)</f>
        <v>0.39999738364105808</v>
      </c>
      <c r="K51" s="36">
        <f>I51-J51</f>
        <v>5.8338936693884957E-2</v>
      </c>
      <c r="L51" s="7"/>
      <c r="M51" s="11" t="s">
        <v>15</v>
      </c>
      <c r="N51" s="12">
        <v>7.3333334365307401</v>
      </c>
      <c r="O51" s="12">
        <v>7.5199997151751496</v>
      </c>
      <c r="P51" s="23">
        <v>6.9999996904077699</v>
      </c>
      <c r="Q51" s="20">
        <v>0.50000325151097802</v>
      </c>
      <c r="R51" s="12">
        <v>0.91666667956634196</v>
      </c>
      <c r="S51" s="12">
        <v>0.79999996969948395</v>
      </c>
    </row>
    <row r="52" spans="2:19" x14ac:dyDescent="0.35">
      <c r="B52" s="2" t="s">
        <v>28</v>
      </c>
      <c r="C52" s="7"/>
      <c r="D52" s="7"/>
      <c r="E52" s="7"/>
      <c r="F52" s="7"/>
      <c r="G52" s="7"/>
      <c r="H52" s="7"/>
      <c r="I52" s="7"/>
      <c r="M52" s="2" t="s">
        <v>28</v>
      </c>
      <c r="N52" s="7"/>
      <c r="O52" s="7"/>
      <c r="P52" s="7"/>
      <c r="Q52" s="4"/>
      <c r="R52" s="7"/>
      <c r="S52" s="7"/>
    </row>
    <row r="53" spans="2:19" x14ac:dyDescent="0.35">
      <c r="B53" s="5" t="s">
        <v>22</v>
      </c>
      <c r="C53" s="7">
        <v>6.6666666666666599</v>
      </c>
      <c r="D53" s="7">
        <v>7.82</v>
      </c>
      <c r="E53" s="7">
        <v>3</v>
      </c>
      <c r="F53" s="7"/>
      <c r="G53" s="7">
        <v>0.90909090909090895</v>
      </c>
      <c r="H53" s="7">
        <v>0.97022332506203401</v>
      </c>
      <c r="I53" s="7"/>
      <c r="K53" s="7">
        <f>G53-H53</f>
        <v>-6.1132415971125065E-2</v>
      </c>
      <c r="M53" s="5" t="s">
        <v>22</v>
      </c>
      <c r="N53" s="7">
        <v>6.6666666666666599</v>
      </c>
      <c r="O53" s="7">
        <v>7.82</v>
      </c>
      <c r="P53" s="7">
        <v>3</v>
      </c>
      <c r="Q53" s="4"/>
      <c r="R53" s="7">
        <v>0.90909090909090895</v>
      </c>
      <c r="S53" s="7">
        <v>0.97022332506203401</v>
      </c>
    </row>
    <row r="54" spans="2:19" x14ac:dyDescent="0.35">
      <c r="B54" s="5" t="s">
        <v>16</v>
      </c>
      <c r="C54" s="7">
        <v>7.26</v>
      </c>
      <c r="D54" s="7">
        <v>8.0335999999999999</v>
      </c>
      <c r="E54" s="7">
        <v>4.78</v>
      </c>
      <c r="F54" s="7"/>
      <c r="G54" s="7">
        <v>0.99</v>
      </c>
      <c r="H54" s="7">
        <v>0.996724565756823</v>
      </c>
      <c r="I54" s="7"/>
      <c r="K54" s="7">
        <f t="shared" ref="K54:K58" si="6">G54-H54</f>
        <v>-6.7245657568230088E-3</v>
      </c>
      <c r="M54" s="5" t="s">
        <v>16</v>
      </c>
      <c r="N54" s="7">
        <v>7.26</v>
      </c>
      <c r="O54" s="7">
        <v>8.0335999999999999</v>
      </c>
      <c r="P54" s="7">
        <v>4.78</v>
      </c>
      <c r="Q54" s="4"/>
      <c r="R54" s="7">
        <v>0.99</v>
      </c>
      <c r="S54" s="7">
        <v>0.996724565756823</v>
      </c>
    </row>
    <row r="55" spans="2:19" x14ac:dyDescent="0.35">
      <c r="B55" s="5" t="s">
        <v>19</v>
      </c>
      <c r="C55" s="7">
        <v>7.3333333333333304</v>
      </c>
      <c r="D55" s="7">
        <v>8.06</v>
      </c>
      <c r="E55" s="7">
        <v>5</v>
      </c>
      <c r="F55" s="7"/>
      <c r="G55" s="7">
        <v>1</v>
      </c>
      <c r="H55" s="7">
        <v>1</v>
      </c>
      <c r="I55" s="7"/>
      <c r="K55" s="7">
        <f t="shared" si="6"/>
        <v>0</v>
      </c>
      <c r="M55" s="5" t="s">
        <v>19</v>
      </c>
      <c r="N55" s="7">
        <v>7.3333333333333304</v>
      </c>
      <c r="O55" s="7">
        <v>8.06</v>
      </c>
      <c r="P55" s="7">
        <v>5</v>
      </c>
      <c r="Q55" s="4"/>
      <c r="R55" s="7">
        <v>1</v>
      </c>
      <c r="S55" s="7">
        <v>1</v>
      </c>
    </row>
    <row r="56" spans="2:19" x14ac:dyDescent="0.35">
      <c r="B56" s="5" t="s">
        <v>23</v>
      </c>
      <c r="C56" s="7">
        <v>6</v>
      </c>
      <c r="D56" s="7">
        <v>6.22</v>
      </c>
      <c r="E56" s="7">
        <v>1</v>
      </c>
      <c r="F56" s="7"/>
      <c r="G56" s="7">
        <v>0.81818181818181801</v>
      </c>
      <c r="H56" s="7">
        <v>0.77171215880893296</v>
      </c>
      <c r="I56" s="7"/>
      <c r="K56" s="7">
        <f t="shared" si="6"/>
        <v>4.6469659372885053E-2</v>
      </c>
      <c r="M56" s="5" t="s">
        <v>23</v>
      </c>
      <c r="N56" s="7">
        <v>6</v>
      </c>
      <c r="O56" s="7">
        <v>6.22</v>
      </c>
      <c r="P56" s="7">
        <v>1</v>
      </c>
      <c r="Q56" s="4"/>
      <c r="R56" s="7">
        <v>0.81818181818181801</v>
      </c>
      <c r="S56" s="7">
        <v>0.77171215880893296</v>
      </c>
    </row>
    <row r="57" spans="2:19" x14ac:dyDescent="0.35">
      <c r="B57" s="5" t="s">
        <v>17</v>
      </c>
      <c r="C57" s="7">
        <v>7.3333333333333304</v>
      </c>
      <c r="D57" s="7">
        <v>8.06</v>
      </c>
      <c r="E57" s="7">
        <v>5</v>
      </c>
      <c r="F57" s="7"/>
      <c r="G57" s="7">
        <v>1</v>
      </c>
      <c r="H57" s="7">
        <v>1</v>
      </c>
      <c r="I57" s="7"/>
      <c r="K57" s="7">
        <f t="shared" si="6"/>
        <v>0</v>
      </c>
      <c r="M57" s="5" t="s">
        <v>17</v>
      </c>
      <c r="N57" s="7">
        <v>7.3333333333333304</v>
      </c>
      <c r="O57" s="7">
        <v>8.06</v>
      </c>
      <c r="P57" s="7">
        <v>5</v>
      </c>
      <c r="Q57" s="4"/>
      <c r="R57" s="7">
        <v>1</v>
      </c>
      <c r="S57" s="7">
        <v>1</v>
      </c>
    </row>
    <row r="58" spans="2:19" x14ac:dyDescent="0.35">
      <c r="B58" s="5" t="s">
        <v>20</v>
      </c>
      <c r="C58" s="7">
        <v>7.3333333333333304</v>
      </c>
      <c r="D58" s="7">
        <v>8.06</v>
      </c>
      <c r="E58" s="7">
        <v>5</v>
      </c>
      <c r="F58" s="7"/>
      <c r="G58" s="7">
        <v>1</v>
      </c>
      <c r="H58" s="7">
        <v>1</v>
      </c>
      <c r="I58" s="7"/>
      <c r="K58" s="7">
        <f t="shared" si="6"/>
        <v>0</v>
      </c>
      <c r="M58" s="5" t="s">
        <v>20</v>
      </c>
      <c r="N58" s="7">
        <v>7.3333333333333304</v>
      </c>
      <c r="O58" s="7">
        <v>8.06</v>
      </c>
      <c r="P58" s="7">
        <v>5</v>
      </c>
      <c r="Q58" s="4"/>
      <c r="R58" s="7">
        <v>1</v>
      </c>
      <c r="S58" s="7">
        <v>1</v>
      </c>
    </row>
    <row r="59" spans="2:19" x14ac:dyDescent="0.35">
      <c r="B59" s="37" t="s">
        <v>14</v>
      </c>
      <c r="C59" s="36">
        <v>7.3333333333015203</v>
      </c>
      <c r="D59" s="36">
        <v>8.0599999999885394</v>
      </c>
      <c r="E59" s="41">
        <v>4.9999999999045599</v>
      </c>
      <c r="F59" s="39">
        <v>0.5</v>
      </c>
      <c r="G59" s="36">
        <v>0.99999999999566103</v>
      </c>
      <c r="H59" s="36">
        <v>0.99999999999857803</v>
      </c>
      <c r="I59" s="36">
        <f>(F59*(C59))/MAX(C53:C63)</f>
        <v>0.49999999999783112</v>
      </c>
      <c r="J59" s="42">
        <f>((1-F59)*D59)/MAX(D53:D63)</f>
        <v>0.49999999999928901</v>
      </c>
      <c r="K59" s="7">
        <f>I59-J59</f>
        <v>-1.4578893647865243E-12</v>
      </c>
      <c r="M59" s="11" t="s">
        <v>14</v>
      </c>
      <c r="N59" s="12">
        <v>7.3333333333015203</v>
      </c>
      <c r="O59" s="12">
        <v>8.0599999999885394</v>
      </c>
      <c r="P59" s="23">
        <v>4.9999999999045599</v>
      </c>
      <c r="Q59" s="20">
        <v>0.5</v>
      </c>
      <c r="R59" s="12">
        <v>0.99999999999566103</v>
      </c>
      <c r="S59" s="12">
        <v>0.99999999999857803</v>
      </c>
    </row>
    <row r="60" spans="2:19" x14ac:dyDescent="0.35">
      <c r="B60" s="5" t="s">
        <v>24</v>
      </c>
      <c r="C60" s="7">
        <v>6.6666666666666599</v>
      </c>
      <c r="D60" s="7">
        <v>7.82</v>
      </c>
      <c r="E60" s="7">
        <v>3</v>
      </c>
      <c r="F60" s="7"/>
      <c r="G60" s="7">
        <v>0.90909090909090895</v>
      </c>
      <c r="H60" s="7">
        <v>0.97022332506203401</v>
      </c>
      <c r="I60" s="7"/>
      <c r="K60" s="7">
        <f>G60-H60</f>
        <v>-6.1132415971125065E-2</v>
      </c>
      <c r="M60" s="5" t="s">
        <v>24</v>
      </c>
      <c r="N60" s="7">
        <v>6.6666666666666599</v>
      </c>
      <c r="O60" s="7">
        <v>7.82</v>
      </c>
      <c r="P60" s="7">
        <v>3</v>
      </c>
      <c r="Q60" s="4"/>
      <c r="R60" s="7">
        <v>0.90909090909090895</v>
      </c>
      <c r="S60" s="7">
        <v>0.97022332506203401</v>
      </c>
    </row>
    <row r="61" spans="2:19" x14ac:dyDescent="0.35">
      <c r="B61" s="5" t="s">
        <v>18</v>
      </c>
      <c r="C61" s="7">
        <v>7.2641509433962197</v>
      </c>
      <c r="D61" s="7">
        <v>8.0350943396226402</v>
      </c>
      <c r="E61" s="7">
        <v>4.7924528301886697</v>
      </c>
      <c r="F61" s="7"/>
      <c r="G61" s="7">
        <v>0.99056603773584895</v>
      </c>
      <c r="H61" s="7">
        <v>0.99690996769511597</v>
      </c>
      <c r="I61" s="7"/>
      <c r="K61" s="7">
        <f t="shared" ref="K61:K62" si="7">G61-H61</f>
        <v>-6.3439299592670251E-3</v>
      </c>
      <c r="M61" s="5" t="s">
        <v>18</v>
      </c>
      <c r="N61" s="7">
        <v>7.2641509433962197</v>
      </c>
      <c r="O61" s="7">
        <v>8.0350943396226402</v>
      </c>
      <c r="P61" s="7">
        <v>4.7924528301886697</v>
      </c>
      <c r="Q61" s="4"/>
      <c r="R61" s="7">
        <v>0.99056603773584895</v>
      </c>
      <c r="S61" s="7">
        <v>0.99690996769511597</v>
      </c>
    </row>
    <row r="62" spans="2:19" x14ac:dyDescent="0.35">
      <c r="B62" s="5" t="s">
        <v>21</v>
      </c>
      <c r="C62" s="7">
        <v>7.3333333333333304</v>
      </c>
      <c r="D62" s="7">
        <v>8.06</v>
      </c>
      <c r="E62" s="7">
        <v>5</v>
      </c>
      <c r="F62" s="7"/>
      <c r="G62" s="7">
        <v>1</v>
      </c>
      <c r="H62" s="7">
        <v>1</v>
      </c>
      <c r="I62" s="7"/>
      <c r="K62" s="7">
        <f t="shared" si="7"/>
        <v>0</v>
      </c>
      <c r="M62" s="5" t="s">
        <v>21</v>
      </c>
      <c r="N62" s="7">
        <v>7.3333333333333304</v>
      </c>
      <c r="O62" s="7">
        <v>8.06</v>
      </c>
      <c r="P62" s="7">
        <v>5</v>
      </c>
      <c r="Q62" s="4"/>
      <c r="R62" s="7">
        <v>1</v>
      </c>
      <c r="S62" s="7">
        <v>1</v>
      </c>
    </row>
    <row r="63" spans="2:19" x14ac:dyDescent="0.35">
      <c r="B63" s="37" t="s">
        <v>15</v>
      </c>
      <c r="C63" s="36">
        <v>7.3333330877967899</v>
      </c>
      <c r="D63" s="36">
        <v>8.0599999116068393</v>
      </c>
      <c r="E63" s="41">
        <v>5.0000007366096098</v>
      </c>
      <c r="F63" s="39">
        <v>0.49999974484723902</v>
      </c>
      <c r="G63" s="36">
        <v>0.99999996651774403</v>
      </c>
      <c r="H63" s="36">
        <v>0.99999998903310705</v>
      </c>
      <c r="I63" s="36">
        <f>(F63*(C63))/MAX(C53:C63)</f>
        <v>0.49999972810611981</v>
      </c>
      <c r="J63" s="42">
        <f>((1-F63)*D63)/MAX(D53:D63)</f>
        <v>0.50000024966931145</v>
      </c>
      <c r="K63" s="7">
        <f>I63-J63</f>
        <v>-5.2156319163554343E-7</v>
      </c>
      <c r="M63" s="11" t="s">
        <v>15</v>
      </c>
      <c r="N63" s="12">
        <v>7.3333330877967899</v>
      </c>
      <c r="O63" s="12">
        <v>8.0599999116068393</v>
      </c>
      <c r="P63" s="23">
        <v>5.0000007366096098</v>
      </c>
      <c r="Q63" s="20">
        <v>0.49999974484723902</v>
      </c>
      <c r="R63" s="12">
        <v>0.99999996651774403</v>
      </c>
      <c r="S63" s="12">
        <v>0.99999998903310705</v>
      </c>
    </row>
    <row r="64" spans="2:19" x14ac:dyDescent="0.35">
      <c r="B64" s="13" t="s">
        <v>29</v>
      </c>
      <c r="C64" s="14"/>
      <c r="D64" s="14"/>
      <c r="E64" s="14"/>
      <c r="F64" s="14"/>
      <c r="G64" s="14"/>
      <c r="H64" s="14"/>
      <c r="I64" s="27"/>
      <c r="M64" s="2" t="s">
        <v>29</v>
      </c>
      <c r="N64" s="7"/>
      <c r="O64" s="7"/>
      <c r="P64" s="7"/>
      <c r="Q64" s="4"/>
      <c r="R64" s="7"/>
      <c r="S64" s="7"/>
    </row>
    <row r="65" spans="2:19" x14ac:dyDescent="0.35">
      <c r="B65" s="5" t="s">
        <v>22</v>
      </c>
      <c r="C65" s="7">
        <v>5.6666666666666599</v>
      </c>
      <c r="D65" s="7">
        <v>7.5</v>
      </c>
      <c r="E65" s="7">
        <v>9</v>
      </c>
      <c r="F65" s="7"/>
      <c r="G65" s="7">
        <v>0.80952380952380898</v>
      </c>
      <c r="H65" s="7">
        <v>1</v>
      </c>
      <c r="I65" s="7"/>
      <c r="K65" s="7">
        <f>G65-H65</f>
        <v>-0.19047619047619102</v>
      </c>
      <c r="M65" s="5" t="s">
        <v>22</v>
      </c>
      <c r="N65" s="7">
        <v>5.6666666666666599</v>
      </c>
      <c r="O65" s="7">
        <v>7.5</v>
      </c>
      <c r="P65" s="7">
        <v>9</v>
      </c>
      <c r="Q65" s="4"/>
      <c r="R65" s="7">
        <v>0.80952380952380898</v>
      </c>
      <c r="S65" s="7">
        <v>1</v>
      </c>
    </row>
    <row r="66" spans="2:19" x14ac:dyDescent="0.35">
      <c r="B66" s="5" t="s">
        <v>16</v>
      </c>
      <c r="C66" s="7">
        <v>6.46</v>
      </c>
      <c r="D66" s="7">
        <v>7.1192000000000002</v>
      </c>
      <c r="E66" s="7">
        <v>6.62</v>
      </c>
      <c r="F66" s="7"/>
      <c r="G66" s="7">
        <v>0.92285714285714204</v>
      </c>
      <c r="H66" s="7">
        <v>0.949226666666666</v>
      </c>
      <c r="I66" s="7"/>
      <c r="K66" s="7">
        <f t="shared" ref="K66:K74" si="8">G66-H66</f>
        <v>-2.6369523809523954E-2</v>
      </c>
      <c r="M66" s="5" t="s">
        <v>16</v>
      </c>
      <c r="N66" s="7">
        <v>6.46</v>
      </c>
      <c r="O66" s="7">
        <v>7.1192000000000002</v>
      </c>
      <c r="P66" s="7">
        <v>6.62</v>
      </c>
      <c r="Q66" s="4"/>
      <c r="R66" s="7">
        <v>0.92285714285714204</v>
      </c>
      <c r="S66" s="7">
        <v>0.949226666666666</v>
      </c>
    </row>
    <row r="67" spans="2:19" x14ac:dyDescent="0.35">
      <c r="B67" s="5" t="s">
        <v>19</v>
      </c>
      <c r="C67" s="7">
        <v>5.6666666666666599</v>
      </c>
      <c r="D67" s="7">
        <v>7.5</v>
      </c>
      <c r="E67" s="7">
        <v>9</v>
      </c>
      <c r="F67" s="7"/>
      <c r="G67" s="7">
        <v>0.80952380952380898</v>
      </c>
      <c r="H67" s="7">
        <v>1</v>
      </c>
      <c r="I67" s="7"/>
      <c r="K67" s="7">
        <f t="shared" si="8"/>
        <v>-0.19047619047619102</v>
      </c>
      <c r="M67" s="5" t="s">
        <v>19</v>
      </c>
      <c r="N67" s="7">
        <v>5.6666666666666599</v>
      </c>
      <c r="O67" s="7">
        <v>7.5</v>
      </c>
      <c r="P67" s="7">
        <v>9</v>
      </c>
      <c r="Q67" s="4"/>
      <c r="R67" s="7">
        <v>0.80952380952380898</v>
      </c>
      <c r="S67" s="7">
        <v>1</v>
      </c>
    </row>
    <row r="68" spans="2:19" x14ac:dyDescent="0.35">
      <c r="B68" s="5" t="s">
        <v>23</v>
      </c>
      <c r="C68" s="7">
        <v>5.6666666666666599</v>
      </c>
      <c r="D68" s="7">
        <v>4.38</v>
      </c>
      <c r="E68" s="7">
        <v>1</v>
      </c>
      <c r="F68" s="7"/>
      <c r="G68" s="7">
        <v>0.80952380952380898</v>
      </c>
      <c r="H68" s="7">
        <v>0.58399999999999996</v>
      </c>
      <c r="I68" s="7"/>
      <c r="K68" s="7">
        <f t="shared" si="8"/>
        <v>0.22552380952380902</v>
      </c>
      <c r="M68" s="5" t="s">
        <v>23</v>
      </c>
      <c r="N68" s="7">
        <v>5.6666666666666599</v>
      </c>
      <c r="O68" s="7">
        <v>4.38</v>
      </c>
      <c r="P68" s="7">
        <v>1</v>
      </c>
      <c r="Q68" s="4"/>
      <c r="R68" s="7">
        <v>0.80952380952380898</v>
      </c>
      <c r="S68" s="7">
        <v>0.58399999999999996</v>
      </c>
    </row>
    <row r="69" spans="2:19" x14ac:dyDescent="0.35">
      <c r="B69" s="5" t="s">
        <v>17</v>
      </c>
      <c r="C69" s="7">
        <v>6.8888888888888804</v>
      </c>
      <c r="D69" s="7">
        <v>6.9133333333333304</v>
      </c>
      <c r="E69" s="7">
        <v>5.3333333333333304</v>
      </c>
      <c r="F69" s="7"/>
      <c r="G69" s="7">
        <v>0.98412698412698396</v>
      </c>
      <c r="H69" s="7">
        <v>0.92177777777777703</v>
      </c>
      <c r="I69" s="7"/>
      <c r="K69" s="7">
        <f t="shared" si="8"/>
        <v>6.2349206349206931E-2</v>
      </c>
      <c r="M69" s="5" t="s">
        <v>17</v>
      </c>
      <c r="N69" s="7">
        <v>6.8888888888888804</v>
      </c>
      <c r="O69" s="7">
        <v>6.9133333333333304</v>
      </c>
      <c r="P69" s="7">
        <v>5.3333333333333304</v>
      </c>
      <c r="Q69" s="4"/>
      <c r="R69" s="7">
        <v>0.98412698412698396</v>
      </c>
      <c r="S69" s="7">
        <v>0.92177777777777703</v>
      </c>
    </row>
    <row r="70" spans="2:19" x14ac:dyDescent="0.35">
      <c r="B70" s="5" t="s">
        <v>20</v>
      </c>
      <c r="C70" s="7">
        <v>7</v>
      </c>
      <c r="D70" s="7">
        <v>6.86</v>
      </c>
      <c r="E70" s="7">
        <v>5</v>
      </c>
      <c r="F70" s="7"/>
      <c r="G70" s="7">
        <v>1</v>
      </c>
      <c r="H70" s="7">
        <v>0.91466666666666596</v>
      </c>
      <c r="I70" s="7"/>
      <c r="K70" s="7">
        <f t="shared" si="8"/>
        <v>8.5333333333334038E-2</v>
      </c>
      <c r="M70" s="5" t="s">
        <v>20</v>
      </c>
      <c r="N70" s="7">
        <v>7</v>
      </c>
      <c r="O70" s="7">
        <v>6.86</v>
      </c>
      <c r="P70" s="7">
        <v>5</v>
      </c>
      <c r="Q70" s="4"/>
      <c r="R70" s="7">
        <v>1</v>
      </c>
      <c r="S70" s="7">
        <v>0.91466666666666596</v>
      </c>
    </row>
    <row r="71" spans="2:19" x14ac:dyDescent="0.35">
      <c r="B71" s="37" t="s">
        <v>14</v>
      </c>
      <c r="C71" s="36">
        <v>6.9999999965032798</v>
      </c>
      <c r="D71" s="36">
        <v>6.85999999748236</v>
      </c>
      <c r="E71" s="41">
        <v>4.9999999895098597</v>
      </c>
      <c r="F71" s="36">
        <v>0.69060773480662996</v>
      </c>
      <c r="G71" s="36">
        <v>0.99999999950046903</v>
      </c>
      <c r="H71" s="36">
        <v>0.91466666633098204</v>
      </c>
      <c r="I71" s="36">
        <f>(F71*(C71))/MAX(C65:C75)</f>
        <v>0.69060773446164969</v>
      </c>
      <c r="J71" s="42">
        <f>((1-F71)*D71)/MAX(D65:D75)</f>
        <v>0.28299079179301068</v>
      </c>
      <c r="K71" s="7">
        <f>I71-J71</f>
        <v>0.40761694266863902</v>
      </c>
      <c r="M71" s="11" t="s">
        <v>14</v>
      </c>
      <c r="N71" s="12">
        <v>6.9999999965032798</v>
      </c>
      <c r="O71" s="12">
        <v>6.85999999748236</v>
      </c>
      <c r="P71" s="23">
        <v>4.9999999895098597</v>
      </c>
      <c r="Q71" s="20">
        <v>0.69060773480662996</v>
      </c>
      <c r="R71" s="12">
        <v>0.99999999950046903</v>
      </c>
      <c r="S71" s="12">
        <v>0.91466666633098204</v>
      </c>
    </row>
    <row r="72" spans="2:19" x14ac:dyDescent="0.35">
      <c r="B72" s="5" t="s">
        <v>24</v>
      </c>
      <c r="C72" s="7">
        <v>5.6666666666666599</v>
      </c>
      <c r="D72" s="7">
        <v>7.5</v>
      </c>
      <c r="E72" s="7">
        <v>9</v>
      </c>
      <c r="F72" s="7"/>
      <c r="G72" s="7">
        <v>0.80952380952380898</v>
      </c>
      <c r="H72" s="7">
        <v>1</v>
      </c>
      <c r="I72" s="7"/>
      <c r="K72" s="7">
        <f t="shared" si="8"/>
        <v>-0.19047619047619102</v>
      </c>
      <c r="M72" s="5" t="s">
        <v>24</v>
      </c>
      <c r="N72" s="7">
        <v>5.6666666666666599</v>
      </c>
      <c r="O72" s="7">
        <v>7.5</v>
      </c>
      <c r="P72" s="7">
        <v>9</v>
      </c>
      <c r="Q72" s="4"/>
      <c r="R72" s="7">
        <v>0.80952380952380898</v>
      </c>
      <c r="S72" s="7">
        <v>1</v>
      </c>
    </row>
    <row r="73" spans="2:19" x14ac:dyDescent="0.35">
      <c r="B73" s="5" t="s">
        <v>18</v>
      </c>
      <c r="C73" s="7">
        <v>6.4842767295597401</v>
      </c>
      <c r="D73" s="7">
        <v>7.10754716981132</v>
      </c>
      <c r="E73" s="7">
        <v>6.5471698113207504</v>
      </c>
      <c r="F73" s="7"/>
      <c r="G73" s="7">
        <v>0.926325247079964</v>
      </c>
      <c r="H73" s="7">
        <v>0.94767295597484202</v>
      </c>
      <c r="I73" s="7"/>
      <c r="K73" s="7">
        <f t="shared" si="8"/>
        <v>-2.1347708894878026E-2</v>
      </c>
      <c r="M73" s="5" t="s">
        <v>18</v>
      </c>
      <c r="N73" s="7">
        <v>6.4842767295597401</v>
      </c>
      <c r="O73" s="7">
        <v>7.10754716981132</v>
      </c>
      <c r="P73" s="7">
        <v>6.5471698113207504</v>
      </c>
      <c r="Q73" s="4"/>
      <c r="R73" s="7">
        <v>0.926325247079964</v>
      </c>
      <c r="S73" s="7">
        <v>0.94767295597484202</v>
      </c>
    </row>
    <row r="74" spans="2:19" x14ac:dyDescent="0.35">
      <c r="B74" s="5" t="s">
        <v>21</v>
      </c>
      <c r="C74" s="7">
        <v>5.6666666666666599</v>
      </c>
      <c r="D74" s="7">
        <v>7.5</v>
      </c>
      <c r="E74" s="7">
        <v>9</v>
      </c>
      <c r="F74" s="7"/>
      <c r="G74" s="7">
        <v>0.80952380952380898</v>
      </c>
      <c r="H74" s="7">
        <v>1</v>
      </c>
      <c r="I74" s="7"/>
      <c r="K74" s="7">
        <f t="shared" si="8"/>
        <v>-0.19047619047619102</v>
      </c>
      <c r="M74" s="5" t="s">
        <v>21</v>
      </c>
      <c r="N74" s="7">
        <v>5.6666666666666599</v>
      </c>
      <c r="O74" s="7">
        <v>7.5</v>
      </c>
      <c r="P74" s="7">
        <v>9</v>
      </c>
      <c r="Q74" s="4"/>
      <c r="R74" s="7">
        <v>0.80952380952380898</v>
      </c>
      <c r="S74" s="7">
        <v>1</v>
      </c>
    </row>
    <row r="75" spans="2:19" x14ac:dyDescent="0.35">
      <c r="B75" s="37" t="s">
        <v>15</v>
      </c>
      <c r="C75" s="36">
        <v>6.9999995298466304</v>
      </c>
      <c r="D75" s="36">
        <v>6.8599996614895797</v>
      </c>
      <c r="E75" s="41">
        <v>4.9999985895399099</v>
      </c>
      <c r="F75" s="38">
        <v>0.50000000357340701</v>
      </c>
      <c r="G75" s="36">
        <v>0.99999993283523403</v>
      </c>
      <c r="H75" s="36">
        <v>0.914666621531944</v>
      </c>
      <c r="I75" s="36">
        <f>(F75*(C75))/MAX(C65:C75)</f>
        <v>0.49999996999102325</v>
      </c>
      <c r="J75" s="42">
        <f>((1-F75)*D75)/MAX(D65:D75)</f>
        <v>0.4573333074974959</v>
      </c>
      <c r="K75" s="7">
        <f>I75-J75</f>
        <v>4.2666662493527352E-2</v>
      </c>
      <c r="M75" s="11" t="s">
        <v>15</v>
      </c>
      <c r="N75" s="12">
        <v>6.9999995298466304</v>
      </c>
      <c r="O75" s="12">
        <v>6.8599996614895797</v>
      </c>
      <c r="P75" s="23">
        <v>4.9999985895399099</v>
      </c>
      <c r="Q75" s="20">
        <v>0.50000000357340701</v>
      </c>
      <c r="R75" s="12">
        <v>0.99999993283523403</v>
      </c>
      <c r="S75" s="12">
        <v>0.914666621531944</v>
      </c>
    </row>
  </sheetData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5"/>
  <sheetViews>
    <sheetView workbookViewId="0">
      <selection activeCell="B17" sqref="B17"/>
    </sheetView>
  </sheetViews>
  <sheetFormatPr defaultRowHeight="14.5" x14ac:dyDescent="0.35"/>
  <cols>
    <col min="1" max="1" width="19.81640625" customWidth="1"/>
    <col min="2" max="2" width="14.26953125" customWidth="1"/>
    <col min="3" max="3" width="14.81640625" customWidth="1"/>
    <col min="4" max="4" width="22.453125" customWidth="1"/>
    <col min="5" max="6" width="14.81640625" customWidth="1"/>
    <col min="7" max="7" width="20.26953125" customWidth="1"/>
    <col min="8" max="8" width="21.36328125" customWidth="1"/>
    <col min="12" max="12" width="10.453125" customWidth="1"/>
    <col min="14" max="14" width="19.7265625" customWidth="1"/>
  </cols>
  <sheetData>
    <row r="3" spans="1:18" x14ac:dyDescent="0.35">
      <c r="B3" s="5" t="s">
        <v>22</v>
      </c>
      <c r="C3" s="5" t="s">
        <v>16</v>
      </c>
      <c r="D3" s="5" t="s">
        <v>19</v>
      </c>
      <c r="E3" s="5" t="s">
        <v>23</v>
      </c>
      <c r="F3" s="5" t="s">
        <v>17</v>
      </c>
      <c r="G3" s="5" t="s">
        <v>20</v>
      </c>
      <c r="H3" s="11" t="s">
        <v>14</v>
      </c>
      <c r="I3" s="5" t="s">
        <v>24</v>
      </c>
      <c r="J3" s="5" t="s">
        <v>18</v>
      </c>
      <c r="K3" s="5" t="s">
        <v>21</v>
      </c>
      <c r="L3" s="11" t="s">
        <v>15</v>
      </c>
    </row>
    <row r="4" spans="1:18" x14ac:dyDescent="0.35">
      <c r="A4" s="3" t="s">
        <v>32</v>
      </c>
      <c r="B4" s="7">
        <v>9.6666666669999994</v>
      </c>
      <c r="C4" s="7">
        <v>5.6133333329999999</v>
      </c>
      <c r="D4" s="7">
        <v>4.3333333329999997</v>
      </c>
      <c r="E4" s="7">
        <v>9.6666666669999994</v>
      </c>
      <c r="F4" s="7">
        <v>9.5555555559999998</v>
      </c>
      <c r="G4" s="7">
        <v>9.6666666669999994</v>
      </c>
      <c r="H4" s="12">
        <v>9.6666658959999996</v>
      </c>
      <c r="I4" s="7">
        <v>9.6666666669999994</v>
      </c>
      <c r="J4" s="7">
        <v>5.8616352200000001</v>
      </c>
      <c r="K4" s="7">
        <v>4.3333333329999997</v>
      </c>
      <c r="L4" s="12">
        <v>9.3333333409999995</v>
      </c>
      <c r="M4" s="7">
        <f>MAX(B4:L4)</f>
        <v>9.6666666669999994</v>
      </c>
    </row>
    <row r="5" spans="1:18" x14ac:dyDescent="0.35">
      <c r="A5" s="3" t="s">
        <v>33</v>
      </c>
      <c r="B5" s="7">
        <v>5.28</v>
      </c>
      <c r="C5" s="7">
        <v>6.8928000000000003</v>
      </c>
      <c r="D5" s="7">
        <v>7.2</v>
      </c>
      <c r="E5" s="7">
        <v>5.28</v>
      </c>
      <c r="F5" s="7">
        <v>5.4133333329999997</v>
      </c>
      <c r="G5" s="7">
        <v>5.28</v>
      </c>
      <c r="H5" s="12">
        <v>5.2800009250000004</v>
      </c>
      <c r="I5" s="7">
        <v>5.28</v>
      </c>
      <c r="J5" s="7">
        <v>6.8332075469999998</v>
      </c>
      <c r="K5" s="7">
        <v>7.2</v>
      </c>
      <c r="L5" s="12">
        <v>5.6799999909999999</v>
      </c>
      <c r="M5" s="7">
        <f>MAX(B5:L5)</f>
        <v>7.2</v>
      </c>
    </row>
    <row r="8" spans="1:18" x14ac:dyDescent="0.35">
      <c r="B8" s="3" t="s">
        <v>32</v>
      </c>
      <c r="C8" s="3" t="s">
        <v>33</v>
      </c>
      <c r="F8" s="29" t="s">
        <v>42</v>
      </c>
    </row>
    <row r="9" spans="1:18" x14ac:dyDescent="0.35">
      <c r="A9" s="5" t="s">
        <v>22</v>
      </c>
      <c r="B9" s="7">
        <v>9.6666666669999994</v>
      </c>
      <c r="C9" s="7">
        <v>5.28</v>
      </c>
      <c r="D9">
        <f>B$18-B9</f>
        <v>0</v>
      </c>
      <c r="E9">
        <f>C$18-C9</f>
        <v>1.92</v>
      </c>
      <c r="F9">
        <f>D9+E9</f>
        <v>1.92</v>
      </c>
      <c r="N9" s="5"/>
      <c r="O9" s="5"/>
      <c r="P9" s="5"/>
      <c r="Q9" s="5"/>
      <c r="R9" s="5"/>
    </row>
    <row r="10" spans="1:18" x14ac:dyDescent="0.35">
      <c r="A10" s="5" t="s">
        <v>16</v>
      </c>
      <c r="B10" s="7">
        <v>5.6133333329999999</v>
      </c>
      <c r="C10" s="7">
        <v>6.8928000000000003</v>
      </c>
      <c r="D10">
        <f t="shared" ref="D10:E17" si="0">B$18-B10</f>
        <v>4.0533333339999995</v>
      </c>
      <c r="E10">
        <f t="shared" si="0"/>
        <v>0.30719999999999992</v>
      </c>
      <c r="F10">
        <f t="shared" ref="F10:F17" si="1">D10+E10</f>
        <v>4.3605333339999994</v>
      </c>
      <c r="N10" s="7"/>
      <c r="O10" s="7"/>
      <c r="P10" s="7"/>
      <c r="Q10" s="7"/>
      <c r="R10" s="7"/>
    </row>
    <row r="11" spans="1:18" x14ac:dyDescent="0.35">
      <c r="A11" s="5" t="s">
        <v>23</v>
      </c>
      <c r="B11" s="7">
        <v>9.6666666669999994</v>
      </c>
      <c r="C11" s="7">
        <v>5.28</v>
      </c>
      <c r="D11">
        <f t="shared" si="0"/>
        <v>0</v>
      </c>
      <c r="E11">
        <f t="shared" si="0"/>
        <v>1.92</v>
      </c>
      <c r="F11">
        <f t="shared" si="1"/>
        <v>1.92</v>
      </c>
      <c r="N11" s="7"/>
      <c r="O11" s="7"/>
      <c r="P11" s="7"/>
      <c r="Q11" s="7"/>
      <c r="R11" s="7"/>
    </row>
    <row r="12" spans="1:18" x14ac:dyDescent="0.35">
      <c r="A12" s="5" t="s">
        <v>17</v>
      </c>
      <c r="B12" s="7">
        <v>9.5555555559999998</v>
      </c>
      <c r="C12" s="7">
        <v>5.4133333329999997</v>
      </c>
      <c r="D12">
        <f t="shared" si="0"/>
        <v>0.1111111109999996</v>
      </c>
      <c r="E12">
        <f t="shared" si="0"/>
        <v>1.7866666670000004</v>
      </c>
      <c r="F12">
        <f t="shared" si="1"/>
        <v>1.897777778</v>
      </c>
    </row>
    <row r="13" spans="1:18" x14ac:dyDescent="0.35">
      <c r="A13" s="5" t="s">
        <v>24</v>
      </c>
      <c r="B13" s="7">
        <v>9.6666666669999994</v>
      </c>
      <c r="C13" s="7">
        <v>5.28</v>
      </c>
      <c r="D13">
        <f t="shared" si="0"/>
        <v>0</v>
      </c>
      <c r="E13">
        <f t="shared" si="0"/>
        <v>1.92</v>
      </c>
      <c r="F13">
        <f t="shared" si="1"/>
        <v>1.92</v>
      </c>
    </row>
    <row r="14" spans="1:18" x14ac:dyDescent="0.35">
      <c r="A14" s="5" t="s">
        <v>18</v>
      </c>
      <c r="B14" s="7">
        <v>5.8616352200000001</v>
      </c>
      <c r="C14" s="7">
        <v>6.8332075469999998</v>
      </c>
      <c r="D14">
        <f t="shared" si="0"/>
        <v>3.8050314469999993</v>
      </c>
      <c r="E14">
        <f t="shared" si="0"/>
        <v>0.36679245300000041</v>
      </c>
      <c r="F14">
        <f t="shared" si="1"/>
        <v>4.1718238999999997</v>
      </c>
      <c r="H14" s="6" t="s">
        <v>26</v>
      </c>
      <c r="I14" s="10" t="s">
        <v>41</v>
      </c>
      <c r="J14" s="10"/>
      <c r="N14" s="6" t="s">
        <v>26</v>
      </c>
      <c r="O14" s="10"/>
      <c r="P14" s="10"/>
    </row>
    <row r="15" spans="1:18" x14ac:dyDescent="0.35">
      <c r="A15" s="5" t="s">
        <v>21</v>
      </c>
      <c r="B15" s="7">
        <v>4.3333333329999997</v>
      </c>
      <c r="C15" s="7">
        <v>7.2</v>
      </c>
      <c r="D15">
        <f t="shared" si="0"/>
        <v>5.3333333339999998</v>
      </c>
      <c r="E15">
        <f t="shared" si="0"/>
        <v>0</v>
      </c>
      <c r="F15">
        <f t="shared" si="1"/>
        <v>5.3333333339999998</v>
      </c>
      <c r="H15" s="5" t="s">
        <v>22</v>
      </c>
      <c r="I15" s="7">
        <v>9.6666666669999994</v>
      </c>
      <c r="J15" s="7">
        <v>5.28</v>
      </c>
      <c r="N15" s="5" t="s">
        <v>22</v>
      </c>
      <c r="O15" s="7">
        <v>9.6666666669999994</v>
      </c>
      <c r="P15" s="7">
        <v>5.28</v>
      </c>
    </row>
    <row r="16" spans="1:18" x14ac:dyDescent="0.35">
      <c r="A16" s="11" t="s">
        <v>15</v>
      </c>
      <c r="B16" s="12">
        <v>9.3333333409999995</v>
      </c>
      <c r="C16" s="12">
        <v>5.6799999909999999</v>
      </c>
      <c r="D16">
        <f t="shared" si="0"/>
        <v>0.33333332599999999</v>
      </c>
      <c r="E16">
        <f t="shared" si="0"/>
        <v>1.5200000090000003</v>
      </c>
      <c r="F16">
        <f t="shared" si="1"/>
        <v>1.8533333350000003</v>
      </c>
      <c r="H16" s="5" t="s">
        <v>16</v>
      </c>
      <c r="I16" s="7">
        <v>5.6133333329999999</v>
      </c>
      <c r="J16" s="7">
        <v>6.8928000000000003</v>
      </c>
      <c r="N16" s="5" t="s">
        <v>16</v>
      </c>
      <c r="O16" s="7">
        <v>5.6133333329999999</v>
      </c>
      <c r="P16" s="7">
        <v>6.8928000000000003</v>
      </c>
    </row>
    <row r="17" spans="1:24" x14ac:dyDescent="0.35">
      <c r="A17" s="11" t="s">
        <v>14</v>
      </c>
      <c r="B17" s="12">
        <v>9.6666658959999996</v>
      </c>
      <c r="C17" s="12">
        <v>5.2800009250000004</v>
      </c>
      <c r="D17">
        <f t="shared" si="0"/>
        <v>7.7099999984397982E-7</v>
      </c>
      <c r="E17">
        <f t="shared" si="0"/>
        <v>1.9199990749999998</v>
      </c>
      <c r="F17">
        <f t="shared" si="1"/>
        <v>1.9199998459999996</v>
      </c>
      <c r="H17" s="5" t="s">
        <v>23</v>
      </c>
      <c r="I17" s="7">
        <v>9.6666666669999994</v>
      </c>
      <c r="J17" s="7">
        <v>5.28</v>
      </c>
      <c r="N17" s="5" t="s">
        <v>19</v>
      </c>
      <c r="O17" s="7">
        <v>4.3333333329999997</v>
      </c>
      <c r="P17" s="7">
        <v>7.2</v>
      </c>
    </row>
    <row r="18" spans="1:24" x14ac:dyDescent="0.35">
      <c r="A18" s="28" t="s">
        <v>40</v>
      </c>
      <c r="B18" s="7">
        <f>M4</f>
        <v>9.6666666669999994</v>
      </c>
      <c r="C18" s="7">
        <f>M5</f>
        <v>7.2</v>
      </c>
      <c r="H18" s="5" t="s">
        <v>17</v>
      </c>
      <c r="I18" s="7">
        <v>9.5555555559999998</v>
      </c>
      <c r="J18" s="7">
        <v>5.4133333329999997</v>
      </c>
      <c r="N18" s="5" t="s">
        <v>23</v>
      </c>
      <c r="O18" s="7">
        <v>9.6666666669999994</v>
      </c>
      <c r="P18" s="7">
        <v>5.28</v>
      </c>
    </row>
    <row r="19" spans="1:24" x14ac:dyDescent="0.35">
      <c r="H19" s="5" t="s">
        <v>24</v>
      </c>
      <c r="I19" s="7">
        <v>9.6666666669999994</v>
      </c>
      <c r="J19" s="7">
        <v>5.28</v>
      </c>
      <c r="N19" s="5" t="s">
        <v>17</v>
      </c>
      <c r="O19" s="7">
        <v>9.5555555559999998</v>
      </c>
      <c r="P19" s="7">
        <v>5.4133333329999997</v>
      </c>
    </row>
    <row r="20" spans="1:24" x14ac:dyDescent="0.35">
      <c r="H20" s="5" t="s">
        <v>18</v>
      </c>
      <c r="I20" s="7">
        <v>5.8616352200000001</v>
      </c>
      <c r="J20" s="7">
        <v>6.8332075469999998</v>
      </c>
      <c r="N20" s="5" t="s">
        <v>20</v>
      </c>
      <c r="O20" s="7">
        <v>9.6666666669999994</v>
      </c>
      <c r="P20" s="7">
        <v>5.28</v>
      </c>
    </row>
    <row r="21" spans="1:24" x14ac:dyDescent="0.35">
      <c r="H21" s="5" t="s">
        <v>21</v>
      </c>
      <c r="I21" s="7">
        <v>4.3333333329999997</v>
      </c>
      <c r="J21" s="7">
        <v>7.2</v>
      </c>
      <c r="N21" s="11" t="s">
        <v>14</v>
      </c>
      <c r="O21" s="12">
        <v>9.6666658959999996</v>
      </c>
      <c r="P21" s="12">
        <v>5.2800009250000004</v>
      </c>
    </row>
    <row r="22" spans="1:24" x14ac:dyDescent="0.35">
      <c r="H22" s="11" t="s">
        <v>15</v>
      </c>
      <c r="I22" s="12">
        <v>9.3333333409999995</v>
      </c>
      <c r="J22" s="12">
        <v>5.6799999909999999</v>
      </c>
      <c r="N22" s="5" t="s">
        <v>24</v>
      </c>
      <c r="O22" s="7">
        <v>9.6666666669999994</v>
      </c>
      <c r="P22" s="7">
        <v>5.28</v>
      </c>
    </row>
    <row r="23" spans="1:24" x14ac:dyDescent="0.35">
      <c r="H23" s="11" t="s">
        <v>14</v>
      </c>
      <c r="I23" s="12">
        <v>9.6666658959999996</v>
      </c>
      <c r="J23" s="12">
        <v>5.2800009250000004</v>
      </c>
      <c r="N23" s="5" t="s">
        <v>18</v>
      </c>
      <c r="O23" s="7">
        <v>5.8616352200000001</v>
      </c>
      <c r="P23" s="7">
        <v>6.8332075469999998</v>
      </c>
    </row>
    <row r="24" spans="1:24" x14ac:dyDescent="0.35">
      <c r="N24" s="5" t="s">
        <v>21</v>
      </c>
      <c r="O24" s="7">
        <v>4.3333333329999997</v>
      </c>
      <c r="P24" s="7">
        <v>7.2</v>
      </c>
      <c r="V24" s="5"/>
      <c r="W24" s="7"/>
      <c r="X24" s="7"/>
    </row>
    <row r="25" spans="1:24" x14ac:dyDescent="0.35">
      <c r="N25" s="11" t="s">
        <v>15</v>
      </c>
      <c r="O25" s="12">
        <v>9.3333333409999995</v>
      </c>
      <c r="P25" s="12">
        <v>5.6799999909999999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topLeftCell="B1" workbookViewId="0">
      <selection activeCell="G8" sqref="G8"/>
    </sheetView>
  </sheetViews>
  <sheetFormatPr defaultRowHeight="14.5" x14ac:dyDescent="0.35"/>
  <cols>
    <col min="2" max="2" width="18.36328125" customWidth="1"/>
    <col min="3" max="3" width="14.453125" customWidth="1"/>
    <col min="4" max="4" width="12.08984375" customWidth="1"/>
    <col min="5" max="5" width="11" customWidth="1"/>
    <col min="22" max="22" width="18.453125" customWidth="1"/>
  </cols>
  <sheetData>
    <row r="1" spans="2:24" x14ac:dyDescent="0.35">
      <c r="B1" t="s">
        <v>30</v>
      </c>
      <c r="C1" s="5" t="s">
        <v>22</v>
      </c>
      <c r="D1" s="5" t="s">
        <v>16</v>
      </c>
      <c r="E1" s="5" t="s">
        <v>19</v>
      </c>
      <c r="F1" s="5" t="s">
        <v>23</v>
      </c>
      <c r="G1" s="5" t="s">
        <v>17</v>
      </c>
      <c r="H1" s="5" t="s">
        <v>20</v>
      </c>
      <c r="I1" s="11" t="s">
        <v>14</v>
      </c>
      <c r="J1" s="5" t="s">
        <v>24</v>
      </c>
      <c r="K1" s="5" t="s">
        <v>18</v>
      </c>
      <c r="L1" s="5" t="s">
        <v>21</v>
      </c>
      <c r="M1" s="11" t="s">
        <v>15</v>
      </c>
      <c r="V1" t="s">
        <v>25</v>
      </c>
      <c r="W1" t="s">
        <v>43</v>
      </c>
    </row>
    <row r="2" spans="2:24" x14ac:dyDescent="0.35">
      <c r="B2" t="s">
        <v>47</v>
      </c>
      <c r="C2" s="7">
        <v>0.1</v>
      </c>
      <c r="D2" s="7">
        <v>0.1</v>
      </c>
      <c r="E2" s="7">
        <v>0.1</v>
      </c>
      <c r="F2" s="7">
        <v>1</v>
      </c>
      <c r="G2" s="7">
        <v>1</v>
      </c>
      <c r="H2" s="7">
        <v>1</v>
      </c>
      <c r="I2" s="12">
        <v>0.19371740539297599</v>
      </c>
      <c r="J2" s="7">
        <v>0.1</v>
      </c>
      <c r="K2" s="7">
        <v>0.15094339622641501</v>
      </c>
      <c r="L2" s="7">
        <v>0.1</v>
      </c>
      <c r="M2" s="12">
        <v>0.550082847576294</v>
      </c>
      <c r="V2" t="s">
        <v>30</v>
      </c>
      <c r="W2" t="s">
        <v>47</v>
      </c>
      <c r="X2" t="s">
        <v>46</v>
      </c>
    </row>
    <row r="3" spans="2:24" x14ac:dyDescent="0.35">
      <c r="B3" t="s">
        <v>46</v>
      </c>
      <c r="C3" s="7">
        <v>1</v>
      </c>
      <c r="D3" s="7">
        <v>1</v>
      </c>
      <c r="E3" s="7">
        <v>1</v>
      </c>
      <c r="F3" s="7">
        <v>0.1</v>
      </c>
      <c r="G3" s="7">
        <v>0.1</v>
      </c>
      <c r="H3" s="7">
        <v>0.1</v>
      </c>
      <c r="I3" s="12">
        <v>0.90628259460702298</v>
      </c>
      <c r="J3" s="7">
        <v>1</v>
      </c>
      <c r="K3" s="7">
        <v>0.94905660377358403</v>
      </c>
      <c r="L3" s="7">
        <v>1</v>
      </c>
      <c r="M3" s="12">
        <v>0.54991715242370498</v>
      </c>
      <c r="V3" s="5" t="s">
        <v>22</v>
      </c>
      <c r="W3" s="7">
        <v>0.1</v>
      </c>
      <c r="X3" s="7">
        <v>1</v>
      </c>
    </row>
    <row r="4" spans="2:24" x14ac:dyDescent="0.35">
      <c r="V4" s="5" t="s">
        <v>16</v>
      </c>
      <c r="W4" s="7">
        <v>0.1</v>
      </c>
      <c r="X4" s="7">
        <v>1</v>
      </c>
    </row>
    <row r="5" spans="2:24" x14ac:dyDescent="0.35">
      <c r="V5" s="5" t="s">
        <v>19</v>
      </c>
      <c r="W5" s="7">
        <v>0.1</v>
      </c>
      <c r="X5" s="7">
        <v>1</v>
      </c>
    </row>
    <row r="6" spans="2:24" x14ac:dyDescent="0.35">
      <c r="V6" s="5" t="s">
        <v>23</v>
      </c>
      <c r="W6" s="7">
        <v>1</v>
      </c>
      <c r="X6" s="7">
        <v>0.1</v>
      </c>
    </row>
    <row r="7" spans="2:24" x14ac:dyDescent="0.35">
      <c r="B7" t="s">
        <v>30</v>
      </c>
      <c r="C7" t="s">
        <v>47</v>
      </c>
      <c r="D7" t="s">
        <v>46</v>
      </c>
      <c r="F7" t="s">
        <v>48</v>
      </c>
      <c r="V7" s="5" t="s">
        <v>17</v>
      </c>
      <c r="W7" s="7">
        <v>1</v>
      </c>
      <c r="X7" s="7">
        <v>0.1</v>
      </c>
    </row>
    <row r="8" spans="2:24" x14ac:dyDescent="0.35">
      <c r="B8" s="5" t="s">
        <v>22</v>
      </c>
      <c r="C8" s="7">
        <v>0.1</v>
      </c>
      <c r="D8" s="7">
        <v>1</v>
      </c>
      <c r="E8">
        <f>MIN(C8:D8)/MAX(C8:D8)</f>
        <v>0.1</v>
      </c>
      <c r="V8" s="5" t="s">
        <v>20</v>
      </c>
      <c r="W8" s="7">
        <v>1</v>
      </c>
      <c r="X8" s="7">
        <v>0.1</v>
      </c>
    </row>
    <row r="9" spans="2:24" x14ac:dyDescent="0.35">
      <c r="B9" s="5" t="s">
        <v>16</v>
      </c>
      <c r="C9" s="7">
        <v>0.1</v>
      </c>
      <c r="D9" s="7">
        <v>1</v>
      </c>
      <c r="E9">
        <f t="shared" ref="E9:E18" si="0">MIN(C9:D9)/MAX(C9:D9)</f>
        <v>0.1</v>
      </c>
      <c r="V9" s="11" t="s">
        <v>14</v>
      </c>
      <c r="W9" s="12">
        <v>0.19371740539297599</v>
      </c>
      <c r="X9" s="12">
        <v>0.90628259460702298</v>
      </c>
    </row>
    <row r="10" spans="2:24" x14ac:dyDescent="0.35">
      <c r="B10" s="28" t="s">
        <v>19</v>
      </c>
      <c r="C10" s="30">
        <v>0.1</v>
      </c>
      <c r="D10" s="30">
        <v>1</v>
      </c>
      <c r="E10">
        <f t="shared" si="0"/>
        <v>0.1</v>
      </c>
      <c r="V10" s="5" t="s">
        <v>24</v>
      </c>
      <c r="W10" s="7">
        <v>0.1</v>
      </c>
      <c r="X10" s="7">
        <v>1</v>
      </c>
    </row>
    <row r="11" spans="2:24" x14ac:dyDescent="0.35">
      <c r="B11" s="5" t="s">
        <v>23</v>
      </c>
      <c r="C11" s="7">
        <v>1</v>
      </c>
      <c r="D11" s="7">
        <v>0.1</v>
      </c>
      <c r="E11">
        <f t="shared" si="0"/>
        <v>0.1</v>
      </c>
      <c r="V11" s="5" t="s">
        <v>18</v>
      </c>
      <c r="W11" s="7">
        <v>0.15094339622641501</v>
      </c>
      <c r="X11" s="7">
        <v>0.94905660377358403</v>
      </c>
    </row>
    <row r="12" spans="2:24" x14ac:dyDescent="0.35">
      <c r="B12" s="5" t="s">
        <v>17</v>
      </c>
      <c r="C12" s="7">
        <v>1</v>
      </c>
      <c r="D12" s="7">
        <v>0.1</v>
      </c>
      <c r="E12">
        <f t="shared" si="0"/>
        <v>0.1</v>
      </c>
      <c r="V12" s="5" t="s">
        <v>21</v>
      </c>
      <c r="W12" s="7">
        <v>0.1</v>
      </c>
      <c r="X12" s="7">
        <v>1</v>
      </c>
    </row>
    <row r="13" spans="2:24" x14ac:dyDescent="0.35">
      <c r="B13" s="28" t="s">
        <v>20</v>
      </c>
      <c r="C13" s="30">
        <v>1</v>
      </c>
      <c r="D13" s="30">
        <v>0.1</v>
      </c>
      <c r="E13">
        <f t="shared" si="0"/>
        <v>0.1</v>
      </c>
      <c r="V13" s="11" t="s">
        <v>15</v>
      </c>
      <c r="W13" s="12">
        <v>0.550082847576294</v>
      </c>
      <c r="X13" s="12">
        <v>0.54991715242370498</v>
      </c>
    </row>
    <row r="14" spans="2:24" x14ac:dyDescent="0.35">
      <c r="B14" s="11" t="s">
        <v>14</v>
      </c>
      <c r="C14" s="12">
        <v>0.19371740539297599</v>
      </c>
      <c r="D14" s="12">
        <v>0.90628259460702298</v>
      </c>
      <c r="E14">
        <f t="shared" si="0"/>
        <v>0.21374944917371452</v>
      </c>
    </row>
    <row r="15" spans="2:24" x14ac:dyDescent="0.35">
      <c r="B15" s="5" t="s">
        <v>24</v>
      </c>
      <c r="C15" s="7">
        <v>0.1</v>
      </c>
      <c r="D15" s="7">
        <v>1</v>
      </c>
      <c r="E15">
        <f t="shared" si="0"/>
        <v>0.1</v>
      </c>
    </row>
    <row r="16" spans="2:24" x14ac:dyDescent="0.35">
      <c r="B16" s="5" t="s">
        <v>18</v>
      </c>
      <c r="C16" s="7">
        <v>0.15094339622641501</v>
      </c>
      <c r="D16" s="7">
        <v>0.94905660377358403</v>
      </c>
      <c r="E16">
        <f t="shared" si="0"/>
        <v>0.15904572564612332</v>
      </c>
    </row>
    <row r="17" spans="2:24" x14ac:dyDescent="0.35">
      <c r="B17" s="5" t="s">
        <v>21</v>
      </c>
      <c r="C17" s="7">
        <v>0.1</v>
      </c>
      <c r="D17" s="7">
        <v>1</v>
      </c>
      <c r="E17">
        <f t="shared" si="0"/>
        <v>0.1</v>
      </c>
      <c r="V17" s="5"/>
      <c r="W17" s="7"/>
      <c r="X17" s="7"/>
    </row>
    <row r="18" spans="2:24" x14ac:dyDescent="0.35">
      <c r="B18" s="11" t="s">
        <v>15</v>
      </c>
      <c r="C18" s="12">
        <v>0.550082847576294</v>
      </c>
      <c r="D18" s="12">
        <v>0.54991715242370498</v>
      </c>
      <c r="E18">
        <f t="shared" si="0"/>
        <v>0.99969878145933999</v>
      </c>
      <c r="V18" s="5"/>
      <c r="W18" s="7"/>
      <c r="X18" s="7"/>
    </row>
    <row r="19" spans="2:24" x14ac:dyDescent="0.35">
      <c r="V19" s="5"/>
      <c r="W19" s="7"/>
      <c r="X19" s="7"/>
    </row>
    <row r="20" spans="2:24" x14ac:dyDescent="0.35">
      <c r="V20" s="5"/>
      <c r="W20" s="7"/>
      <c r="X20" s="7"/>
    </row>
    <row r="21" spans="2:24" x14ac:dyDescent="0.35">
      <c r="V21" s="5"/>
      <c r="W21" s="7"/>
      <c r="X21" s="7"/>
    </row>
    <row r="22" spans="2:24" x14ac:dyDescent="0.35">
      <c r="V22" s="5"/>
      <c r="W22" s="7"/>
      <c r="X22" s="7"/>
    </row>
    <row r="23" spans="2:24" x14ac:dyDescent="0.35">
      <c r="V23" s="11"/>
      <c r="W23" s="12"/>
      <c r="X23" s="12"/>
    </row>
    <row r="24" spans="2:24" x14ac:dyDescent="0.35">
      <c r="V24" s="5"/>
      <c r="W24" s="7"/>
      <c r="X24" s="7"/>
    </row>
    <row r="25" spans="2:24" x14ac:dyDescent="0.35">
      <c r="V25" s="5"/>
      <c r="W25" s="7"/>
      <c r="X25" s="7"/>
    </row>
    <row r="26" spans="2:24" x14ac:dyDescent="0.35">
      <c r="V26" s="5"/>
      <c r="W26" s="7"/>
      <c r="X26" s="7"/>
    </row>
    <row r="27" spans="2:24" x14ac:dyDescent="0.35">
      <c r="V27" s="11"/>
      <c r="W27" s="12"/>
      <c r="X27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4"/>
  <sheetViews>
    <sheetView zoomScale="120" zoomScaleNormal="120" workbookViewId="0">
      <pane xSplit="1" ySplit="3" topLeftCell="X4" activePane="bottomRight" state="frozen"/>
      <selection pane="topRight" activeCell="B1" sqref="B1"/>
      <selection pane="bottomLeft" activeCell="A4" sqref="A4"/>
      <selection pane="bottomRight" activeCell="A34" sqref="A34"/>
    </sheetView>
  </sheetViews>
  <sheetFormatPr defaultRowHeight="14.5" x14ac:dyDescent="0.35"/>
  <cols>
    <col min="2" max="2" width="14.1796875" customWidth="1"/>
    <col min="3" max="3" width="15.26953125" customWidth="1"/>
    <col min="4" max="4" width="9" customWidth="1"/>
    <col min="5" max="5" width="9.36328125" customWidth="1"/>
    <col min="6" max="6" width="10.54296875" customWidth="1"/>
    <col min="7" max="7" width="9.26953125" customWidth="1"/>
    <col min="8" max="8" width="9" customWidth="1"/>
    <col min="9" max="9" width="9.36328125" customWidth="1"/>
    <col min="10" max="10" width="10.54296875" customWidth="1"/>
    <col min="11" max="11" width="9.26953125" customWidth="1"/>
    <col min="12" max="12" width="9" customWidth="1"/>
    <col min="13" max="13" width="9.36328125" customWidth="1"/>
    <col min="14" max="14" width="10.54296875" customWidth="1"/>
    <col min="15" max="15" width="9.26953125" customWidth="1"/>
    <col min="16" max="16" width="9" customWidth="1"/>
    <col min="17" max="17" width="9.36328125" customWidth="1"/>
    <col min="18" max="18" width="10.54296875" customWidth="1"/>
    <col min="19" max="19" width="9.26953125" customWidth="1"/>
    <col min="20" max="20" width="9" customWidth="1"/>
    <col min="21" max="21" width="9.36328125" customWidth="1"/>
    <col min="22" max="22" width="10.54296875" customWidth="1"/>
    <col min="23" max="23" width="9.26953125" customWidth="1"/>
    <col min="24" max="24" width="9" customWidth="1"/>
    <col min="25" max="25" width="9.36328125" customWidth="1"/>
    <col min="26" max="26" width="10.54296875" customWidth="1"/>
    <col min="27" max="28" width="14.7265625" customWidth="1"/>
    <col min="29" max="29" width="14.1796875" customWidth="1"/>
    <col min="30" max="30" width="15.26953125" customWidth="1"/>
    <col min="31" max="31" width="9" customWidth="1"/>
    <col min="32" max="32" width="9.36328125" bestFit="1" customWidth="1"/>
    <col min="33" max="33" width="10.54296875" customWidth="1"/>
    <col min="34" max="34" width="9.26953125" customWidth="1"/>
    <col min="35" max="35" width="9" customWidth="1"/>
    <col min="36" max="36" width="9.36328125" customWidth="1"/>
    <col min="37" max="37" width="10.54296875" customWidth="1"/>
    <col min="38" max="38" width="9.26953125" bestFit="1" customWidth="1"/>
    <col min="39" max="39" width="9" bestFit="1" customWidth="1"/>
    <col min="40" max="40" width="9.36328125" bestFit="1" customWidth="1"/>
    <col min="41" max="41" width="10.54296875" customWidth="1"/>
    <col min="42" max="42" width="9.26953125" bestFit="1" customWidth="1"/>
    <col min="43" max="43" width="9" bestFit="1" customWidth="1"/>
    <col min="44" max="44" width="9.36328125" bestFit="1" customWidth="1"/>
    <col min="45" max="45" width="10.54296875" customWidth="1"/>
    <col min="46" max="46" width="9.26953125" bestFit="1" customWidth="1"/>
    <col min="47" max="47" width="9" bestFit="1" customWidth="1"/>
    <col min="48" max="48" width="9.36328125" bestFit="1" customWidth="1"/>
    <col min="49" max="49" width="10.54296875" customWidth="1"/>
    <col min="50" max="50" width="9.26953125" bestFit="1" customWidth="1"/>
    <col min="51" max="51" width="9" bestFit="1" customWidth="1"/>
    <col min="52" max="52" width="9.36328125" bestFit="1" customWidth="1"/>
    <col min="53" max="53" width="10.54296875" customWidth="1"/>
  </cols>
  <sheetData>
    <row r="1" spans="2:53" x14ac:dyDescent="0.35">
      <c r="B1" s="1" t="s">
        <v>10</v>
      </c>
      <c r="C1" s="2">
        <v>1</v>
      </c>
      <c r="AC1" s="1" t="s">
        <v>10</v>
      </c>
      <c r="AD1" s="2">
        <v>0</v>
      </c>
    </row>
    <row r="3" spans="2:53" x14ac:dyDescent="0.35">
      <c r="C3" s="1" t="s">
        <v>31</v>
      </c>
      <c r="AD3" s="1" t="s">
        <v>31</v>
      </c>
    </row>
    <row r="4" spans="2:53" x14ac:dyDescent="0.35">
      <c r="C4" t="s">
        <v>13</v>
      </c>
      <c r="G4" s="32" t="s">
        <v>25</v>
      </c>
      <c r="H4" s="32"/>
      <c r="I4" s="32"/>
      <c r="J4" s="32"/>
      <c r="K4" t="s">
        <v>26</v>
      </c>
      <c r="O4" s="32" t="s">
        <v>27</v>
      </c>
      <c r="P4" s="32"/>
      <c r="Q4" s="32"/>
      <c r="R4" s="32"/>
      <c r="S4" t="s">
        <v>28</v>
      </c>
      <c r="W4" s="32" t="s">
        <v>29</v>
      </c>
      <c r="X4" s="32"/>
      <c r="Y4" s="32"/>
      <c r="Z4" s="32"/>
      <c r="AD4" t="s">
        <v>13</v>
      </c>
      <c r="AH4" s="32" t="s">
        <v>25</v>
      </c>
      <c r="AI4" s="32"/>
      <c r="AJ4" s="32"/>
      <c r="AK4" s="32"/>
      <c r="AL4" t="s">
        <v>26</v>
      </c>
      <c r="AP4" s="32" t="s">
        <v>27</v>
      </c>
      <c r="AQ4" s="32"/>
      <c r="AR4" s="32"/>
      <c r="AS4" s="32"/>
      <c r="AT4" t="s">
        <v>28</v>
      </c>
      <c r="AX4" t="s">
        <v>29</v>
      </c>
    </row>
    <row r="5" spans="2:53" x14ac:dyDescent="0.35">
      <c r="B5" s="1" t="s">
        <v>30</v>
      </c>
      <c r="C5" t="s">
        <v>32</v>
      </c>
      <c r="D5" t="s">
        <v>33</v>
      </c>
      <c r="E5" t="s">
        <v>37</v>
      </c>
      <c r="F5" t="s">
        <v>38</v>
      </c>
      <c r="G5" t="s">
        <v>32</v>
      </c>
      <c r="H5" t="s">
        <v>33</v>
      </c>
      <c r="I5" t="s">
        <v>37</v>
      </c>
      <c r="J5" t="s">
        <v>38</v>
      </c>
      <c r="K5" t="s">
        <v>32</v>
      </c>
      <c r="L5" t="s">
        <v>33</v>
      </c>
      <c r="M5" t="s">
        <v>37</v>
      </c>
      <c r="N5" t="s">
        <v>38</v>
      </c>
      <c r="O5" t="s">
        <v>32</v>
      </c>
      <c r="P5" t="s">
        <v>33</v>
      </c>
      <c r="Q5" t="s">
        <v>37</v>
      </c>
      <c r="R5" t="s">
        <v>38</v>
      </c>
      <c r="S5" t="s">
        <v>32</v>
      </c>
      <c r="T5" t="s">
        <v>33</v>
      </c>
      <c r="U5" t="s">
        <v>37</v>
      </c>
      <c r="V5" t="s">
        <v>38</v>
      </c>
      <c r="W5" t="s">
        <v>32</v>
      </c>
      <c r="X5" t="s">
        <v>33</v>
      </c>
      <c r="Y5" t="s">
        <v>37</v>
      </c>
      <c r="Z5" t="s">
        <v>38</v>
      </c>
      <c r="AC5" s="1" t="s">
        <v>30</v>
      </c>
      <c r="AD5" t="s">
        <v>32</v>
      </c>
      <c r="AE5" t="s">
        <v>33</v>
      </c>
      <c r="AF5" t="s">
        <v>37</v>
      </c>
      <c r="AG5" t="s">
        <v>38</v>
      </c>
      <c r="AH5" t="s">
        <v>32</v>
      </c>
      <c r="AI5" t="s">
        <v>33</v>
      </c>
      <c r="AJ5" t="s">
        <v>37</v>
      </c>
      <c r="AK5" t="s">
        <v>38</v>
      </c>
      <c r="AL5" t="s">
        <v>32</v>
      </c>
      <c r="AM5" t="s">
        <v>33</v>
      </c>
      <c r="AN5" t="s">
        <v>37</v>
      </c>
      <c r="AO5" t="s">
        <v>38</v>
      </c>
      <c r="AP5" t="s">
        <v>32</v>
      </c>
      <c r="AQ5" t="s">
        <v>33</v>
      </c>
      <c r="AR5" t="s">
        <v>37</v>
      </c>
      <c r="AS5" t="s">
        <v>38</v>
      </c>
      <c r="AT5" t="s">
        <v>32</v>
      </c>
      <c r="AU5" t="s">
        <v>33</v>
      </c>
      <c r="AV5" t="s">
        <v>37</v>
      </c>
      <c r="AW5" t="s">
        <v>38</v>
      </c>
      <c r="AX5" t="s">
        <v>32</v>
      </c>
      <c r="AY5" t="s">
        <v>33</v>
      </c>
      <c r="AZ5" t="s">
        <v>37</v>
      </c>
      <c r="BA5" t="s">
        <v>38</v>
      </c>
    </row>
    <row r="6" spans="2:53" x14ac:dyDescent="0.35">
      <c r="B6" s="2" t="s">
        <v>22</v>
      </c>
      <c r="C6" s="9">
        <v>10</v>
      </c>
      <c r="D6" s="9">
        <v>10</v>
      </c>
      <c r="E6" s="9">
        <v>1</v>
      </c>
      <c r="F6" s="9"/>
      <c r="G6" s="33">
        <v>1</v>
      </c>
      <c r="H6" s="33">
        <v>10</v>
      </c>
      <c r="I6" s="33">
        <v>10</v>
      </c>
      <c r="J6" s="33"/>
      <c r="K6" s="9">
        <v>6</v>
      </c>
      <c r="L6" s="9">
        <v>7.62</v>
      </c>
      <c r="M6" s="9">
        <v>5</v>
      </c>
      <c r="N6" s="9"/>
      <c r="O6" s="33">
        <v>3</v>
      </c>
      <c r="P6" s="33">
        <v>10</v>
      </c>
      <c r="Q6" s="33">
        <v>10</v>
      </c>
      <c r="R6" s="33"/>
      <c r="S6" s="9">
        <v>6</v>
      </c>
      <c r="T6" s="9">
        <v>6.08</v>
      </c>
      <c r="U6" s="9">
        <v>1</v>
      </c>
      <c r="V6" s="9"/>
      <c r="W6" s="33">
        <v>6</v>
      </c>
      <c r="X6" s="33">
        <v>9</v>
      </c>
      <c r="Y6" s="33">
        <v>7</v>
      </c>
      <c r="Z6" s="33"/>
      <c r="AC6" s="2" t="s">
        <v>22</v>
      </c>
      <c r="AD6" s="9">
        <v>9.6666666666666607</v>
      </c>
      <c r="AE6" s="9">
        <v>9.42</v>
      </c>
      <c r="AF6" s="9">
        <v>1</v>
      </c>
      <c r="AG6" s="9"/>
      <c r="AH6" s="33">
        <v>1.3333333333333299</v>
      </c>
      <c r="AI6" s="33">
        <v>9.56</v>
      </c>
      <c r="AJ6" s="33">
        <v>10</v>
      </c>
      <c r="AK6" s="33"/>
      <c r="AL6" s="9">
        <v>9.6666666666666607</v>
      </c>
      <c r="AM6" s="9">
        <v>5.28</v>
      </c>
      <c r="AN6" s="9">
        <v>10</v>
      </c>
      <c r="AO6" s="9"/>
      <c r="AP6" s="33">
        <v>4.3333333333333304</v>
      </c>
      <c r="AQ6" s="33">
        <v>9.4</v>
      </c>
      <c r="AR6" s="33">
        <v>10</v>
      </c>
      <c r="AS6" s="33"/>
      <c r="AT6" s="9">
        <v>6.6666666666666599</v>
      </c>
      <c r="AU6" s="9">
        <v>7.82</v>
      </c>
      <c r="AV6" s="9">
        <v>3</v>
      </c>
      <c r="AW6" s="9"/>
      <c r="AX6" s="9">
        <v>5.6666666666666599</v>
      </c>
      <c r="AY6" s="9">
        <v>7.5</v>
      </c>
      <c r="AZ6" s="9">
        <v>9</v>
      </c>
      <c r="BA6" s="9"/>
    </row>
    <row r="7" spans="2:53" x14ac:dyDescent="0.35">
      <c r="B7" s="2" t="s">
        <v>16</v>
      </c>
      <c r="C7" s="9">
        <v>10</v>
      </c>
      <c r="D7" s="9">
        <v>10</v>
      </c>
      <c r="E7" s="9">
        <v>1</v>
      </c>
      <c r="F7" s="9"/>
      <c r="G7" s="33">
        <v>1</v>
      </c>
      <c r="H7" s="33">
        <v>10</v>
      </c>
      <c r="I7" s="33">
        <v>10</v>
      </c>
      <c r="J7" s="33"/>
      <c r="K7" s="9">
        <v>5.82</v>
      </c>
      <c r="L7" s="9">
        <v>7.5767999999999898</v>
      </c>
      <c r="M7" s="9">
        <v>5.18</v>
      </c>
      <c r="N7" s="9"/>
      <c r="O7" s="33">
        <v>3</v>
      </c>
      <c r="P7" s="33">
        <v>10</v>
      </c>
      <c r="Q7" s="33">
        <v>10</v>
      </c>
      <c r="R7" s="33"/>
      <c r="S7" s="9">
        <v>7.3066666666666604</v>
      </c>
      <c r="T7" s="9">
        <v>7.3343999999999996</v>
      </c>
      <c r="U7" s="9">
        <v>4.92</v>
      </c>
      <c r="V7" s="9"/>
      <c r="W7" s="33">
        <v>5</v>
      </c>
      <c r="X7" s="33">
        <v>9</v>
      </c>
      <c r="Y7" s="33">
        <v>8</v>
      </c>
      <c r="Z7" s="33"/>
      <c r="AC7" s="2" t="s">
        <v>16</v>
      </c>
      <c r="AD7" s="9">
        <v>9.4733333333333292</v>
      </c>
      <c r="AE7" s="9">
        <v>9.2576000000000001</v>
      </c>
      <c r="AF7" s="9">
        <v>1.58</v>
      </c>
      <c r="AG7" s="9"/>
      <c r="AH7" s="33">
        <v>1.7733333333333301</v>
      </c>
      <c r="AI7" s="33">
        <v>9.3488000000000007</v>
      </c>
      <c r="AJ7" s="33">
        <v>9.56</v>
      </c>
      <c r="AK7" s="33"/>
      <c r="AL7" s="9">
        <v>5.6133333333333297</v>
      </c>
      <c r="AM7" s="9">
        <v>6.8927999999999896</v>
      </c>
      <c r="AN7" s="9">
        <v>5.28</v>
      </c>
      <c r="AO7" s="9"/>
      <c r="AP7" s="33">
        <v>4.93333333333333</v>
      </c>
      <c r="AQ7" s="33">
        <v>9.2319999999999904</v>
      </c>
      <c r="AR7" s="33">
        <v>9.4</v>
      </c>
      <c r="AS7" s="33"/>
      <c r="AT7" s="9">
        <v>7.26</v>
      </c>
      <c r="AU7" s="9">
        <v>8.0335999999999999</v>
      </c>
      <c r="AV7" s="9">
        <v>4.78</v>
      </c>
      <c r="AW7" s="9"/>
      <c r="AX7" s="9">
        <v>6.46</v>
      </c>
      <c r="AY7" s="9">
        <v>7.1192000000000002</v>
      </c>
      <c r="AZ7" s="9">
        <v>6.62</v>
      </c>
      <c r="BA7" s="9"/>
    </row>
    <row r="8" spans="2:53" x14ac:dyDescent="0.35">
      <c r="B8" s="2" t="s">
        <v>19</v>
      </c>
      <c r="C8" s="9">
        <v>10</v>
      </c>
      <c r="D8" s="9">
        <v>10</v>
      </c>
      <c r="E8" s="9">
        <v>1</v>
      </c>
      <c r="F8" s="9"/>
      <c r="G8" s="33">
        <v>1</v>
      </c>
      <c r="H8" s="33">
        <v>10</v>
      </c>
      <c r="I8" s="33">
        <v>10</v>
      </c>
      <c r="J8" s="33"/>
      <c r="K8" s="9">
        <v>6</v>
      </c>
      <c r="L8" s="9">
        <v>7.62</v>
      </c>
      <c r="M8" s="9">
        <v>5</v>
      </c>
      <c r="N8" s="9"/>
      <c r="O8" s="33">
        <v>3</v>
      </c>
      <c r="P8" s="33">
        <v>10</v>
      </c>
      <c r="Q8" s="33">
        <v>10</v>
      </c>
      <c r="R8" s="33"/>
      <c r="S8" s="9">
        <v>7.3333333333333304</v>
      </c>
      <c r="T8" s="9">
        <v>7.36</v>
      </c>
      <c r="U8" s="9">
        <v>5</v>
      </c>
      <c r="V8" s="9"/>
      <c r="W8" s="33">
        <v>5</v>
      </c>
      <c r="X8" s="33">
        <v>9</v>
      </c>
      <c r="Y8" s="33">
        <v>8</v>
      </c>
      <c r="Z8" s="33"/>
      <c r="AC8" s="2" t="s">
        <v>19</v>
      </c>
      <c r="AD8" s="9">
        <v>9.6666666666666607</v>
      </c>
      <c r="AE8" s="9">
        <v>9.42</v>
      </c>
      <c r="AF8" s="9">
        <v>1</v>
      </c>
      <c r="AG8" s="9"/>
      <c r="AH8" s="33">
        <v>1.3333333333333299</v>
      </c>
      <c r="AI8" s="33">
        <v>9.56</v>
      </c>
      <c r="AJ8" s="33">
        <v>10</v>
      </c>
      <c r="AK8" s="33"/>
      <c r="AL8" s="9">
        <v>4.3333333333333304</v>
      </c>
      <c r="AM8" s="9">
        <v>7.2</v>
      </c>
      <c r="AN8" s="9">
        <v>4</v>
      </c>
      <c r="AO8" s="9"/>
      <c r="AP8" s="33">
        <v>4.3333333333333304</v>
      </c>
      <c r="AQ8" s="33">
        <v>9.4</v>
      </c>
      <c r="AR8" s="33">
        <v>10</v>
      </c>
      <c r="AS8" s="33"/>
      <c r="AT8" s="9">
        <v>7.3333333333333304</v>
      </c>
      <c r="AU8" s="9">
        <v>8.06</v>
      </c>
      <c r="AV8" s="9">
        <v>5</v>
      </c>
      <c r="AW8" s="9"/>
      <c r="AX8" s="9">
        <v>5.6666666666666599</v>
      </c>
      <c r="AY8" s="9">
        <v>7.5</v>
      </c>
      <c r="AZ8" s="9">
        <v>9</v>
      </c>
      <c r="BA8" s="9"/>
    </row>
    <row r="9" spans="2:53" x14ac:dyDescent="0.35">
      <c r="B9" s="2" t="s">
        <v>23</v>
      </c>
      <c r="C9" s="9">
        <v>10</v>
      </c>
      <c r="D9" s="9">
        <v>10</v>
      </c>
      <c r="E9" s="9">
        <v>1</v>
      </c>
      <c r="F9" s="9"/>
      <c r="G9" s="33">
        <v>10</v>
      </c>
      <c r="H9" s="33">
        <v>1</v>
      </c>
      <c r="I9" s="33">
        <v>1</v>
      </c>
      <c r="J9" s="33"/>
      <c r="K9" s="9">
        <v>10</v>
      </c>
      <c r="L9" s="9">
        <v>5.82</v>
      </c>
      <c r="M9" s="9">
        <v>1</v>
      </c>
      <c r="N9" s="9"/>
      <c r="O9" s="33">
        <v>8</v>
      </c>
      <c r="P9" s="33">
        <v>1</v>
      </c>
      <c r="Q9" s="33">
        <v>1</v>
      </c>
      <c r="R9" s="33"/>
      <c r="S9" s="9">
        <v>6</v>
      </c>
      <c r="T9" s="9">
        <v>6.08</v>
      </c>
      <c r="U9" s="9">
        <v>1</v>
      </c>
      <c r="V9" s="9"/>
      <c r="W9" s="33">
        <v>8</v>
      </c>
      <c r="X9" s="33">
        <v>3</v>
      </c>
      <c r="Y9" s="33">
        <v>1</v>
      </c>
      <c r="Z9" s="33"/>
      <c r="AC9" s="2" t="s">
        <v>23</v>
      </c>
      <c r="AD9" s="9">
        <v>9.6666666666666607</v>
      </c>
      <c r="AE9" s="9">
        <v>9.42</v>
      </c>
      <c r="AF9" s="9">
        <v>1</v>
      </c>
      <c r="AG9" s="9"/>
      <c r="AH9" s="33">
        <v>9.6666666666666607</v>
      </c>
      <c r="AI9" s="33">
        <v>1.44</v>
      </c>
      <c r="AJ9" s="33">
        <v>1</v>
      </c>
      <c r="AK9" s="33"/>
      <c r="AL9" s="9">
        <v>9.6666666666666607</v>
      </c>
      <c r="AM9" s="9">
        <v>5.28</v>
      </c>
      <c r="AN9" s="9">
        <v>10</v>
      </c>
      <c r="AO9" s="9"/>
      <c r="AP9" s="33">
        <v>6.6666666666666599</v>
      </c>
      <c r="AQ9" s="33">
        <v>1.6</v>
      </c>
      <c r="AR9" s="33">
        <v>1</v>
      </c>
      <c r="AS9" s="33"/>
      <c r="AT9" s="9">
        <v>6</v>
      </c>
      <c r="AU9" s="9">
        <v>6.22</v>
      </c>
      <c r="AV9" s="9">
        <v>1</v>
      </c>
      <c r="AW9" s="9"/>
      <c r="AX9" s="9">
        <v>5.6666666666666599</v>
      </c>
      <c r="AY9" s="9">
        <v>4.38</v>
      </c>
      <c r="AZ9" s="9">
        <v>1</v>
      </c>
      <c r="BA9" s="9"/>
    </row>
    <row r="10" spans="2:53" x14ac:dyDescent="0.35">
      <c r="B10" s="2" t="s">
        <v>17</v>
      </c>
      <c r="C10" s="9">
        <v>10</v>
      </c>
      <c r="D10" s="9">
        <v>10</v>
      </c>
      <c r="E10" s="9">
        <v>1</v>
      </c>
      <c r="F10" s="9"/>
      <c r="G10" s="33">
        <v>10</v>
      </c>
      <c r="H10" s="33">
        <v>1</v>
      </c>
      <c r="I10" s="33">
        <v>1</v>
      </c>
      <c r="J10" s="33"/>
      <c r="K10" s="9">
        <v>10</v>
      </c>
      <c r="L10" s="9">
        <v>5.82</v>
      </c>
      <c r="M10" s="9">
        <v>1</v>
      </c>
      <c r="N10" s="9"/>
      <c r="O10" s="33">
        <v>8.6666666666666607</v>
      </c>
      <c r="P10" s="33">
        <v>3</v>
      </c>
      <c r="Q10" s="33">
        <v>3</v>
      </c>
      <c r="R10" s="33"/>
      <c r="S10" s="9">
        <v>7.3333333333333304</v>
      </c>
      <c r="T10" s="9">
        <v>7.36</v>
      </c>
      <c r="U10" s="9">
        <v>5</v>
      </c>
      <c r="V10" s="9"/>
      <c r="W10" s="33">
        <v>8.6666666666666607</v>
      </c>
      <c r="X10" s="33">
        <v>5</v>
      </c>
      <c r="Y10" s="33">
        <v>3</v>
      </c>
      <c r="Z10" s="33"/>
      <c r="AC10" s="2" t="s">
        <v>17</v>
      </c>
      <c r="AD10" s="9">
        <v>9.55555555555555</v>
      </c>
      <c r="AE10" s="9">
        <v>9.3266666666666609</v>
      </c>
      <c r="AF10" s="9">
        <v>1.3333333333333299</v>
      </c>
      <c r="AG10" s="9"/>
      <c r="AH10" s="33">
        <v>9.55555555555555</v>
      </c>
      <c r="AI10" s="33">
        <v>1.7733333333333301</v>
      </c>
      <c r="AJ10" s="33">
        <v>1.3333333333333299</v>
      </c>
      <c r="AK10" s="33"/>
      <c r="AL10" s="9">
        <v>9.55555555555555</v>
      </c>
      <c r="AM10" s="9">
        <v>5.4133333333333304</v>
      </c>
      <c r="AN10" s="9">
        <v>9.6666666666666607</v>
      </c>
      <c r="AO10" s="9"/>
      <c r="AP10" s="33">
        <v>7.7777777777777697</v>
      </c>
      <c r="AQ10" s="33">
        <v>4.93333333333333</v>
      </c>
      <c r="AR10" s="33">
        <v>4.3333333333333304</v>
      </c>
      <c r="AS10" s="33"/>
      <c r="AT10" s="9">
        <v>7.3333333333333304</v>
      </c>
      <c r="AU10" s="9">
        <v>8.06</v>
      </c>
      <c r="AV10" s="9">
        <v>5</v>
      </c>
      <c r="AW10" s="9"/>
      <c r="AX10" s="9">
        <v>6.8888888888888804</v>
      </c>
      <c r="AY10" s="9">
        <v>6.9133333333333304</v>
      </c>
      <c r="AZ10" s="9">
        <v>5.3333333333333304</v>
      </c>
      <c r="BA10" s="9"/>
    </row>
    <row r="11" spans="2:53" x14ac:dyDescent="0.35">
      <c r="B11" s="2" t="s">
        <v>20</v>
      </c>
      <c r="C11" s="9">
        <v>10</v>
      </c>
      <c r="D11" s="9">
        <v>10</v>
      </c>
      <c r="E11" s="9">
        <v>1</v>
      </c>
      <c r="F11" s="9"/>
      <c r="G11" s="33">
        <v>10</v>
      </c>
      <c r="H11" s="33">
        <v>1</v>
      </c>
      <c r="I11" s="33">
        <v>1</v>
      </c>
      <c r="J11" s="33"/>
      <c r="K11" s="9">
        <v>10</v>
      </c>
      <c r="L11" s="9">
        <v>5.82</v>
      </c>
      <c r="M11" s="9">
        <v>1</v>
      </c>
      <c r="N11" s="9"/>
      <c r="O11" s="33">
        <v>8.6666666666666607</v>
      </c>
      <c r="P11" s="33">
        <v>3</v>
      </c>
      <c r="Q11" s="33">
        <v>3</v>
      </c>
      <c r="R11" s="33"/>
      <c r="S11" s="9">
        <v>7.3333333333333304</v>
      </c>
      <c r="T11" s="9">
        <v>7.36</v>
      </c>
      <c r="U11" s="9">
        <v>5</v>
      </c>
      <c r="V11" s="9"/>
      <c r="W11" s="33">
        <v>8.6666666666666607</v>
      </c>
      <c r="X11" s="33">
        <v>5</v>
      </c>
      <c r="Y11" s="33">
        <v>3</v>
      </c>
      <c r="Z11" s="33"/>
      <c r="AC11" s="2" t="s">
        <v>20</v>
      </c>
      <c r="AD11" s="9">
        <v>9.6666666666666607</v>
      </c>
      <c r="AE11" s="9">
        <v>9.42</v>
      </c>
      <c r="AF11" s="9">
        <v>1</v>
      </c>
      <c r="AG11" s="9"/>
      <c r="AH11" s="33">
        <v>9.6666666666666607</v>
      </c>
      <c r="AI11" s="33">
        <v>1.44</v>
      </c>
      <c r="AJ11" s="33">
        <v>1</v>
      </c>
      <c r="AK11" s="33"/>
      <c r="AL11" s="9">
        <v>9.6666666666666607</v>
      </c>
      <c r="AM11" s="9">
        <v>5.28</v>
      </c>
      <c r="AN11" s="9">
        <v>10</v>
      </c>
      <c r="AO11" s="9"/>
      <c r="AP11" s="33">
        <v>8</v>
      </c>
      <c r="AQ11" s="33">
        <v>5.6</v>
      </c>
      <c r="AR11" s="33">
        <v>5</v>
      </c>
      <c r="AS11" s="33"/>
      <c r="AT11" s="9">
        <v>7.3333333333333304</v>
      </c>
      <c r="AU11" s="9">
        <v>8.06</v>
      </c>
      <c r="AV11" s="9">
        <v>5</v>
      </c>
      <c r="AW11" s="9"/>
      <c r="AX11" s="9">
        <v>7</v>
      </c>
      <c r="AY11" s="9">
        <v>6.86</v>
      </c>
      <c r="AZ11" s="9">
        <v>5</v>
      </c>
      <c r="BA11" s="9"/>
    </row>
    <row r="12" spans="2:53" x14ac:dyDescent="0.35">
      <c r="B12" s="31" t="s">
        <v>14</v>
      </c>
      <c r="C12" s="33">
        <v>9.9999999999806999</v>
      </c>
      <c r="D12" s="33">
        <v>9.9999999999807105</v>
      </c>
      <c r="E12" s="33">
        <v>1.0000000000192899</v>
      </c>
      <c r="F12" s="33">
        <v>0.5</v>
      </c>
      <c r="G12" s="33">
        <v>1.9371740539297599</v>
      </c>
      <c r="H12" s="33">
        <v>9.0628259460702303</v>
      </c>
      <c r="I12" s="34">
        <v>9.0628259460702303</v>
      </c>
      <c r="J12" s="33">
        <v>0.5</v>
      </c>
      <c r="K12" s="33">
        <v>9.9999999991835899</v>
      </c>
      <c r="L12" s="33">
        <v>5.8200000005878101</v>
      </c>
      <c r="M12" s="33">
        <v>1.0000000008164001</v>
      </c>
      <c r="N12" s="33">
        <v>0.62871287128712805</v>
      </c>
      <c r="O12" s="33">
        <v>3.00000005646418</v>
      </c>
      <c r="P12" s="33">
        <v>9.9999999435357907</v>
      </c>
      <c r="Q12" s="34">
        <v>9.9999999435358102</v>
      </c>
      <c r="R12" s="33">
        <v>0.48295454545454503</v>
      </c>
      <c r="S12" s="33">
        <v>7.3333333292593297</v>
      </c>
      <c r="T12" s="33">
        <v>7.3599999956000701</v>
      </c>
      <c r="U12" s="34">
        <v>5.0000000122220003</v>
      </c>
      <c r="V12" s="33">
        <v>0.5</v>
      </c>
      <c r="W12" s="33">
        <v>6.0000008503729099</v>
      </c>
      <c r="X12" s="33">
        <v>8.9999991496270706</v>
      </c>
      <c r="Y12" s="34">
        <v>6.9999991496270804</v>
      </c>
      <c r="Z12" s="33">
        <v>0.48768472906403898</v>
      </c>
      <c r="AC12" s="31" t="s">
        <v>14</v>
      </c>
      <c r="AD12" s="33">
        <v>9.6666666601356308</v>
      </c>
      <c r="AE12" s="33">
        <v>9.4199999945139297</v>
      </c>
      <c r="AF12" s="33">
        <v>1.00000001959309</v>
      </c>
      <c r="AG12" s="33">
        <v>0.5</v>
      </c>
      <c r="AH12" s="33">
        <v>9.3333230031203307</v>
      </c>
      <c r="AI12" s="33">
        <v>2.4400103302130001</v>
      </c>
      <c r="AJ12" s="33">
        <v>2.0000103302130001</v>
      </c>
      <c r="AK12" s="33">
        <v>0.50370932389141698</v>
      </c>
      <c r="AL12" s="33">
        <v>9.6666658955374896</v>
      </c>
      <c r="AM12" s="33">
        <v>5.2800009253550098</v>
      </c>
      <c r="AN12" s="33">
        <v>9.9999976866124598</v>
      </c>
      <c r="AO12" s="33">
        <v>0.67415730337078605</v>
      </c>
      <c r="AP12" s="33">
        <v>7.3333333326832602</v>
      </c>
      <c r="AQ12" s="33">
        <v>7.5200000005980501</v>
      </c>
      <c r="AR12" s="34">
        <v>7.0000000006500596</v>
      </c>
      <c r="AS12" s="33">
        <v>0.53134635149023601</v>
      </c>
      <c r="AT12" s="33">
        <v>7.3333333333015203</v>
      </c>
      <c r="AU12" s="33">
        <v>8.0599999999885394</v>
      </c>
      <c r="AV12" s="34">
        <v>4.9999999999045599</v>
      </c>
      <c r="AW12" s="33">
        <v>0.5</v>
      </c>
      <c r="AX12" s="33">
        <v>6.9999999965032798</v>
      </c>
      <c r="AY12" s="33">
        <v>6.85999999748236</v>
      </c>
      <c r="AZ12" s="34">
        <v>4.9999999895098597</v>
      </c>
      <c r="BA12" s="33">
        <v>0.69060773480662996</v>
      </c>
    </row>
    <row r="13" spans="2:53" x14ac:dyDescent="0.35">
      <c r="B13" s="2" t="s">
        <v>24</v>
      </c>
      <c r="C13" s="9">
        <v>10</v>
      </c>
      <c r="D13" s="9">
        <v>10</v>
      </c>
      <c r="E13" s="9">
        <v>1</v>
      </c>
      <c r="F13" s="9"/>
      <c r="G13" s="33">
        <v>1</v>
      </c>
      <c r="H13" s="33">
        <v>10</v>
      </c>
      <c r="I13" s="33">
        <v>10</v>
      </c>
      <c r="J13" s="33"/>
      <c r="K13" s="9">
        <v>10</v>
      </c>
      <c r="L13" s="9">
        <v>5.82</v>
      </c>
      <c r="M13" s="9">
        <v>1</v>
      </c>
      <c r="N13" s="9"/>
      <c r="O13" s="33">
        <v>3</v>
      </c>
      <c r="P13" s="33">
        <v>10</v>
      </c>
      <c r="Q13" s="33">
        <v>10</v>
      </c>
      <c r="R13" s="33"/>
      <c r="S13" s="9">
        <v>6</v>
      </c>
      <c r="T13" s="9">
        <v>6.08</v>
      </c>
      <c r="U13" s="9">
        <v>1</v>
      </c>
      <c r="V13" s="9"/>
      <c r="W13" s="33">
        <v>6</v>
      </c>
      <c r="X13" s="33">
        <v>9</v>
      </c>
      <c r="Y13" s="33">
        <v>7</v>
      </c>
      <c r="Z13" s="33"/>
      <c r="AC13" s="2" t="s">
        <v>24</v>
      </c>
      <c r="AD13" s="9">
        <v>9.6666666666666607</v>
      </c>
      <c r="AE13" s="9">
        <v>9.42</v>
      </c>
      <c r="AF13" s="9">
        <v>1</v>
      </c>
      <c r="AG13" s="9"/>
      <c r="AH13" s="33">
        <v>1.3333333333333299</v>
      </c>
      <c r="AI13" s="33">
        <v>9.56</v>
      </c>
      <c r="AJ13" s="33">
        <v>10</v>
      </c>
      <c r="AK13" s="33"/>
      <c r="AL13" s="9">
        <v>9.6666666666666607</v>
      </c>
      <c r="AM13" s="9">
        <v>5.28</v>
      </c>
      <c r="AN13" s="9">
        <v>10</v>
      </c>
      <c r="AO13" s="9"/>
      <c r="AP13" s="33">
        <v>4.3333333333333304</v>
      </c>
      <c r="AQ13" s="33">
        <v>9.4</v>
      </c>
      <c r="AR13" s="33">
        <v>10</v>
      </c>
      <c r="AS13" s="33"/>
      <c r="AT13" s="9">
        <v>6.6666666666666599</v>
      </c>
      <c r="AU13" s="9">
        <v>7.82</v>
      </c>
      <c r="AV13" s="9">
        <v>3</v>
      </c>
      <c r="AW13" s="9"/>
      <c r="AX13" s="9">
        <v>5.6666666666666599</v>
      </c>
      <c r="AY13" s="9">
        <v>7.5</v>
      </c>
      <c r="AZ13" s="9">
        <v>9</v>
      </c>
      <c r="BA13" s="9"/>
    </row>
    <row r="14" spans="2:53" x14ac:dyDescent="0.35">
      <c r="B14" s="31" t="s">
        <v>18</v>
      </c>
      <c r="C14" s="33">
        <v>10</v>
      </c>
      <c r="D14" s="33">
        <v>10</v>
      </c>
      <c r="E14" s="33">
        <v>1</v>
      </c>
      <c r="F14" s="33"/>
      <c r="G14" s="33">
        <v>1.5094339622641499</v>
      </c>
      <c r="H14" s="33">
        <v>9.4905660377358405</v>
      </c>
      <c r="I14" s="33">
        <v>9.4905660377358494</v>
      </c>
      <c r="J14" s="33"/>
      <c r="K14" s="33">
        <v>6.0566037735849001</v>
      </c>
      <c r="L14" s="33">
        <v>7.61320754716981</v>
      </c>
      <c r="M14" s="33">
        <v>4.9433962264150901</v>
      </c>
      <c r="N14" s="33"/>
      <c r="O14" s="33">
        <v>3.39622641509433</v>
      </c>
      <c r="P14" s="33">
        <v>9.6037735849056496</v>
      </c>
      <c r="Q14" s="33">
        <v>9.6037735849056602</v>
      </c>
      <c r="R14" s="33"/>
      <c r="S14" s="33">
        <v>7.3081761006289296</v>
      </c>
      <c r="T14" s="33">
        <v>7.3358490566037702</v>
      </c>
      <c r="U14" s="33">
        <v>4.9245283018867898</v>
      </c>
      <c r="V14" s="33"/>
      <c r="W14" s="33">
        <v>5.28301886792452</v>
      </c>
      <c r="X14" s="33">
        <v>8.9999999999999893</v>
      </c>
      <c r="Y14" s="33">
        <v>7.7169811320754702</v>
      </c>
      <c r="Z14" s="33"/>
      <c r="AC14" s="2" t="s">
        <v>18</v>
      </c>
      <c r="AD14" s="9">
        <v>9.4779874213836397</v>
      </c>
      <c r="AE14" s="9">
        <v>9.2615094339622601</v>
      </c>
      <c r="AF14" s="9">
        <v>1.56603773584905</v>
      </c>
      <c r="AG14" s="9"/>
      <c r="AH14" s="33">
        <v>2.2389937106918198</v>
      </c>
      <c r="AI14" s="33">
        <v>9.1252830188679201</v>
      </c>
      <c r="AJ14" s="33">
        <v>9.0943396226415096</v>
      </c>
      <c r="AK14" s="33"/>
      <c r="AL14" s="9">
        <v>5.8616352201257804</v>
      </c>
      <c r="AM14" s="9">
        <v>6.8332075471697999</v>
      </c>
      <c r="AN14" s="9">
        <v>5.52830188679245</v>
      </c>
      <c r="AO14" s="9"/>
      <c r="AP14" s="33">
        <v>5.2201257861635204</v>
      </c>
      <c r="AQ14" s="33">
        <v>9.1516981132075408</v>
      </c>
      <c r="AR14" s="33">
        <v>9.1132075471698109</v>
      </c>
      <c r="AS14" s="33"/>
      <c r="AT14" s="9">
        <v>7.2641509433962197</v>
      </c>
      <c r="AU14" s="9">
        <v>8.0350943396226402</v>
      </c>
      <c r="AV14" s="9">
        <v>4.7924528301886697</v>
      </c>
      <c r="AW14" s="9"/>
      <c r="AX14" s="9">
        <v>6.4842767295597401</v>
      </c>
      <c r="AY14" s="9">
        <v>7.10754716981132</v>
      </c>
      <c r="AZ14" s="9">
        <v>6.5471698113207504</v>
      </c>
      <c r="BA14" s="9"/>
    </row>
    <row r="15" spans="2:53" x14ac:dyDescent="0.35">
      <c r="B15" s="31" t="s">
        <v>21</v>
      </c>
      <c r="C15" s="33">
        <v>10</v>
      </c>
      <c r="D15" s="33">
        <v>10</v>
      </c>
      <c r="E15" s="33">
        <v>1</v>
      </c>
      <c r="F15" s="33"/>
      <c r="G15" s="33">
        <v>1</v>
      </c>
      <c r="H15" s="33">
        <v>10</v>
      </c>
      <c r="I15" s="33">
        <v>10</v>
      </c>
      <c r="J15" s="33"/>
      <c r="K15" s="33">
        <v>6</v>
      </c>
      <c r="L15" s="33">
        <v>7.62</v>
      </c>
      <c r="M15" s="33">
        <v>5</v>
      </c>
      <c r="N15" s="33"/>
      <c r="O15" s="33">
        <v>3</v>
      </c>
      <c r="P15" s="33">
        <v>10</v>
      </c>
      <c r="Q15" s="33">
        <v>10</v>
      </c>
      <c r="R15" s="33"/>
      <c r="S15" s="33">
        <v>7.3333333333333304</v>
      </c>
      <c r="T15" s="33">
        <v>7.36</v>
      </c>
      <c r="U15" s="33">
        <v>5</v>
      </c>
      <c r="V15" s="33"/>
      <c r="W15" s="33">
        <v>6</v>
      </c>
      <c r="X15" s="33">
        <v>9</v>
      </c>
      <c r="Y15" s="33">
        <v>7</v>
      </c>
      <c r="Z15" s="33"/>
      <c r="AC15" s="2" t="s">
        <v>21</v>
      </c>
      <c r="AD15" s="9">
        <v>9.6666666666666607</v>
      </c>
      <c r="AE15" s="9">
        <v>9.42</v>
      </c>
      <c r="AF15" s="9">
        <v>1</v>
      </c>
      <c r="AG15" s="9"/>
      <c r="AH15" s="33">
        <v>1.3333333333333299</v>
      </c>
      <c r="AI15" s="33">
        <v>9.56</v>
      </c>
      <c r="AJ15" s="33">
        <v>10</v>
      </c>
      <c r="AK15" s="33"/>
      <c r="AL15" s="9">
        <v>4.3333333333333304</v>
      </c>
      <c r="AM15" s="9">
        <v>7.2</v>
      </c>
      <c r="AN15" s="9">
        <v>4</v>
      </c>
      <c r="AO15" s="9"/>
      <c r="AP15" s="33">
        <v>4.3333333333333304</v>
      </c>
      <c r="AQ15" s="33">
        <v>9.4</v>
      </c>
      <c r="AR15" s="33">
        <v>10</v>
      </c>
      <c r="AS15" s="33"/>
      <c r="AT15" s="9">
        <v>7.3333333333333304</v>
      </c>
      <c r="AU15" s="9">
        <v>8.06</v>
      </c>
      <c r="AV15" s="9">
        <v>5</v>
      </c>
      <c r="AW15" s="9"/>
      <c r="AX15" s="9">
        <v>5.6666666666666599</v>
      </c>
      <c r="AY15" s="9">
        <v>7.5</v>
      </c>
      <c r="AZ15" s="9">
        <v>9</v>
      </c>
      <c r="BA15" s="9"/>
    </row>
    <row r="16" spans="2:53" x14ac:dyDescent="0.35">
      <c r="B16" s="31" t="s">
        <v>15</v>
      </c>
      <c r="C16" s="33">
        <v>10</v>
      </c>
      <c r="D16" s="33">
        <v>10</v>
      </c>
      <c r="E16" s="33">
        <v>1</v>
      </c>
      <c r="F16" s="33">
        <v>0.5</v>
      </c>
      <c r="G16" s="33">
        <v>5.5008284757629404</v>
      </c>
      <c r="H16" s="33">
        <v>5.4991715242370498</v>
      </c>
      <c r="I16" s="34">
        <v>5.4991715242370498</v>
      </c>
      <c r="J16" s="33">
        <v>0.49998964453037598</v>
      </c>
      <c r="K16" s="33">
        <v>9.0452197015904492</v>
      </c>
      <c r="L16" s="33">
        <v>6.5074418148548698</v>
      </c>
      <c r="M16" s="33">
        <v>1.9547802984095399</v>
      </c>
      <c r="N16" s="33">
        <v>0.49999424521601998</v>
      </c>
      <c r="O16" s="33">
        <v>6.4993272078954796</v>
      </c>
      <c r="P16" s="33">
        <v>6.5006727921045098</v>
      </c>
      <c r="Q16" s="34">
        <v>6.5006727921045098</v>
      </c>
      <c r="R16" s="33">
        <v>0.49999928851813902</v>
      </c>
      <c r="S16" s="33">
        <v>7.3333311121503097</v>
      </c>
      <c r="T16" s="33">
        <v>7.3599978676642897</v>
      </c>
      <c r="U16" s="34">
        <v>4.9999933364509301</v>
      </c>
      <c r="V16" s="33">
        <v>0.50000024461694204</v>
      </c>
      <c r="W16" s="33">
        <v>7.4996974944369503</v>
      </c>
      <c r="X16" s="33">
        <v>7.5003025055630301</v>
      </c>
      <c r="Y16" s="34">
        <v>5.5003025055630399</v>
      </c>
      <c r="Z16" s="33">
        <v>0.49996090045901698</v>
      </c>
      <c r="AC16" s="31" t="s">
        <v>15</v>
      </c>
      <c r="AD16" s="33">
        <v>9.6666666666666607</v>
      </c>
      <c r="AE16" s="33">
        <v>9.42</v>
      </c>
      <c r="AF16" s="33">
        <v>1</v>
      </c>
      <c r="AG16" s="33">
        <v>0.5</v>
      </c>
      <c r="AH16" s="33">
        <v>5.8868776178111002</v>
      </c>
      <c r="AI16" s="33">
        <v>5.8864557155222297</v>
      </c>
      <c r="AJ16" s="33">
        <v>5.4464557155222302</v>
      </c>
      <c r="AK16" s="33">
        <v>0.499999999999999</v>
      </c>
      <c r="AL16" s="33">
        <v>9.3333333411277497</v>
      </c>
      <c r="AM16" s="33">
        <v>5.6799999906466896</v>
      </c>
      <c r="AN16" s="33">
        <v>9.0000000233832598</v>
      </c>
      <c r="AO16" s="33">
        <v>0.49999999943053403</v>
      </c>
      <c r="AP16" s="33">
        <v>7.3333334365307401</v>
      </c>
      <c r="AQ16" s="33">
        <v>7.5199997151751496</v>
      </c>
      <c r="AR16" s="34">
        <v>6.9999996904077699</v>
      </c>
      <c r="AS16" s="33">
        <v>0.50000325151097802</v>
      </c>
      <c r="AT16" s="33">
        <v>7.3333330877967899</v>
      </c>
      <c r="AU16" s="33">
        <v>8.0599999116068393</v>
      </c>
      <c r="AV16" s="34">
        <v>5.0000007366096098</v>
      </c>
      <c r="AW16" s="33">
        <v>0.49999974484723902</v>
      </c>
      <c r="AX16" s="33">
        <v>6.9999995298466304</v>
      </c>
      <c r="AY16" s="33">
        <v>6.8599996614895797</v>
      </c>
      <c r="AZ16" s="34">
        <v>4.9999985895399099</v>
      </c>
      <c r="BA16" s="33">
        <v>0.50000000357340701</v>
      </c>
    </row>
    <row r="64" spans="7:7" x14ac:dyDescent="0.35">
      <c r="G64" s="32"/>
    </row>
  </sheetData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G8" sqref="G8"/>
    </sheetView>
  </sheetViews>
  <sheetFormatPr defaultRowHeight="14.5" x14ac:dyDescent="0.35"/>
  <cols>
    <col min="1" max="1" width="17.08984375" customWidth="1"/>
    <col min="7" max="7" width="11.08984375" customWidth="1"/>
    <col min="10" max="10" width="26.08984375" customWidth="1"/>
    <col min="13" max="13" width="15.54296875" bestFit="1" customWidth="1"/>
  </cols>
  <sheetData>
    <row r="1" spans="1:16" x14ac:dyDescent="0.35">
      <c r="A1" s="3" t="s">
        <v>30</v>
      </c>
      <c r="B1" s="3" t="s">
        <v>32</v>
      </c>
      <c r="C1" s="3" t="s">
        <v>33</v>
      </c>
      <c r="D1" s="3" t="s">
        <v>37</v>
      </c>
      <c r="E1" s="3" t="s">
        <v>38</v>
      </c>
      <c r="F1" s="3" t="s">
        <v>51</v>
      </c>
      <c r="J1" s="3" t="s">
        <v>30</v>
      </c>
      <c r="K1" s="3" t="s">
        <v>32</v>
      </c>
      <c r="L1" s="3" t="s">
        <v>33</v>
      </c>
      <c r="M1" s="3" t="s">
        <v>37</v>
      </c>
      <c r="N1" s="3" t="s">
        <v>38</v>
      </c>
      <c r="O1" s="3" t="s">
        <v>51</v>
      </c>
    </row>
    <row r="2" spans="1:16" x14ac:dyDescent="0.35">
      <c r="A2" s="5" t="s">
        <v>22</v>
      </c>
      <c r="B2" s="7">
        <v>9.6666666666666607</v>
      </c>
      <c r="C2" s="7">
        <v>9.42</v>
      </c>
      <c r="D2" s="7">
        <v>1</v>
      </c>
      <c r="E2" s="4"/>
      <c r="F2" s="7">
        <v>0</v>
      </c>
      <c r="G2">
        <f>ABS(F2)</f>
        <v>0</v>
      </c>
      <c r="J2" s="5" t="s">
        <v>22</v>
      </c>
      <c r="K2" s="7">
        <v>9.6666666666666607</v>
      </c>
      <c r="L2" s="7">
        <v>9.42</v>
      </c>
      <c r="M2" s="7">
        <v>1</v>
      </c>
      <c r="N2" s="4"/>
      <c r="O2" s="7">
        <v>0</v>
      </c>
      <c r="P2">
        <f>ABS(O2)</f>
        <v>0</v>
      </c>
    </row>
    <row r="3" spans="1:16" x14ac:dyDescent="0.35">
      <c r="A3" s="5" t="s">
        <v>22</v>
      </c>
      <c r="B3" s="7">
        <v>1.3333333333333299</v>
      </c>
      <c r="C3" s="7">
        <v>9.56</v>
      </c>
      <c r="D3" s="7">
        <v>10</v>
      </c>
      <c r="E3" s="4"/>
      <c r="F3" s="7">
        <v>-0.86206896551724099</v>
      </c>
      <c r="G3">
        <f t="shared" ref="G3:G7" si="0">ABS(F3)</f>
        <v>0.86206896551724099</v>
      </c>
      <c r="J3" s="5" t="s">
        <v>22</v>
      </c>
      <c r="K3" s="7">
        <v>1.3333333333333299</v>
      </c>
      <c r="L3" s="7">
        <v>9.56</v>
      </c>
      <c r="M3" s="7">
        <v>10</v>
      </c>
      <c r="N3" s="4"/>
      <c r="O3" s="7">
        <v>-0.86206896551724099</v>
      </c>
      <c r="P3">
        <f t="shared" ref="P3:P7" si="1">ABS(O3)</f>
        <v>0.86206896551724099</v>
      </c>
    </row>
    <row r="4" spans="1:16" x14ac:dyDescent="0.35">
      <c r="A4" s="5" t="s">
        <v>22</v>
      </c>
      <c r="B4" s="7">
        <v>9.6666666666666607</v>
      </c>
      <c r="C4" s="7">
        <v>5.28</v>
      </c>
      <c r="D4" s="7">
        <v>10</v>
      </c>
      <c r="E4" s="4"/>
      <c r="F4" s="7">
        <v>0.266666666666666</v>
      </c>
      <c r="G4">
        <f t="shared" si="0"/>
        <v>0.266666666666666</v>
      </c>
      <c r="J4" s="5" t="s">
        <v>22</v>
      </c>
      <c r="K4" s="7">
        <v>9.6666666666666607</v>
      </c>
      <c r="L4" s="7">
        <v>5.28</v>
      </c>
      <c r="M4" s="7">
        <v>10</v>
      </c>
      <c r="N4" s="4"/>
      <c r="O4" s="7">
        <v>0.266666666666666</v>
      </c>
      <c r="P4">
        <f t="shared" si="1"/>
        <v>0.266666666666666</v>
      </c>
    </row>
    <row r="5" spans="1:16" x14ac:dyDescent="0.35">
      <c r="A5" s="5" t="s">
        <v>22</v>
      </c>
      <c r="B5" s="7">
        <v>4.3333333333333304</v>
      </c>
      <c r="C5" s="7">
        <v>9.4</v>
      </c>
      <c r="D5" s="7">
        <v>10</v>
      </c>
      <c r="E5" s="4"/>
      <c r="F5" s="7">
        <v>-0.45833333333333298</v>
      </c>
      <c r="G5">
        <f t="shared" si="0"/>
        <v>0.45833333333333298</v>
      </c>
      <c r="J5" s="5" t="s">
        <v>22</v>
      </c>
      <c r="K5" s="7">
        <v>4.3333333333333304</v>
      </c>
      <c r="L5" s="7">
        <v>9.4</v>
      </c>
      <c r="M5" s="7">
        <v>10</v>
      </c>
      <c r="N5" s="4"/>
      <c r="O5" s="7">
        <v>-0.45833333333333298</v>
      </c>
      <c r="P5">
        <f t="shared" si="1"/>
        <v>0.45833333333333298</v>
      </c>
    </row>
    <row r="6" spans="1:16" x14ac:dyDescent="0.35">
      <c r="A6" s="5" t="s">
        <v>22</v>
      </c>
      <c r="B6" s="7">
        <v>6.6666666666666599</v>
      </c>
      <c r="C6" s="7">
        <v>7.82</v>
      </c>
      <c r="D6" s="7">
        <v>3</v>
      </c>
      <c r="E6" s="4"/>
      <c r="F6" s="7">
        <v>-6.1132415971125502E-2</v>
      </c>
      <c r="G6">
        <f t="shared" si="0"/>
        <v>6.1132415971125502E-2</v>
      </c>
      <c r="J6" s="5" t="s">
        <v>22</v>
      </c>
      <c r="K6" s="7">
        <v>6.6666666666666599</v>
      </c>
      <c r="L6" s="7">
        <v>7.82</v>
      </c>
      <c r="M6" s="7">
        <v>3</v>
      </c>
      <c r="N6" s="4"/>
      <c r="O6" s="7">
        <v>-6.1132415971125502E-2</v>
      </c>
      <c r="P6">
        <f t="shared" si="1"/>
        <v>6.1132415971125502E-2</v>
      </c>
    </row>
    <row r="7" spans="1:16" x14ac:dyDescent="0.35">
      <c r="A7" s="5" t="s">
        <v>22</v>
      </c>
      <c r="B7" s="7">
        <v>5.6666666666666599</v>
      </c>
      <c r="C7" s="7">
        <v>7.5</v>
      </c>
      <c r="D7" s="7">
        <v>9</v>
      </c>
      <c r="E7" s="4"/>
      <c r="F7" s="7">
        <v>-0.19047619047618999</v>
      </c>
      <c r="G7">
        <f t="shared" si="0"/>
        <v>0.19047619047618999</v>
      </c>
      <c r="J7" s="5" t="s">
        <v>22</v>
      </c>
      <c r="K7" s="7">
        <v>5.6666666666666599</v>
      </c>
      <c r="L7" s="7">
        <v>7.5</v>
      </c>
      <c r="M7" s="7">
        <v>9</v>
      </c>
      <c r="N7" s="4"/>
      <c r="O7" s="7">
        <v>-0.19047619047618999</v>
      </c>
      <c r="P7">
        <f t="shared" si="1"/>
        <v>0.19047619047618999</v>
      </c>
    </row>
    <row r="8" spans="1:16" x14ac:dyDescent="0.35">
      <c r="G8">
        <f>AVERAGE(G2:G7)</f>
        <v>0.30644626199409258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8" sqref="D18"/>
    </sheetView>
  </sheetViews>
  <sheetFormatPr defaultRowHeight="14.5" x14ac:dyDescent="0.35"/>
  <cols>
    <col min="1" max="1" width="18.54296875" customWidth="1"/>
    <col min="2" max="2" width="13.81640625" customWidth="1"/>
    <col min="3" max="3" width="13.6328125" customWidth="1"/>
    <col min="4" max="4" width="17.90625" customWidth="1"/>
    <col min="5" max="5" width="18.7265625" customWidth="1"/>
    <col min="6" max="6" width="15.453125" customWidth="1"/>
  </cols>
  <sheetData>
    <row r="1" spans="1:6" x14ac:dyDescent="0.35">
      <c r="A1" t="s">
        <v>8</v>
      </c>
      <c r="B1" t="s">
        <v>5</v>
      </c>
      <c r="C1" t="s">
        <v>4</v>
      </c>
      <c r="D1" t="s">
        <v>6</v>
      </c>
      <c r="E1" t="s">
        <v>7</v>
      </c>
      <c r="F1" t="s">
        <v>52</v>
      </c>
    </row>
    <row r="2" spans="1:6" x14ac:dyDescent="0.35">
      <c r="A2" t="s">
        <v>14</v>
      </c>
      <c r="B2">
        <v>0.77395407211871103</v>
      </c>
      <c r="C2">
        <v>0.98051926405093803</v>
      </c>
      <c r="D2">
        <v>0.74371815629873805</v>
      </c>
      <c r="E2">
        <v>0.87743152822944903</v>
      </c>
      <c r="F2" s="44">
        <v>3.7007434154171803E-17</v>
      </c>
    </row>
    <row r="3" spans="1:6" x14ac:dyDescent="0.35">
      <c r="A3" t="s">
        <v>15</v>
      </c>
      <c r="B3">
        <v>0.84916806793978294</v>
      </c>
      <c r="C3">
        <v>0.90688721454116294</v>
      </c>
      <c r="D3">
        <v>0.77521028800774905</v>
      </c>
      <c r="E3">
        <v>0.87808208972305202</v>
      </c>
      <c r="F3">
        <v>3.8080776058300798E-2</v>
      </c>
    </row>
    <row r="4" spans="1:6" x14ac:dyDescent="0.35">
      <c r="A4" t="s">
        <v>22</v>
      </c>
      <c r="B4">
        <v>0.95776300351974897</v>
      </c>
      <c r="C4">
        <v>0.72727272727272696</v>
      </c>
      <c r="D4">
        <v>0.65975569094601505</v>
      </c>
      <c r="E4">
        <v>0.84230043588575798</v>
      </c>
      <c r="F4">
        <v>0.30644626199409197</v>
      </c>
    </row>
    <row r="5" spans="1:6" x14ac:dyDescent="0.35">
      <c r="A5" t="s">
        <v>16</v>
      </c>
      <c r="B5">
        <v>0.97543996871333505</v>
      </c>
      <c r="C5">
        <v>0.691818181818181</v>
      </c>
      <c r="D5">
        <v>0.66570190658058204</v>
      </c>
      <c r="E5">
        <v>0.83336152494958005</v>
      </c>
      <c r="F5">
        <v>0.26206975324824699</v>
      </c>
    </row>
    <row r="6" spans="1:6" x14ac:dyDescent="0.35">
      <c r="A6" t="s">
        <v>19</v>
      </c>
      <c r="B6">
        <v>1</v>
      </c>
      <c r="C6">
        <v>0.63636363636363602</v>
      </c>
      <c r="D6">
        <v>0.63050528932132999</v>
      </c>
      <c r="E6">
        <v>0.81783878732678394</v>
      </c>
      <c r="F6">
        <v>0.343767104542966</v>
      </c>
    </row>
    <row r="7" spans="1:6" x14ac:dyDescent="0.35">
      <c r="A7" t="s">
        <v>23</v>
      </c>
      <c r="B7">
        <v>0.55416503715291299</v>
      </c>
      <c r="C7">
        <v>0.92207792207792105</v>
      </c>
      <c r="D7">
        <v>0.52020247946409603</v>
      </c>
      <c r="E7">
        <v>0.73846854466202505</v>
      </c>
      <c r="F7">
        <v>0.34185884797941402</v>
      </c>
    </row>
    <row r="8" spans="1:6" x14ac:dyDescent="0.35">
      <c r="A8" t="s">
        <v>17</v>
      </c>
      <c r="B8">
        <v>0.712162690653109</v>
      </c>
      <c r="C8">
        <v>0.98701298701298701</v>
      </c>
      <c r="D8">
        <v>0.68858847025619696</v>
      </c>
      <c r="E8">
        <v>0.84984711469650598</v>
      </c>
      <c r="F8">
        <v>0.25849991884864898</v>
      </c>
    </row>
    <row r="9" spans="1:6" x14ac:dyDescent="0.35">
      <c r="A9" t="s">
        <v>20</v>
      </c>
      <c r="B9">
        <v>0.716855690262025</v>
      </c>
      <c r="C9">
        <v>1</v>
      </c>
      <c r="D9">
        <v>0.70006971598314605</v>
      </c>
      <c r="E9">
        <v>0.85869494502634802</v>
      </c>
      <c r="F9">
        <v>0.26760461734769497</v>
      </c>
    </row>
    <row r="10" spans="1:6" x14ac:dyDescent="0.35">
      <c r="A10" t="s">
        <v>24</v>
      </c>
      <c r="B10">
        <v>0.95776300351974897</v>
      </c>
      <c r="C10">
        <v>0.72727272727272696</v>
      </c>
      <c r="D10">
        <v>0.65975569094601505</v>
      </c>
      <c r="E10">
        <v>0.84230043588575798</v>
      </c>
      <c r="F10">
        <v>0.30644626199409197</v>
      </c>
    </row>
    <row r="11" spans="1:6" x14ac:dyDescent="0.35">
      <c r="A11" t="s">
        <v>18</v>
      </c>
      <c r="B11">
        <v>0.96821156868677105</v>
      </c>
      <c r="C11">
        <v>0.71195785346728702</v>
      </c>
      <c r="D11">
        <v>0.68312755156726901</v>
      </c>
      <c r="E11">
        <v>0.83984297801667596</v>
      </c>
      <c r="F11">
        <v>0.236173747153715</v>
      </c>
    </row>
    <row r="12" spans="1:6" x14ac:dyDescent="0.35">
      <c r="A12" t="s">
        <v>21</v>
      </c>
      <c r="B12">
        <v>1</v>
      </c>
      <c r="C12">
        <v>0.63636363636363602</v>
      </c>
      <c r="D12">
        <v>0.63050528932132999</v>
      </c>
      <c r="E12">
        <v>0.81783878732678394</v>
      </c>
      <c r="F12">
        <v>0.343767104542966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K1" sqref="K1"/>
    </sheetView>
  </sheetViews>
  <sheetFormatPr defaultRowHeight="14.5" x14ac:dyDescent="0.35"/>
  <cols>
    <col min="1" max="1" width="17.453125" customWidth="1"/>
    <col min="2" max="2" width="14.26953125" customWidth="1"/>
    <col min="3" max="3" width="13.08984375" customWidth="1"/>
    <col min="5" max="5" width="11.6328125" customWidth="1"/>
    <col min="6" max="6" width="11.453125" customWidth="1"/>
    <col min="7" max="7" width="17" customWidth="1"/>
    <col min="8" max="8" width="16.81640625" customWidth="1"/>
    <col min="9" max="9" width="9.36328125" customWidth="1"/>
    <col min="10" max="10" width="9.08984375" customWidth="1"/>
    <col min="11" max="11" width="9.7265625" customWidth="1"/>
    <col min="12" max="12" width="11.54296875" customWidth="1"/>
    <col min="13" max="13" width="11.7265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  <c r="J1" t="s">
        <v>45</v>
      </c>
      <c r="K1" t="s">
        <v>50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5">
      <c r="A2" t="s">
        <v>13</v>
      </c>
      <c r="B2">
        <v>0</v>
      </c>
      <c r="C2">
        <v>0.5</v>
      </c>
      <c r="D2">
        <v>1.00000001959309</v>
      </c>
      <c r="E2">
        <v>9.6666666601356308</v>
      </c>
      <c r="F2">
        <v>9.4199999945139297</v>
      </c>
      <c r="G2">
        <v>91.059999885445706</v>
      </c>
      <c r="H2">
        <v>19.086666654649498</v>
      </c>
      <c r="I2">
        <v>0.99999999941761497</v>
      </c>
      <c r="J2">
        <v>0.999999999324376</v>
      </c>
      <c r="K2">
        <v>0</v>
      </c>
      <c r="L2" t="s">
        <v>14</v>
      </c>
      <c r="M2">
        <v>0.246666665621701</v>
      </c>
      <c r="N2">
        <v>0</v>
      </c>
      <c r="O2">
        <v>0.96104110213871696</v>
      </c>
      <c r="P2">
        <v>0.47140452079103101</v>
      </c>
    </row>
    <row r="3" spans="1:16" x14ac:dyDescent="0.35">
      <c r="A3" t="s">
        <v>13</v>
      </c>
      <c r="B3">
        <v>0</v>
      </c>
      <c r="C3">
        <v>0.5</v>
      </c>
      <c r="D3">
        <v>1</v>
      </c>
      <c r="E3">
        <v>9.6666666666666607</v>
      </c>
      <c r="F3">
        <v>9.42</v>
      </c>
      <c r="G3">
        <v>91.059999999999903</v>
      </c>
      <c r="H3">
        <v>19.086666666666599</v>
      </c>
      <c r="I3">
        <v>1</v>
      </c>
      <c r="J3">
        <v>1</v>
      </c>
      <c r="K3">
        <v>0</v>
      </c>
      <c r="L3" t="s">
        <v>15</v>
      </c>
      <c r="M3">
        <v>0.24666666666666601</v>
      </c>
      <c r="N3">
        <v>0</v>
      </c>
      <c r="O3">
        <v>0.96104110213871696</v>
      </c>
      <c r="P3">
        <v>0.47140452079103101</v>
      </c>
    </row>
    <row r="4" spans="1:16" x14ac:dyDescent="0.35">
      <c r="A4" t="s">
        <v>13</v>
      </c>
      <c r="B4">
        <v>0</v>
      </c>
      <c r="D4">
        <v>1.58</v>
      </c>
      <c r="E4">
        <v>9.4733333333333292</v>
      </c>
      <c r="F4">
        <v>9.2576000000000001</v>
      </c>
      <c r="G4">
        <v>87.700330666666602</v>
      </c>
      <c r="H4">
        <v>18.730933333333301</v>
      </c>
      <c r="I4">
        <v>0.98276008492569</v>
      </c>
      <c r="J4">
        <v>0.98</v>
      </c>
      <c r="K4">
        <v>2.7600849256897899E-3</v>
      </c>
      <c r="L4" t="s">
        <v>16</v>
      </c>
      <c r="M4">
        <v>0.215733333333334</v>
      </c>
      <c r="N4">
        <v>0</v>
      </c>
      <c r="O4">
        <v>0.96104110213871696</v>
      </c>
      <c r="P4">
        <v>0.47140452079103101</v>
      </c>
    </row>
    <row r="5" spans="1:16" x14ac:dyDescent="0.35">
      <c r="A5" t="s">
        <v>13</v>
      </c>
      <c r="B5">
        <v>0</v>
      </c>
      <c r="D5">
        <v>1.3333333333333299</v>
      </c>
      <c r="E5">
        <v>9.55555555555555</v>
      </c>
      <c r="F5">
        <v>9.3266666666666609</v>
      </c>
      <c r="G5">
        <v>89.121481481481496</v>
      </c>
      <c r="H5">
        <v>18.8822222222222</v>
      </c>
      <c r="I5">
        <v>0.99009200283085597</v>
      </c>
      <c r="J5">
        <v>0.98850574712643602</v>
      </c>
      <c r="K5">
        <v>1.58625570441972E-3</v>
      </c>
      <c r="L5" t="s">
        <v>17</v>
      </c>
      <c r="M5">
        <v>0.228888888888887</v>
      </c>
      <c r="N5">
        <v>0</v>
      </c>
      <c r="O5">
        <v>0.96104110213871696</v>
      </c>
      <c r="P5">
        <v>0.47140452079103101</v>
      </c>
    </row>
    <row r="6" spans="1:16" x14ac:dyDescent="0.35">
      <c r="A6" t="s">
        <v>13</v>
      </c>
      <c r="B6">
        <v>0</v>
      </c>
      <c r="D6">
        <v>1.56603773584905</v>
      </c>
      <c r="E6">
        <v>9.4779874213836397</v>
      </c>
      <c r="F6">
        <v>9.2615094339622601</v>
      </c>
      <c r="G6">
        <v>87.780469918120303</v>
      </c>
      <c r="H6">
        <v>18.739496855345902</v>
      </c>
      <c r="I6">
        <v>0.98317509914673695</v>
      </c>
      <c r="J6">
        <v>0.98048145738451498</v>
      </c>
      <c r="K6">
        <v>2.6936417622217498E-3</v>
      </c>
      <c r="L6" t="s">
        <v>18</v>
      </c>
      <c r="M6">
        <v>0.21647798742138399</v>
      </c>
      <c r="N6">
        <v>0</v>
      </c>
      <c r="O6">
        <v>0.96104110213871696</v>
      </c>
      <c r="P6">
        <v>0.47140452079103101</v>
      </c>
    </row>
    <row r="7" spans="1:16" x14ac:dyDescent="0.35">
      <c r="A7" t="s">
        <v>13</v>
      </c>
      <c r="B7">
        <v>0</v>
      </c>
      <c r="D7">
        <v>1</v>
      </c>
      <c r="E7">
        <v>9.6666666666666607</v>
      </c>
      <c r="F7">
        <v>9.42</v>
      </c>
      <c r="G7">
        <v>91.059999999999903</v>
      </c>
      <c r="H7">
        <v>19.086666666666599</v>
      </c>
      <c r="I7">
        <v>1</v>
      </c>
      <c r="J7">
        <v>1</v>
      </c>
      <c r="K7">
        <v>0</v>
      </c>
      <c r="L7" t="s">
        <v>19</v>
      </c>
      <c r="M7">
        <v>0.24666666666666601</v>
      </c>
      <c r="N7">
        <v>0</v>
      </c>
      <c r="O7">
        <v>0.96104110213871696</v>
      </c>
      <c r="P7">
        <v>0.47140452079103101</v>
      </c>
    </row>
    <row r="8" spans="1:16" x14ac:dyDescent="0.35">
      <c r="A8" t="s">
        <v>13</v>
      </c>
      <c r="B8">
        <v>0</v>
      </c>
      <c r="D8">
        <v>1</v>
      </c>
      <c r="E8">
        <v>9.6666666666666607</v>
      </c>
      <c r="F8">
        <v>9.42</v>
      </c>
      <c r="G8">
        <v>91.059999999999903</v>
      </c>
      <c r="H8">
        <v>19.086666666666599</v>
      </c>
      <c r="I8">
        <v>1</v>
      </c>
      <c r="J8">
        <v>1</v>
      </c>
      <c r="K8">
        <v>0</v>
      </c>
      <c r="L8" t="s">
        <v>20</v>
      </c>
      <c r="M8">
        <v>0.24666666666666601</v>
      </c>
      <c r="N8">
        <v>0</v>
      </c>
      <c r="O8">
        <v>0.96104110213871696</v>
      </c>
      <c r="P8">
        <v>0.47140452079103101</v>
      </c>
    </row>
    <row r="9" spans="1:16" x14ac:dyDescent="0.35">
      <c r="A9" t="s">
        <v>13</v>
      </c>
      <c r="B9">
        <v>0</v>
      </c>
      <c r="D9">
        <v>1</v>
      </c>
      <c r="E9">
        <v>9.6666666666666607</v>
      </c>
      <c r="F9">
        <v>9.42</v>
      </c>
      <c r="G9">
        <v>91.059999999999903</v>
      </c>
      <c r="H9">
        <v>19.086666666666599</v>
      </c>
      <c r="I9">
        <v>1</v>
      </c>
      <c r="J9">
        <v>1</v>
      </c>
      <c r="K9">
        <v>0</v>
      </c>
      <c r="L9" t="s">
        <v>21</v>
      </c>
      <c r="M9">
        <v>0.24666666666666601</v>
      </c>
      <c r="N9">
        <v>0</v>
      </c>
      <c r="O9">
        <v>0.96104110213871696</v>
      </c>
      <c r="P9">
        <v>0.47140452079103101</v>
      </c>
    </row>
    <row r="10" spans="1:16" x14ac:dyDescent="0.35">
      <c r="A10" t="s">
        <v>13</v>
      </c>
      <c r="B10">
        <v>0</v>
      </c>
      <c r="D10">
        <v>1</v>
      </c>
      <c r="E10">
        <v>9.6666666666666607</v>
      </c>
      <c r="F10">
        <v>9.42</v>
      </c>
      <c r="G10">
        <v>91.059999999999903</v>
      </c>
      <c r="H10">
        <v>19.086666666666599</v>
      </c>
      <c r="I10">
        <v>1</v>
      </c>
      <c r="J10">
        <v>1</v>
      </c>
      <c r="K10">
        <v>0</v>
      </c>
      <c r="L10" t="s">
        <v>22</v>
      </c>
      <c r="M10">
        <v>0.24666666666666601</v>
      </c>
      <c r="N10">
        <v>0</v>
      </c>
      <c r="O10">
        <v>0.96104110213871696</v>
      </c>
      <c r="P10">
        <v>0.47140452079103101</v>
      </c>
    </row>
    <row r="11" spans="1:16" x14ac:dyDescent="0.35">
      <c r="A11" t="s">
        <v>13</v>
      </c>
      <c r="B11">
        <v>0</v>
      </c>
      <c r="D11">
        <v>1</v>
      </c>
      <c r="E11">
        <v>9.6666666666666607</v>
      </c>
      <c r="F11">
        <v>9.42</v>
      </c>
      <c r="G11">
        <v>91.059999999999903</v>
      </c>
      <c r="H11">
        <v>19.086666666666599</v>
      </c>
      <c r="I11">
        <v>1</v>
      </c>
      <c r="J11">
        <v>1</v>
      </c>
      <c r="K11">
        <v>0</v>
      </c>
      <c r="L11" t="s">
        <v>23</v>
      </c>
      <c r="M11">
        <v>0.24666666666666601</v>
      </c>
      <c r="N11">
        <v>0</v>
      </c>
      <c r="O11">
        <v>0.96104110213871696</v>
      </c>
      <c r="P11">
        <v>0.47140452079103101</v>
      </c>
    </row>
    <row r="12" spans="1:16" x14ac:dyDescent="0.35">
      <c r="A12" t="s">
        <v>13</v>
      </c>
      <c r="B12">
        <v>0</v>
      </c>
      <c r="D12">
        <v>1</v>
      </c>
      <c r="E12">
        <v>9.6666666666666607</v>
      </c>
      <c r="F12">
        <v>9.42</v>
      </c>
      <c r="G12">
        <v>91.059999999999903</v>
      </c>
      <c r="H12">
        <v>19.086666666666599</v>
      </c>
      <c r="I12">
        <v>1</v>
      </c>
      <c r="J12">
        <v>1</v>
      </c>
      <c r="K12">
        <v>0</v>
      </c>
      <c r="L12" t="s">
        <v>24</v>
      </c>
      <c r="M12">
        <v>0.24666666666666601</v>
      </c>
      <c r="N12">
        <v>0</v>
      </c>
      <c r="O12">
        <v>0.96104110213871696</v>
      </c>
      <c r="P12">
        <v>0.47140452079103101</v>
      </c>
    </row>
    <row r="13" spans="1:16" x14ac:dyDescent="0.35">
      <c r="A13" t="s">
        <v>25</v>
      </c>
      <c r="B13">
        <v>1</v>
      </c>
      <c r="C13">
        <v>0.50370932389141698</v>
      </c>
      <c r="D13">
        <v>2.0000103302130001</v>
      </c>
      <c r="E13">
        <v>9.3333230031203307</v>
      </c>
      <c r="F13">
        <v>2.4400103302130001</v>
      </c>
      <c r="G13">
        <v>22.773404542828199</v>
      </c>
      <c r="H13">
        <v>11.7733333333333</v>
      </c>
      <c r="I13">
        <v>0.255231206089226</v>
      </c>
      <c r="J13">
        <v>0.96551617273658596</v>
      </c>
      <c r="K13" s="43">
        <v>1.11022302462515E-16</v>
      </c>
      <c r="L13" t="s">
        <v>14</v>
      </c>
      <c r="M13">
        <v>6.8933126729073297</v>
      </c>
      <c r="N13">
        <v>0</v>
      </c>
      <c r="O13">
        <v>0.82849260708831896</v>
      </c>
      <c r="P13">
        <v>0.47140452079103101</v>
      </c>
    </row>
    <row r="14" spans="1:16" x14ac:dyDescent="0.35">
      <c r="A14" t="s">
        <v>25</v>
      </c>
      <c r="B14">
        <v>1</v>
      </c>
      <c r="C14">
        <v>0.499999999999999</v>
      </c>
      <c r="D14">
        <v>5.4464557155222302</v>
      </c>
      <c r="E14">
        <v>5.8868776178111002</v>
      </c>
      <c r="F14">
        <v>5.8864557155222297</v>
      </c>
      <c r="G14">
        <v>34.652844399944001</v>
      </c>
      <c r="H14">
        <v>11.7733333333333</v>
      </c>
      <c r="I14">
        <v>0.61573804555671796</v>
      </c>
      <c r="J14">
        <v>0.60898733977356201</v>
      </c>
      <c r="K14">
        <v>6.3482902900016099E-3</v>
      </c>
      <c r="L14" t="s">
        <v>15</v>
      </c>
      <c r="M14">
        <v>4.2190228887051202E-4</v>
      </c>
      <c r="N14">
        <v>0</v>
      </c>
      <c r="O14">
        <v>0.82849260708831896</v>
      </c>
      <c r="P14">
        <v>0.47140452079103101</v>
      </c>
    </row>
    <row r="15" spans="1:16" x14ac:dyDescent="0.35">
      <c r="A15" t="s">
        <v>25</v>
      </c>
      <c r="B15">
        <v>1</v>
      </c>
      <c r="D15">
        <v>9.56</v>
      </c>
      <c r="E15">
        <v>1.7733333333333301</v>
      </c>
      <c r="F15">
        <v>9.3488000000000007</v>
      </c>
      <c r="G15">
        <v>16.578538666666599</v>
      </c>
      <c r="H15">
        <v>11.1221333333333</v>
      </c>
      <c r="I15">
        <v>0.97790794979079498</v>
      </c>
      <c r="J15">
        <v>0.18344827586206799</v>
      </c>
      <c r="K15">
        <v>0.79445967392872596</v>
      </c>
      <c r="L15" t="s">
        <v>16</v>
      </c>
      <c r="M15">
        <v>-7.5754666666666601</v>
      </c>
      <c r="N15">
        <v>0</v>
      </c>
      <c r="O15">
        <v>0.82849260708831896</v>
      </c>
      <c r="P15">
        <v>0.47140452079103101</v>
      </c>
    </row>
    <row r="16" spans="1:16" x14ac:dyDescent="0.35">
      <c r="A16" t="s">
        <v>25</v>
      </c>
      <c r="B16">
        <v>1</v>
      </c>
      <c r="D16">
        <v>1.3333333333333299</v>
      </c>
      <c r="E16">
        <v>9.55555555555555</v>
      </c>
      <c r="F16">
        <v>1.7733333333333301</v>
      </c>
      <c r="G16">
        <v>16.9451851851851</v>
      </c>
      <c r="H16">
        <v>11.3288888888888</v>
      </c>
      <c r="I16">
        <v>0.18549511854951101</v>
      </c>
      <c r="J16">
        <v>0.98850574712643602</v>
      </c>
      <c r="K16">
        <v>0.80301062857692496</v>
      </c>
      <c r="L16" t="s">
        <v>17</v>
      </c>
      <c r="M16">
        <v>7.7822222222222202</v>
      </c>
      <c r="N16">
        <v>0</v>
      </c>
      <c r="O16">
        <v>0.82849260708831896</v>
      </c>
      <c r="P16">
        <v>0.47140452079103101</v>
      </c>
    </row>
    <row r="17" spans="1:16" x14ac:dyDescent="0.35">
      <c r="A17" t="s">
        <v>25</v>
      </c>
      <c r="B17">
        <v>1</v>
      </c>
      <c r="D17">
        <v>9.0943396226415096</v>
      </c>
      <c r="E17">
        <v>2.2389937106918198</v>
      </c>
      <c r="F17">
        <v>9.1252830188679201</v>
      </c>
      <c r="G17">
        <v>20.431451287528098</v>
      </c>
      <c r="H17">
        <v>11.3642767295597</v>
      </c>
      <c r="I17">
        <v>0.95452751243388201</v>
      </c>
      <c r="J17">
        <v>0.231620039037085</v>
      </c>
      <c r="K17">
        <v>0.72290747339679695</v>
      </c>
      <c r="L17" t="s">
        <v>18</v>
      </c>
      <c r="M17">
        <v>-6.8862893081760896</v>
      </c>
      <c r="N17">
        <v>0</v>
      </c>
      <c r="O17">
        <v>0.82849260708831896</v>
      </c>
      <c r="P17">
        <v>0.47140452079103101</v>
      </c>
    </row>
    <row r="18" spans="1:16" x14ac:dyDescent="0.35">
      <c r="A18" t="s">
        <v>25</v>
      </c>
      <c r="B18">
        <v>1</v>
      </c>
      <c r="D18">
        <v>10</v>
      </c>
      <c r="E18">
        <v>1.3333333333333299</v>
      </c>
      <c r="F18">
        <v>9.56</v>
      </c>
      <c r="G18">
        <v>12.7466666666666</v>
      </c>
      <c r="H18">
        <v>10.893333333333301</v>
      </c>
      <c r="I18">
        <v>1</v>
      </c>
      <c r="J18">
        <v>0.13793103448275801</v>
      </c>
      <c r="K18">
        <v>0.86206896551724099</v>
      </c>
      <c r="L18" t="s">
        <v>19</v>
      </c>
      <c r="M18">
        <v>-8.2266666666666595</v>
      </c>
      <c r="N18">
        <v>0</v>
      </c>
      <c r="O18">
        <v>0.82849260708831896</v>
      </c>
      <c r="P18">
        <v>0.47140452079103101</v>
      </c>
    </row>
    <row r="19" spans="1:16" x14ac:dyDescent="0.35">
      <c r="A19" t="s">
        <v>25</v>
      </c>
      <c r="B19">
        <v>1</v>
      </c>
      <c r="D19">
        <v>1</v>
      </c>
      <c r="E19">
        <v>9.6666666666666607</v>
      </c>
      <c r="F19">
        <v>1.44</v>
      </c>
      <c r="G19">
        <v>13.9199999999999</v>
      </c>
      <c r="H19">
        <v>11.1066666666666</v>
      </c>
      <c r="I19">
        <v>0.15062761506276101</v>
      </c>
      <c r="J19">
        <v>1</v>
      </c>
      <c r="K19">
        <v>0.84937238493723799</v>
      </c>
      <c r="L19" t="s">
        <v>20</v>
      </c>
      <c r="M19">
        <v>8.2266666666666595</v>
      </c>
      <c r="N19">
        <v>0</v>
      </c>
      <c r="O19">
        <v>0.82849260708831896</v>
      </c>
      <c r="P19">
        <v>0.47140452079103101</v>
      </c>
    </row>
    <row r="20" spans="1:16" x14ac:dyDescent="0.35">
      <c r="A20" t="s">
        <v>25</v>
      </c>
      <c r="B20">
        <v>1</v>
      </c>
      <c r="D20">
        <v>10</v>
      </c>
      <c r="E20">
        <v>1.3333333333333299</v>
      </c>
      <c r="F20">
        <v>9.56</v>
      </c>
      <c r="G20">
        <v>12.7466666666666</v>
      </c>
      <c r="H20">
        <v>10.893333333333301</v>
      </c>
      <c r="I20">
        <v>1</v>
      </c>
      <c r="J20">
        <v>0.13793103448275801</v>
      </c>
      <c r="K20">
        <v>0.86206896551724099</v>
      </c>
      <c r="L20" t="s">
        <v>21</v>
      </c>
      <c r="M20">
        <v>-8.2266666666666595</v>
      </c>
      <c r="N20">
        <v>0</v>
      </c>
      <c r="O20">
        <v>0.82849260708831896</v>
      </c>
      <c r="P20">
        <v>0.47140452079103101</v>
      </c>
    </row>
    <row r="21" spans="1:16" x14ac:dyDescent="0.35">
      <c r="A21" t="s">
        <v>25</v>
      </c>
      <c r="B21">
        <v>1</v>
      </c>
      <c r="D21">
        <v>10</v>
      </c>
      <c r="E21">
        <v>1.3333333333333299</v>
      </c>
      <c r="F21">
        <v>9.56</v>
      </c>
      <c r="G21">
        <v>12.7466666666666</v>
      </c>
      <c r="H21">
        <v>10.893333333333301</v>
      </c>
      <c r="I21">
        <v>1</v>
      </c>
      <c r="J21">
        <v>0.13793103448275801</v>
      </c>
      <c r="K21">
        <v>0.86206896551724099</v>
      </c>
      <c r="L21" t="s">
        <v>22</v>
      </c>
      <c r="M21">
        <v>-8.2266666666666595</v>
      </c>
      <c r="N21">
        <v>0</v>
      </c>
      <c r="O21">
        <v>0.82849260708831896</v>
      </c>
      <c r="P21">
        <v>0.47140452079103101</v>
      </c>
    </row>
    <row r="22" spans="1:16" x14ac:dyDescent="0.35">
      <c r="A22" t="s">
        <v>25</v>
      </c>
      <c r="B22">
        <v>1</v>
      </c>
      <c r="D22">
        <v>1</v>
      </c>
      <c r="E22">
        <v>9.6666666666666607</v>
      </c>
      <c r="F22">
        <v>1.44</v>
      </c>
      <c r="G22">
        <v>13.9199999999999</v>
      </c>
      <c r="H22">
        <v>11.1066666666666</v>
      </c>
      <c r="I22">
        <v>0.15062761506276101</v>
      </c>
      <c r="J22">
        <v>1</v>
      </c>
      <c r="K22">
        <v>0.84937238493723799</v>
      </c>
      <c r="L22" t="s">
        <v>23</v>
      </c>
      <c r="M22">
        <v>8.2266666666666595</v>
      </c>
      <c r="N22">
        <v>0</v>
      </c>
      <c r="O22">
        <v>0.82849260708831896</v>
      </c>
      <c r="P22">
        <v>0.47140452079103101</v>
      </c>
    </row>
    <row r="23" spans="1:16" x14ac:dyDescent="0.35">
      <c r="A23" t="s">
        <v>25</v>
      </c>
      <c r="B23">
        <v>1</v>
      </c>
      <c r="D23">
        <v>10</v>
      </c>
      <c r="E23">
        <v>1.3333333333333299</v>
      </c>
      <c r="F23">
        <v>9.56</v>
      </c>
      <c r="G23">
        <v>12.7466666666666</v>
      </c>
      <c r="H23">
        <v>10.893333333333301</v>
      </c>
      <c r="I23">
        <v>1</v>
      </c>
      <c r="J23">
        <v>0.13793103448275801</v>
      </c>
      <c r="K23">
        <v>0.86206896551724099</v>
      </c>
      <c r="L23" t="s">
        <v>24</v>
      </c>
      <c r="M23">
        <v>-8.2266666666666595</v>
      </c>
      <c r="N23">
        <v>0</v>
      </c>
      <c r="O23">
        <v>0.82849260708831896</v>
      </c>
      <c r="P23">
        <v>0.47140452079103101</v>
      </c>
    </row>
    <row r="24" spans="1:16" x14ac:dyDescent="0.35">
      <c r="A24" t="s">
        <v>26</v>
      </c>
      <c r="B24">
        <v>2</v>
      </c>
      <c r="C24">
        <v>0.67415730337078605</v>
      </c>
      <c r="D24">
        <v>9.9999976866124598</v>
      </c>
      <c r="E24">
        <v>9.6666658955374896</v>
      </c>
      <c r="F24">
        <v>5.2800009253550098</v>
      </c>
      <c r="G24">
        <v>51.0400048735357</v>
      </c>
      <c r="H24">
        <v>14.946666820892499</v>
      </c>
      <c r="I24">
        <v>0.73333346185486303</v>
      </c>
      <c r="J24">
        <v>0.99999992022801598</v>
      </c>
      <c r="K24" s="43">
        <v>1.11022302462515E-16</v>
      </c>
      <c r="L24" t="s">
        <v>14</v>
      </c>
      <c r="M24">
        <v>4.38666497018247</v>
      </c>
      <c r="N24">
        <v>0</v>
      </c>
      <c r="O24">
        <v>3.4236822282449002</v>
      </c>
      <c r="P24">
        <v>0.47140452079103101</v>
      </c>
    </row>
    <row r="25" spans="1:16" x14ac:dyDescent="0.35">
      <c r="A25" t="s">
        <v>26</v>
      </c>
      <c r="B25">
        <v>2</v>
      </c>
      <c r="C25">
        <v>0.49999999943053403</v>
      </c>
      <c r="D25">
        <v>9.0000000233832598</v>
      </c>
      <c r="E25">
        <v>9.3333333411277497</v>
      </c>
      <c r="F25">
        <v>5.6799999906466896</v>
      </c>
      <c r="G25">
        <v>53.013333290307997</v>
      </c>
      <c r="H25">
        <v>15.013333331774399</v>
      </c>
      <c r="I25">
        <v>0.78888888758981801</v>
      </c>
      <c r="J25">
        <v>0.96551724218562895</v>
      </c>
      <c r="K25">
        <v>0.142528736098229</v>
      </c>
      <c r="L25" t="s">
        <v>15</v>
      </c>
      <c r="M25">
        <v>3.6533333504810601</v>
      </c>
      <c r="N25">
        <v>0</v>
      </c>
      <c r="O25">
        <v>3.4236822282449002</v>
      </c>
      <c r="P25">
        <v>0.47140452079103101</v>
      </c>
    </row>
    <row r="26" spans="1:16" x14ac:dyDescent="0.35">
      <c r="A26" t="s">
        <v>26</v>
      </c>
      <c r="B26">
        <v>2</v>
      </c>
      <c r="D26">
        <v>5.28</v>
      </c>
      <c r="E26">
        <v>5.6133333333333297</v>
      </c>
      <c r="F26">
        <v>6.8927999999999896</v>
      </c>
      <c r="G26">
        <v>38.691583999999999</v>
      </c>
      <c r="H26">
        <v>12.506133333333301</v>
      </c>
      <c r="I26">
        <v>0.95733333333333304</v>
      </c>
      <c r="J26">
        <v>0.580689655172413</v>
      </c>
      <c r="K26">
        <v>0.37664367816091898</v>
      </c>
      <c r="L26" t="s">
        <v>16</v>
      </c>
      <c r="M26">
        <v>-1.2794666666666601</v>
      </c>
      <c r="N26">
        <v>0</v>
      </c>
      <c r="O26">
        <v>3.4236822282449002</v>
      </c>
      <c r="P26">
        <v>0.47140452079103101</v>
      </c>
    </row>
    <row r="27" spans="1:16" x14ac:dyDescent="0.35">
      <c r="A27" t="s">
        <v>26</v>
      </c>
      <c r="B27">
        <v>2</v>
      </c>
      <c r="D27">
        <v>9.6666666666666607</v>
      </c>
      <c r="E27">
        <v>9.55555555555555</v>
      </c>
      <c r="F27">
        <v>5.4133333333333304</v>
      </c>
      <c r="G27">
        <v>51.727407407407398</v>
      </c>
      <c r="H27">
        <v>14.968888888888801</v>
      </c>
      <c r="I27">
        <v>0.75185185185185199</v>
      </c>
      <c r="J27">
        <v>0.98850574712643602</v>
      </c>
      <c r="K27">
        <v>0.236653895274584</v>
      </c>
      <c r="L27" t="s">
        <v>17</v>
      </c>
      <c r="M27">
        <v>4.1422222222222196</v>
      </c>
      <c r="N27">
        <v>0</v>
      </c>
      <c r="O27">
        <v>3.4236822282449002</v>
      </c>
      <c r="P27">
        <v>0.47140452079103101</v>
      </c>
    </row>
    <row r="28" spans="1:16" x14ac:dyDescent="0.35">
      <c r="A28" t="s">
        <v>26</v>
      </c>
      <c r="B28">
        <v>2</v>
      </c>
      <c r="D28">
        <v>5.52830188679245</v>
      </c>
      <c r="E28">
        <v>5.8616352201257804</v>
      </c>
      <c r="F28">
        <v>6.8332075471697999</v>
      </c>
      <c r="G28">
        <v>40.0537700249198</v>
      </c>
      <c r="H28">
        <v>12.6948427672955</v>
      </c>
      <c r="I28">
        <v>0.94905660377358403</v>
      </c>
      <c r="J28">
        <v>0.60637605725439103</v>
      </c>
      <c r="K28">
        <v>0.342680546519192</v>
      </c>
      <c r="L28" t="s">
        <v>18</v>
      </c>
      <c r="M28">
        <v>-0.97157232704402197</v>
      </c>
      <c r="N28">
        <v>0</v>
      </c>
      <c r="O28">
        <v>3.4236822282449002</v>
      </c>
      <c r="P28">
        <v>0.47140452079103101</v>
      </c>
    </row>
    <row r="29" spans="1:16" x14ac:dyDescent="0.35">
      <c r="A29" t="s">
        <v>26</v>
      </c>
      <c r="B29">
        <v>2</v>
      </c>
      <c r="D29">
        <v>4</v>
      </c>
      <c r="E29">
        <v>4.3333333333333304</v>
      </c>
      <c r="F29">
        <v>7.2</v>
      </c>
      <c r="G29">
        <v>31.2</v>
      </c>
      <c r="H29">
        <v>11.533333333333299</v>
      </c>
      <c r="I29">
        <v>1</v>
      </c>
      <c r="J29">
        <v>0.44827586206896503</v>
      </c>
      <c r="K29">
        <v>0.55172413793103403</v>
      </c>
      <c r="L29" t="s">
        <v>19</v>
      </c>
      <c r="M29">
        <v>-2.86666666666666</v>
      </c>
      <c r="N29">
        <v>0</v>
      </c>
      <c r="O29">
        <v>3.4236822282449002</v>
      </c>
      <c r="P29">
        <v>0.47140452079103101</v>
      </c>
    </row>
    <row r="30" spans="1:16" x14ac:dyDescent="0.35">
      <c r="A30" t="s">
        <v>26</v>
      </c>
      <c r="B30">
        <v>2</v>
      </c>
      <c r="D30">
        <v>10</v>
      </c>
      <c r="E30">
        <v>9.6666666666666607</v>
      </c>
      <c r="F30">
        <v>5.28</v>
      </c>
      <c r="G30">
        <v>51.04</v>
      </c>
      <c r="H30">
        <v>14.9466666666666</v>
      </c>
      <c r="I30">
        <v>0.73333333333333295</v>
      </c>
      <c r="J30">
        <v>1</v>
      </c>
      <c r="K30">
        <v>0.266666666666666</v>
      </c>
      <c r="L30" t="s">
        <v>20</v>
      </c>
      <c r="M30">
        <v>4.3866666666666596</v>
      </c>
      <c r="N30">
        <v>0</v>
      </c>
      <c r="O30">
        <v>3.4236822282449002</v>
      </c>
      <c r="P30">
        <v>0.47140452079103101</v>
      </c>
    </row>
    <row r="31" spans="1:16" x14ac:dyDescent="0.35">
      <c r="A31" t="s">
        <v>26</v>
      </c>
      <c r="B31">
        <v>2</v>
      </c>
      <c r="D31">
        <v>4</v>
      </c>
      <c r="E31">
        <v>4.3333333333333304</v>
      </c>
      <c r="F31">
        <v>7.2</v>
      </c>
      <c r="G31">
        <v>31.2</v>
      </c>
      <c r="H31">
        <v>11.533333333333299</v>
      </c>
      <c r="I31">
        <v>1</v>
      </c>
      <c r="J31">
        <v>0.44827586206896503</v>
      </c>
      <c r="K31">
        <v>0.55172413793103403</v>
      </c>
      <c r="L31" t="s">
        <v>21</v>
      </c>
      <c r="M31">
        <v>-2.86666666666666</v>
      </c>
      <c r="N31">
        <v>0</v>
      </c>
      <c r="O31">
        <v>3.4236822282449002</v>
      </c>
      <c r="P31">
        <v>0.47140452079103101</v>
      </c>
    </row>
    <row r="32" spans="1:16" x14ac:dyDescent="0.35">
      <c r="A32" t="s">
        <v>26</v>
      </c>
      <c r="B32">
        <v>2</v>
      </c>
      <c r="D32">
        <v>10</v>
      </c>
      <c r="E32">
        <v>9.6666666666666607</v>
      </c>
      <c r="F32">
        <v>5.28</v>
      </c>
      <c r="G32">
        <v>51.04</v>
      </c>
      <c r="H32">
        <v>14.9466666666666</v>
      </c>
      <c r="I32">
        <v>0.73333333333333295</v>
      </c>
      <c r="J32">
        <v>1</v>
      </c>
      <c r="K32">
        <v>0.266666666666666</v>
      </c>
      <c r="L32" t="s">
        <v>22</v>
      </c>
      <c r="M32">
        <v>4.3866666666666596</v>
      </c>
      <c r="N32">
        <v>0</v>
      </c>
      <c r="O32">
        <v>3.4236822282449002</v>
      </c>
      <c r="P32">
        <v>0.47140452079103101</v>
      </c>
    </row>
    <row r="33" spans="1:16" x14ac:dyDescent="0.35">
      <c r="A33" t="s">
        <v>26</v>
      </c>
      <c r="B33">
        <v>2</v>
      </c>
      <c r="D33">
        <v>10</v>
      </c>
      <c r="E33">
        <v>9.6666666666666607</v>
      </c>
      <c r="F33">
        <v>5.28</v>
      </c>
      <c r="G33">
        <v>51.04</v>
      </c>
      <c r="H33">
        <v>14.9466666666666</v>
      </c>
      <c r="I33">
        <v>0.73333333333333295</v>
      </c>
      <c r="J33">
        <v>1</v>
      </c>
      <c r="K33">
        <v>0.266666666666666</v>
      </c>
      <c r="L33" t="s">
        <v>23</v>
      </c>
      <c r="M33">
        <v>4.3866666666666596</v>
      </c>
      <c r="N33">
        <v>0</v>
      </c>
      <c r="O33">
        <v>3.4236822282449002</v>
      </c>
      <c r="P33">
        <v>0.47140452079103101</v>
      </c>
    </row>
    <row r="34" spans="1:16" x14ac:dyDescent="0.35">
      <c r="A34" t="s">
        <v>26</v>
      </c>
      <c r="B34">
        <v>2</v>
      </c>
      <c r="D34">
        <v>10</v>
      </c>
      <c r="E34">
        <v>9.6666666666666607</v>
      </c>
      <c r="F34">
        <v>5.28</v>
      </c>
      <c r="G34">
        <v>51.04</v>
      </c>
      <c r="H34">
        <v>14.9466666666666</v>
      </c>
      <c r="I34">
        <v>0.73333333333333295</v>
      </c>
      <c r="J34">
        <v>1</v>
      </c>
      <c r="K34">
        <v>0.266666666666666</v>
      </c>
      <c r="L34" t="s">
        <v>24</v>
      </c>
      <c r="M34">
        <v>4.3866666666666596</v>
      </c>
      <c r="N34">
        <v>0</v>
      </c>
      <c r="O34">
        <v>3.4236822282449002</v>
      </c>
      <c r="P34">
        <v>0.47140452079103101</v>
      </c>
    </row>
    <row r="35" spans="1:16" x14ac:dyDescent="0.35">
      <c r="A35" t="s">
        <v>27</v>
      </c>
      <c r="B35">
        <v>3</v>
      </c>
      <c r="C35">
        <v>0.53134635149023601</v>
      </c>
      <c r="D35">
        <v>7.0000000006500596</v>
      </c>
      <c r="E35">
        <v>7.3333333326832602</v>
      </c>
      <c r="F35">
        <v>7.5200000005980501</v>
      </c>
      <c r="G35">
        <v>55.146666666163902</v>
      </c>
      <c r="H35">
        <v>14.8533333332813</v>
      </c>
      <c r="I35">
        <v>0.80000000006362304</v>
      </c>
      <c r="J35">
        <v>0.91666666658540796</v>
      </c>
      <c r="K35">
        <v>0</v>
      </c>
      <c r="L35" t="s">
        <v>14</v>
      </c>
      <c r="M35">
        <v>-0.186666667914789</v>
      </c>
      <c r="N35">
        <v>0</v>
      </c>
      <c r="O35">
        <v>0.97979589711327097</v>
      </c>
      <c r="P35">
        <v>2.4944382578492901</v>
      </c>
    </row>
    <row r="36" spans="1:16" x14ac:dyDescent="0.35">
      <c r="A36" t="s">
        <v>27</v>
      </c>
      <c r="B36">
        <v>3</v>
      </c>
      <c r="C36">
        <v>0.50000325151097802</v>
      </c>
      <c r="D36">
        <v>6.9999996904077699</v>
      </c>
      <c r="E36">
        <v>7.3333334365307401</v>
      </c>
      <c r="F36">
        <v>7.5199997151751496</v>
      </c>
      <c r="G36">
        <v>55.146665353995601</v>
      </c>
      <c r="H36">
        <v>14.853333151705799</v>
      </c>
      <c r="I36">
        <v>0.79999996969948395</v>
      </c>
      <c r="J36">
        <v>0.91666667956634196</v>
      </c>
      <c r="K36">
        <v>2.70362023757252E-2</v>
      </c>
      <c r="L36" t="s">
        <v>15</v>
      </c>
      <c r="M36">
        <v>-0.18666627864440999</v>
      </c>
      <c r="N36">
        <v>0</v>
      </c>
      <c r="O36">
        <v>0.97979589711327097</v>
      </c>
      <c r="P36">
        <v>2.4944382578492901</v>
      </c>
    </row>
    <row r="37" spans="1:16" x14ac:dyDescent="0.35">
      <c r="A37" t="s">
        <v>27</v>
      </c>
      <c r="B37">
        <v>3</v>
      </c>
      <c r="D37">
        <v>9.4</v>
      </c>
      <c r="E37">
        <v>4.93333333333333</v>
      </c>
      <c r="F37">
        <v>9.2319999999999904</v>
      </c>
      <c r="G37">
        <v>45.544533333333298</v>
      </c>
      <c r="H37">
        <v>14.165333333333299</v>
      </c>
      <c r="I37">
        <v>0.98212765957446702</v>
      </c>
      <c r="J37">
        <v>0.61666666666666603</v>
      </c>
      <c r="K37">
        <v>0.36546099290780099</v>
      </c>
      <c r="L37" t="s">
        <v>16</v>
      </c>
      <c r="M37">
        <v>-4.2986666666666604</v>
      </c>
      <c r="N37">
        <v>0</v>
      </c>
      <c r="O37">
        <v>0.97979589711327097</v>
      </c>
      <c r="P37">
        <v>2.4944382578492901</v>
      </c>
    </row>
    <row r="38" spans="1:16" x14ac:dyDescent="0.35">
      <c r="A38" t="s">
        <v>27</v>
      </c>
      <c r="B38">
        <v>3</v>
      </c>
      <c r="D38">
        <v>4.3333333333333304</v>
      </c>
      <c r="E38">
        <v>7.7777777777777697</v>
      </c>
      <c r="F38">
        <v>4.93333333333333</v>
      </c>
      <c r="G38">
        <v>38.370370370370402</v>
      </c>
      <c r="H38">
        <v>12.7111111111111</v>
      </c>
      <c r="I38">
        <v>0.52482269503546097</v>
      </c>
      <c r="J38">
        <v>0.97222222222222199</v>
      </c>
      <c r="K38">
        <v>0.44739952718676002</v>
      </c>
      <c r="L38" t="s">
        <v>17</v>
      </c>
      <c r="M38">
        <v>2.8444444444444401</v>
      </c>
      <c r="N38">
        <v>0</v>
      </c>
      <c r="O38">
        <v>0.97979589711327097</v>
      </c>
      <c r="P38">
        <v>2.4944382578492901</v>
      </c>
    </row>
    <row r="39" spans="1:16" x14ac:dyDescent="0.35">
      <c r="A39" t="s">
        <v>27</v>
      </c>
      <c r="B39">
        <v>3</v>
      </c>
      <c r="D39">
        <v>9.1132075471698109</v>
      </c>
      <c r="E39">
        <v>5.2201257861635204</v>
      </c>
      <c r="F39">
        <v>9.1516981132075408</v>
      </c>
      <c r="G39">
        <v>47.773015307938699</v>
      </c>
      <c r="H39">
        <v>14.371823899371</v>
      </c>
      <c r="I39">
        <v>0.97358490566037703</v>
      </c>
      <c r="J39">
        <v>0.65251572327044005</v>
      </c>
      <c r="K39">
        <v>0.32106918238993598</v>
      </c>
      <c r="L39" t="s">
        <v>18</v>
      </c>
      <c r="M39">
        <v>-3.9315723270440199</v>
      </c>
      <c r="N39">
        <v>0</v>
      </c>
      <c r="O39">
        <v>0.97979589711327097</v>
      </c>
      <c r="P39">
        <v>2.4944382578492901</v>
      </c>
    </row>
    <row r="40" spans="1:16" x14ac:dyDescent="0.35">
      <c r="A40" t="s">
        <v>27</v>
      </c>
      <c r="B40">
        <v>3</v>
      </c>
      <c r="D40">
        <v>10</v>
      </c>
      <c r="E40">
        <v>4.3333333333333304</v>
      </c>
      <c r="F40">
        <v>9.4</v>
      </c>
      <c r="G40">
        <v>40.733333333333299</v>
      </c>
      <c r="H40">
        <v>13.733333333333301</v>
      </c>
      <c r="I40">
        <v>1</v>
      </c>
      <c r="J40">
        <v>0.54166666666666596</v>
      </c>
      <c r="K40">
        <v>0.45833333333333298</v>
      </c>
      <c r="L40" t="s">
        <v>19</v>
      </c>
      <c r="M40">
        <v>-5.0666666666666602</v>
      </c>
      <c r="N40">
        <v>0</v>
      </c>
      <c r="O40">
        <v>0.97979589711327097</v>
      </c>
      <c r="P40">
        <v>2.4944382578492901</v>
      </c>
    </row>
    <row r="41" spans="1:16" x14ac:dyDescent="0.35">
      <c r="A41" t="s">
        <v>27</v>
      </c>
      <c r="B41">
        <v>3</v>
      </c>
      <c r="D41">
        <v>5</v>
      </c>
      <c r="E41">
        <v>8</v>
      </c>
      <c r="F41">
        <v>5.6</v>
      </c>
      <c r="G41">
        <v>44.8</v>
      </c>
      <c r="H41">
        <v>13.6</v>
      </c>
      <c r="I41">
        <v>0.59574468085106302</v>
      </c>
      <c r="J41">
        <v>1</v>
      </c>
      <c r="K41">
        <v>0.40425531914893598</v>
      </c>
      <c r="L41" t="s">
        <v>20</v>
      </c>
      <c r="M41">
        <v>2.4</v>
      </c>
      <c r="N41">
        <v>0</v>
      </c>
      <c r="O41">
        <v>0.97979589711327097</v>
      </c>
      <c r="P41">
        <v>2.4944382578492901</v>
      </c>
    </row>
    <row r="42" spans="1:16" x14ac:dyDescent="0.35">
      <c r="A42" t="s">
        <v>27</v>
      </c>
      <c r="B42">
        <v>3</v>
      </c>
      <c r="D42">
        <v>10</v>
      </c>
      <c r="E42">
        <v>4.3333333333333304</v>
      </c>
      <c r="F42">
        <v>9.4</v>
      </c>
      <c r="G42">
        <v>40.733333333333299</v>
      </c>
      <c r="H42">
        <v>13.733333333333301</v>
      </c>
      <c r="I42">
        <v>1</v>
      </c>
      <c r="J42">
        <v>0.54166666666666596</v>
      </c>
      <c r="K42">
        <v>0.45833333333333298</v>
      </c>
      <c r="L42" t="s">
        <v>21</v>
      </c>
      <c r="M42">
        <v>-5.0666666666666602</v>
      </c>
      <c r="N42">
        <v>0</v>
      </c>
      <c r="O42">
        <v>0.97979589711327097</v>
      </c>
      <c r="P42">
        <v>2.4944382578492901</v>
      </c>
    </row>
    <row r="43" spans="1:16" x14ac:dyDescent="0.35">
      <c r="A43" t="s">
        <v>27</v>
      </c>
      <c r="B43">
        <v>3</v>
      </c>
      <c r="D43">
        <v>10</v>
      </c>
      <c r="E43">
        <v>4.3333333333333304</v>
      </c>
      <c r="F43">
        <v>9.4</v>
      </c>
      <c r="G43">
        <v>40.733333333333299</v>
      </c>
      <c r="H43">
        <v>13.733333333333301</v>
      </c>
      <c r="I43">
        <v>1</v>
      </c>
      <c r="J43">
        <v>0.54166666666666596</v>
      </c>
      <c r="K43">
        <v>0.45833333333333298</v>
      </c>
      <c r="L43" t="s">
        <v>22</v>
      </c>
      <c r="M43">
        <v>-5.0666666666666602</v>
      </c>
      <c r="N43">
        <v>0</v>
      </c>
      <c r="O43">
        <v>0.97979589711327097</v>
      </c>
      <c r="P43">
        <v>2.4944382578492901</v>
      </c>
    </row>
    <row r="44" spans="1:16" x14ac:dyDescent="0.35">
      <c r="A44" t="s">
        <v>27</v>
      </c>
      <c r="B44">
        <v>3</v>
      </c>
      <c r="D44">
        <v>1</v>
      </c>
      <c r="E44">
        <v>6.6666666666666599</v>
      </c>
      <c r="F44">
        <v>1.6</v>
      </c>
      <c r="G44">
        <v>10.6666666666666</v>
      </c>
      <c r="H44">
        <v>8.2666666666666604</v>
      </c>
      <c r="I44">
        <v>0.170212765957446</v>
      </c>
      <c r="J44">
        <v>0.83333333333333304</v>
      </c>
      <c r="K44">
        <v>0.66312056737588598</v>
      </c>
      <c r="L44" t="s">
        <v>23</v>
      </c>
      <c r="M44">
        <v>5.0666666666666602</v>
      </c>
      <c r="N44">
        <v>0</v>
      </c>
      <c r="O44">
        <v>0.97979589711327097</v>
      </c>
      <c r="P44">
        <v>2.4944382578492901</v>
      </c>
    </row>
    <row r="45" spans="1:16" x14ac:dyDescent="0.35">
      <c r="A45" t="s">
        <v>27</v>
      </c>
      <c r="B45">
        <v>3</v>
      </c>
      <c r="D45">
        <v>10</v>
      </c>
      <c r="E45">
        <v>4.3333333333333304</v>
      </c>
      <c r="F45">
        <v>9.4</v>
      </c>
      <c r="G45">
        <v>40.733333333333299</v>
      </c>
      <c r="H45">
        <v>13.733333333333301</v>
      </c>
      <c r="I45">
        <v>1</v>
      </c>
      <c r="J45">
        <v>0.54166666666666596</v>
      </c>
      <c r="K45">
        <v>0.45833333333333298</v>
      </c>
      <c r="L45" t="s">
        <v>24</v>
      </c>
      <c r="M45">
        <v>-5.0666666666666602</v>
      </c>
      <c r="N45">
        <v>0</v>
      </c>
      <c r="O45">
        <v>0.97979589711327097</v>
      </c>
      <c r="P45">
        <v>2.4944382578492901</v>
      </c>
    </row>
    <row r="46" spans="1:16" x14ac:dyDescent="0.35">
      <c r="A46" t="s">
        <v>28</v>
      </c>
      <c r="B46">
        <v>4</v>
      </c>
      <c r="C46">
        <v>0.5</v>
      </c>
      <c r="D46">
        <v>4.9999999999045599</v>
      </c>
      <c r="E46">
        <v>7.3333333333015203</v>
      </c>
      <c r="F46">
        <v>8.0599999999885394</v>
      </c>
      <c r="G46">
        <v>59.106666666326198</v>
      </c>
      <c r="H46">
        <v>15.39333333329</v>
      </c>
      <c r="I46">
        <v>0.99999999999857803</v>
      </c>
      <c r="J46">
        <v>0.99999999999566103</v>
      </c>
      <c r="K46">
        <v>0</v>
      </c>
      <c r="L46" t="s">
        <v>14</v>
      </c>
      <c r="M46">
        <v>-0.72666666668702595</v>
      </c>
      <c r="N46">
        <v>0</v>
      </c>
      <c r="O46">
        <v>2.3348661631879399</v>
      </c>
      <c r="P46">
        <v>3.2659863237109001</v>
      </c>
    </row>
    <row r="47" spans="1:16" x14ac:dyDescent="0.35">
      <c r="A47" t="s">
        <v>28</v>
      </c>
      <c r="B47">
        <v>4</v>
      </c>
      <c r="C47">
        <v>0.49999974484723902</v>
      </c>
      <c r="D47">
        <v>5.0000007366096098</v>
      </c>
      <c r="E47">
        <v>7.3333330877967899</v>
      </c>
      <c r="F47">
        <v>8.0599999116068393</v>
      </c>
      <c r="G47">
        <v>59.106664039425702</v>
      </c>
      <c r="H47">
        <v>15.393332999403601</v>
      </c>
      <c r="I47">
        <v>0.99999998903310705</v>
      </c>
      <c r="J47">
        <v>0.99999996651774403</v>
      </c>
      <c r="K47">
        <v>0</v>
      </c>
      <c r="L47" t="s">
        <v>15</v>
      </c>
      <c r="M47">
        <v>-0.72666682381005099</v>
      </c>
      <c r="N47">
        <v>0</v>
      </c>
      <c r="O47">
        <v>2.3348661631879399</v>
      </c>
      <c r="P47">
        <v>3.2659863237109001</v>
      </c>
    </row>
    <row r="48" spans="1:16" x14ac:dyDescent="0.35">
      <c r="A48" t="s">
        <v>28</v>
      </c>
      <c r="B48">
        <v>4</v>
      </c>
      <c r="D48">
        <v>4.78</v>
      </c>
      <c r="E48">
        <v>7.26</v>
      </c>
      <c r="F48">
        <v>8.0335999999999999</v>
      </c>
      <c r="G48">
        <v>58.323936000000003</v>
      </c>
      <c r="H48">
        <v>15.2936</v>
      </c>
      <c r="I48">
        <v>0.996724565756823</v>
      </c>
      <c r="J48">
        <v>0.99</v>
      </c>
      <c r="K48">
        <v>6.7245657568236698E-3</v>
      </c>
      <c r="L48" t="s">
        <v>16</v>
      </c>
      <c r="M48">
        <v>-0.77359999999999896</v>
      </c>
      <c r="N48">
        <v>0</v>
      </c>
      <c r="O48">
        <v>2.3348661631879399</v>
      </c>
      <c r="P48">
        <v>3.2659863237109001</v>
      </c>
    </row>
    <row r="49" spans="1:16" x14ac:dyDescent="0.35">
      <c r="A49" t="s">
        <v>28</v>
      </c>
      <c r="B49">
        <v>4</v>
      </c>
      <c r="D49">
        <v>5</v>
      </c>
      <c r="E49">
        <v>7.3333333333333304</v>
      </c>
      <c r="F49">
        <v>8.06</v>
      </c>
      <c r="G49">
        <v>59.106666666666598</v>
      </c>
      <c r="H49">
        <v>15.393333333333301</v>
      </c>
      <c r="I49">
        <v>1</v>
      </c>
      <c r="J49">
        <v>1</v>
      </c>
      <c r="K49">
        <v>0</v>
      </c>
      <c r="L49" t="s">
        <v>17</v>
      </c>
      <c r="M49">
        <v>-0.72666666666666702</v>
      </c>
      <c r="N49">
        <v>0</v>
      </c>
      <c r="O49">
        <v>2.3348661631879399</v>
      </c>
      <c r="P49">
        <v>3.2659863237109001</v>
      </c>
    </row>
    <row r="50" spans="1:16" x14ac:dyDescent="0.35">
      <c r="A50" t="s">
        <v>28</v>
      </c>
      <c r="B50">
        <v>4</v>
      </c>
      <c r="D50">
        <v>4.7924528301886697</v>
      </c>
      <c r="E50">
        <v>7.2641509433962197</v>
      </c>
      <c r="F50">
        <v>8.0350943396226402</v>
      </c>
      <c r="G50">
        <v>58.368138127447402</v>
      </c>
      <c r="H50">
        <v>15.2992452830188</v>
      </c>
      <c r="I50">
        <v>0.99690996769511597</v>
      </c>
      <c r="J50">
        <v>0.99056603773584895</v>
      </c>
      <c r="K50">
        <v>6.3439299592674596E-3</v>
      </c>
      <c r="L50" t="s">
        <v>18</v>
      </c>
      <c r="M50">
        <v>-0.77094339622641295</v>
      </c>
      <c r="N50">
        <v>0</v>
      </c>
      <c r="O50">
        <v>2.3348661631879399</v>
      </c>
      <c r="P50">
        <v>3.2659863237109001</v>
      </c>
    </row>
    <row r="51" spans="1:16" x14ac:dyDescent="0.35">
      <c r="A51" t="s">
        <v>28</v>
      </c>
      <c r="B51">
        <v>4</v>
      </c>
      <c r="D51">
        <v>5</v>
      </c>
      <c r="E51">
        <v>7.3333333333333304</v>
      </c>
      <c r="F51">
        <v>8.06</v>
      </c>
      <c r="G51">
        <v>59.106666666666598</v>
      </c>
      <c r="H51">
        <v>15.393333333333301</v>
      </c>
      <c r="I51">
        <v>1</v>
      </c>
      <c r="J51">
        <v>1</v>
      </c>
      <c r="K51">
        <v>0</v>
      </c>
      <c r="L51" t="s">
        <v>19</v>
      </c>
      <c r="M51">
        <v>-0.72666666666666702</v>
      </c>
      <c r="N51">
        <v>0</v>
      </c>
      <c r="O51">
        <v>2.3348661631879399</v>
      </c>
      <c r="P51">
        <v>3.2659863237109001</v>
      </c>
    </row>
    <row r="52" spans="1:16" x14ac:dyDescent="0.35">
      <c r="A52" t="s">
        <v>28</v>
      </c>
      <c r="B52">
        <v>4</v>
      </c>
      <c r="D52">
        <v>5</v>
      </c>
      <c r="E52">
        <v>7.3333333333333304</v>
      </c>
      <c r="F52">
        <v>8.06</v>
      </c>
      <c r="G52">
        <v>59.106666666666598</v>
      </c>
      <c r="H52">
        <v>15.393333333333301</v>
      </c>
      <c r="I52">
        <v>1</v>
      </c>
      <c r="J52">
        <v>1</v>
      </c>
      <c r="K52">
        <v>0</v>
      </c>
      <c r="L52" t="s">
        <v>20</v>
      </c>
      <c r="M52">
        <v>-0.72666666666666702</v>
      </c>
      <c r="N52">
        <v>0</v>
      </c>
      <c r="O52">
        <v>2.3348661631879399</v>
      </c>
      <c r="P52">
        <v>3.2659863237109001</v>
      </c>
    </row>
    <row r="53" spans="1:16" x14ac:dyDescent="0.35">
      <c r="A53" t="s">
        <v>28</v>
      </c>
      <c r="B53">
        <v>4</v>
      </c>
      <c r="D53">
        <v>5</v>
      </c>
      <c r="E53">
        <v>7.3333333333333304</v>
      </c>
      <c r="F53">
        <v>8.06</v>
      </c>
      <c r="G53">
        <v>59.106666666666598</v>
      </c>
      <c r="H53">
        <v>15.393333333333301</v>
      </c>
      <c r="I53">
        <v>1</v>
      </c>
      <c r="J53">
        <v>1</v>
      </c>
      <c r="K53">
        <v>0</v>
      </c>
      <c r="L53" t="s">
        <v>21</v>
      </c>
      <c r="M53">
        <v>-0.72666666666666702</v>
      </c>
      <c r="N53">
        <v>0</v>
      </c>
      <c r="O53">
        <v>2.3348661631879399</v>
      </c>
      <c r="P53">
        <v>3.2659863237109001</v>
      </c>
    </row>
    <row r="54" spans="1:16" x14ac:dyDescent="0.35">
      <c r="A54" t="s">
        <v>28</v>
      </c>
      <c r="B54">
        <v>4</v>
      </c>
      <c r="D54">
        <v>3</v>
      </c>
      <c r="E54">
        <v>6.6666666666666599</v>
      </c>
      <c r="F54">
        <v>7.82</v>
      </c>
      <c r="G54">
        <v>52.133333333333297</v>
      </c>
      <c r="H54">
        <v>14.486666666666601</v>
      </c>
      <c r="I54">
        <v>0.97022332506203401</v>
      </c>
      <c r="J54">
        <v>0.90909090909090895</v>
      </c>
      <c r="K54">
        <v>6.1132415971125502E-2</v>
      </c>
      <c r="L54" t="s">
        <v>22</v>
      </c>
      <c r="M54">
        <v>-1.15333333333333</v>
      </c>
      <c r="N54">
        <v>0</v>
      </c>
      <c r="O54">
        <v>2.3348661631879399</v>
      </c>
      <c r="P54">
        <v>3.2659863237109001</v>
      </c>
    </row>
    <row r="55" spans="1:16" x14ac:dyDescent="0.35">
      <c r="A55" t="s">
        <v>28</v>
      </c>
      <c r="B55">
        <v>4</v>
      </c>
      <c r="D55">
        <v>1</v>
      </c>
      <c r="E55">
        <v>6</v>
      </c>
      <c r="F55">
        <v>6.22</v>
      </c>
      <c r="G55">
        <v>37.32</v>
      </c>
      <c r="H55">
        <v>12.219999999999899</v>
      </c>
      <c r="I55">
        <v>0.77171215880893296</v>
      </c>
      <c r="J55">
        <v>0.81818181818181801</v>
      </c>
      <c r="K55">
        <v>4.6469659372885198E-2</v>
      </c>
      <c r="L55" t="s">
        <v>23</v>
      </c>
      <c r="M55">
        <v>-0.219999999999999</v>
      </c>
      <c r="N55">
        <v>0</v>
      </c>
      <c r="O55">
        <v>2.3348661631879399</v>
      </c>
      <c r="P55">
        <v>3.2659863237109001</v>
      </c>
    </row>
    <row r="56" spans="1:16" x14ac:dyDescent="0.35">
      <c r="A56" t="s">
        <v>28</v>
      </c>
      <c r="B56">
        <v>4</v>
      </c>
      <c r="D56">
        <v>3</v>
      </c>
      <c r="E56">
        <v>6.6666666666666599</v>
      </c>
      <c r="F56">
        <v>7.82</v>
      </c>
      <c r="G56">
        <v>52.133333333333297</v>
      </c>
      <c r="H56">
        <v>14.486666666666601</v>
      </c>
      <c r="I56">
        <v>0.97022332506203401</v>
      </c>
      <c r="J56">
        <v>0.90909090909090895</v>
      </c>
      <c r="K56">
        <v>6.1132415971125502E-2</v>
      </c>
      <c r="L56" t="s">
        <v>24</v>
      </c>
      <c r="M56">
        <v>-1.15333333333333</v>
      </c>
      <c r="N56">
        <v>0</v>
      </c>
      <c r="O56">
        <v>2.3348661631879399</v>
      </c>
      <c r="P56">
        <v>3.2659863237109001</v>
      </c>
    </row>
    <row r="57" spans="1:16" x14ac:dyDescent="0.35">
      <c r="A57" t="s">
        <v>29</v>
      </c>
      <c r="B57">
        <v>5</v>
      </c>
      <c r="C57">
        <v>0.69060773480662996</v>
      </c>
      <c r="D57">
        <v>4.9999999895098597</v>
      </c>
      <c r="E57">
        <v>6.9999999965032798</v>
      </c>
      <c r="F57">
        <v>6.85999999748236</v>
      </c>
      <c r="G57">
        <v>48.0199999583891</v>
      </c>
      <c r="H57">
        <v>13.8599999939856</v>
      </c>
      <c r="I57">
        <v>0.91466666633098204</v>
      </c>
      <c r="J57">
        <v>0.99999999950046903</v>
      </c>
      <c r="K57">
        <v>0</v>
      </c>
      <c r="L57" t="s">
        <v>14</v>
      </c>
      <c r="M57">
        <v>0.139999999020918</v>
      </c>
      <c r="N57">
        <v>0</v>
      </c>
      <c r="O57">
        <v>2.9522195040342099</v>
      </c>
      <c r="P57">
        <v>3.6817870057290798</v>
      </c>
    </row>
    <row r="58" spans="1:16" x14ac:dyDescent="0.35">
      <c r="A58" t="s">
        <v>29</v>
      </c>
      <c r="B58">
        <v>5</v>
      </c>
      <c r="C58">
        <v>0.50000000357340701</v>
      </c>
      <c r="D58">
        <v>4.9999985895399099</v>
      </c>
      <c r="E58">
        <v>6.9999995298466304</v>
      </c>
      <c r="F58">
        <v>6.8599996614895797</v>
      </c>
      <c r="G58">
        <v>48.019994405175098</v>
      </c>
      <c r="H58">
        <v>13.8599991913362</v>
      </c>
      <c r="I58">
        <v>0.914666621531944</v>
      </c>
      <c r="J58">
        <v>0.99999993283523403</v>
      </c>
      <c r="K58">
        <v>5.2571427585848901E-2</v>
      </c>
      <c r="L58" t="s">
        <v>15</v>
      </c>
      <c r="M58">
        <v>0.13999986835705699</v>
      </c>
      <c r="N58">
        <v>0</v>
      </c>
      <c r="O58">
        <v>2.9522195040342099</v>
      </c>
      <c r="P58">
        <v>3.6817870057290798</v>
      </c>
    </row>
    <row r="59" spans="1:16" x14ac:dyDescent="0.35">
      <c r="A59" t="s">
        <v>29</v>
      </c>
      <c r="B59">
        <v>5</v>
      </c>
      <c r="D59">
        <v>6.62</v>
      </c>
      <c r="E59">
        <v>6.46</v>
      </c>
      <c r="F59">
        <v>7.1192000000000002</v>
      </c>
      <c r="G59">
        <v>45.990031999999999</v>
      </c>
      <c r="H59">
        <v>13.5792</v>
      </c>
      <c r="I59">
        <v>0.949226666666666</v>
      </c>
      <c r="J59">
        <v>0.92285714285714204</v>
      </c>
      <c r="K59">
        <v>2.6369523809523902E-2</v>
      </c>
      <c r="L59" t="s">
        <v>16</v>
      </c>
      <c r="M59">
        <v>-0.65920000000000101</v>
      </c>
      <c r="N59">
        <v>0</v>
      </c>
      <c r="O59">
        <v>2.9522195040342099</v>
      </c>
      <c r="P59">
        <v>3.6817870057290798</v>
      </c>
    </row>
    <row r="60" spans="1:16" x14ac:dyDescent="0.35">
      <c r="A60" t="s">
        <v>29</v>
      </c>
      <c r="B60">
        <v>5</v>
      </c>
      <c r="D60">
        <v>5.3333333333333304</v>
      </c>
      <c r="E60">
        <v>6.8888888888888804</v>
      </c>
      <c r="F60">
        <v>6.9133333333333304</v>
      </c>
      <c r="G60">
        <v>47.625185185185103</v>
      </c>
      <c r="H60">
        <v>13.8022222222222</v>
      </c>
      <c r="I60">
        <v>0.92177777777777703</v>
      </c>
      <c r="J60">
        <v>0.98412698412698396</v>
      </c>
      <c r="K60">
        <v>6.2349206349206598E-2</v>
      </c>
      <c r="L60" t="s">
        <v>17</v>
      </c>
      <c r="M60">
        <v>-2.4444444444442898E-2</v>
      </c>
      <c r="N60">
        <v>0</v>
      </c>
      <c r="O60">
        <v>2.9522195040342099</v>
      </c>
      <c r="P60">
        <v>3.6817870057290798</v>
      </c>
    </row>
    <row r="61" spans="1:16" x14ac:dyDescent="0.35">
      <c r="A61" t="s">
        <v>29</v>
      </c>
      <c r="B61">
        <v>5</v>
      </c>
      <c r="D61">
        <v>6.5471698113207504</v>
      </c>
      <c r="E61">
        <v>6.4842767295597401</v>
      </c>
      <c r="F61">
        <v>7.10754716981132</v>
      </c>
      <c r="G61">
        <v>46.0873027174557</v>
      </c>
      <c r="H61">
        <v>13.591823899371001</v>
      </c>
      <c r="I61">
        <v>0.94767295597484202</v>
      </c>
      <c r="J61">
        <v>0.926325247079964</v>
      </c>
      <c r="K61">
        <v>2.1347708894878598E-2</v>
      </c>
      <c r="L61" t="s">
        <v>18</v>
      </c>
      <c r="M61">
        <v>-0.62327044025157097</v>
      </c>
      <c r="N61">
        <v>0</v>
      </c>
      <c r="O61">
        <v>2.9522195040342099</v>
      </c>
      <c r="P61">
        <v>3.6817870057290798</v>
      </c>
    </row>
    <row r="62" spans="1:16" x14ac:dyDescent="0.35">
      <c r="A62" t="s">
        <v>29</v>
      </c>
      <c r="B62">
        <v>5</v>
      </c>
      <c r="D62">
        <v>9</v>
      </c>
      <c r="E62">
        <v>5.6666666666666599</v>
      </c>
      <c r="F62">
        <v>7.5</v>
      </c>
      <c r="G62">
        <v>42.5</v>
      </c>
      <c r="H62">
        <v>13.1666666666666</v>
      </c>
      <c r="I62">
        <v>1</v>
      </c>
      <c r="J62">
        <v>0.80952380952380898</v>
      </c>
      <c r="K62">
        <v>0.19047619047618999</v>
      </c>
      <c r="L62" t="s">
        <v>19</v>
      </c>
      <c r="M62">
        <v>-1.8333333333333299</v>
      </c>
      <c r="N62">
        <v>0</v>
      </c>
      <c r="O62">
        <v>2.9522195040342099</v>
      </c>
      <c r="P62">
        <v>3.6817870057290798</v>
      </c>
    </row>
    <row r="63" spans="1:16" x14ac:dyDescent="0.35">
      <c r="A63" t="s">
        <v>29</v>
      </c>
      <c r="B63">
        <v>5</v>
      </c>
      <c r="D63">
        <v>5</v>
      </c>
      <c r="E63">
        <v>7</v>
      </c>
      <c r="F63">
        <v>6.86</v>
      </c>
      <c r="G63">
        <v>48.02</v>
      </c>
      <c r="H63">
        <v>13.86</v>
      </c>
      <c r="I63">
        <v>0.91466666666666596</v>
      </c>
      <c r="J63">
        <v>1</v>
      </c>
      <c r="K63">
        <v>8.5333333333333206E-2</v>
      </c>
      <c r="L63" t="s">
        <v>20</v>
      </c>
      <c r="M63">
        <v>0.13999999999999899</v>
      </c>
      <c r="N63">
        <v>0</v>
      </c>
      <c r="O63">
        <v>2.9522195040342099</v>
      </c>
      <c r="P63">
        <v>3.6817870057290798</v>
      </c>
    </row>
    <row r="64" spans="1:16" x14ac:dyDescent="0.35">
      <c r="A64" t="s">
        <v>29</v>
      </c>
      <c r="B64">
        <v>5</v>
      </c>
      <c r="D64">
        <v>9</v>
      </c>
      <c r="E64">
        <v>5.6666666666666599</v>
      </c>
      <c r="F64">
        <v>7.5</v>
      </c>
      <c r="G64">
        <v>42.5</v>
      </c>
      <c r="H64">
        <v>13.1666666666666</v>
      </c>
      <c r="I64">
        <v>1</v>
      </c>
      <c r="J64">
        <v>0.80952380952380898</v>
      </c>
      <c r="K64">
        <v>0.19047619047618999</v>
      </c>
      <c r="L64" t="s">
        <v>21</v>
      </c>
      <c r="M64">
        <v>-1.8333333333333299</v>
      </c>
      <c r="N64">
        <v>0</v>
      </c>
      <c r="O64">
        <v>2.9522195040342099</v>
      </c>
      <c r="P64">
        <v>3.6817870057290798</v>
      </c>
    </row>
    <row r="65" spans="1:16" x14ac:dyDescent="0.35">
      <c r="A65" t="s">
        <v>29</v>
      </c>
      <c r="B65">
        <v>5</v>
      </c>
      <c r="D65">
        <v>9</v>
      </c>
      <c r="E65">
        <v>5.6666666666666599</v>
      </c>
      <c r="F65">
        <v>7.5</v>
      </c>
      <c r="G65">
        <v>42.5</v>
      </c>
      <c r="H65">
        <v>13.1666666666666</v>
      </c>
      <c r="I65">
        <v>1</v>
      </c>
      <c r="J65">
        <v>0.80952380952380898</v>
      </c>
      <c r="K65">
        <v>0.19047619047618999</v>
      </c>
      <c r="L65" t="s">
        <v>22</v>
      </c>
      <c r="M65">
        <v>-1.8333333333333299</v>
      </c>
      <c r="N65">
        <v>0</v>
      </c>
      <c r="O65">
        <v>2.9522195040342099</v>
      </c>
      <c r="P65">
        <v>3.6817870057290798</v>
      </c>
    </row>
    <row r="66" spans="1:16" x14ac:dyDescent="0.35">
      <c r="A66" t="s">
        <v>29</v>
      </c>
      <c r="B66">
        <v>5</v>
      </c>
      <c r="D66">
        <v>1</v>
      </c>
      <c r="E66">
        <v>5.6666666666666599</v>
      </c>
      <c r="F66">
        <v>4.38</v>
      </c>
      <c r="G66">
        <v>24.82</v>
      </c>
      <c r="H66">
        <v>10.046666666666599</v>
      </c>
      <c r="I66">
        <v>0.58399999999999996</v>
      </c>
      <c r="J66">
        <v>0.80952380952380898</v>
      </c>
      <c r="K66">
        <v>0.22552380952380899</v>
      </c>
      <c r="L66" t="s">
        <v>23</v>
      </c>
      <c r="M66">
        <v>1.28666666666666</v>
      </c>
      <c r="N66">
        <v>0</v>
      </c>
      <c r="O66">
        <v>2.9522195040342099</v>
      </c>
      <c r="P66">
        <v>3.6817870057290798</v>
      </c>
    </row>
    <row r="67" spans="1:16" x14ac:dyDescent="0.35">
      <c r="A67" t="s">
        <v>29</v>
      </c>
      <c r="B67">
        <v>5</v>
      </c>
      <c r="D67">
        <v>9</v>
      </c>
      <c r="E67">
        <v>5.6666666666666599</v>
      </c>
      <c r="F67">
        <v>7.5</v>
      </c>
      <c r="G67">
        <v>42.5</v>
      </c>
      <c r="H67">
        <v>13.1666666666666</v>
      </c>
      <c r="I67">
        <v>1</v>
      </c>
      <c r="J67">
        <v>0.80952380952380898</v>
      </c>
      <c r="K67">
        <v>0.19047619047618999</v>
      </c>
      <c r="L67" t="s">
        <v>24</v>
      </c>
      <c r="M67">
        <v>-1.8333333333333299</v>
      </c>
      <c r="N67">
        <v>0</v>
      </c>
      <c r="O67">
        <v>2.9522195040342099</v>
      </c>
      <c r="P67">
        <v>3.6817870057290798</v>
      </c>
    </row>
    <row r="68" spans="1:16" x14ac:dyDescent="0.35">
      <c r="A68" t="s">
        <v>13</v>
      </c>
      <c r="B68">
        <v>0</v>
      </c>
      <c r="C68">
        <v>0.5</v>
      </c>
      <c r="D68">
        <v>1.0000000000192899</v>
      </c>
      <c r="E68">
        <v>9.9999999999806999</v>
      </c>
      <c r="F68">
        <v>9.9999999999807105</v>
      </c>
      <c r="G68">
        <v>99.999999999614204</v>
      </c>
      <c r="H68">
        <v>19.9999999999614</v>
      </c>
      <c r="I68">
        <v>0.99999999999807099</v>
      </c>
      <c r="J68">
        <v>0.99999999999806999</v>
      </c>
      <c r="K68">
        <v>0</v>
      </c>
      <c r="L68" t="s">
        <v>14</v>
      </c>
      <c r="M68" s="43">
        <v>-8.8817841970012507E-15</v>
      </c>
      <c r="N68">
        <v>1</v>
      </c>
      <c r="O68">
        <v>0</v>
      </c>
      <c r="P68">
        <v>0</v>
      </c>
    </row>
    <row r="69" spans="1:16" x14ac:dyDescent="0.35">
      <c r="A69" t="s">
        <v>13</v>
      </c>
      <c r="B69">
        <v>0</v>
      </c>
      <c r="C69">
        <v>0.5</v>
      </c>
      <c r="D69">
        <v>1</v>
      </c>
      <c r="E69">
        <v>10</v>
      </c>
      <c r="F69">
        <v>10</v>
      </c>
      <c r="G69">
        <v>100</v>
      </c>
      <c r="H69">
        <v>20</v>
      </c>
      <c r="I69">
        <v>1</v>
      </c>
      <c r="J69">
        <v>1</v>
      </c>
      <c r="K69">
        <v>0</v>
      </c>
      <c r="L69" t="s">
        <v>15</v>
      </c>
      <c r="M69">
        <v>0</v>
      </c>
      <c r="N69">
        <v>1</v>
      </c>
      <c r="O69">
        <v>0</v>
      </c>
      <c r="P69">
        <v>0</v>
      </c>
    </row>
    <row r="70" spans="1:16" x14ac:dyDescent="0.35">
      <c r="A70" t="s">
        <v>13</v>
      </c>
      <c r="B70">
        <v>0</v>
      </c>
      <c r="D70">
        <v>1</v>
      </c>
      <c r="E70">
        <v>10</v>
      </c>
      <c r="F70">
        <v>10</v>
      </c>
      <c r="G70">
        <v>100</v>
      </c>
      <c r="H70">
        <v>20</v>
      </c>
      <c r="I70">
        <v>1</v>
      </c>
      <c r="J70">
        <v>1</v>
      </c>
      <c r="K70">
        <v>0</v>
      </c>
      <c r="L70" t="s">
        <v>16</v>
      </c>
      <c r="M70">
        <v>0</v>
      </c>
      <c r="N70">
        <v>1</v>
      </c>
      <c r="O70">
        <v>0</v>
      </c>
      <c r="P70">
        <v>0</v>
      </c>
    </row>
    <row r="71" spans="1:16" x14ac:dyDescent="0.35">
      <c r="A71" t="s">
        <v>13</v>
      </c>
      <c r="B71">
        <v>0</v>
      </c>
      <c r="D71">
        <v>1</v>
      </c>
      <c r="E71">
        <v>10</v>
      </c>
      <c r="F71">
        <v>10</v>
      </c>
      <c r="G71">
        <v>100</v>
      </c>
      <c r="H71">
        <v>20</v>
      </c>
      <c r="I71">
        <v>1</v>
      </c>
      <c r="J71">
        <v>1</v>
      </c>
      <c r="K71">
        <v>0</v>
      </c>
      <c r="L71" t="s">
        <v>17</v>
      </c>
      <c r="M71">
        <v>0</v>
      </c>
      <c r="N71">
        <v>1</v>
      </c>
      <c r="O71">
        <v>0</v>
      </c>
      <c r="P71">
        <v>0</v>
      </c>
    </row>
    <row r="72" spans="1:16" x14ac:dyDescent="0.35">
      <c r="A72" t="s">
        <v>13</v>
      </c>
      <c r="B72">
        <v>0</v>
      </c>
      <c r="D72">
        <v>1</v>
      </c>
      <c r="E72">
        <v>10</v>
      </c>
      <c r="F72">
        <v>10</v>
      </c>
      <c r="G72">
        <v>100</v>
      </c>
      <c r="H72">
        <v>20</v>
      </c>
      <c r="I72">
        <v>1</v>
      </c>
      <c r="J72">
        <v>1</v>
      </c>
      <c r="K72">
        <v>0</v>
      </c>
      <c r="L72" t="s">
        <v>18</v>
      </c>
      <c r="M72">
        <v>0</v>
      </c>
      <c r="N72">
        <v>1</v>
      </c>
      <c r="O72">
        <v>0</v>
      </c>
      <c r="P72">
        <v>0</v>
      </c>
    </row>
    <row r="73" spans="1:16" x14ac:dyDescent="0.35">
      <c r="A73" t="s">
        <v>13</v>
      </c>
      <c r="B73">
        <v>0</v>
      </c>
      <c r="D73">
        <v>1</v>
      </c>
      <c r="E73">
        <v>10</v>
      </c>
      <c r="F73">
        <v>10</v>
      </c>
      <c r="G73">
        <v>100</v>
      </c>
      <c r="H73">
        <v>20</v>
      </c>
      <c r="I73">
        <v>1</v>
      </c>
      <c r="J73">
        <v>1</v>
      </c>
      <c r="K73">
        <v>0</v>
      </c>
      <c r="L73" t="s">
        <v>19</v>
      </c>
      <c r="M73">
        <v>0</v>
      </c>
      <c r="N73">
        <v>1</v>
      </c>
      <c r="O73">
        <v>0</v>
      </c>
      <c r="P73">
        <v>0</v>
      </c>
    </row>
    <row r="74" spans="1:16" x14ac:dyDescent="0.35">
      <c r="A74" t="s">
        <v>13</v>
      </c>
      <c r="B74">
        <v>0</v>
      </c>
      <c r="D74">
        <v>1</v>
      </c>
      <c r="E74">
        <v>10</v>
      </c>
      <c r="F74">
        <v>10</v>
      </c>
      <c r="G74">
        <v>100</v>
      </c>
      <c r="H74">
        <v>20</v>
      </c>
      <c r="I74">
        <v>1</v>
      </c>
      <c r="J74">
        <v>1</v>
      </c>
      <c r="K74">
        <v>0</v>
      </c>
      <c r="L74" t="s">
        <v>20</v>
      </c>
      <c r="M74">
        <v>0</v>
      </c>
      <c r="N74">
        <v>1</v>
      </c>
      <c r="O74">
        <v>0</v>
      </c>
      <c r="P74">
        <v>0</v>
      </c>
    </row>
    <row r="75" spans="1:16" x14ac:dyDescent="0.35">
      <c r="A75" t="s">
        <v>13</v>
      </c>
      <c r="B75">
        <v>0</v>
      </c>
      <c r="D75">
        <v>1</v>
      </c>
      <c r="E75">
        <v>10</v>
      </c>
      <c r="F75">
        <v>10</v>
      </c>
      <c r="G75">
        <v>100</v>
      </c>
      <c r="H75">
        <v>20</v>
      </c>
      <c r="I75">
        <v>1</v>
      </c>
      <c r="J75">
        <v>1</v>
      </c>
      <c r="K75">
        <v>0</v>
      </c>
      <c r="L75" t="s">
        <v>21</v>
      </c>
      <c r="M75">
        <v>0</v>
      </c>
      <c r="N75">
        <v>1</v>
      </c>
      <c r="O75">
        <v>0</v>
      </c>
      <c r="P75">
        <v>0</v>
      </c>
    </row>
    <row r="76" spans="1:16" x14ac:dyDescent="0.35">
      <c r="A76" t="s">
        <v>13</v>
      </c>
      <c r="B76">
        <v>0</v>
      </c>
      <c r="D76">
        <v>1</v>
      </c>
      <c r="E76">
        <v>10</v>
      </c>
      <c r="F76">
        <v>10</v>
      </c>
      <c r="G76">
        <v>100</v>
      </c>
      <c r="H76">
        <v>20</v>
      </c>
      <c r="I76">
        <v>1</v>
      </c>
      <c r="J76">
        <v>1</v>
      </c>
      <c r="K76">
        <v>0</v>
      </c>
      <c r="L76" t="s">
        <v>22</v>
      </c>
      <c r="M76">
        <v>0</v>
      </c>
      <c r="N76">
        <v>1</v>
      </c>
      <c r="O76">
        <v>0</v>
      </c>
      <c r="P76">
        <v>0</v>
      </c>
    </row>
    <row r="77" spans="1:16" x14ac:dyDescent="0.35">
      <c r="A77" t="s">
        <v>13</v>
      </c>
      <c r="B77">
        <v>0</v>
      </c>
      <c r="D77">
        <v>1</v>
      </c>
      <c r="E77">
        <v>10</v>
      </c>
      <c r="F77">
        <v>10</v>
      </c>
      <c r="G77">
        <v>100</v>
      </c>
      <c r="H77">
        <v>20</v>
      </c>
      <c r="I77">
        <v>1</v>
      </c>
      <c r="J77">
        <v>1</v>
      </c>
      <c r="K77">
        <v>0</v>
      </c>
      <c r="L77" t="s">
        <v>23</v>
      </c>
      <c r="M77">
        <v>0</v>
      </c>
      <c r="N77">
        <v>1</v>
      </c>
      <c r="O77">
        <v>0</v>
      </c>
      <c r="P77">
        <v>0</v>
      </c>
    </row>
    <row r="78" spans="1:16" x14ac:dyDescent="0.35">
      <c r="A78" t="s">
        <v>13</v>
      </c>
      <c r="B78">
        <v>0</v>
      </c>
      <c r="D78">
        <v>1</v>
      </c>
      <c r="E78">
        <v>10</v>
      </c>
      <c r="F78">
        <v>10</v>
      </c>
      <c r="G78">
        <v>100</v>
      </c>
      <c r="H78">
        <v>20</v>
      </c>
      <c r="I78">
        <v>1</v>
      </c>
      <c r="J78">
        <v>1</v>
      </c>
      <c r="K78">
        <v>0</v>
      </c>
      <c r="L78" t="s">
        <v>24</v>
      </c>
      <c r="M78">
        <v>0</v>
      </c>
      <c r="N78">
        <v>1</v>
      </c>
      <c r="O78">
        <v>0</v>
      </c>
      <c r="P78">
        <v>0</v>
      </c>
    </row>
    <row r="79" spans="1:16" x14ac:dyDescent="0.35">
      <c r="A79" t="s">
        <v>25</v>
      </c>
      <c r="B79">
        <v>1</v>
      </c>
      <c r="C79">
        <v>0.5</v>
      </c>
      <c r="D79">
        <v>9.0628259460702303</v>
      </c>
      <c r="E79">
        <v>1.9371740539297599</v>
      </c>
      <c r="F79">
        <v>9.0628259460702303</v>
      </c>
      <c r="G79">
        <v>17.556271278008701</v>
      </c>
      <c r="H79">
        <v>11</v>
      </c>
      <c r="I79">
        <v>0.90628259460702298</v>
      </c>
      <c r="J79">
        <v>0.19371740539297599</v>
      </c>
      <c r="K79">
        <v>0</v>
      </c>
      <c r="L79" t="s">
        <v>14</v>
      </c>
      <c r="M79">
        <v>-7.1256518921404597</v>
      </c>
      <c r="N79">
        <v>1</v>
      </c>
      <c r="O79">
        <v>0</v>
      </c>
      <c r="P79">
        <v>0</v>
      </c>
    </row>
    <row r="80" spans="1:16" x14ac:dyDescent="0.35">
      <c r="A80" t="s">
        <v>25</v>
      </c>
      <c r="B80">
        <v>1</v>
      </c>
      <c r="C80">
        <v>0.49998964453037598</v>
      </c>
      <c r="D80">
        <v>5.4991715242370498</v>
      </c>
      <c r="E80">
        <v>5.5008284757629404</v>
      </c>
      <c r="F80">
        <v>5.4991715242370498</v>
      </c>
      <c r="G80">
        <v>30.2499993136279</v>
      </c>
      <c r="H80">
        <v>10.999999999999901</v>
      </c>
      <c r="I80">
        <v>0.54991715242370498</v>
      </c>
      <c r="J80">
        <v>0.550082847576294</v>
      </c>
      <c r="K80" s="43">
        <v>1.8639845321466399E-5</v>
      </c>
      <c r="L80" t="s">
        <v>15</v>
      </c>
      <c r="M80">
        <v>1.6569515258844001E-3</v>
      </c>
      <c r="N80">
        <v>1</v>
      </c>
      <c r="O80">
        <v>0</v>
      </c>
      <c r="P80">
        <v>0</v>
      </c>
    </row>
    <row r="81" spans="1:16" x14ac:dyDescent="0.35">
      <c r="A81" t="s">
        <v>25</v>
      </c>
      <c r="B81">
        <v>1</v>
      </c>
      <c r="D81">
        <v>10</v>
      </c>
      <c r="E81">
        <v>1</v>
      </c>
      <c r="F81">
        <v>10</v>
      </c>
      <c r="G81">
        <v>10</v>
      </c>
      <c r="H81">
        <v>11</v>
      </c>
      <c r="I81">
        <v>1</v>
      </c>
      <c r="J81">
        <v>0.1</v>
      </c>
      <c r="K81">
        <v>0.9</v>
      </c>
      <c r="L81" t="s">
        <v>16</v>
      </c>
      <c r="M81">
        <v>-9</v>
      </c>
      <c r="N81">
        <v>1</v>
      </c>
      <c r="O81">
        <v>0</v>
      </c>
      <c r="P81">
        <v>0</v>
      </c>
    </row>
    <row r="82" spans="1:16" x14ac:dyDescent="0.35">
      <c r="A82" t="s">
        <v>25</v>
      </c>
      <c r="B82">
        <v>1</v>
      </c>
      <c r="D82">
        <v>1</v>
      </c>
      <c r="E82">
        <v>10</v>
      </c>
      <c r="F82">
        <v>1</v>
      </c>
      <c r="G82">
        <v>10</v>
      </c>
      <c r="H82">
        <v>11</v>
      </c>
      <c r="I82">
        <v>0.1</v>
      </c>
      <c r="J82">
        <v>1</v>
      </c>
      <c r="K82">
        <v>0.9</v>
      </c>
      <c r="L82" t="s">
        <v>17</v>
      </c>
      <c r="M82">
        <v>9</v>
      </c>
      <c r="N82">
        <v>1</v>
      </c>
      <c r="O82">
        <v>0</v>
      </c>
      <c r="P82">
        <v>0</v>
      </c>
    </row>
    <row r="83" spans="1:16" x14ac:dyDescent="0.35">
      <c r="A83" t="s">
        <v>25</v>
      </c>
      <c r="B83">
        <v>1</v>
      </c>
      <c r="D83">
        <v>9.4905660377358494</v>
      </c>
      <c r="E83">
        <v>1.5094339622641499</v>
      </c>
      <c r="F83">
        <v>9.4905660377358405</v>
      </c>
      <c r="G83">
        <v>14.3253826984692</v>
      </c>
      <c r="H83">
        <v>10.999999999999901</v>
      </c>
      <c r="I83">
        <v>0.94905660377358403</v>
      </c>
      <c r="J83">
        <v>0.15094339622641501</v>
      </c>
      <c r="K83">
        <v>0.79811320754716897</v>
      </c>
      <c r="L83" t="s">
        <v>18</v>
      </c>
      <c r="M83">
        <v>-7.9811320754716899</v>
      </c>
      <c r="N83">
        <v>1</v>
      </c>
      <c r="O83">
        <v>0</v>
      </c>
      <c r="P83">
        <v>0</v>
      </c>
    </row>
    <row r="84" spans="1:16" x14ac:dyDescent="0.35">
      <c r="A84" t="s">
        <v>25</v>
      </c>
      <c r="B84">
        <v>1</v>
      </c>
      <c r="D84">
        <v>10</v>
      </c>
      <c r="E84">
        <v>1</v>
      </c>
      <c r="F84">
        <v>10</v>
      </c>
      <c r="G84">
        <v>10</v>
      </c>
      <c r="H84">
        <v>11</v>
      </c>
      <c r="I84">
        <v>1</v>
      </c>
      <c r="J84">
        <v>0.1</v>
      </c>
      <c r="K84">
        <v>0.9</v>
      </c>
      <c r="L84" t="s">
        <v>19</v>
      </c>
      <c r="M84">
        <v>-9</v>
      </c>
      <c r="N84">
        <v>1</v>
      </c>
      <c r="O84">
        <v>0</v>
      </c>
      <c r="P84">
        <v>0</v>
      </c>
    </row>
    <row r="85" spans="1:16" x14ac:dyDescent="0.35">
      <c r="A85" t="s">
        <v>25</v>
      </c>
      <c r="B85">
        <v>1</v>
      </c>
      <c r="D85">
        <v>1</v>
      </c>
      <c r="E85">
        <v>10</v>
      </c>
      <c r="F85">
        <v>1</v>
      </c>
      <c r="G85">
        <v>10</v>
      </c>
      <c r="H85">
        <v>11</v>
      </c>
      <c r="I85">
        <v>0.1</v>
      </c>
      <c r="J85">
        <v>1</v>
      </c>
      <c r="K85">
        <v>0.9</v>
      </c>
      <c r="L85" t="s">
        <v>20</v>
      </c>
      <c r="M85">
        <v>9</v>
      </c>
      <c r="N85">
        <v>1</v>
      </c>
      <c r="O85">
        <v>0</v>
      </c>
      <c r="P85">
        <v>0</v>
      </c>
    </row>
    <row r="86" spans="1:16" x14ac:dyDescent="0.35">
      <c r="A86" t="s">
        <v>25</v>
      </c>
      <c r="B86">
        <v>1</v>
      </c>
      <c r="D86">
        <v>10</v>
      </c>
      <c r="E86">
        <v>1</v>
      </c>
      <c r="F86">
        <v>10</v>
      </c>
      <c r="G86">
        <v>10</v>
      </c>
      <c r="H86">
        <v>11</v>
      </c>
      <c r="I86">
        <v>1</v>
      </c>
      <c r="J86">
        <v>0.1</v>
      </c>
      <c r="K86">
        <v>0.9</v>
      </c>
      <c r="L86" t="s">
        <v>21</v>
      </c>
      <c r="M86">
        <v>-9</v>
      </c>
      <c r="N86">
        <v>1</v>
      </c>
      <c r="O86">
        <v>0</v>
      </c>
      <c r="P86">
        <v>0</v>
      </c>
    </row>
    <row r="87" spans="1:16" x14ac:dyDescent="0.35">
      <c r="A87" t="s">
        <v>25</v>
      </c>
      <c r="B87">
        <v>1</v>
      </c>
      <c r="D87">
        <v>10</v>
      </c>
      <c r="E87">
        <v>1</v>
      </c>
      <c r="F87">
        <v>10</v>
      </c>
      <c r="G87">
        <v>10</v>
      </c>
      <c r="H87">
        <v>11</v>
      </c>
      <c r="I87">
        <v>1</v>
      </c>
      <c r="J87">
        <v>0.1</v>
      </c>
      <c r="K87">
        <v>0.9</v>
      </c>
      <c r="L87" t="s">
        <v>22</v>
      </c>
      <c r="M87">
        <v>-9</v>
      </c>
      <c r="N87">
        <v>1</v>
      </c>
      <c r="O87">
        <v>0</v>
      </c>
      <c r="P87">
        <v>0</v>
      </c>
    </row>
    <row r="88" spans="1:16" x14ac:dyDescent="0.35">
      <c r="A88" t="s">
        <v>25</v>
      </c>
      <c r="B88">
        <v>1</v>
      </c>
      <c r="D88">
        <v>1</v>
      </c>
      <c r="E88">
        <v>10</v>
      </c>
      <c r="F88">
        <v>1</v>
      </c>
      <c r="G88">
        <v>10</v>
      </c>
      <c r="H88">
        <v>11</v>
      </c>
      <c r="I88">
        <v>0.1</v>
      </c>
      <c r="J88">
        <v>1</v>
      </c>
      <c r="K88">
        <v>0.9</v>
      </c>
      <c r="L88" t="s">
        <v>23</v>
      </c>
      <c r="M88">
        <v>9</v>
      </c>
      <c r="N88">
        <v>1</v>
      </c>
      <c r="O88">
        <v>0</v>
      </c>
      <c r="P88">
        <v>0</v>
      </c>
    </row>
    <row r="89" spans="1:16" x14ac:dyDescent="0.35">
      <c r="A89" t="s">
        <v>25</v>
      </c>
      <c r="B89">
        <v>1</v>
      </c>
      <c r="D89">
        <v>10</v>
      </c>
      <c r="E89">
        <v>1</v>
      </c>
      <c r="F89">
        <v>10</v>
      </c>
      <c r="G89">
        <v>10</v>
      </c>
      <c r="H89">
        <v>11</v>
      </c>
      <c r="I89">
        <v>1</v>
      </c>
      <c r="J89">
        <v>0.1</v>
      </c>
      <c r="K89">
        <v>0.9</v>
      </c>
      <c r="L89" t="s">
        <v>24</v>
      </c>
      <c r="M89">
        <v>-9</v>
      </c>
      <c r="N89">
        <v>1</v>
      </c>
      <c r="O89">
        <v>0</v>
      </c>
      <c r="P89">
        <v>0</v>
      </c>
    </row>
    <row r="90" spans="1:16" x14ac:dyDescent="0.35">
      <c r="A90" t="s">
        <v>26</v>
      </c>
      <c r="B90">
        <v>2</v>
      </c>
      <c r="C90">
        <v>0.62871287128712805</v>
      </c>
      <c r="D90">
        <v>1.0000000008164001</v>
      </c>
      <c r="E90">
        <v>9.9999999991835899</v>
      </c>
      <c r="F90">
        <v>5.8200000005878101</v>
      </c>
      <c r="G90">
        <v>58.200000001126597</v>
      </c>
      <c r="H90">
        <v>15.819999999771399</v>
      </c>
      <c r="I90">
        <v>0.76377952763619505</v>
      </c>
      <c r="J90">
        <v>0.99999999991835897</v>
      </c>
      <c r="K90">
        <v>0</v>
      </c>
      <c r="L90" t="s">
        <v>14</v>
      </c>
      <c r="M90">
        <v>4.1799999985957799</v>
      </c>
      <c r="N90">
        <v>1</v>
      </c>
      <c r="O90">
        <v>2.9099140880788901</v>
      </c>
      <c r="P90">
        <v>0</v>
      </c>
    </row>
    <row r="91" spans="1:16" x14ac:dyDescent="0.35">
      <c r="A91" t="s">
        <v>26</v>
      </c>
      <c r="B91">
        <v>2</v>
      </c>
      <c r="C91">
        <v>0.49999424521601998</v>
      </c>
      <c r="D91">
        <v>1.9547802984095399</v>
      </c>
      <c r="E91">
        <v>9.0452197015904492</v>
      </c>
      <c r="F91">
        <v>6.5074418148548698</v>
      </c>
      <c r="G91">
        <v>58.861240910678802</v>
      </c>
      <c r="H91">
        <v>15.552661516445299</v>
      </c>
      <c r="I91">
        <v>0.85399498882609903</v>
      </c>
      <c r="J91">
        <v>0.90452197015904501</v>
      </c>
      <c r="K91">
        <v>8.1893425090909799E-2</v>
      </c>
      <c r="L91" t="s">
        <v>15</v>
      </c>
      <c r="M91">
        <v>2.53777788673557</v>
      </c>
      <c r="N91">
        <v>1</v>
      </c>
      <c r="O91">
        <v>2.9099140880788901</v>
      </c>
      <c r="P91">
        <v>0</v>
      </c>
    </row>
    <row r="92" spans="1:16" x14ac:dyDescent="0.35">
      <c r="A92" t="s">
        <v>26</v>
      </c>
      <c r="B92">
        <v>2</v>
      </c>
      <c r="D92">
        <v>5.18</v>
      </c>
      <c r="E92">
        <v>5.82</v>
      </c>
      <c r="F92">
        <v>7.5767999999999898</v>
      </c>
      <c r="G92">
        <v>44.096975999999898</v>
      </c>
      <c r="H92">
        <v>13.396799999999899</v>
      </c>
      <c r="I92">
        <v>0.99433070866141704</v>
      </c>
      <c r="J92">
        <v>0.58199999999999996</v>
      </c>
      <c r="K92">
        <v>0.41233070866141702</v>
      </c>
      <c r="L92" t="s">
        <v>16</v>
      </c>
      <c r="M92">
        <v>-1.7567999999999899</v>
      </c>
      <c r="N92">
        <v>1</v>
      </c>
      <c r="O92">
        <v>2.9099140880788901</v>
      </c>
      <c r="P92">
        <v>0</v>
      </c>
    </row>
    <row r="93" spans="1:16" x14ac:dyDescent="0.35">
      <c r="A93" t="s">
        <v>26</v>
      </c>
      <c r="B93">
        <v>2</v>
      </c>
      <c r="D93">
        <v>1</v>
      </c>
      <c r="E93">
        <v>10</v>
      </c>
      <c r="F93">
        <v>5.82</v>
      </c>
      <c r="G93">
        <v>58.2</v>
      </c>
      <c r="H93">
        <v>15.82</v>
      </c>
      <c r="I93">
        <v>0.76377952755905498</v>
      </c>
      <c r="J93">
        <v>1</v>
      </c>
      <c r="K93">
        <v>0.23622047244094399</v>
      </c>
      <c r="L93" t="s">
        <v>17</v>
      </c>
      <c r="M93">
        <v>4.18</v>
      </c>
      <c r="N93">
        <v>1</v>
      </c>
      <c r="O93">
        <v>2.9099140880788901</v>
      </c>
      <c r="P93">
        <v>0</v>
      </c>
    </row>
    <row r="94" spans="1:16" x14ac:dyDescent="0.35">
      <c r="A94" t="s">
        <v>26</v>
      </c>
      <c r="B94">
        <v>2</v>
      </c>
      <c r="D94">
        <v>4.9433962264150901</v>
      </c>
      <c r="E94">
        <v>6.0566037735849001</v>
      </c>
      <c r="F94">
        <v>7.61320754716981</v>
      </c>
      <c r="G94">
        <v>46.110181559273698</v>
      </c>
      <c r="H94">
        <v>13.6698113207547</v>
      </c>
      <c r="I94">
        <v>0.99910860199078799</v>
      </c>
      <c r="J94">
        <v>0.60566037735848999</v>
      </c>
      <c r="K94">
        <v>0.393448224632298</v>
      </c>
      <c r="L94" t="s">
        <v>18</v>
      </c>
      <c r="M94">
        <v>-1.5566037735849001</v>
      </c>
      <c r="N94">
        <v>1</v>
      </c>
      <c r="O94">
        <v>2.9099140880788901</v>
      </c>
      <c r="P94">
        <v>0</v>
      </c>
    </row>
    <row r="95" spans="1:16" x14ac:dyDescent="0.35">
      <c r="A95" t="s">
        <v>26</v>
      </c>
      <c r="B95">
        <v>2</v>
      </c>
      <c r="D95">
        <v>5</v>
      </c>
      <c r="E95">
        <v>6</v>
      </c>
      <c r="F95">
        <v>7.62</v>
      </c>
      <c r="G95">
        <v>45.72</v>
      </c>
      <c r="H95">
        <v>13.62</v>
      </c>
      <c r="I95">
        <v>1</v>
      </c>
      <c r="J95">
        <v>0.6</v>
      </c>
      <c r="K95">
        <v>0.4</v>
      </c>
      <c r="L95" t="s">
        <v>19</v>
      </c>
      <c r="M95">
        <v>-1.62</v>
      </c>
      <c r="N95">
        <v>1</v>
      </c>
      <c r="O95">
        <v>2.9099140880788901</v>
      </c>
      <c r="P95">
        <v>0</v>
      </c>
    </row>
    <row r="96" spans="1:16" x14ac:dyDescent="0.35">
      <c r="A96" t="s">
        <v>26</v>
      </c>
      <c r="B96">
        <v>2</v>
      </c>
      <c r="D96">
        <v>1</v>
      </c>
      <c r="E96">
        <v>10</v>
      </c>
      <c r="F96">
        <v>5.82</v>
      </c>
      <c r="G96">
        <v>58.2</v>
      </c>
      <c r="H96">
        <v>15.82</v>
      </c>
      <c r="I96">
        <v>0.76377952755905498</v>
      </c>
      <c r="J96">
        <v>1</v>
      </c>
      <c r="K96">
        <v>0.23622047244094399</v>
      </c>
      <c r="L96" t="s">
        <v>20</v>
      </c>
      <c r="M96">
        <v>4.18</v>
      </c>
      <c r="N96">
        <v>1</v>
      </c>
      <c r="O96">
        <v>2.9099140880788901</v>
      </c>
      <c r="P96">
        <v>0</v>
      </c>
    </row>
    <row r="97" spans="1:16" x14ac:dyDescent="0.35">
      <c r="A97" t="s">
        <v>26</v>
      </c>
      <c r="B97">
        <v>2</v>
      </c>
      <c r="D97">
        <v>5</v>
      </c>
      <c r="E97">
        <v>6</v>
      </c>
      <c r="F97">
        <v>7.62</v>
      </c>
      <c r="G97">
        <v>45.72</v>
      </c>
      <c r="H97">
        <v>13.62</v>
      </c>
      <c r="I97">
        <v>1</v>
      </c>
      <c r="J97">
        <v>0.6</v>
      </c>
      <c r="K97">
        <v>0.4</v>
      </c>
      <c r="L97" t="s">
        <v>21</v>
      </c>
      <c r="M97">
        <v>-1.62</v>
      </c>
      <c r="N97">
        <v>1</v>
      </c>
      <c r="O97">
        <v>2.9099140880788901</v>
      </c>
      <c r="P97">
        <v>0</v>
      </c>
    </row>
    <row r="98" spans="1:16" x14ac:dyDescent="0.35">
      <c r="A98" t="s">
        <v>26</v>
      </c>
      <c r="B98">
        <v>2</v>
      </c>
      <c r="D98">
        <v>5</v>
      </c>
      <c r="E98">
        <v>6</v>
      </c>
      <c r="F98">
        <v>7.62</v>
      </c>
      <c r="G98">
        <v>45.72</v>
      </c>
      <c r="H98">
        <v>13.62</v>
      </c>
      <c r="I98">
        <v>1</v>
      </c>
      <c r="J98">
        <v>0.6</v>
      </c>
      <c r="K98">
        <v>0.4</v>
      </c>
      <c r="L98" t="s">
        <v>22</v>
      </c>
      <c r="M98">
        <v>-1.62</v>
      </c>
      <c r="N98">
        <v>1</v>
      </c>
      <c r="O98">
        <v>2.9099140880788901</v>
      </c>
      <c r="P98">
        <v>0</v>
      </c>
    </row>
    <row r="99" spans="1:16" x14ac:dyDescent="0.35">
      <c r="A99" t="s">
        <v>26</v>
      </c>
      <c r="B99">
        <v>2</v>
      </c>
      <c r="D99">
        <v>1</v>
      </c>
      <c r="E99">
        <v>10</v>
      </c>
      <c r="F99">
        <v>5.82</v>
      </c>
      <c r="G99">
        <v>58.2</v>
      </c>
      <c r="H99">
        <v>15.82</v>
      </c>
      <c r="I99">
        <v>0.76377952755905498</v>
      </c>
      <c r="J99">
        <v>1</v>
      </c>
      <c r="K99">
        <v>0.23622047244094399</v>
      </c>
      <c r="L99" t="s">
        <v>23</v>
      </c>
      <c r="M99">
        <v>4.18</v>
      </c>
      <c r="N99">
        <v>1</v>
      </c>
      <c r="O99">
        <v>2.9099140880788901</v>
      </c>
      <c r="P99">
        <v>0</v>
      </c>
    </row>
    <row r="100" spans="1:16" x14ac:dyDescent="0.35">
      <c r="A100" t="s">
        <v>26</v>
      </c>
      <c r="B100">
        <v>2</v>
      </c>
      <c r="D100">
        <v>1</v>
      </c>
      <c r="E100">
        <v>10</v>
      </c>
      <c r="F100">
        <v>5.82</v>
      </c>
      <c r="G100">
        <v>58.2</v>
      </c>
      <c r="H100">
        <v>15.82</v>
      </c>
      <c r="I100">
        <v>0.76377952755905498</v>
      </c>
      <c r="J100">
        <v>1</v>
      </c>
      <c r="K100">
        <v>0.23622047244094399</v>
      </c>
      <c r="L100" t="s">
        <v>24</v>
      </c>
      <c r="M100">
        <v>4.18</v>
      </c>
      <c r="N100">
        <v>1</v>
      </c>
      <c r="O100">
        <v>2.9099140880788901</v>
      </c>
      <c r="P100">
        <v>0</v>
      </c>
    </row>
    <row r="101" spans="1:16" x14ac:dyDescent="0.35">
      <c r="A101" t="s">
        <v>27</v>
      </c>
      <c r="B101">
        <v>3</v>
      </c>
      <c r="C101">
        <v>0.48295454545454503</v>
      </c>
      <c r="D101">
        <v>9.9999999435358102</v>
      </c>
      <c r="E101">
        <v>3.00000005646418</v>
      </c>
      <c r="F101">
        <v>9.9999999435357907</v>
      </c>
      <c r="G101">
        <v>30.000000395249199</v>
      </c>
      <c r="H101">
        <v>12.999999999999901</v>
      </c>
      <c r="I101">
        <v>0.999999994353579</v>
      </c>
      <c r="J101">
        <v>0.34615385266894499</v>
      </c>
      <c r="K101">
        <v>0</v>
      </c>
      <c r="L101" t="s">
        <v>14</v>
      </c>
      <c r="M101">
        <v>-6.9999998870716</v>
      </c>
      <c r="N101">
        <v>1</v>
      </c>
      <c r="O101">
        <v>0</v>
      </c>
      <c r="P101">
        <v>1.6329931618554501</v>
      </c>
    </row>
    <row r="102" spans="1:16" x14ac:dyDescent="0.35">
      <c r="A102" t="s">
        <v>27</v>
      </c>
      <c r="B102">
        <v>3</v>
      </c>
      <c r="C102">
        <v>0.49999928851813902</v>
      </c>
      <c r="D102">
        <v>6.5006727921045098</v>
      </c>
      <c r="E102">
        <v>6.4993272078954796</v>
      </c>
      <c r="F102">
        <v>6.5006727921045098</v>
      </c>
      <c r="G102">
        <v>42.249999547350797</v>
      </c>
      <c r="H102">
        <v>13</v>
      </c>
      <c r="I102">
        <v>0.65006727921045104</v>
      </c>
      <c r="J102">
        <v>0.74992237014178598</v>
      </c>
      <c r="K102">
        <v>2.30759598399429E-2</v>
      </c>
      <c r="L102" t="s">
        <v>15</v>
      </c>
      <c r="M102">
        <v>-1.3455842090364101E-3</v>
      </c>
      <c r="N102">
        <v>1</v>
      </c>
      <c r="O102">
        <v>0</v>
      </c>
      <c r="P102">
        <v>1.6329931618554501</v>
      </c>
    </row>
    <row r="103" spans="1:16" x14ac:dyDescent="0.35">
      <c r="A103" t="s">
        <v>27</v>
      </c>
      <c r="B103">
        <v>3</v>
      </c>
      <c r="D103">
        <v>10</v>
      </c>
      <c r="E103">
        <v>3</v>
      </c>
      <c r="F103">
        <v>10</v>
      </c>
      <c r="G103">
        <v>30</v>
      </c>
      <c r="H103">
        <v>13</v>
      </c>
      <c r="I103">
        <v>1</v>
      </c>
      <c r="J103">
        <v>0.34615384615384598</v>
      </c>
      <c r="K103">
        <v>0.65384615384615297</v>
      </c>
      <c r="L103" t="s">
        <v>16</v>
      </c>
      <c r="M103">
        <v>-7</v>
      </c>
      <c r="N103">
        <v>1</v>
      </c>
      <c r="O103">
        <v>0</v>
      </c>
      <c r="P103">
        <v>1.6329931618554501</v>
      </c>
    </row>
    <row r="104" spans="1:16" x14ac:dyDescent="0.35">
      <c r="A104" t="s">
        <v>27</v>
      </c>
      <c r="B104">
        <v>3</v>
      </c>
      <c r="D104">
        <v>3</v>
      </c>
      <c r="E104">
        <v>8.6666666666666607</v>
      </c>
      <c r="F104">
        <v>3</v>
      </c>
      <c r="G104">
        <v>26</v>
      </c>
      <c r="H104">
        <v>11.6666666666666</v>
      </c>
      <c r="I104">
        <v>0.3</v>
      </c>
      <c r="J104">
        <v>1</v>
      </c>
      <c r="K104">
        <v>0.7</v>
      </c>
      <c r="L104" t="s">
        <v>17</v>
      </c>
      <c r="M104">
        <v>5.6666666666666599</v>
      </c>
      <c r="N104">
        <v>1</v>
      </c>
      <c r="O104">
        <v>0</v>
      </c>
      <c r="P104">
        <v>1.6329931618554501</v>
      </c>
    </row>
    <row r="105" spans="1:16" x14ac:dyDescent="0.35">
      <c r="A105" t="s">
        <v>27</v>
      </c>
      <c r="B105">
        <v>3</v>
      </c>
      <c r="D105">
        <v>9.6037735849056602</v>
      </c>
      <c r="E105">
        <v>3.39622641509433</v>
      </c>
      <c r="F105">
        <v>9.6037735849056496</v>
      </c>
      <c r="G105">
        <v>32.6165895336418</v>
      </c>
      <c r="H105">
        <v>12.999999999999901</v>
      </c>
      <c r="I105">
        <v>0.96037735849056505</v>
      </c>
      <c r="J105">
        <v>0.39187227866473101</v>
      </c>
      <c r="K105">
        <v>0.56850507982583298</v>
      </c>
      <c r="L105" t="s">
        <v>18</v>
      </c>
      <c r="M105">
        <v>-6.2075471698113098</v>
      </c>
      <c r="N105">
        <v>1</v>
      </c>
      <c r="O105">
        <v>0</v>
      </c>
      <c r="P105">
        <v>1.6329931618554501</v>
      </c>
    </row>
    <row r="106" spans="1:16" x14ac:dyDescent="0.35">
      <c r="A106" t="s">
        <v>27</v>
      </c>
      <c r="B106">
        <v>3</v>
      </c>
      <c r="D106">
        <v>10</v>
      </c>
      <c r="E106">
        <v>3</v>
      </c>
      <c r="F106">
        <v>10</v>
      </c>
      <c r="G106">
        <v>30</v>
      </c>
      <c r="H106">
        <v>13</v>
      </c>
      <c r="I106">
        <v>1</v>
      </c>
      <c r="J106">
        <v>0.34615384615384598</v>
      </c>
      <c r="K106">
        <v>0.65384615384615297</v>
      </c>
      <c r="L106" t="s">
        <v>19</v>
      </c>
      <c r="M106">
        <v>-7</v>
      </c>
      <c r="N106">
        <v>1</v>
      </c>
      <c r="O106">
        <v>0</v>
      </c>
      <c r="P106">
        <v>1.6329931618554501</v>
      </c>
    </row>
    <row r="107" spans="1:16" x14ac:dyDescent="0.35">
      <c r="A107" t="s">
        <v>27</v>
      </c>
      <c r="B107">
        <v>3</v>
      </c>
      <c r="D107">
        <v>3</v>
      </c>
      <c r="E107">
        <v>8.6666666666666607</v>
      </c>
      <c r="F107">
        <v>3</v>
      </c>
      <c r="G107">
        <v>26</v>
      </c>
      <c r="H107">
        <v>11.6666666666666</v>
      </c>
      <c r="I107">
        <v>0.3</v>
      </c>
      <c r="J107">
        <v>1</v>
      </c>
      <c r="K107">
        <v>0.7</v>
      </c>
      <c r="L107" t="s">
        <v>20</v>
      </c>
      <c r="M107">
        <v>5.6666666666666599</v>
      </c>
      <c r="N107">
        <v>1</v>
      </c>
      <c r="O107">
        <v>0</v>
      </c>
      <c r="P107">
        <v>1.6329931618554501</v>
      </c>
    </row>
    <row r="108" spans="1:16" x14ac:dyDescent="0.35">
      <c r="A108" t="s">
        <v>27</v>
      </c>
      <c r="B108">
        <v>3</v>
      </c>
      <c r="D108">
        <v>10</v>
      </c>
      <c r="E108">
        <v>3</v>
      </c>
      <c r="F108">
        <v>10</v>
      </c>
      <c r="G108">
        <v>30</v>
      </c>
      <c r="H108">
        <v>13</v>
      </c>
      <c r="I108">
        <v>1</v>
      </c>
      <c r="J108">
        <v>0.34615384615384598</v>
      </c>
      <c r="K108">
        <v>0.65384615384615297</v>
      </c>
      <c r="L108" t="s">
        <v>21</v>
      </c>
      <c r="M108">
        <v>-7</v>
      </c>
      <c r="N108">
        <v>1</v>
      </c>
      <c r="O108">
        <v>0</v>
      </c>
      <c r="P108">
        <v>1.6329931618554501</v>
      </c>
    </row>
    <row r="109" spans="1:16" x14ac:dyDescent="0.35">
      <c r="A109" t="s">
        <v>27</v>
      </c>
      <c r="B109">
        <v>3</v>
      </c>
      <c r="D109">
        <v>10</v>
      </c>
      <c r="E109">
        <v>3</v>
      </c>
      <c r="F109">
        <v>10</v>
      </c>
      <c r="G109">
        <v>30</v>
      </c>
      <c r="H109">
        <v>13</v>
      </c>
      <c r="I109">
        <v>1</v>
      </c>
      <c r="J109">
        <v>0.34615384615384598</v>
      </c>
      <c r="K109">
        <v>0.65384615384615297</v>
      </c>
      <c r="L109" t="s">
        <v>22</v>
      </c>
      <c r="M109">
        <v>-7</v>
      </c>
      <c r="N109">
        <v>1</v>
      </c>
      <c r="O109">
        <v>0</v>
      </c>
      <c r="P109">
        <v>1.6329931618554501</v>
      </c>
    </row>
    <row r="110" spans="1:16" x14ac:dyDescent="0.35">
      <c r="A110" t="s">
        <v>27</v>
      </c>
      <c r="B110">
        <v>3</v>
      </c>
      <c r="D110">
        <v>1</v>
      </c>
      <c r="E110">
        <v>8</v>
      </c>
      <c r="F110">
        <v>1</v>
      </c>
      <c r="G110">
        <v>8</v>
      </c>
      <c r="H110">
        <v>9</v>
      </c>
      <c r="I110">
        <v>0.1</v>
      </c>
      <c r="J110">
        <v>0.92307692307692302</v>
      </c>
      <c r="K110">
        <v>0.82307692307692304</v>
      </c>
      <c r="L110" t="s">
        <v>23</v>
      </c>
      <c r="M110">
        <v>7</v>
      </c>
      <c r="N110">
        <v>1</v>
      </c>
      <c r="O110">
        <v>0</v>
      </c>
      <c r="P110">
        <v>1.6329931618554501</v>
      </c>
    </row>
    <row r="111" spans="1:16" x14ac:dyDescent="0.35">
      <c r="A111" t="s">
        <v>27</v>
      </c>
      <c r="B111">
        <v>3</v>
      </c>
      <c r="D111">
        <v>10</v>
      </c>
      <c r="E111">
        <v>3</v>
      </c>
      <c r="F111">
        <v>10</v>
      </c>
      <c r="G111">
        <v>30</v>
      </c>
      <c r="H111">
        <v>13</v>
      </c>
      <c r="I111">
        <v>1</v>
      </c>
      <c r="J111">
        <v>0.34615384615384598</v>
      </c>
      <c r="K111">
        <v>0.65384615384615297</v>
      </c>
      <c r="L111" t="s">
        <v>24</v>
      </c>
      <c r="M111">
        <v>-7</v>
      </c>
      <c r="N111">
        <v>1</v>
      </c>
      <c r="O111">
        <v>0</v>
      </c>
      <c r="P111">
        <v>1.6329931618554501</v>
      </c>
    </row>
    <row r="112" spans="1:16" x14ac:dyDescent="0.35">
      <c r="A112" t="s">
        <v>28</v>
      </c>
      <c r="B112">
        <v>4</v>
      </c>
      <c r="C112">
        <v>0.5</v>
      </c>
      <c r="D112">
        <v>5.0000000122220003</v>
      </c>
      <c r="E112">
        <v>7.3333333292593297</v>
      </c>
      <c r="F112">
        <v>7.3599999956000701</v>
      </c>
      <c r="G112">
        <v>53.973333271082502</v>
      </c>
      <c r="H112">
        <v>14.693333324859401</v>
      </c>
      <c r="I112">
        <v>0.99999999940218298</v>
      </c>
      <c r="J112">
        <v>0.99999999944445395</v>
      </c>
      <c r="K112">
        <v>0</v>
      </c>
      <c r="L112" t="s">
        <v>14</v>
      </c>
      <c r="M112">
        <v>-2.6666666340741298E-2</v>
      </c>
      <c r="N112">
        <v>1</v>
      </c>
      <c r="O112">
        <v>3.2486304806795099</v>
      </c>
      <c r="P112">
        <v>3.2659863237109001</v>
      </c>
    </row>
    <row r="113" spans="1:16" x14ac:dyDescent="0.35">
      <c r="A113" t="s">
        <v>28</v>
      </c>
      <c r="B113">
        <v>4</v>
      </c>
      <c r="C113">
        <v>0.50000024461694204</v>
      </c>
      <c r="D113">
        <v>4.9999933364509301</v>
      </c>
      <c r="E113">
        <v>7.3333311121503097</v>
      </c>
      <c r="F113">
        <v>7.3599978676642897</v>
      </c>
      <c r="G113">
        <v>53.973301348302499</v>
      </c>
      <c r="H113">
        <v>14.6933289798146</v>
      </c>
      <c r="I113">
        <v>0.99999971028047496</v>
      </c>
      <c r="J113">
        <v>0.99999969711140602</v>
      </c>
      <c r="K113">
        <v>0</v>
      </c>
      <c r="L113" t="s">
        <v>15</v>
      </c>
      <c r="M113">
        <v>-2.6666755513985198E-2</v>
      </c>
      <c r="N113">
        <v>1</v>
      </c>
      <c r="O113">
        <v>3.2486304806795099</v>
      </c>
      <c r="P113">
        <v>3.2659863237109001</v>
      </c>
    </row>
    <row r="114" spans="1:16" x14ac:dyDescent="0.35">
      <c r="A114" t="s">
        <v>28</v>
      </c>
      <c r="B114">
        <v>4</v>
      </c>
      <c r="D114">
        <v>4.92</v>
      </c>
      <c r="E114">
        <v>7.3066666666666604</v>
      </c>
      <c r="F114">
        <v>7.3343999999999996</v>
      </c>
      <c r="G114">
        <v>53.590015999999999</v>
      </c>
      <c r="H114">
        <v>14.6410666666666</v>
      </c>
      <c r="I114">
        <v>0.99652173913043396</v>
      </c>
      <c r="J114">
        <v>0.99636363636363601</v>
      </c>
      <c r="K114">
        <v>1.5810276679828399E-4</v>
      </c>
      <c r="L114" t="s">
        <v>16</v>
      </c>
      <c r="M114">
        <v>-2.7733333333332898E-2</v>
      </c>
      <c r="N114">
        <v>1</v>
      </c>
      <c r="O114">
        <v>3.2486304806795099</v>
      </c>
      <c r="P114">
        <v>3.2659863237109001</v>
      </c>
    </row>
    <row r="115" spans="1:16" x14ac:dyDescent="0.35">
      <c r="A115" t="s">
        <v>28</v>
      </c>
      <c r="B115">
        <v>4</v>
      </c>
      <c r="D115">
        <v>5</v>
      </c>
      <c r="E115">
        <v>7.3333333333333304</v>
      </c>
      <c r="F115">
        <v>7.36</v>
      </c>
      <c r="G115">
        <v>53.973333333333301</v>
      </c>
      <c r="H115">
        <v>14.6933333333333</v>
      </c>
      <c r="I115">
        <v>1</v>
      </c>
      <c r="J115">
        <v>1</v>
      </c>
      <c r="K115">
        <v>0</v>
      </c>
      <c r="L115" t="s">
        <v>17</v>
      </c>
      <c r="M115">
        <v>-2.6666666666667199E-2</v>
      </c>
      <c r="N115">
        <v>1</v>
      </c>
      <c r="O115">
        <v>3.2486304806795099</v>
      </c>
      <c r="P115">
        <v>3.2659863237109001</v>
      </c>
    </row>
    <row r="116" spans="1:16" x14ac:dyDescent="0.35">
      <c r="A116" t="s">
        <v>28</v>
      </c>
      <c r="B116">
        <v>4</v>
      </c>
      <c r="D116">
        <v>4.9245283018867898</v>
      </c>
      <c r="E116">
        <v>7.3081761006289296</v>
      </c>
      <c r="F116">
        <v>7.3358490566037702</v>
      </c>
      <c r="G116">
        <v>53.611676753292898</v>
      </c>
      <c r="H116">
        <v>14.644025157232701</v>
      </c>
      <c r="I116">
        <v>0.996718621821164</v>
      </c>
      <c r="J116">
        <v>0.99656946826758097</v>
      </c>
      <c r="K116">
        <v>1.4915355358335799E-4</v>
      </c>
      <c r="L116" t="s">
        <v>18</v>
      </c>
      <c r="M116">
        <v>-2.7672955974843198E-2</v>
      </c>
      <c r="N116">
        <v>1</v>
      </c>
      <c r="O116">
        <v>3.2486304806795099</v>
      </c>
      <c r="P116">
        <v>3.2659863237109001</v>
      </c>
    </row>
    <row r="117" spans="1:16" x14ac:dyDescent="0.35">
      <c r="A117" t="s">
        <v>28</v>
      </c>
      <c r="B117">
        <v>4</v>
      </c>
      <c r="D117">
        <v>5</v>
      </c>
      <c r="E117">
        <v>7.3333333333333304</v>
      </c>
      <c r="F117">
        <v>7.36</v>
      </c>
      <c r="G117">
        <v>53.973333333333301</v>
      </c>
      <c r="H117">
        <v>14.6933333333333</v>
      </c>
      <c r="I117">
        <v>1</v>
      </c>
      <c r="J117">
        <v>1</v>
      </c>
      <c r="K117">
        <v>0</v>
      </c>
      <c r="L117" t="s">
        <v>19</v>
      </c>
      <c r="M117">
        <v>-2.6666666666667199E-2</v>
      </c>
      <c r="N117">
        <v>1</v>
      </c>
      <c r="O117">
        <v>3.2486304806795099</v>
      </c>
      <c r="P117">
        <v>3.2659863237109001</v>
      </c>
    </row>
    <row r="118" spans="1:16" x14ac:dyDescent="0.35">
      <c r="A118" t="s">
        <v>28</v>
      </c>
      <c r="B118">
        <v>4</v>
      </c>
      <c r="D118">
        <v>5</v>
      </c>
      <c r="E118">
        <v>7.3333333333333304</v>
      </c>
      <c r="F118">
        <v>7.36</v>
      </c>
      <c r="G118">
        <v>53.973333333333301</v>
      </c>
      <c r="H118">
        <v>14.6933333333333</v>
      </c>
      <c r="I118">
        <v>1</v>
      </c>
      <c r="J118">
        <v>1</v>
      </c>
      <c r="K118">
        <v>0</v>
      </c>
      <c r="L118" t="s">
        <v>20</v>
      </c>
      <c r="M118">
        <v>-2.6666666666667199E-2</v>
      </c>
      <c r="N118">
        <v>1</v>
      </c>
      <c r="O118">
        <v>3.2486304806795099</v>
      </c>
      <c r="P118">
        <v>3.2659863237109001</v>
      </c>
    </row>
    <row r="119" spans="1:16" x14ac:dyDescent="0.35">
      <c r="A119" t="s">
        <v>28</v>
      </c>
      <c r="B119">
        <v>4</v>
      </c>
      <c r="D119">
        <v>5</v>
      </c>
      <c r="E119">
        <v>7.3333333333333304</v>
      </c>
      <c r="F119">
        <v>7.36</v>
      </c>
      <c r="G119">
        <v>53.973333333333301</v>
      </c>
      <c r="H119">
        <v>14.6933333333333</v>
      </c>
      <c r="I119">
        <v>1</v>
      </c>
      <c r="J119">
        <v>1</v>
      </c>
      <c r="K119">
        <v>0</v>
      </c>
      <c r="L119" t="s">
        <v>21</v>
      </c>
      <c r="M119">
        <v>-2.6666666666667199E-2</v>
      </c>
      <c r="N119">
        <v>1</v>
      </c>
      <c r="O119">
        <v>3.2486304806795099</v>
      </c>
      <c r="P119">
        <v>3.2659863237109001</v>
      </c>
    </row>
    <row r="120" spans="1:16" x14ac:dyDescent="0.35">
      <c r="A120" t="s">
        <v>28</v>
      </c>
      <c r="B120">
        <v>4</v>
      </c>
      <c r="D120">
        <v>1</v>
      </c>
      <c r="E120">
        <v>6</v>
      </c>
      <c r="F120">
        <v>6.08</v>
      </c>
      <c r="G120">
        <v>36.479999999999997</v>
      </c>
      <c r="H120">
        <v>12.08</v>
      </c>
      <c r="I120">
        <v>0.82608695652173902</v>
      </c>
      <c r="J120">
        <v>0.81818181818181801</v>
      </c>
      <c r="K120">
        <v>7.9051383399208995E-3</v>
      </c>
      <c r="L120" t="s">
        <v>22</v>
      </c>
      <c r="M120">
        <v>-0.08</v>
      </c>
      <c r="N120">
        <v>1</v>
      </c>
      <c r="O120">
        <v>3.2486304806795099</v>
      </c>
      <c r="P120">
        <v>3.2659863237109001</v>
      </c>
    </row>
    <row r="121" spans="1:16" x14ac:dyDescent="0.35">
      <c r="A121" t="s">
        <v>28</v>
      </c>
      <c r="B121">
        <v>4</v>
      </c>
      <c r="D121">
        <v>1</v>
      </c>
      <c r="E121">
        <v>6</v>
      </c>
      <c r="F121">
        <v>6.08</v>
      </c>
      <c r="G121">
        <v>36.479999999999997</v>
      </c>
      <c r="H121">
        <v>12.08</v>
      </c>
      <c r="I121">
        <v>0.82608695652173902</v>
      </c>
      <c r="J121">
        <v>0.81818181818181801</v>
      </c>
      <c r="K121">
        <v>7.9051383399208995E-3</v>
      </c>
      <c r="L121" t="s">
        <v>23</v>
      </c>
      <c r="M121">
        <v>-0.08</v>
      </c>
      <c r="N121">
        <v>1</v>
      </c>
      <c r="O121">
        <v>3.2486304806795099</v>
      </c>
      <c r="P121">
        <v>3.2659863237109001</v>
      </c>
    </row>
    <row r="122" spans="1:16" x14ac:dyDescent="0.35">
      <c r="A122" t="s">
        <v>28</v>
      </c>
      <c r="B122">
        <v>4</v>
      </c>
      <c r="D122">
        <v>1</v>
      </c>
      <c r="E122">
        <v>6</v>
      </c>
      <c r="F122">
        <v>6.08</v>
      </c>
      <c r="G122">
        <v>36.479999999999997</v>
      </c>
      <c r="H122">
        <v>12.08</v>
      </c>
      <c r="I122">
        <v>0.82608695652173902</v>
      </c>
      <c r="J122">
        <v>0.81818181818181801</v>
      </c>
      <c r="K122">
        <v>7.9051383399208995E-3</v>
      </c>
      <c r="L122" t="s">
        <v>24</v>
      </c>
      <c r="M122">
        <v>-0.08</v>
      </c>
      <c r="N122">
        <v>1</v>
      </c>
      <c r="O122">
        <v>3.2486304806795099</v>
      </c>
      <c r="P122">
        <v>3.2659863237109001</v>
      </c>
    </row>
    <row r="123" spans="1:16" x14ac:dyDescent="0.35">
      <c r="A123" t="s">
        <v>29</v>
      </c>
      <c r="B123">
        <v>5</v>
      </c>
      <c r="C123">
        <v>0.48768472906403898</v>
      </c>
      <c r="D123">
        <v>6.9999991496270804</v>
      </c>
      <c r="E123">
        <v>6.0000008503729099</v>
      </c>
      <c r="F123">
        <v>8.9999991496270706</v>
      </c>
      <c r="G123">
        <v>54.000002551117902</v>
      </c>
      <c r="H123">
        <v>14.999999999999901</v>
      </c>
      <c r="I123">
        <v>0.99999990551411899</v>
      </c>
      <c r="J123">
        <v>0.69230779042764401</v>
      </c>
      <c r="K123">
        <v>0</v>
      </c>
      <c r="L123" t="s">
        <v>14</v>
      </c>
      <c r="M123">
        <v>-2.9999982992541501</v>
      </c>
      <c r="N123">
        <v>1</v>
      </c>
      <c r="O123">
        <v>1</v>
      </c>
      <c r="P123">
        <v>1.6329931618554501</v>
      </c>
    </row>
    <row r="124" spans="1:16" x14ac:dyDescent="0.35">
      <c r="A124" t="s">
        <v>29</v>
      </c>
      <c r="B124">
        <v>5</v>
      </c>
      <c r="C124">
        <v>0.49996090045901698</v>
      </c>
      <c r="D124">
        <v>5.5003025055630399</v>
      </c>
      <c r="E124">
        <v>7.4996974944369503</v>
      </c>
      <c r="F124">
        <v>7.5003025055630301</v>
      </c>
      <c r="G124">
        <v>56.249999908490302</v>
      </c>
      <c r="H124">
        <v>14.999999999999901</v>
      </c>
      <c r="I124">
        <v>0.83336694506255904</v>
      </c>
      <c r="J124">
        <v>0.86534971089657198</v>
      </c>
      <c r="K124">
        <v>1.0649840996497999E-2</v>
      </c>
      <c r="L124" t="s">
        <v>15</v>
      </c>
      <c r="M124">
        <v>-6.0501112607536101E-4</v>
      </c>
      <c r="N124">
        <v>1</v>
      </c>
      <c r="O124">
        <v>1</v>
      </c>
      <c r="P124">
        <v>1.6329931618554501</v>
      </c>
    </row>
    <row r="125" spans="1:16" x14ac:dyDescent="0.35">
      <c r="A125" t="s">
        <v>29</v>
      </c>
      <c r="B125">
        <v>5</v>
      </c>
      <c r="D125">
        <v>8</v>
      </c>
      <c r="E125">
        <v>5</v>
      </c>
      <c r="F125">
        <v>9</v>
      </c>
      <c r="G125">
        <v>45</v>
      </c>
      <c r="H125">
        <v>14</v>
      </c>
      <c r="I125">
        <v>1</v>
      </c>
      <c r="J125">
        <v>0.57692307692307698</v>
      </c>
      <c r="K125">
        <v>0.42307692307692302</v>
      </c>
      <c r="L125" t="s">
        <v>16</v>
      </c>
      <c r="M125">
        <v>-4</v>
      </c>
      <c r="N125">
        <v>1</v>
      </c>
      <c r="O125">
        <v>1</v>
      </c>
      <c r="P125">
        <v>1.6329931618554501</v>
      </c>
    </row>
    <row r="126" spans="1:16" x14ac:dyDescent="0.35">
      <c r="A126" t="s">
        <v>29</v>
      </c>
      <c r="B126">
        <v>5</v>
      </c>
      <c r="D126">
        <v>3</v>
      </c>
      <c r="E126">
        <v>8.6666666666666607</v>
      </c>
      <c r="F126">
        <v>5</v>
      </c>
      <c r="G126">
        <v>43.3333333333333</v>
      </c>
      <c r="H126">
        <v>13.6666666666666</v>
      </c>
      <c r="I126">
        <v>0.55555555555555503</v>
      </c>
      <c r="J126">
        <v>1</v>
      </c>
      <c r="K126">
        <v>0.44444444444444398</v>
      </c>
      <c r="L126" t="s">
        <v>17</v>
      </c>
      <c r="M126">
        <v>3.6666666666666599</v>
      </c>
      <c r="N126">
        <v>1</v>
      </c>
      <c r="O126">
        <v>1</v>
      </c>
      <c r="P126">
        <v>1.6329931618554501</v>
      </c>
    </row>
    <row r="127" spans="1:16" x14ac:dyDescent="0.35">
      <c r="A127" t="s">
        <v>29</v>
      </c>
      <c r="B127">
        <v>5</v>
      </c>
      <c r="D127">
        <v>7.7169811320754702</v>
      </c>
      <c r="E127">
        <v>5.28301886792452</v>
      </c>
      <c r="F127">
        <v>8.9999999999999893</v>
      </c>
      <c r="G127">
        <v>47.5471698113207</v>
      </c>
      <c r="H127">
        <v>14.2830188679245</v>
      </c>
      <c r="I127">
        <v>0.999999999999999</v>
      </c>
      <c r="J127">
        <v>0.60957910014513705</v>
      </c>
      <c r="K127">
        <v>0.390420899854861</v>
      </c>
      <c r="L127" t="s">
        <v>18</v>
      </c>
      <c r="M127">
        <v>-3.7169811320754702</v>
      </c>
      <c r="N127">
        <v>1</v>
      </c>
      <c r="O127">
        <v>1</v>
      </c>
      <c r="P127">
        <v>1.6329931618554501</v>
      </c>
    </row>
    <row r="128" spans="1:16" x14ac:dyDescent="0.35">
      <c r="A128" t="s">
        <v>29</v>
      </c>
      <c r="B128">
        <v>5</v>
      </c>
      <c r="D128">
        <v>8</v>
      </c>
      <c r="E128">
        <v>5</v>
      </c>
      <c r="F128">
        <v>9</v>
      </c>
      <c r="G128">
        <v>45</v>
      </c>
      <c r="H128">
        <v>14</v>
      </c>
      <c r="I128">
        <v>1</v>
      </c>
      <c r="J128">
        <v>0.57692307692307698</v>
      </c>
      <c r="K128">
        <v>0.42307692307692302</v>
      </c>
      <c r="L128" t="s">
        <v>19</v>
      </c>
      <c r="M128">
        <v>-4</v>
      </c>
      <c r="N128">
        <v>1</v>
      </c>
      <c r="O128">
        <v>1</v>
      </c>
      <c r="P128">
        <v>1.6329931618554501</v>
      </c>
    </row>
    <row r="129" spans="1:16" x14ac:dyDescent="0.35">
      <c r="A129" t="s">
        <v>29</v>
      </c>
      <c r="B129">
        <v>5</v>
      </c>
      <c r="D129">
        <v>3</v>
      </c>
      <c r="E129">
        <v>8.6666666666666607</v>
      </c>
      <c r="F129">
        <v>5</v>
      </c>
      <c r="G129">
        <v>43.3333333333333</v>
      </c>
      <c r="H129">
        <v>13.6666666666666</v>
      </c>
      <c r="I129">
        <v>0.55555555555555503</v>
      </c>
      <c r="J129">
        <v>1</v>
      </c>
      <c r="K129">
        <v>0.44444444444444398</v>
      </c>
      <c r="L129" t="s">
        <v>20</v>
      </c>
      <c r="M129">
        <v>3.6666666666666599</v>
      </c>
      <c r="N129">
        <v>1</v>
      </c>
      <c r="O129">
        <v>1</v>
      </c>
      <c r="P129">
        <v>1.6329931618554501</v>
      </c>
    </row>
    <row r="130" spans="1:16" x14ac:dyDescent="0.35">
      <c r="A130" t="s">
        <v>29</v>
      </c>
      <c r="B130">
        <v>5</v>
      </c>
      <c r="D130">
        <v>7</v>
      </c>
      <c r="E130">
        <v>6</v>
      </c>
      <c r="F130">
        <v>9</v>
      </c>
      <c r="G130">
        <v>54</v>
      </c>
      <c r="H130">
        <v>15</v>
      </c>
      <c r="I130">
        <v>1</v>
      </c>
      <c r="J130">
        <v>0.69230769230769196</v>
      </c>
      <c r="K130">
        <v>0.30769230769230699</v>
      </c>
      <c r="L130" t="s">
        <v>21</v>
      </c>
      <c r="M130">
        <v>-3</v>
      </c>
      <c r="N130">
        <v>1</v>
      </c>
      <c r="O130">
        <v>1</v>
      </c>
      <c r="P130">
        <v>1.6329931618554501</v>
      </c>
    </row>
    <row r="131" spans="1:16" x14ac:dyDescent="0.35">
      <c r="A131" t="s">
        <v>29</v>
      </c>
      <c r="B131">
        <v>5</v>
      </c>
      <c r="D131">
        <v>7</v>
      </c>
      <c r="E131">
        <v>6</v>
      </c>
      <c r="F131">
        <v>9</v>
      </c>
      <c r="G131">
        <v>54</v>
      </c>
      <c r="H131">
        <v>15</v>
      </c>
      <c r="I131">
        <v>1</v>
      </c>
      <c r="J131">
        <v>0.69230769230769196</v>
      </c>
      <c r="K131">
        <v>0.30769230769230699</v>
      </c>
      <c r="L131" t="s">
        <v>22</v>
      </c>
      <c r="M131">
        <v>-3</v>
      </c>
      <c r="N131">
        <v>1</v>
      </c>
      <c r="O131">
        <v>1</v>
      </c>
      <c r="P131">
        <v>1.6329931618554501</v>
      </c>
    </row>
    <row r="132" spans="1:16" x14ac:dyDescent="0.35">
      <c r="A132" t="s">
        <v>29</v>
      </c>
      <c r="B132">
        <v>5</v>
      </c>
      <c r="D132">
        <v>1</v>
      </c>
      <c r="E132">
        <v>8</v>
      </c>
      <c r="F132">
        <v>3</v>
      </c>
      <c r="G132">
        <v>24</v>
      </c>
      <c r="H132">
        <v>11</v>
      </c>
      <c r="I132">
        <v>0.33333333333333298</v>
      </c>
      <c r="J132">
        <v>0.92307692307692302</v>
      </c>
      <c r="K132">
        <v>0.58974358974358898</v>
      </c>
      <c r="L132" t="s">
        <v>23</v>
      </c>
      <c r="M132">
        <v>5</v>
      </c>
      <c r="N132">
        <v>1</v>
      </c>
      <c r="O132">
        <v>1</v>
      </c>
      <c r="P132">
        <v>1.6329931618554501</v>
      </c>
    </row>
    <row r="133" spans="1:16" x14ac:dyDescent="0.35">
      <c r="A133" t="s">
        <v>29</v>
      </c>
      <c r="B133">
        <v>5</v>
      </c>
      <c r="D133">
        <v>7</v>
      </c>
      <c r="E133">
        <v>6</v>
      </c>
      <c r="F133">
        <v>9</v>
      </c>
      <c r="G133">
        <v>54</v>
      </c>
      <c r="H133">
        <v>15</v>
      </c>
      <c r="I133">
        <v>1</v>
      </c>
      <c r="J133">
        <v>0.69230769230769196</v>
      </c>
      <c r="K133">
        <v>0.30769230769230699</v>
      </c>
      <c r="L133" t="s">
        <v>24</v>
      </c>
      <c r="M133">
        <v>-3</v>
      </c>
      <c r="N133">
        <v>1</v>
      </c>
      <c r="O133">
        <v>1</v>
      </c>
      <c r="P133">
        <v>1.6329931618554501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workbookViewId="0"/>
  </sheetViews>
  <sheetFormatPr defaultRowHeight="14.5" x14ac:dyDescent="0.35"/>
  <cols>
    <col min="4" max="6" width="8.81640625" bestFit="1" customWidth="1"/>
    <col min="7" max="7" width="9.36328125" bestFit="1" customWidth="1"/>
    <col min="8" max="10" width="8.81640625" bestFit="1" customWidth="1"/>
    <col min="12" max="15" width="8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  <c r="J1" t="s">
        <v>45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5">
      <c r="A2" t="s">
        <v>13</v>
      </c>
      <c r="B2">
        <v>0</v>
      </c>
      <c r="C2">
        <v>0.5</v>
      </c>
      <c r="D2" s="8">
        <v>1.00000001959309</v>
      </c>
      <c r="E2" s="8">
        <v>9.6666666601356308</v>
      </c>
      <c r="F2" s="8">
        <v>9.4199999945139297</v>
      </c>
      <c r="G2" s="8">
        <v>91.059999885445706</v>
      </c>
      <c r="H2" s="8">
        <v>19.086666654649498</v>
      </c>
      <c r="I2" s="8">
        <v>0.99999999941761497</v>
      </c>
      <c r="J2" s="8">
        <v>0.999999999324376</v>
      </c>
      <c r="K2" s="8" t="s">
        <v>14</v>
      </c>
      <c r="L2" s="8">
        <v>0.246666665621701</v>
      </c>
      <c r="M2" s="8">
        <v>0</v>
      </c>
      <c r="N2" s="8">
        <v>0.96104110213871696</v>
      </c>
      <c r="O2" s="8">
        <v>0.47140452079103101</v>
      </c>
    </row>
    <row r="3" spans="1:15" x14ac:dyDescent="0.35">
      <c r="A3" t="s">
        <v>13</v>
      </c>
      <c r="B3">
        <v>0</v>
      </c>
      <c r="C3">
        <v>0.5</v>
      </c>
      <c r="D3" s="8">
        <v>1</v>
      </c>
      <c r="E3" s="8">
        <v>9.6666666666666607</v>
      </c>
      <c r="F3" s="8">
        <v>9.42</v>
      </c>
      <c r="G3" s="8">
        <v>91.059999999999903</v>
      </c>
      <c r="H3" s="8">
        <v>19.086666666666599</v>
      </c>
      <c r="I3" s="8">
        <v>1</v>
      </c>
      <c r="J3" s="8">
        <v>1</v>
      </c>
      <c r="K3" s="8" t="s">
        <v>15</v>
      </c>
      <c r="L3" s="8">
        <v>0.24666666666666601</v>
      </c>
      <c r="M3" s="8">
        <v>0</v>
      </c>
      <c r="N3" s="8">
        <v>0.96104110213871696</v>
      </c>
      <c r="O3" s="8">
        <v>0.47140452079103101</v>
      </c>
    </row>
    <row r="4" spans="1:15" x14ac:dyDescent="0.35">
      <c r="A4" t="s">
        <v>13</v>
      </c>
      <c r="B4">
        <v>0</v>
      </c>
      <c r="D4" s="8">
        <v>1.58</v>
      </c>
      <c r="E4" s="8">
        <v>9.4733333333333292</v>
      </c>
      <c r="F4" s="8">
        <v>9.2576000000000001</v>
      </c>
      <c r="G4" s="8">
        <v>87.700330666666602</v>
      </c>
      <c r="H4" s="8">
        <v>18.730933333333301</v>
      </c>
      <c r="I4" s="8">
        <v>0.98276008492569</v>
      </c>
      <c r="J4" s="8">
        <v>0.98</v>
      </c>
      <c r="K4" s="8" t="s">
        <v>16</v>
      </c>
      <c r="L4" s="8">
        <v>0.215733333333334</v>
      </c>
      <c r="M4" s="8">
        <v>0</v>
      </c>
      <c r="N4" s="8">
        <v>0.96104110213871696</v>
      </c>
      <c r="O4" s="8">
        <v>0.47140452079103101</v>
      </c>
    </row>
    <row r="5" spans="1:15" x14ac:dyDescent="0.35">
      <c r="A5" t="s">
        <v>13</v>
      </c>
      <c r="B5">
        <v>0</v>
      </c>
      <c r="D5" s="8">
        <v>1.3333333333333299</v>
      </c>
      <c r="E5" s="8">
        <v>9.55555555555555</v>
      </c>
      <c r="F5" s="8">
        <v>9.3266666666666609</v>
      </c>
      <c r="G5" s="8">
        <v>89.121481481481496</v>
      </c>
      <c r="H5" s="8">
        <v>18.8822222222222</v>
      </c>
      <c r="I5" s="8">
        <v>0.99009200283085597</v>
      </c>
      <c r="J5" s="8">
        <v>0.98850574712643602</v>
      </c>
      <c r="K5" s="8" t="s">
        <v>17</v>
      </c>
      <c r="L5" s="8">
        <v>0.228888888888887</v>
      </c>
      <c r="M5" s="8">
        <v>0</v>
      </c>
      <c r="N5" s="8">
        <v>0.96104110213871696</v>
      </c>
      <c r="O5" s="8">
        <v>0.47140452079103101</v>
      </c>
    </row>
    <row r="6" spans="1:15" x14ac:dyDescent="0.35">
      <c r="A6" t="s">
        <v>13</v>
      </c>
      <c r="B6">
        <v>0</v>
      </c>
      <c r="D6" s="8">
        <v>1.56603773584905</v>
      </c>
      <c r="E6" s="8">
        <v>9.4779874213836397</v>
      </c>
      <c r="F6" s="8">
        <v>9.2615094339622601</v>
      </c>
      <c r="G6" s="8">
        <v>87.780469918120303</v>
      </c>
      <c r="H6" s="8">
        <v>18.739496855345902</v>
      </c>
      <c r="I6" s="8">
        <v>0.98317509914673695</v>
      </c>
      <c r="J6" s="8">
        <v>0.98048145738451498</v>
      </c>
      <c r="K6" s="8" t="s">
        <v>18</v>
      </c>
      <c r="L6" s="8">
        <v>0.21647798742138399</v>
      </c>
      <c r="M6" s="8">
        <v>0</v>
      </c>
      <c r="N6" s="8">
        <v>0.96104110213871696</v>
      </c>
      <c r="O6" s="8">
        <v>0.47140452079103101</v>
      </c>
    </row>
    <row r="7" spans="1:15" x14ac:dyDescent="0.35">
      <c r="A7" t="s">
        <v>13</v>
      </c>
      <c r="B7">
        <v>0</v>
      </c>
      <c r="D7" s="8">
        <v>1</v>
      </c>
      <c r="E7" s="8">
        <v>9.6666666666666607</v>
      </c>
      <c r="F7" s="8">
        <v>9.42</v>
      </c>
      <c r="G7" s="8">
        <v>91.059999999999903</v>
      </c>
      <c r="H7" s="8">
        <v>19.086666666666599</v>
      </c>
      <c r="I7" s="8">
        <v>1</v>
      </c>
      <c r="J7" s="8">
        <v>1</v>
      </c>
      <c r="K7" s="8" t="s">
        <v>19</v>
      </c>
      <c r="L7" s="8">
        <v>0.24666666666666601</v>
      </c>
      <c r="M7" s="8">
        <v>0</v>
      </c>
      <c r="N7" s="8">
        <v>0.96104110213871696</v>
      </c>
      <c r="O7" s="8">
        <v>0.47140452079103101</v>
      </c>
    </row>
    <row r="8" spans="1:15" x14ac:dyDescent="0.35">
      <c r="A8" t="s">
        <v>13</v>
      </c>
      <c r="B8">
        <v>0</v>
      </c>
      <c r="D8" s="8">
        <v>1</v>
      </c>
      <c r="E8" s="8">
        <v>9.6666666666666607</v>
      </c>
      <c r="F8" s="8">
        <v>9.42</v>
      </c>
      <c r="G8" s="8">
        <v>91.059999999999903</v>
      </c>
      <c r="H8" s="8">
        <v>19.086666666666599</v>
      </c>
      <c r="I8" s="8">
        <v>1</v>
      </c>
      <c r="J8" s="8">
        <v>1</v>
      </c>
      <c r="K8" s="8" t="s">
        <v>20</v>
      </c>
      <c r="L8" s="8">
        <v>0.24666666666666601</v>
      </c>
      <c r="M8" s="8">
        <v>0</v>
      </c>
      <c r="N8" s="8">
        <v>0.96104110213871696</v>
      </c>
      <c r="O8" s="8">
        <v>0.47140452079103101</v>
      </c>
    </row>
    <row r="9" spans="1:15" x14ac:dyDescent="0.35">
      <c r="A9" t="s">
        <v>13</v>
      </c>
      <c r="B9">
        <v>0</v>
      </c>
      <c r="D9" s="8">
        <v>1</v>
      </c>
      <c r="E9" s="8">
        <v>9.6666666666666607</v>
      </c>
      <c r="F9" s="8">
        <v>9.42</v>
      </c>
      <c r="G9" s="8">
        <v>91.059999999999903</v>
      </c>
      <c r="H9" s="8">
        <v>19.086666666666599</v>
      </c>
      <c r="I9" s="8">
        <v>1</v>
      </c>
      <c r="J9" s="8">
        <v>1</v>
      </c>
      <c r="K9" s="8" t="s">
        <v>21</v>
      </c>
      <c r="L9" s="8">
        <v>0.24666666666666601</v>
      </c>
      <c r="M9" s="8">
        <v>0</v>
      </c>
      <c r="N9" s="8">
        <v>0.96104110213871696</v>
      </c>
      <c r="O9" s="8">
        <v>0.47140452079103101</v>
      </c>
    </row>
    <row r="10" spans="1:15" x14ac:dyDescent="0.35">
      <c r="A10" t="s">
        <v>13</v>
      </c>
      <c r="B10">
        <v>0</v>
      </c>
      <c r="D10" s="8">
        <v>1</v>
      </c>
      <c r="E10" s="8">
        <v>9.6666666666666607</v>
      </c>
      <c r="F10" s="8">
        <v>9.42</v>
      </c>
      <c r="G10" s="8">
        <v>91.059999999999903</v>
      </c>
      <c r="H10" s="8">
        <v>19.086666666666599</v>
      </c>
      <c r="I10" s="8">
        <v>1</v>
      </c>
      <c r="J10" s="8">
        <v>1</v>
      </c>
      <c r="K10" s="8" t="s">
        <v>22</v>
      </c>
      <c r="L10" s="8">
        <v>0.24666666666666601</v>
      </c>
      <c r="M10" s="8">
        <v>0</v>
      </c>
      <c r="N10" s="8">
        <v>0.96104110213871696</v>
      </c>
      <c r="O10" s="8">
        <v>0.47140452079103101</v>
      </c>
    </row>
    <row r="11" spans="1:15" x14ac:dyDescent="0.35">
      <c r="A11" t="s">
        <v>13</v>
      </c>
      <c r="B11">
        <v>0</v>
      </c>
      <c r="D11" s="8">
        <v>1</v>
      </c>
      <c r="E11" s="8">
        <v>9.6666666666666607</v>
      </c>
      <c r="F11" s="8">
        <v>9.42</v>
      </c>
      <c r="G11" s="8">
        <v>91.059999999999903</v>
      </c>
      <c r="H11" s="8">
        <v>19.086666666666599</v>
      </c>
      <c r="I11" s="8">
        <v>1</v>
      </c>
      <c r="J11" s="8">
        <v>1</v>
      </c>
      <c r="K11" s="8" t="s">
        <v>23</v>
      </c>
      <c r="L11" s="8">
        <v>0.24666666666666601</v>
      </c>
      <c r="M11" s="8">
        <v>0</v>
      </c>
      <c r="N11" s="8">
        <v>0.96104110213871696</v>
      </c>
      <c r="O11" s="8">
        <v>0.47140452079103101</v>
      </c>
    </row>
    <row r="12" spans="1:15" x14ac:dyDescent="0.35">
      <c r="A12" t="s">
        <v>13</v>
      </c>
      <c r="B12">
        <v>0</v>
      </c>
      <c r="D12" s="8">
        <v>1</v>
      </c>
      <c r="E12" s="8">
        <v>9.6666666666666607</v>
      </c>
      <c r="F12" s="8">
        <v>9.42</v>
      </c>
      <c r="G12" s="8">
        <v>91.059999999999903</v>
      </c>
      <c r="H12" s="8">
        <v>19.086666666666599</v>
      </c>
      <c r="I12" s="8">
        <v>1</v>
      </c>
      <c r="J12" s="8">
        <v>1</v>
      </c>
      <c r="K12" s="8" t="s">
        <v>24</v>
      </c>
      <c r="L12" s="8">
        <v>0.24666666666666601</v>
      </c>
      <c r="M12" s="8">
        <v>0</v>
      </c>
      <c r="N12" s="8">
        <v>0.96104110213871696</v>
      </c>
      <c r="O12" s="8">
        <v>0.47140452079103101</v>
      </c>
    </row>
    <row r="13" spans="1:15" x14ac:dyDescent="0.35">
      <c r="A13" t="s">
        <v>25</v>
      </c>
      <c r="B13">
        <v>1</v>
      </c>
      <c r="C13">
        <v>0.50370932389141698</v>
      </c>
      <c r="D13" s="8">
        <v>2.0000103302130001</v>
      </c>
      <c r="E13" s="8">
        <v>9.3333230031203307</v>
      </c>
      <c r="F13" s="8">
        <v>2.4400103302130001</v>
      </c>
      <c r="G13" s="8">
        <v>22.773404542828199</v>
      </c>
      <c r="H13" s="8">
        <v>11.7733333333333</v>
      </c>
      <c r="I13" s="8">
        <v>0.255231206089226</v>
      </c>
      <c r="J13" s="8">
        <v>0.96551617273658596</v>
      </c>
      <c r="K13" s="8" t="s">
        <v>14</v>
      </c>
      <c r="L13" s="8">
        <v>6.8933126729073297</v>
      </c>
      <c r="M13" s="8">
        <v>0</v>
      </c>
      <c r="N13" s="8">
        <v>0.82849260708831896</v>
      </c>
      <c r="O13" s="8">
        <v>0.47140452079103101</v>
      </c>
    </row>
    <row r="14" spans="1:15" x14ac:dyDescent="0.35">
      <c r="A14" t="s">
        <v>25</v>
      </c>
      <c r="B14">
        <v>1</v>
      </c>
      <c r="C14">
        <v>0.499999999999999</v>
      </c>
      <c r="D14" s="8">
        <v>5.4464557155222302</v>
      </c>
      <c r="E14" s="8">
        <v>5.8868776178111002</v>
      </c>
      <c r="F14" s="8">
        <v>5.8864557155222297</v>
      </c>
      <c r="G14" s="8">
        <v>34.652844399944001</v>
      </c>
      <c r="H14" s="8">
        <v>11.7733333333333</v>
      </c>
      <c r="I14" s="8">
        <v>0.61573804555671796</v>
      </c>
      <c r="J14" s="8">
        <v>0.60898733977356201</v>
      </c>
      <c r="K14" s="8" t="s">
        <v>15</v>
      </c>
      <c r="L14" s="8">
        <v>4.2190228887051202E-4</v>
      </c>
      <c r="M14" s="8">
        <v>0</v>
      </c>
      <c r="N14" s="8">
        <v>0.82849260708831896</v>
      </c>
      <c r="O14" s="8">
        <v>0.47140452079103101</v>
      </c>
    </row>
    <row r="15" spans="1:15" x14ac:dyDescent="0.35">
      <c r="A15" t="s">
        <v>25</v>
      </c>
      <c r="B15">
        <v>1</v>
      </c>
      <c r="D15" s="8">
        <v>9.56</v>
      </c>
      <c r="E15" s="8">
        <v>1.7733333333333301</v>
      </c>
      <c r="F15" s="8">
        <v>9.3488000000000007</v>
      </c>
      <c r="G15" s="8">
        <v>16.578538666666599</v>
      </c>
      <c r="H15" s="8">
        <v>11.1221333333333</v>
      </c>
      <c r="I15" s="8">
        <v>0.97790794979079498</v>
      </c>
      <c r="J15" s="8">
        <v>0.18344827586206799</v>
      </c>
      <c r="K15" s="8" t="s">
        <v>16</v>
      </c>
      <c r="L15" s="8">
        <v>-7.5754666666666601</v>
      </c>
      <c r="M15" s="8">
        <v>0</v>
      </c>
      <c r="N15" s="8">
        <v>0.82849260708831896</v>
      </c>
      <c r="O15" s="8">
        <v>0.47140452079103101</v>
      </c>
    </row>
    <row r="16" spans="1:15" x14ac:dyDescent="0.35">
      <c r="A16" t="s">
        <v>25</v>
      </c>
      <c r="B16">
        <v>1</v>
      </c>
      <c r="D16" s="8">
        <v>1.3333333333333299</v>
      </c>
      <c r="E16" s="8">
        <v>9.55555555555555</v>
      </c>
      <c r="F16" s="8">
        <v>1.7733333333333301</v>
      </c>
      <c r="G16" s="8">
        <v>16.9451851851851</v>
      </c>
      <c r="H16" s="8">
        <v>11.3288888888888</v>
      </c>
      <c r="I16" s="8">
        <v>0.18549511854951101</v>
      </c>
      <c r="J16" s="8">
        <v>0.98850574712643602</v>
      </c>
      <c r="K16" s="8" t="s">
        <v>17</v>
      </c>
      <c r="L16" s="8">
        <v>7.7822222222222202</v>
      </c>
      <c r="M16" s="8">
        <v>0</v>
      </c>
      <c r="N16" s="8">
        <v>0.82849260708831896</v>
      </c>
      <c r="O16" s="8">
        <v>0.47140452079103101</v>
      </c>
    </row>
    <row r="17" spans="1:15" x14ac:dyDescent="0.35">
      <c r="A17" t="s">
        <v>25</v>
      </c>
      <c r="B17">
        <v>1</v>
      </c>
      <c r="D17" s="8">
        <v>9.0943396226415096</v>
      </c>
      <c r="E17" s="8">
        <v>2.2389937106918198</v>
      </c>
      <c r="F17" s="8">
        <v>9.1252830188679201</v>
      </c>
      <c r="G17" s="8">
        <v>20.431451287528098</v>
      </c>
      <c r="H17" s="8">
        <v>11.3642767295597</v>
      </c>
      <c r="I17" s="8">
        <v>0.95452751243388201</v>
      </c>
      <c r="J17" s="8">
        <v>0.231620039037085</v>
      </c>
      <c r="K17" s="8" t="s">
        <v>18</v>
      </c>
      <c r="L17" s="8">
        <v>-6.8862893081760896</v>
      </c>
      <c r="M17" s="8">
        <v>0</v>
      </c>
      <c r="N17" s="8">
        <v>0.82849260708831896</v>
      </c>
      <c r="O17" s="8">
        <v>0.47140452079103101</v>
      </c>
    </row>
    <row r="18" spans="1:15" x14ac:dyDescent="0.35">
      <c r="A18" t="s">
        <v>25</v>
      </c>
      <c r="B18">
        <v>1</v>
      </c>
      <c r="D18" s="8">
        <v>10</v>
      </c>
      <c r="E18" s="8">
        <v>1.3333333333333299</v>
      </c>
      <c r="F18" s="8">
        <v>9.56</v>
      </c>
      <c r="G18" s="8">
        <v>12.7466666666666</v>
      </c>
      <c r="H18" s="8">
        <v>10.893333333333301</v>
      </c>
      <c r="I18" s="8">
        <v>1</v>
      </c>
      <c r="J18" s="8">
        <v>0.13793103448275801</v>
      </c>
      <c r="K18" s="8" t="s">
        <v>19</v>
      </c>
      <c r="L18" s="8">
        <v>-8.2266666666666595</v>
      </c>
      <c r="M18" s="8">
        <v>0</v>
      </c>
      <c r="N18" s="8">
        <v>0.82849260708831896</v>
      </c>
      <c r="O18" s="8">
        <v>0.47140452079103101</v>
      </c>
    </row>
    <row r="19" spans="1:15" x14ac:dyDescent="0.35">
      <c r="A19" t="s">
        <v>25</v>
      </c>
      <c r="B19">
        <v>1</v>
      </c>
      <c r="D19" s="8">
        <v>1</v>
      </c>
      <c r="E19" s="8">
        <v>9.6666666666666607</v>
      </c>
      <c r="F19" s="8">
        <v>1.44</v>
      </c>
      <c r="G19" s="8">
        <v>13.9199999999999</v>
      </c>
      <c r="H19" s="8">
        <v>11.1066666666666</v>
      </c>
      <c r="I19" s="8">
        <v>0.15062761506276101</v>
      </c>
      <c r="J19" s="8">
        <v>1</v>
      </c>
      <c r="K19" s="8" t="s">
        <v>20</v>
      </c>
      <c r="L19" s="8">
        <v>8.2266666666666595</v>
      </c>
      <c r="M19" s="8">
        <v>0</v>
      </c>
      <c r="N19" s="8">
        <v>0.82849260708831896</v>
      </c>
      <c r="O19" s="8">
        <v>0.47140452079103101</v>
      </c>
    </row>
    <row r="20" spans="1:15" x14ac:dyDescent="0.35">
      <c r="A20" t="s">
        <v>25</v>
      </c>
      <c r="B20">
        <v>1</v>
      </c>
      <c r="D20" s="8">
        <v>10</v>
      </c>
      <c r="E20" s="8">
        <v>1.3333333333333299</v>
      </c>
      <c r="F20" s="8">
        <v>9.56</v>
      </c>
      <c r="G20" s="8">
        <v>12.7466666666666</v>
      </c>
      <c r="H20" s="8">
        <v>10.893333333333301</v>
      </c>
      <c r="I20" s="8">
        <v>1</v>
      </c>
      <c r="J20" s="8">
        <v>0.13793103448275801</v>
      </c>
      <c r="K20" s="8" t="s">
        <v>21</v>
      </c>
      <c r="L20" s="8">
        <v>-8.2266666666666595</v>
      </c>
      <c r="M20" s="8">
        <v>0</v>
      </c>
      <c r="N20" s="8">
        <v>0.82849260708831896</v>
      </c>
      <c r="O20" s="8">
        <v>0.47140452079103101</v>
      </c>
    </row>
    <row r="21" spans="1:15" x14ac:dyDescent="0.35">
      <c r="A21" t="s">
        <v>25</v>
      </c>
      <c r="B21">
        <v>1</v>
      </c>
      <c r="D21" s="8">
        <v>10</v>
      </c>
      <c r="E21" s="8">
        <v>1.3333333333333299</v>
      </c>
      <c r="F21" s="8">
        <v>9.56</v>
      </c>
      <c r="G21" s="8">
        <v>12.7466666666666</v>
      </c>
      <c r="H21" s="8">
        <v>10.893333333333301</v>
      </c>
      <c r="I21" s="8">
        <v>1</v>
      </c>
      <c r="J21" s="8">
        <v>0.13793103448275801</v>
      </c>
      <c r="K21" s="8" t="s">
        <v>22</v>
      </c>
      <c r="L21" s="8">
        <v>-8.2266666666666595</v>
      </c>
      <c r="M21" s="8">
        <v>0</v>
      </c>
      <c r="N21" s="8">
        <v>0.82849260708831896</v>
      </c>
      <c r="O21" s="8">
        <v>0.47140452079103101</v>
      </c>
    </row>
    <row r="22" spans="1:15" x14ac:dyDescent="0.35">
      <c r="A22" t="s">
        <v>25</v>
      </c>
      <c r="B22">
        <v>1</v>
      </c>
      <c r="D22" s="8">
        <v>1</v>
      </c>
      <c r="E22" s="8">
        <v>9.6666666666666607</v>
      </c>
      <c r="F22" s="8">
        <v>1.44</v>
      </c>
      <c r="G22" s="8">
        <v>13.9199999999999</v>
      </c>
      <c r="H22" s="8">
        <v>11.1066666666666</v>
      </c>
      <c r="I22" s="8">
        <v>0.15062761506276101</v>
      </c>
      <c r="J22" s="8">
        <v>1</v>
      </c>
      <c r="K22" s="8" t="s">
        <v>23</v>
      </c>
      <c r="L22" s="8">
        <v>8.2266666666666595</v>
      </c>
      <c r="M22" s="8">
        <v>0</v>
      </c>
      <c r="N22" s="8">
        <v>0.82849260708831896</v>
      </c>
      <c r="O22" s="8">
        <v>0.47140452079103101</v>
      </c>
    </row>
    <row r="23" spans="1:15" x14ac:dyDescent="0.35">
      <c r="A23" t="s">
        <v>25</v>
      </c>
      <c r="B23">
        <v>1</v>
      </c>
      <c r="D23" s="8">
        <v>10</v>
      </c>
      <c r="E23" s="8">
        <v>1.3333333333333299</v>
      </c>
      <c r="F23" s="8">
        <v>9.56</v>
      </c>
      <c r="G23" s="8">
        <v>12.7466666666666</v>
      </c>
      <c r="H23" s="8">
        <v>10.893333333333301</v>
      </c>
      <c r="I23" s="8">
        <v>1</v>
      </c>
      <c r="J23" s="8">
        <v>0.13793103448275801</v>
      </c>
      <c r="K23" s="8" t="s">
        <v>24</v>
      </c>
      <c r="L23" s="8">
        <v>-8.2266666666666595</v>
      </c>
      <c r="M23" s="8">
        <v>0</v>
      </c>
      <c r="N23" s="8">
        <v>0.82849260708831896</v>
      </c>
      <c r="O23" s="8">
        <v>0.47140452079103101</v>
      </c>
    </row>
    <row r="24" spans="1:15" x14ac:dyDescent="0.35">
      <c r="A24" t="s">
        <v>26</v>
      </c>
      <c r="B24">
        <v>2</v>
      </c>
      <c r="C24">
        <v>0.67415730337078605</v>
      </c>
      <c r="D24" s="8">
        <v>9.9999976866124598</v>
      </c>
      <c r="E24" s="8">
        <v>9.6666658955374896</v>
      </c>
      <c r="F24" s="8">
        <v>5.2800009253550098</v>
      </c>
      <c r="G24" s="8">
        <v>51.0400048735357</v>
      </c>
      <c r="H24" s="8">
        <v>14.946666820892499</v>
      </c>
      <c r="I24" s="8">
        <v>0.73333346185486303</v>
      </c>
      <c r="J24" s="8">
        <v>0.99999992022801598</v>
      </c>
      <c r="K24" s="8" t="s">
        <v>14</v>
      </c>
      <c r="L24" s="8">
        <v>4.38666497018247</v>
      </c>
      <c r="M24" s="8">
        <v>0</v>
      </c>
      <c r="N24" s="8">
        <v>3.4236822282449002</v>
      </c>
      <c r="O24" s="8">
        <v>0.47140452079103101</v>
      </c>
    </row>
    <row r="25" spans="1:15" x14ac:dyDescent="0.35">
      <c r="A25" t="s">
        <v>26</v>
      </c>
      <c r="B25">
        <v>2</v>
      </c>
      <c r="C25">
        <v>0.49999999943053403</v>
      </c>
      <c r="D25" s="8">
        <v>9.0000000233832598</v>
      </c>
      <c r="E25" s="8">
        <v>9.3333333411277497</v>
      </c>
      <c r="F25" s="8">
        <v>5.6799999906466896</v>
      </c>
      <c r="G25" s="8">
        <v>53.013333290307997</v>
      </c>
      <c r="H25" s="8">
        <v>15.013333331774399</v>
      </c>
      <c r="I25" s="8">
        <v>0.78888888758981801</v>
      </c>
      <c r="J25" s="8">
        <v>0.96551724218562895</v>
      </c>
      <c r="K25" s="8" t="s">
        <v>15</v>
      </c>
      <c r="L25" s="8">
        <v>3.6533333504810601</v>
      </c>
      <c r="M25" s="8">
        <v>0</v>
      </c>
      <c r="N25" s="8">
        <v>3.4236822282449002</v>
      </c>
      <c r="O25" s="8">
        <v>0.47140452079103101</v>
      </c>
    </row>
    <row r="26" spans="1:15" x14ac:dyDescent="0.35">
      <c r="A26" t="s">
        <v>26</v>
      </c>
      <c r="B26">
        <v>2</v>
      </c>
      <c r="D26" s="8">
        <v>5.28</v>
      </c>
      <c r="E26" s="8">
        <v>5.6133333333333297</v>
      </c>
      <c r="F26" s="8">
        <v>6.8927999999999896</v>
      </c>
      <c r="G26" s="8">
        <v>38.691583999999999</v>
      </c>
      <c r="H26" s="8">
        <v>12.506133333333301</v>
      </c>
      <c r="I26" s="8">
        <v>0.95733333333333304</v>
      </c>
      <c r="J26" s="8">
        <v>0.580689655172413</v>
      </c>
      <c r="K26" s="8" t="s">
        <v>16</v>
      </c>
      <c r="L26" s="8">
        <v>-1.2794666666666601</v>
      </c>
      <c r="M26" s="8">
        <v>0</v>
      </c>
      <c r="N26" s="8">
        <v>3.4236822282449002</v>
      </c>
      <c r="O26" s="8">
        <v>0.47140452079103101</v>
      </c>
    </row>
    <row r="27" spans="1:15" x14ac:dyDescent="0.35">
      <c r="A27" t="s">
        <v>26</v>
      </c>
      <c r="B27">
        <v>2</v>
      </c>
      <c r="D27" s="8">
        <v>9.6666666666666607</v>
      </c>
      <c r="E27" s="8">
        <v>9.55555555555555</v>
      </c>
      <c r="F27" s="8">
        <v>5.4133333333333304</v>
      </c>
      <c r="G27" s="8">
        <v>51.727407407407398</v>
      </c>
      <c r="H27" s="8">
        <v>14.968888888888801</v>
      </c>
      <c r="I27" s="8">
        <v>0.75185185185185199</v>
      </c>
      <c r="J27" s="8">
        <v>0.98850574712643602</v>
      </c>
      <c r="K27" s="8" t="s">
        <v>17</v>
      </c>
      <c r="L27" s="8">
        <v>4.1422222222222196</v>
      </c>
      <c r="M27" s="8">
        <v>0</v>
      </c>
      <c r="N27" s="8">
        <v>3.4236822282449002</v>
      </c>
      <c r="O27" s="8">
        <v>0.47140452079103101</v>
      </c>
    </row>
    <row r="28" spans="1:15" x14ac:dyDescent="0.35">
      <c r="A28" t="s">
        <v>26</v>
      </c>
      <c r="B28">
        <v>2</v>
      </c>
      <c r="D28" s="8">
        <v>5.52830188679245</v>
      </c>
      <c r="E28" s="8">
        <v>5.8616352201257804</v>
      </c>
      <c r="F28" s="8">
        <v>6.8332075471697999</v>
      </c>
      <c r="G28" s="8">
        <v>40.0537700249198</v>
      </c>
      <c r="H28" s="8">
        <v>12.6948427672955</v>
      </c>
      <c r="I28" s="8">
        <v>0.94905660377358403</v>
      </c>
      <c r="J28" s="8">
        <v>0.60637605725439103</v>
      </c>
      <c r="K28" s="8" t="s">
        <v>18</v>
      </c>
      <c r="L28" s="8">
        <v>-0.97157232704402197</v>
      </c>
      <c r="M28" s="8">
        <v>0</v>
      </c>
      <c r="N28" s="8">
        <v>3.4236822282449002</v>
      </c>
      <c r="O28" s="8">
        <v>0.47140452079103101</v>
      </c>
    </row>
    <row r="29" spans="1:15" x14ac:dyDescent="0.35">
      <c r="A29" t="s">
        <v>26</v>
      </c>
      <c r="B29">
        <v>2</v>
      </c>
      <c r="D29" s="8">
        <v>4</v>
      </c>
      <c r="E29" s="8">
        <v>4.3333333333333304</v>
      </c>
      <c r="F29" s="8">
        <v>7.2</v>
      </c>
      <c r="G29" s="8">
        <v>31.2</v>
      </c>
      <c r="H29" s="8">
        <v>11.533333333333299</v>
      </c>
      <c r="I29" s="8">
        <v>1</v>
      </c>
      <c r="J29" s="8">
        <v>0.44827586206896503</v>
      </c>
      <c r="K29" s="8" t="s">
        <v>19</v>
      </c>
      <c r="L29" s="8">
        <v>-2.86666666666666</v>
      </c>
      <c r="M29" s="8">
        <v>0</v>
      </c>
      <c r="N29" s="8">
        <v>3.4236822282449002</v>
      </c>
      <c r="O29" s="8">
        <v>0.47140452079103101</v>
      </c>
    </row>
    <row r="30" spans="1:15" x14ac:dyDescent="0.35">
      <c r="A30" t="s">
        <v>26</v>
      </c>
      <c r="B30">
        <v>2</v>
      </c>
      <c r="D30" s="8">
        <v>10</v>
      </c>
      <c r="E30" s="8">
        <v>9.6666666666666607</v>
      </c>
      <c r="F30" s="8">
        <v>5.28</v>
      </c>
      <c r="G30" s="8">
        <v>51.04</v>
      </c>
      <c r="H30" s="8">
        <v>14.9466666666666</v>
      </c>
      <c r="I30" s="8">
        <v>0.73333333333333295</v>
      </c>
      <c r="J30" s="8">
        <v>1</v>
      </c>
      <c r="K30" s="8" t="s">
        <v>20</v>
      </c>
      <c r="L30" s="8">
        <v>4.3866666666666596</v>
      </c>
      <c r="M30" s="8">
        <v>0</v>
      </c>
      <c r="N30" s="8">
        <v>3.4236822282449002</v>
      </c>
      <c r="O30" s="8">
        <v>0.47140452079103101</v>
      </c>
    </row>
    <row r="31" spans="1:15" x14ac:dyDescent="0.35">
      <c r="A31" t="s">
        <v>26</v>
      </c>
      <c r="B31">
        <v>2</v>
      </c>
      <c r="D31" s="8">
        <v>4</v>
      </c>
      <c r="E31" s="8">
        <v>4.3333333333333304</v>
      </c>
      <c r="F31" s="8">
        <v>7.2</v>
      </c>
      <c r="G31" s="8">
        <v>31.2</v>
      </c>
      <c r="H31" s="8">
        <v>11.533333333333299</v>
      </c>
      <c r="I31" s="8">
        <v>1</v>
      </c>
      <c r="J31" s="8">
        <v>0.44827586206896503</v>
      </c>
      <c r="K31" s="8" t="s">
        <v>21</v>
      </c>
      <c r="L31" s="8">
        <v>-2.86666666666666</v>
      </c>
      <c r="M31" s="8">
        <v>0</v>
      </c>
      <c r="N31" s="8">
        <v>3.4236822282449002</v>
      </c>
      <c r="O31" s="8">
        <v>0.47140452079103101</v>
      </c>
    </row>
    <row r="32" spans="1:15" x14ac:dyDescent="0.35">
      <c r="A32" t="s">
        <v>26</v>
      </c>
      <c r="B32">
        <v>2</v>
      </c>
      <c r="D32" s="8">
        <v>10</v>
      </c>
      <c r="E32" s="8">
        <v>9.6666666666666607</v>
      </c>
      <c r="F32" s="8">
        <v>5.28</v>
      </c>
      <c r="G32" s="8">
        <v>51.04</v>
      </c>
      <c r="H32" s="8">
        <v>14.9466666666666</v>
      </c>
      <c r="I32" s="8">
        <v>0.73333333333333295</v>
      </c>
      <c r="J32" s="8">
        <v>1</v>
      </c>
      <c r="K32" s="8" t="s">
        <v>22</v>
      </c>
      <c r="L32" s="8">
        <v>4.3866666666666596</v>
      </c>
      <c r="M32" s="8">
        <v>0</v>
      </c>
      <c r="N32" s="8">
        <v>3.4236822282449002</v>
      </c>
      <c r="O32" s="8">
        <v>0.47140452079103101</v>
      </c>
    </row>
    <row r="33" spans="1:15" x14ac:dyDescent="0.35">
      <c r="A33" t="s">
        <v>26</v>
      </c>
      <c r="B33">
        <v>2</v>
      </c>
      <c r="D33" s="8">
        <v>10</v>
      </c>
      <c r="E33" s="8">
        <v>9.6666666666666607</v>
      </c>
      <c r="F33" s="8">
        <v>5.28</v>
      </c>
      <c r="G33" s="8">
        <v>51.04</v>
      </c>
      <c r="H33" s="8">
        <v>14.9466666666666</v>
      </c>
      <c r="I33" s="8">
        <v>0.73333333333333295</v>
      </c>
      <c r="J33" s="8">
        <v>1</v>
      </c>
      <c r="K33" s="8" t="s">
        <v>23</v>
      </c>
      <c r="L33" s="8">
        <v>4.3866666666666596</v>
      </c>
      <c r="M33" s="8">
        <v>0</v>
      </c>
      <c r="N33" s="8">
        <v>3.4236822282449002</v>
      </c>
      <c r="O33" s="8">
        <v>0.47140452079103101</v>
      </c>
    </row>
    <row r="34" spans="1:15" x14ac:dyDescent="0.35">
      <c r="A34" t="s">
        <v>26</v>
      </c>
      <c r="B34">
        <v>2</v>
      </c>
      <c r="D34" s="8">
        <v>10</v>
      </c>
      <c r="E34" s="8">
        <v>9.6666666666666607</v>
      </c>
      <c r="F34" s="8">
        <v>5.28</v>
      </c>
      <c r="G34" s="8">
        <v>51.04</v>
      </c>
      <c r="H34" s="8">
        <v>14.9466666666666</v>
      </c>
      <c r="I34" s="8">
        <v>0.73333333333333295</v>
      </c>
      <c r="J34" s="8">
        <v>1</v>
      </c>
      <c r="K34" s="8" t="s">
        <v>24</v>
      </c>
      <c r="L34" s="8">
        <v>4.3866666666666596</v>
      </c>
      <c r="M34" s="8">
        <v>0</v>
      </c>
      <c r="N34" s="8">
        <v>3.4236822282449002</v>
      </c>
      <c r="O34" s="8">
        <v>0.47140452079103101</v>
      </c>
    </row>
    <row r="35" spans="1:15" x14ac:dyDescent="0.35">
      <c r="A35" t="s">
        <v>27</v>
      </c>
      <c r="B35">
        <v>3</v>
      </c>
      <c r="C35">
        <v>0.53134635149023601</v>
      </c>
      <c r="D35" s="8">
        <v>7.0000000006500596</v>
      </c>
      <c r="E35" s="8">
        <v>7.3333333326832602</v>
      </c>
      <c r="F35" s="8">
        <v>7.5200000005980501</v>
      </c>
      <c r="G35" s="8">
        <v>55.146666666163902</v>
      </c>
      <c r="H35" s="8">
        <v>14.8533333332813</v>
      </c>
      <c r="I35" s="8">
        <v>0.80000000006362304</v>
      </c>
      <c r="J35" s="8">
        <v>0.91666666658540796</v>
      </c>
      <c r="K35" s="8" t="s">
        <v>14</v>
      </c>
      <c r="L35" s="8">
        <v>-0.186666667914789</v>
      </c>
      <c r="M35" s="8">
        <v>0</v>
      </c>
      <c r="N35" s="8">
        <v>0.97979589711327097</v>
      </c>
      <c r="O35" s="8">
        <v>2.4944382578492901</v>
      </c>
    </row>
    <row r="36" spans="1:15" x14ac:dyDescent="0.35">
      <c r="A36" t="s">
        <v>27</v>
      </c>
      <c r="B36">
        <v>3</v>
      </c>
      <c r="C36">
        <v>0.50000325151097802</v>
      </c>
      <c r="D36" s="8">
        <v>6.9999996904077699</v>
      </c>
      <c r="E36" s="8">
        <v>7.3333334365307401</v>
      </c>
      <c r="F36" s="8">
        <v>7.5199997151751496</v>
      </c>
      <c r="G36" s="8">
        <v>55.146665353995601</v>
      </c>
      <c r="H36" s="8">
        <v>14.853333151705799</v>
      </c>
      <c r="I36" s="8">
        <v>0.79999996969948395</v>
      </c>
      <c r="J36" s="8">
        <v>0.91666667956634196</v>
      </c>
      <c r="K36" s="8" t="s">
        <v>15</v>
      </c>
      <c r="L36" s="8">
        <v>-0.18666627864440999</v>
      </c>
      <c r="M36" s="8">
        <v>0</v>
      </c>
      <c r="N36" s="8">
        <v>0.97979589711327097</v>
      </c>
      <c r="O36" s="8">
        <v>2.4944382578492901</v>
      </c>
    </row>
    <row r="37" spans="1:15" x14ac:dyDescent="0.35">
      <c r="A37" t="s">
        <v>27</v>
      </c>
      <c r="B37">
        <v>3</v>
      </c>
      <c r="D37" s="8">
        <v>9.4</v>
      </c>
      <c r="E37" s="8">
        <v>4.93333333333333</v>
      </c>
      <c r="F37" s="8">
        <v>9.2319999999999904</v>
      </c>
      <c r="G37" s="8">
        <v>45.544533333333298</v>
      </c>
      <c r="H37" s="8">
        <v>14.165333333333299</v>
      </c>
      <c r="I37" s="8">
        <v>0.98212765957446702</v>
      </c>
      <c r="J37" s="8">
        <v>0.61666666666666603</v>
      </c>
      <c r="K37" s="8" t="s">
        <v>16</v>
      </c>
      <c r="L37" s="8">
        <v>-4.2986666666666604</v>
      </c>
      <c r="M37" s="8">
        <v>0</v>
      </c>
      <c r="N37" s="8">
        <v>0.97979589711327097</v>
      </c>
      <c r="O37" s="8">
        <v>2.4944382578492901</v>
      </c>
    </row>
    <row r="38" spans="1:15" x14ac:dyDescent="0.35">
      <c r="A38" t="s">
        <v>27</v>
      </c>
      <c r="B38">
        <v>3</v>
      </c>
      <c r="D38" s="8">
        <v>4.3333333333333304</v>
      </c>
      <c r="E38" s="8">
        <v>7.7777777777777697</v>
      </c>
      <c r="F38" s="8">
        <v>4.93333333333333</v>
      </c>
      <c r="G38" s="8">
        <v>38.370370370370402</v>
      </c>
      <c r="H38" s="8">
        <v>12.7111111111111</v>
      </c>
      <c r="I38" s="8">
        <v>0.52482269503546097</v>
      </c>
      <c r="J38" s="8">
        <v>0.97222222222222199</v>
      </c>
      <c r="K38" s="8" t="s">
        <v>17</v>
      </c>
      <c r="L38" s="8">
        <v>2.8444444444444401</v>
      </c>
      <c r="M38" s="8">
        <v>0</v>
      </c>
      <c r="N38" s="8">
        <v>0.97979589711327097</v>
      </c>
      <c r="O38" s="8">
        <v>2.4944382578492901</v>
      </c>
    </row>
    <row r="39" spans="1:15" x14ac:dyDescent="0.35">
      <c r="A39" t="s">
        <v>27</v>
      </c>
      <c r="B39">
        <v>3</v>
      </c>
      <c r="D39" s="8">
        <v>9.1132075471698109</v>
      </c>
      <c r="E39" s="8">
        <v>5.2201257861635204</v>
      </c>
      <c r="F39" s="8">
        <v>9.1516981132075408</v>
      </c>
      <c r="G39" s="8">
        <v>47.773015307938699</v>
      </c>
      <c r="H39" s="8">
        <v>14.371823899371</v>
      </c>
      <c r="I39" s="8">
        <v>0.97358490566037703</v>
      </c>
      <c r="J39" s="8">
        <v>0.65251572327044005</v>
      </c>
      <c r="K39" s="8" t="s">
        <v>18</v>
      </c>
      <c r="L39" s="8">
        <v>-3.9315723270440199</v>
      </c>
      <c r="M39" s="8">
        <v>0</v>
      </c>
      <c r="N39" s="8">
        <v>0.97979589711327097</v>
      </c>
      <c r="O39" s="8">
        <v>2.4944382578492901</v>
      </c>
    </row>
    <row r="40" spans="1:15" x14ac:dyDescent="0.35">
      <c r="A40" t="s">
        <v>27</v>
      </c>
      <c r="B40">
        <v>3</v>
      </c>
      <c r="D40" s="8">
        <v>10</v>
      </c>
      <c r="E40" s="8">
        <v>4.3333333333333304</v>
      </c>
      <c r="F40" s="8">
        <v>9.4</v>
      </c>
      <c r="G40" s="8">
        <v>40.733333333333299</v>
      </c>
      <c r="H40" s="8">
        <v>13.733333333333301</v>
      </c>
      <c r="I40" s="8">
        <v>1</v>
      </c>
      <c r="J40" s="8">
        <v>0.54166666666666596</v>
      </c>
      <c r="K40" s="8" t="s">
        <v>19</v>
      </c>
      <c r="L40" s="8">
        <v>-5.0666666666666602</v>
      </c>
      <c r="M40" s="8">
        <v>0</v>
      </c>
      <c r="N40" s="8">
        <v>0.97979589711327097</v>
      </c>
      <c r="O40" s="8">
        <v>2.4944382578492901</v>
      </c>
    </row>
    <row r="41" spans="1:15" x14ac:dyDescent="0.35">
      <c r="A41" t="s">
        <v>27</v>
      </c>
      <c r="B41">
        <v>3</v>
      </c>
      <c r="D41" s="8">
        <v>5</v>
      </c>
      <c r="E41" s="8">
        <v>8</v>
      </c>
      <c r="F41" s="8">
        <v>5.6</v>
      </c>
      <c r="G41" s="8">
        <v>44.8</v>
      </c>
      <c r="H41" s="8">
        <v>13.6</v>
      </c>
      <c r="I41" s="8">
        <v>0.59574468085106302</v>
      </c>
      <c r="J41" s="8">
        <v>1</v>
      </c>
      <c r="K41" s="8" t="s">
        <v>20</v>
      </c>
      <c r="L41" s="8">
        <v>2.4</v>
      </c>
      <c r="M41" s="8">
        <v>0</v>
      </c>
      <c r="N41" s="8">
        <v>0.97979589711327097</v>
      </c>
      <c r="O41" s="8">
        <v>2.4944382578492901</v>
      </c>
    </row>
    <row r="42" spans="1:15" x14ac:dyDescent="0.35">
      <c r="A42" t="s">
        <v>27</v>
      </c>
      <c r="B42">
        <v>3</v>
      </c>
      <c r="D42" s="8">
        <v>10</v>
      </c>
      <c r="E42" s="8">
        <v>4.3333333333333304</v>
      </c>
      <c r="F42" s="8">
        <v>9.4</v>
      </c>
      <c r="G42" s="8">
        <v>40.733333333333299</v>
      </c>
      <c r="H42" s="8">
        <v>13.733333333333301</v>
      </c>
      <c r="I42" s="8">
        <v>1</v>
      </c>
      <c r="J42" s="8">
        <v>0.54166666666666596</v>
      </c>
      <c r="K42" s="8" t="s">
        <v>21</v>
      </c>
      <c r="L42" s="8">
        <v>-5.0666666666666602</v>
      </c>
      <c r="M42" s="8">
        <v>0</v>
      </c>
      <c r="N42" s="8">
        <v>0.97979589711327097</v>
      </c>
      <c r="O42" s="8">
        <v>2.4944382578492901</v>
      </c>
    </row>
    <row r="43" spans="1:15" x14ac:dyDescent="0.35">
      <c r="A43" t="s">
        <v>27</v>
      </c>
      <c r="B43">
        <v>3</v>
      </c>
      <c r="D43" s="8">
        <v>10</v>
      </c>
      <c r="E43" s="8">
        <v>4.3333333333333304</v>
      </c>
      <c r="F43" s="8">
        <v>9.4</v>
      </c>
      <c r="G43" s="8">
        <v>40.733333333333299</v>
      </c>
      <c r="H43" s="8">
        <v>13.733333333333301</v>
      </c>
      <c r="I43" s="8">
        <v>1</v>
      </c>
      <c r="J43" s="8">
        <v>0.54166666666666596</v>
      </c>
      <c r="K43" s="8" t="s">
        <v>22</v>
      </c>
      <c r="L43" s="8">
        <v>-5.0666666666666602</v>
      </c>
      <c r="M43" s="8">
        <v>0</v>
      </c>
      <c r="N43" s="8">
        <v>0.97979589711327097</v>
      </c>
      <c r="O43" s="8">
        <v>2.4944382578492901</v>
      </c>
    </row>
    <row r="44" spans="1:15" x14ac:dyDescent="0.35">
      <c r="A44" t="s">
        <v>27</v>
      </c>
      <c r="B44">
        <v>3</v>
      </c>
      <c r="D44" s="8">
        <v>1</v>
      </c>
      <c r="E44" s="8">
        <v>6.6666666666666599</v>
      </c>
      <c r="F44" s="8">
        <v>1.6</v>
      </c>
      <c r="G44" s="8">
        <v>10.6666666666666</v>
      </c>
      <c r="H44" s="8">
        <v>8.2666666666666604</v>
      </c>
      <c r="I44" s="8">
        <v>0.170212765957446</v>
      </c>
      <c r="J44" s="8">
        <v>0.83333333333333304</v>
      </c>
      <c r="K44" s="8" t="s">
        <v>23</v>
      </c>
      <c r="L44" s="8">
        <v>5.0666666666666602</v>
      </c>
      <c r="M44" s="8">
        <v>0</v>
      </c>
      <c r="N44" s="8">
        <v>0.97979589711327097</v>
      </c>
      <c r="O44" s="8">
        <v>2.4944382578492901</v>
      </c>
    </row>
    <row r="45" spans="1:15" x14ac:dyDescent="0.35">
      <c r="A45" t="s">
        <v>27</v>
      </c>
      <c r="B45">
        <v>3</v>
      </c>
      <c r="D45" s="8">
        <v>10</v>
      </c>
      <c r="E45" s="8">
        <v>4.3333333333333304</v>
      </c>
      <c r="F45" s="8">
        <v>9.4</v>
      </c>
      <c r="G45" s="8">
        <v>40.733333333333299</v>
      </c>
      <c r="H45" s="8">
        <v>13.733333333333301</v>
      </c>
      <c r="I45" s="8">
        <v>1</v>
      </c>
      <c r="J45" s="8">
        <v>0.54166666666666596</v>
      </c>
      <c r="K45" s="8" t="s">
        <v>24</v>
      </c>
      <c r="L45" s="8">
        <v>-5.0666666666666602</v>
      </c>
      <c r="M45" s="8">
        <v>0</v>
      </c>
      <c r="N45" s="8">
        <v>0.97979589711327097</v>
      </c>
      <c r="O45" s="8">
        <v>2.4944382578492901</v>
      </c>
    </row>
    <row r="46" spans="1:15" x14ac:dyDescent="0.35">
      <c r="A46" t="s">
        <v>28</v>
      </c>
      <c r="B46">
        <v>4</v>
      </c>
      <c r="C46">
        <v>0.5</v>
      </c>
      <c r="D46" s="8">
        <v>4.9999999999045599</v>
      </c>
      <c r="E46" s="8">
        <v>7.3333333333015203</v>
      </c>
      <c r="F46" s="8">
        <v>8.0599999999885394</v>
      </c>
      <c r="G46" s="8">
        <v>59.106666666326198</v>
      </c>
      <c r="H46" s="8">
        <v>15.39333333329</v>
      </c>
      <c r="I46" s="8">
        <v>0.99999999999857803</v>
      </c>
      <c r="J46" s="8">
        <v>0.99999999999566103</v>
      </c>
      <c r="K46" s="8" t="s">
        <v>14</v>
      </c>
      <c r="L46" s="8">
        <v>-0.72666666668702595</v>
      </c>
      <c r="M46" s="8">
        <v>0</v>
      </c>
      <c r="N46" s="8">
        <v>2.3348661631879399</v>
      </c>
      <c r="O46" s="8">
        <v>3.2659863237109001</v>
      </c>
    </row>
    <row r="47" spans="1:15" x14ac:dyDescent="0.35">
      <c r="A47" t="s">
        <v>28</v>
      </c>
      <c r="B47">
        <v>4</v>
      </c>
      <c r="C47">
        <v>0.49999974484723902</v>
      </c>
      <c r="D47" s="8">
        <v>5.0000007366096098</v>
      </c>
      <c r="E47" s="8">
        <v>7.3333330877967899</v>
      </c>
      <c r="F47" s="8">
        <v>8.0599999116068393</v>
      </c>
      <c r="G47" s="8">
        <v>59.106664039425702</v>
      </c>
      <c r="H47" s="8">
        <v>15.393332999403601</v>
      </c>
      <c r="I47" s="8">
        <v>0.99999998903310705</v>
      </c>
      <c r="J47" s="8">
        <v>0.99999996651774403</v>
      </c>
      <c r="K47" s="8" t="s">
        <v>15</v>
      </c>
      <c r="L47" s="8">
        <v>-0.72666682381005099</v>
      </c>
      <c r="M47" s="8">
        <v>0</v>
      </c>
      <c r="N47" s="8">
        <v>2.3348661631879399</v>
      </c>
      <c r="O47" s="8">
        <v>3.2659863237109001</v>
      </c>
    </row>
    <row r="48" spans="1:15" x14ac:dyDescent="0.35">
      <c r="A48" t="s">
        <v>28</v>
      </c>
      <c r="B48">
        <v>4</v>
      </c>
      <c r="D48" s="8">
        <v>4.78</v>
      </c>
      <c r="E48" s="8">
        <v>7.26</v>
      </c>
      <c r="F48" s="8">
        <v>8.0335999999999999</v>
      </c>
      <c r="G48" s="8">
        <v>58.323936000000003</v>
      </c>
      <c r="H48" s="8">
        <v>15.2936</v>
      </c>
      <c r="I48" s="8">
        <v>0.996724565756823</v>
      </c>
      <c r="J48" s="8">
        <v>0.99</v>
      </c>
      <c r="K48" s="8" t="s">
        <v>16</v>
      </c>
      <c r="L48" s="8">
        <v>-0.77359999999999896</v>
      </c>
      <c r="M48" s="8">
        <v>0</v>
      </c>
      <c r="N48" s="8">
        <v>2.3348661631879399</v>
      </c>
      <c r="O48" s="8">
        <v>3.2659863237109001</v>
      </c>
    </row>
    <row r="49" spans="1:15" x14ac:dyDescent="0.35">
      <c r="A49" t="s">
        <v>28</v>
      </c>
      <c r="B49">
        <v>4</v>
      </c>
      <c r="D49" s="8">
        <v>5</v>
      </c>
      <c r="E49" s="8">
        <v>7.3333333333333304</v>
      </c>
      <c r="F49" s="8">
        <v>8.06</v>
      </c>
      <c r="G49" s="8">
        <v>59.106666666666598</v>
      </c>
      <c r="H49" s="8">
        <v>15.393333333333301</v>
      </c>
      <c r="I49" s="8">
        <v>1</v>
      </c>
      <c r="J49" s="8">
        <v>1</v>
      </c>
      <c r="K49" s="8" t="s">
        <v>17</v>
      </c>
      <c r="L49" s="8">
        <v>-0.72666666666666702</v>
      </c>
      <c r="M49" s="8">
        <v>0</v>
      </c>
      <c r="N49" s="8">
        <v>2.3348661631879399</v>
      </c>
      <c r="O49" s="8">
        <v>3.2659863237109001</v>
      </c>
    </row>
    <row r="50" spans="1:15" x14ac:dyDescent="0.35">
      <c r="A50" t="s">
        <v>28</v>
      </c>
      <c r="B50">
        <v>4</v>
      </c>
      <c r="D50" s="8">
        <v>4.7924528301886697</v>
      </c>
      <c r="E50" s="8">
        <v>7.2641509433962197</v>
      </c>
      <c r="F50" s="8">
        <v>8.0350943396226402</v>
      </c>
      <c r="G50" s="8">
        <v>58.368138127447402</v>
      </c>
      <c r="H50" s="8">
        <v>15.2992452830188</v>
      </c>
      <c r="I50" s="8">
        <v>0.99690996769511597</v>
      </c>
      <c r="J50" s="8">
        <v>0.99056603773584895</v>
      </c>
      <c r="K50" s="8" t="s">
        <v>18</v>
      </c>
      <c r="L50" s="8">
        <v>-0.77094339622641295</v>
      </c>
      <c r="M50" s="8">
        <v>0</v>
      </c>
      <c r="N50" s="8">
        <v>2.3348661631879399</v>
      </c>
      <c r="O50" s="8">
        <v>3.2659863237109001</v>
      </c>
    </row>
    <row r="51" spans="1:15" x14ac:dyDescent="0.35">
      <c r="A51" t="s">
        <v>28</v>
      </c>
      <c r="B51">
        <v>4</v>
      </c>
      <c r="D51" s="8">
        <v>5</v>
      </c>
      <c r="E51" s="8">
        <v>7.3333333333333304</v>
      </c>
      <c r="F51" s="8">
        <v>8.06</v>
      </c>
      <c r="G51" s="8">
        <v>59.106666666666598</v>
      </c>
      <c r="H51" s="8">
        <v>15.393333333333301</v>
      </c>
      <c r="I51" s="8">
        <v>1</v>
      </c>
      <c r="J51" s="8">
        <v>1</v>
      </c>
      <c r="K51" s="8" t="s">
        <v>19</v>
      </c>
      <c r="L51" s="8">
        <v>-0.72666666666666702</v>
      </c>
      <c r="M51" s="8">
        <v>0</v>
      </c>
      <c r="N51" s="8">
        <v>2.3348661631879399</v>
      </c>
      <c r="O51" s="8">
        <v>3.2659863237109001</v>
      </c>
    </row>
    <row r="52" spans="1:15" x14ac:dyDescent="0.35">
      <c r="A52" t="s">
        <v>28</v>
      </c>
      <c r="B52">
        <v>4</v>
      </c>
      <c r="D52" s="8">
        <v>5</v>
      </c>
      <c r="E52" s="8">
        <v>7.3333333333333304</v>
      </c>
      <c r="F52" s="8">
        <v>8.06</v>
      </c>
      <c r="G52" s="8">
        <v>59.106666666666598</v>
      </c>
      <c r="H52" s="8">
        <v>15.393333333333301</v>
      </c>
      <c r="I52" s="8">
        <v>1</v>
      </c>
      <c r="J52" s="8">
        <v>1</v>
      </c>
      <c r="K52" s="8" t="s">
        <v>20</v>
      </c>
      <c r="L52" s="8">
        <v>-0.72666666666666702</v>
      </c>
      <c r="M52" s="8">
        <v>0</v>
      </c>
      <c r="N52" s="8">
        <v>2.3348661631879399</v>
      </c>
      <c r="O52" s="8">
        <v>3.2659863237109001</v>
      </c>
    </row>
    <row r="53" spans="1:15" x14ac:dyDescent="0.35">
      <c r="A53" t="s">
        <v>28</v>
      </c>
      <c r="B53">
        <v>4</v>
      </c>
      <c r="D53" s="8">
        <v>5</v>
      </c>
      <c r="E53" s="8">
        <v>7.3333333333333304</v>
      </c>
      <c r="F53" s="8">
        <v>8.06</v>
      </c>
      <c r="G53" s="8">
        <v>59.106666666666598</v>
      </c>
      <c r="H53" s="8">
        <v>15.393333333333301</v>
      </c>
      <c r="I53" s="8">
        <v>1</v>
      </c>
      <c r="J53" s="8">
        <v>1</v>
      </c>
      <c r="K53" s="8" t="s">
        <v>21</v>
      </c>
      <c r="L53" s="8">
        <v>-0.72666666666666702</v>
      </c>
      <c r="M53" s="8">
        <v>0</v>
      </c>
      <c r="N53" s="8">
        <v>2.3348661631879399</v>
      </c>
      <c r="O53" s="8">
        <v>3.2659863237109001</v>
      </c>
    </row>
    <row r="54" spans="1:15" x14ac:dyDescent="0.35">
      <c r="A54" t="s">
        <v>28</v>
      </c>
      <c r="B54">
        <v>4</v>
      </c>
      <c r="D54" s="8">
        <v>3</v>
      </c>
      <c r="E54" s="8">
        <v>6.6666666666666599</v>
      </c>
      <c r="F54" s="8">
        <v>7.82</v>
      </c>
      <c r="G54" s="8">
        <v>52.133333333333297</v>
      </c>
      <c r="H54" s="8">
        <v>14.486666666666601</v>
      </c>
      <c r="I54" s="8">
        <v>0.97022332506203401</v>
      </c>
      <c r="J54" s="8">
        <v>0.90909090909090895</v>
      </c>
      <c r="K54" s="8" t="s">
        <v>22</v>
      </c>
      <c r="L54" s="8">
        <v>-1.15333333333333</v>
      </c>
      <c r="M54" s="8">
        <v>0</v>
      </c>
      <c r="N54" s="8">
        <v>2.3348661631879399</v>
      </c>
      <c r="O54" s="8">
        <v>3.2659863237109001</v>
      </c>
    </row>
    <row r="55" spans="1:15" x14ac:dyDescent="0.35">
      <c r="A55" t="s">
        <v>28</v>
      </c>
      <c r="B55">
        <v>4</v>
      </c>
      <c r="D55" s="8">
        <v>1</v>
      </c>
      <c r="E55" s="8">
        <v>6</v>
      </c>
      <c r="F55" s="8">
        <v>6.22</v>
      </c>
      <c r="G55" s="8">
        <v>37.32</v>
      </c>
      <c r="H55" s="8">
        <v>12.219999999999899</v>
      </c>
      <c r="I55" s="8">
        <v>0.77171215880893296</v>
      </c>
      <c r="J55" s="8">
        <v>0.81818181818181801</v>
      </c>
      <c r="K55" s="8" t="s">
        <v>23</v>
      </c>
      <c r="L55" s="8">
        <v>-0.219999999999999</v>
      </c>
      <c r="M55" s="8">
        <v>0</v>
      </c>
      <c r="N55" s="8">
        <v>2.3348661631879399</v>
      </c>
      <c r="O55" s="8">
        <v>3.2659863237109001</v>
      </c>
    </row>
    <row r="56" spans="1:15" x14ac:dyDescent="0.35">
      <c r="A56" t="s">
        <v>28</v>
      </c>
      <c r="B56">
        <v>4</v>
      </c>
      <c r="D56" s="8">
        <v>3</v>
      </c>
      <c r="E56" s="8">
        <v>6.6666666666666599</v>
      </c>
      <c r="F56" s="8">
        <v>7.82</v>
      </c>
      <c r="G56" s="8">
        <v>52.133333333333297</v>
      </c>
      <c r="H56" s="8">
        <v>14.486666666666601</v>
      </c>
      <c r="I56" s="8">
        <v>0.97022332506203401</v>
      </c>
      <c r="J56" s="8">
        <v>0.90909090909090895</v>
      </c>
      <c r="K56" s="8" t="s">
        <v>24</v>
      </c>
      <c r="L56" s="8">
        <v>-1.15333333333333</v>
      </c>
      <c r="M56" s="8">
        <v>0</v>
      </c>
      <c r="N56" s="8">
        <v>2.3348661631879399</v>
      </c>
      <c r="O56" s="8">
        <v>3.2659863237109001</v>
      </c>
    </row>
    <row r="57" spans="1:15" x14ac:dyDescent="0.35">
      <c r="A57" t="s">
        <v>29</v>
      </c>
      <c r="B57">
        <v>5</v>
      </c>
      <c r="C57">
        <v>0.69060773480662996</v>
      </c>
      <c r="D57" s="8">
        <v>4.9999999895098597</v>
      </c>
      <c r="E57" s="8">
        <v>6.9999999965032798</v>
      </c>
      <c r="F57" s="8">
        <v>6.85999999748236</v>
      </c>
      <c r="G57" s="8">
        <v>48.0199999583891</v>
      </c>
      <c r="H57" s="8">
        <v>13.8599999939856</v>
      </c>
      <c r="I57" s="8">
        <v>0.91466666633098204</v>
      </c>
      <c r="J57" s="8">
        <v>0.99999999950046903</v>
      </c>
      <c r="K57" s="8" t="s">
        <v>14</v>
      </c>
      <c r="L57" s="8">
        <v>0.139999999020918</v>
      </c>
      <c r="M57" s="8">
        <v>0</v>
      </c>
      <c r="N57" s="8">
        <v>2.9522195040342099</v>
      </c>
      <c r="O57" s="8">
        <v>3.6817870057290798</v>
      </c>
    </row>
    <row r="58" spans="1:15" x14ac:dyDescent="0.35">
      <c r="A58" t="s">
        <v>29</v>
      </c>
      <c r="B58">
        <v>5</v>
      </c>
      <c r="C58">
        <v>0.50000000357340701</v>
      </c>
      <c r="D58" s="8">
        <v>4.9999985895399099</v>
      </c>
      <c r="E58" s="8">
        <v>6.9999995298466304</v>
      </c>
      <c r="F58" s="8">
        <v>6.8599996614895797</v>
      </c>
      <c r="G58" s="8">
        <v>48.019994405175098</v>
      </c>
      <c r="H58" s="8">
        <v>13.8599991913362</v>
      </c>
      <c r="I58" s="8">
        <v>0.914666621531944</v>
      </c>
      <c r="J58" s="8">
        <v>0.99999993283523403</v>
      </c>
      <c r="K58" s="8" t="s">
        <v>15</v>
      </c>
      <c r="L58" s="8">
        <v>0.13999986835705699</v>
      </c>
      <c r="M58" s="8">
        <v>0</v>
      </c>
      <c r="N58" s="8">
        <v>2.9522195040342099</v>
      </c>
      <c r="O58" s="8">
        <v>3.6817870057290798</v>
      </c>
    </row>
    <row r="59" spans="1:15" x14ac:dyDescent="0.35">
      <c r="A59" t="s">
        <v>29</v>
      </c>
      <c r="B59">
        <v>5</v>
      </c>
      <c r="D59" s="8">
        <v>6.62</v>
      </c>
      <c r="E59" s="8">
        <v>6.46</v>
      </c>
      <c r="F59" s="8">
        <v>7.1192000000000002</v>
      </c>
      <c r="G59" s="8">
        <v>45.990031999999999</v>
      </c>
      <c r="H59" s="8">
        <v>13.5792</v>
      </c>
      <c r="I59" s="8">
        <v>0.949226666666666</v>
      </c>
      <c r="J59" s="8">
        <v>0.92285714285714204</v>
      </c>
      <c r="K59" s="8" t="s">
        <v>16</v>
      </c>
      <c r="L59" s="8">
        <v>-0.65920000000000101</v>
      </c>
      <c r="M59" s="8">
        <v>0</v>
      </c>
      <c r="N59" s="8">
        <v>2.9522195040342099</v>
      </c>
      <c r="O59" s="8">
        <v>3.6817870057290798</v>
      </c>
    </row>
    <row r="60" spans="1:15" x14ac:dyDescent="0.35">
      <c r="A60" t="s">
        <v>29</v>
      </c>
      <c r="B60">
        <v>5</v>
      </c>
      <c r="D60" s="8">
        <v>5.3333333333333304</v>
      </c>
      <c r="E60" s="8">
        <v>6.8888888888888804</v>
      </c>
      <c r="F60" s="8">
        <v>6.9133333333333304</v>
      </c>
      <c r="G60" s="8">
        <v>47.625185185185103</v>
      </c>
      <c r="H60" s="8">
        <v>13.8022222222222</v>
      </c>
      <c r="I60" s="8">
        <v>0.92177777777777703</v>
      </c>
      <c r="J60" s="8">
        <v>0.98412698412698396</v>
      </c>
      <c r="K60" s="8" t="s">
        <v>17</v>
      </c>
      <c r="L60" s="8">
        <v>-2.4444444444442898E-2</v>
      </c>
      <c r="M60" s="8">
        <v>0</v>
      </c>
      <c r="N60" s="8">
        <v>2.9522195040342099</v>
      </c>
      <c r="O60" s="8">
        <v>3.6817870057290798</v>
      </c>
    </row>
    <row r="61" spans="1:15" x14ac:dyDescent="0.35">
      <c r="A61" t="s">
        <v>29</v>
      </c>
      <c r="B61">
        <v>5</v>
      </c>
      <c r="D61" s="8">
        <v>6.5471698113207504</v>
      </c>
      <c r="E61" s="8">
        <v>6.4842767295597401</v>
      </c>
      <c r="F61" s="8">
        <v>7.10754716981132</v>
      </c>
      <c r="G61" s="8">
        <v>46.0873027174557</v>
      </c>
      <c r="H61" s="8">
        <v>13.591823899371001</v>
      </c>
      <c r="I61" s="8">
        <v>0.94767295597484202</v>
      </c>
      <c r="J61" s="8">
        <v>0.926325247079964</v>
      </c>
      <c r="K61" s="8" t="s">
        <v>18</v>
      </c>
      <c r="L61" s="8">
        <v>-0.62327044025157097</v>
      </c>
      <c r="M61" s="8">
        <v>0</v>
      </c>
      <c r="N61" s="8">
        <v>2.9522195040342099</v>
      </c>
      <c r="O61" s="8">
        <v>3.6817870057290798</v>
      </c>
    </row>
    <row r="62" spans="1:15" x14ac:dyDescent="0.35">
      <c r="A62" t="s">
        <v>29</v>
      </c>
      <c r="B62">
        <v>5</v>
      </c>
      <c r="D62" s="8">
        <v>9</v>
      </c>
      <c r="E62" s="8">
        <v>5.6666666666666599</v>
      </c>
      <c r="F62" s="8">
        <v>7.5</v>
      </c>
      <c r="G62" s="8">
        <v>42.5</v>
      </c>
      <c r="H62" s="8">
        <v>13.1666666666666</v>
      </c>
      <c r="I62" s="8">
        <v>1</v>
      </c>
      <c r="J62" s="8">
        <v>0.80952380952380898</v>
      </c>
      <c r="K62" s="8" t="s">
        <v>19</v>
      </c>
      <c r="L62" s="8">
        <v>-1.8333333333333299</v>
      </c>
      <c r="M62" s="8">
        <v>0</v>
      </c>
      <c r="N62" s="8">
        <v>2.9522195040342099</v>
      </c>
      <c r="O62" s="8">
        <v>3.6817870057290798</v>
      </c>
    </row>
    <row r="63" spans="1:15" x14ac:dyDescent="0.35">
      <c r="A63" t="s">
        <v>29</v>
      </c>
      <c r="B63">
        <v>5</v>
      </c>
      <c r="D63" s="8">
        <v>5</v>
      </c>
      <c r="E63" s="8">
        <v>7</v>
      </c>
      <c r="F63" s="8">
        <v>6.86</v>
      </c>
      <c r="G63" s="8">
        <v>48.02</v>
      </c>
      <c r="H63" s="8">
        <v>13.86</v>
      </c>
      <c r="I63" s="8">
        <v>0.91466666666666596</v>
      </c>
      <c r="J63" s="8">
        <v>1</v>
      </c>
      <c r="K63" s="8" t="s">
        <v>20</v>
      </c>
      <c r="L63" s="8">
        <v>0.13999999999999899</v>
      </c>
      <c r="M63" s="8">
        <v>0</v>
      </c>
      <c r="N63" s="8">
        <v>2.9522195040342099</v>
      </c>
      <c r="O63" s="8">
        <v>3.6817870057290798</v>
      </c>
    </row>
    <row r="64" spans="1:15" x14ac:dyDescent="0.35">
      <c r="A64" t="s">
        <v>29</v>
      </c>
      <c r="B64">
        <v>5</v>
      </c>
      <c r="D64" s="8">
        <v>9</v>
      </c>
      <c r="E64" s="8">
        <v>5.6666666666666599</v>
      </c>
      <c r="F64" s="8">
        <v>7.5</v>
      </c>
      <c r="G64" s="8">
        <v>42.5</v>
      </c>
      <c r="H64" s="8">
        <v>13.1666666666666</v>
      </c>
      <c r="I64" s="8">
        <v>1</v>
      </c>
      <c r="J64" s="8">
        <v>0.80952380952380898</v>
      </c>
      <c r="K64" s="8" t="s">
        <v>21</v>
      </c>
      <c r="L64" s="8">
        <v>-1.8333333333333299</v>
      </c>
      <c r="M64" s="8">
        <v>0</v>
      </c>
      <c r="N64" s="8">
        <v>2.9522195040342099</v>
      </c>
      <c r="O64" s="8">
        <v>3.6817870057290798</v>
      </c>
    </row>
    <row r="65" spans="1:15" x14ac:dyDescent="0.35">
      <c r="A65" t="s">
        <v>29</v>
      </c>
      <c r="B65">
        <v>5</v>
      </c>
      <c r="D65" s="8">
        <v>9</v>
      </c>
      <c r="E65" s="8">
        <v>5.6666666666666599</v>
      </c>
      <c r="F65" s="8">
        <v>7.5</v>
      </c>
      <c r="G65" s="8">
        <v>42.5</v>
      </c>
      <c r="H65" s="8">
        <v>13.1666666666666</v>
      </c>
      <c r="I65" s="8">
        <v>1</v>
      </c>
      <c r="J65" s="8">
        <v>0.80952380952380898</v>
      </c>
      <c r="K65" s="8" t="s">
        <v>22</v>
      </c>
      <c r="L65" s="8">
        <v>-1.8333333333333299</v>
      </c>
      <c r="M65" s="8">
        <v>0</v>
      </c>
      <c r="N65" s="8">
        <v>2.9522195040342099</v>
      </c>
      <c r="O65" s="8">
        <v>3.6817870057290798</v>
      </c>
    </row>
    <row r="66" spans="1:15" x14ac:dyDescent="0.35">
      <c r="A66" t="s">
        <v>29</v>
      </c>
      <c r="B66">
        <v>5</v>
      </c>
      <c r="D66" s="8">
        <v>1</v>
      </c>
      <c r="E66" s="8">
        <v>5.6666666666666599</v>
      </c>
      <c r="F66" s="8">
        <v>4.38</v>
      </c>
      <c r="G66" s="8">
        <v>24.82</v>
      </c>
      <c r="H66" s="8">
        <v>10.046666666666599</v>
      </c>
      <c r="I66" s="8">
        <v>0.58399999999999996</v>
      </c>
      <c r="J66" s="8">
        <v>0.80952380952380898</v>
      </c>
      <c r="K66" s="8" t="s">
        <v>23</v>
      </c>
      <c r="L66" s="8">
        <v>1.28666666666666</v>
      </c>
      <c r="M66" s="8">
        <v>0</v>
      </c>
      <c r="N66" s="8">
        <v>2.9522195040342099</v>
      </c>
      <c r="O66" s="8">
        <v>3.6817870057290798</v>
      </c>
    </row>
    <row r="67" spans="1:15" x14ac:dyDescent="0.35">
      <c r="A67" t="s">
        <v>29</v>
      </c>
      <c r="B67">
        <v>5</v>
      </c>
      <c r="D67" s="8">
        <v>9</v>
      </c>
      <c r="E67" s="8">
        <v>5.6666666666666599</v>
      </c>
      <c r="F67" s="8">
        <v>7.5</v>
      </c>
      <c r="G67" s="8">
        <v>42.5</v>
      </c>
      <c r="H67" s="8">
        <v>13.1666666666666</v>
      </c>
      <c r="I67" s="8">
        <v>1</v>
      </c>
      <c r="J67" s="8">
        <v>0.80952380952380898</v>
      </c>
      <c r="K67" s="8" t="s">
        <v>24</v>
      </c>
      <c r="L67" s="8">
        <v>-1.8333333333333299</v>
      </c>
      <c r="M67" s="8">
        <v>0</v>
      </c>
      <c r="N67" s="8">
        <v>2.9522195040342099</v>
      </c>
      <c r="O67" s="8">
        <v>3.6817870057290798</v>
      </c>
    </row>
    <row r="68" spans="1:15" x14ac:dyDescent="0.35">
      <c r="A68" t="s">
        <v>13</v>
      </c>
      <c r="B68">
        <v>0</v>
      </c>
      <c r="C68">
        <v>0.5</v>
      </c>
      <c r="D68" s="8">
        <v>1.0000000000192899</v>
      </c>
      <c r="E68" s="8">
        <v>9.9999999999806999</v>
      </c>
      <c r="F68" s="8">
        <v>9.9999999999807105</v>
      </c>
      <c r="G68" s="8">
        <v>99.999999999614204</v>
      </c>
      <c r="H68" s="8">
        <v>19.9999999999614</v>
      </c>
      <c r="I68" s="8">
        <v>0.99999999999807099</v>
      </c>
      <c r="J68" s="8">
        <v>0.99999999999806999</v>
      </c>
      <c r="K68" s="8" t="s">
        <v>14</v>
      </c>
      <c r="L68" s="8">
        <v>-8.8817841970012507E-15</v>
      </c>
      <c r="M68" s="8">
        <v>1</v>
      </c>
      <c r="N68" s="8">
        <v>0</v>
      </c>
      <c r="O68" s="8">
        <v>0</v>
      </c>
    </row>
    <row r="69" spans="1:15" x14ac:dyDescent="0.35">
      <c r="A69" t="s">
        <v>13</v>
      </c>
      <c r="B69">
        <v>0</v>
      </c>
      <c r="C69">
        <v>0.5</v>
      </c>
      <c r="D69" s="8">
        <v>1</v>
      </c>
      <c r="E69" s="8">
        <v>10</v>
      </c>
      <c r="F69" s="8">
        <v>10</v>
      </c>
      <c r="G69" s="8">
        <v>100</v>
      </c>
      <c r="H69" s="8">
        <v>20</v>
      </c>
      <c r="I69" s="8">
        <v>1</v>
      </c>
      <c r="J69" s="8">
        <v>1</v>
      </c>
      <c r="K69" s="8" t="s">
        <v>15</v>
      </c>
      <c r="L69" s="8">
        <v>0</v>
      </c>
      <c r="M69" s="8">
        <v>1</v>
      </c>
      <c r="N69" s="8">
        <v>0</v>
      </c>
      <c r="O69" s="8">
        <v>0</v>
      </c>
    </row>
    <row r="70" spans="1:15" x14ac:dyDescent="0.35">
      <c r="A70" t="s">
        <v>13</v>
      </c>
      <c r="B70">
        <v>0</v>
      </c>
      <c r="D70" s="8">
        <v>1</v>
      </c>
      <c r="E70" s="8">
        <v>10</v>
      </c>
      <c r="F70" s="8">
        <v>10</v>
      </c>
      <c r="G70" s="8">
        <v>100</v>
      </c>
      <c r="H70" s="8">
        <v>20</v>
      </c>
      <c r="I70" s="8">
        <v>1</v>
      </c>
      <c r="J70" s="8">
        <v>1</v>
      </c>
      <c r="K70" s="8" t="s">
        <v>16</v>
      </c>
      <c r="L70" s="8">
        <v>0</v>
      </c>
      <c r="M70" s="8">
        <v>1</v>
      </c>
      <c r="N70" s="8">
        <v>0</v>
      </c>
      <c r="O70" s="8">
        <v>0</v>
      </c>
    </row>
    <row r="71" spans="1:15" x14ac:dyDescent="0.35">
      <c r="A71" t="s">
        <v>13</v>
      </c>
      <c r="B71">
        <v>0</v>
      </c>
      <c r="D71" s="8">
        <v>1</v>
      </c>
      <c r="E71" s="8">
        <v>10</v>
      </c>
      <c r="F71" s="8">
        <v>10</v>
      </c>
      <c r="G71" s="8">
        <v>100</v>
      </c>
      <c r="H71" s="8">
        <v>20</v>
      </c>
      <c r="I71" s="8">
        <v>1</v>
      </c>
      <c r="J71" s="8">
        <v>1</v>
      </c>
      <c r="K71" s="8" t="s">
        <v>17</v>
      </c>
      <c r="L71" s="8">
        <v>0</v>
      </c>
      <c r="M71" s="8">
        <v>1</v>
      </c>
      <c r="N71" s="8">
        <v>0</v>
      </c>
      <c r="O71" s="8">
        <v>0</v>
      </c>
    </row>
    <row r="72" spans="1:15" x14ac:dyDescent="0.35">
      <c r="A72" t="s">
        <v>13</v>
      </c>
      <c r="B72">
        <v>0</v>
      </c>
      <c r="D72" s="8">
        <v>1</v>
      </c>
      <c r="E72" s="8">
        <v>10</v>
      </c>
      <c r="F72" s="8">
        <v>10</v>
      </c>
      <c r="G72" s="8">
        <v>100</v>
      </c>
      <c r="H72" s="8">
        <v>20</v>
      </c>
      <c r="I72" s="8">
        <v>1</v>
      </c>
      <c r="J72" s="8">
        <v>1</v>
      </c>
      <c r="K72" s="8" t="s">
        <v>18</v>
      </c>
      <c r="L72" s="8">
        <v>0</v>
      </c>
      <c r="M72" s="8">
        <v>1</v>
      </c>
      <c r="N72" s="8">
        <v>0</v>
      </c>
      <c r="O72" s="8">
        <v>0</v>
      </c>
    </row>
    <row r="73" spans="1:15" x14ac:dyDescent="0.35">
      <c r="A73" t="s">
        <v>13</v>
      </c>
      <c r="B73">
        <v>0</v>
      </c>
      <c r="D73" s="8">
        <v>1</v>
      </c>
      <c r="E73" s="8">
        <v>10</v>
      </c>
      <c r="F73" s="8">
        <v>10</v>
      </c>
      <c r="G73" s="8">
        <v>100</v>
      </c>
      <c r="H73" s="8">
        <v>20</v>
      </c>
      <c r="I73" s="8">
        <v>1</v>
      </c>
      <c r="J73" s="8">
        <v>1</v>
      </c>
      <c r="K73" s="8" t="s">
        <v>19</v>
      </c>
      <c r="L73" s="8">
        <v>0</v>
      </c>
      <c r="M73" s="8">
        <v>1</v>
      </c>
      <c r="N73" s="8">
        <v>0</v>
      </c>
      <c r="O73" s="8">
        <v>0</v>
      </c>
    </row>
    <row r="74" spans="1:15" x14ac:dyDescent="0.35">
      <c r="A74" t="s">
        <v>13</v>
      </c>
      <c r="B74">
        <v>0</v>
      </c>
      <c r="D74" s="8">
        <v>1</v>
      </c>
      <c r="E74" s="8">
        <v>10</v>
      </c>
      <c r="F74" s="8">
        <v>10</v>
      </c>
      <c r="G74" s="8">
        <v>100</v>
      </c>
      <c r="H74" s="8">
        <v>20</v>
      </c>
      <c r="I74" s="8">
        <v>1</v>
      </c>
      <c r="J74" s="8">
        <v>1</v>
      </c>
      <c r="K74" s="8" t="s">
        <v>20</v>
      </c>
      <c r="L74" s="8">
        <v>0</v>
      </c>
      <c r="M74" s="8">
        <v>1</v>
      </c>
      <c r="N74" s="8">
        <v>0</v>
      </c>
      <c r="O74" s="8">
        <v>0</v>
      </c>
    </row>
    <row r="75" spans="1:15" x14ac:dyDescent="0.35">
      <c r="A75" t="s">
        <v>13</v>
      </c>
      <c r="B75">
        <v>0</v>
      </c>
      <c r="D75" s="8">
        <v>1</v>
      </c>
      <c r="E75" s="8">
        <v>10</v>
      </c>
      <c r="F75" s="8">
        <v>10</v>
      </c>
      <c r="G75" s="8">
        <v>100</v>
      </c>
      <c r="H75" s="8">
        <v>20</v>
      </c>
      <c r="I75" s="8">
        <v>1</v>
      </c>
      <c r="J75" s="8">
        <v>1</v>
      </c>
      <c r="K75" s="8" t="s">
        <v>21</v>
      </c>
      <c r="L75" s="8">
        <v>0</v>
      </c>
      <c r="M75" s="8">
        <v>1</v>
      </c>
      <c r="N75" s="8">
        <v>0</v>
      </c>
      <c r="O75" s="8">
        <v>0</v>
      </c>
    </row>
    <row r="76" spans="1:15" x14ac:dyDescent="0.35">
      <c r="A76" t="s">
        <v>13</v>
      </c>
      <c r="B76">
        <v>0</v>
      </c>
      <c r="D76" s="8">
        <v>1</v>
      </c>
      <c r="E76" s="8">
        <v>10</v>
      </c>
      <c r="F76" s="8">
        <v>10</v>
      </c>
      <c r="G76" s="8">
        <v>100</v>
      </c>
      <c r="H76" s="8">
        <v>20</v>
      </c>
      <c r="I76" s="8">
        <v>1</v>
      </c>
      <c r="J76" s="8">
        <v>1</v>
      </c>
      <c r="K76" s="8" t="s">
        <v>22</v>
      </c>
      <c r="L76" s="8">
        <v>0</v>
      </c>
      <c r="M76" s="8">
        <v>1</v>
      </c>
      <c r="N76" s="8">
        <v>0</v>
      </c>
      <c r="O76" s="8">
        <v>0</v>
      </c>
    </row>
    <row r="77" spans="1:15" x14ac:dyDescent="0.35">
      <c r="A77" t="s">
        <v>13</v>
      </c>
      <c r="B77">
        <v>0</v>
      </c>
      <c r="D77" s="8">
        <v>1</v>
      </c>
      <c r="E77" s="8">
        <v>10</v>
      </c>
      <c r="F77" s="8">
        <v>10</v>
      </c>
      <c r="G77" s="8">
        <v>100</v>
      </c>
      <c r="H77" s="8">
        <v>20</v>
      </c>
      <c r="I77" s="8">
        <v>1</v>
      </c>
      <c r="J77" s="8">
        <v>1</v>
      </c>
      <c r="K77" s="8" t="s">
        <v>23</v>
      </c>
      <c r="L77" s="8">
        <v>0</v>
      </c>
      <c r="M77" s="8">
        <v>1</v>
      </c>
      <c r="N77" s="8">
        <v>0</v>
      </c>
      <c r="O77" s="8">
        <v>0</v>
      </c>
    </row>
    <row r="78" spans="1:15" x14ac:dyDescent="0.35">
      <c r="A78" t="s">
        <v>13</v>
      </c>
      <c r="B78">
        <v>0</v>
      </c>
      <c r="D78" s="8">
        <v>1</v>
      </c>
      <c r="E78" s="8">
        <v>10</v>
      </c>
      <c r="F78" s="8">
        <v>10</v>
      </c>
      <c r="G78" s="8">
        <v>100</v>
      </c>
      <c r="H78" s="8">
        <v>20</v>
      </c>
      <c r="I78" s="8">
        <v>1</v>
      </c>
      <c r="J78" s="8">
        <v>1</v>
      </c>
      <c r="K78" s="8" t="s">
        <v>24</v>
      </c>
      <c r="L78" s="8">
        <v>0</v>
      </c>
      <c r="M78" s="8">
        <v>1</v>
      </c>
      <c r="N78" s="8">
        <v>0</v>
      </c>
      <c r="O78" s="8">
        <v>0</v>
      </c>
    </row>
    <row r="79" spans="1:15" x14ac:dyDescent="0.35">
      <c r="A79" t="s">
        <v>25</v>
      </c>
      <c r="B79">
        <v>1</v>
      </c>
      <c r="C79">
        <v>0.5</v>
      </c>
      <c r="D79" s="8">
        <v>9.0628259460702303</v>
      </c>
      <c r="E79" s="8">
        <v>1.9371740539297599</v>
      </c>
      <c r="F79" s="8">
        <v>9.0628259460702303</v>
      </c>
      <c r="G79" s="8">
        <v>17.556271278008701</v>
      </c>
      <c r="H79" s="8">
        <v>11</v>
      </c>
      <c r="I79" s="8">
        <v>0.90628259460702298</v>
      </c>
      <c r="J79" s="8">
        <v>0.19371740539297599</v>
      </c>
      <c r="K79" s="8" t="s">
        <v>14</v>
      </c>
      <c r="L79" s="8">
        <v>-7.1256518921404597</v>
      </c>
      <c r="M79" s="8">
        <v>1</v>
      </c>
      <c r="N79" s="8">
        <v>0</v>
      </c>
      <c r="O79" s="8">
        <v>0</v>
      </c>
    </row>
    <row r="80" spans="1:15" x14ac:dyDescent="0.35">
      <c r="A80" t="s">
        <v>25</v>
      </c>
      <c r="B80">
        <v>1</v>
      </c>
      <c r="C80">
        <v>0.49998964453037598</v>
      </c>
      <c r="D80" s="8">
        <v>5.4991715242370498</v>
      </c>
      <c r="E80" s="8">
        <v>5.5008284757629404</v>
      </c>
      <c r="F80" s="8">
        <v>5.4991715242370498</v>
      </c>
      <c r="G80" s="8">
        <v>30.2499993136279</v>
      </c>
      <c r="H80" s="8">
        <v>10.999999999999901</v>
      </c>
      <c r="I80" s="8">
        <v>0.54991715242370498</v>
      </c>
      <c r="J80" s="8">
        <v>0.550082847576294</v>
      </c>
      <c r="K80" s="8" t="s">
        <v>15</v>
      </c>
      <c r="L80" s="8">
        <v>1.6569515258844001E-3</v>
      </c>
      <c r="M80" s="8">
        <v>1</v>
      </c>
      <c r="N80" s="8">
        <v>0</v>
      </c>
      <c r="O80" s="8">
        <v>0</v>
      </c>
    </row>
    <row r="81" spans="1:15" x14ac:dyDescent="0.35">
      <c r="A81" t="s">
        <v>25</v>
      </c>
      <c r="B81">
        <v>1</v>
      </c>
      <c r="D81" s="8">
        <v>10</v>
      </c>
      <c r="E81" s="8">
        <v>1</v>
      </c>
      <c r="F81" s="8">
        <v>10</v>
      </c>
      <c r="G81" s="8">
        <v>10</v>
      </c>
      <c r="H81" s="8">
        <v>11</v>
      </c>
      <c r="I81" s="8">
        <v>1</v>
      </c>
      <c r="J81" s="8">
        <v>0.1</v>
      </c>
      <c r="K81" s="8" t="s">
        <v>16</v>
      </c>
      <c r="L81" s="8">
        <v>-9</v>
      </c>
      <c r="M81" s="8">
        <v>1</v>
      </c>
      <c r="N81" s="8">
        <v>0</v>
      </c>
      <c r="O81" s="8">
        <v>0</v>
      </c>
    </row>
    <row r="82" spans="1:15" x14ac:dyDescent="0.35">
      <c r="A82" t="s">
        <v>25</v>
      </c>
      <c r="B82">
        <v>1</v>
      </c>
      <c r="D82" s="8">
        <v>1</v>
      </c>
      <c r="E82" s="8">
        <v>10</v>
      </c>
      <c r="F82" s="8">
        <v>1</v>
      </c>
      <c r="G82" s="8">
        <v>10</v>
      </c>
      <c r="H82" s="8">
        <v>11</v>
      </c>
      <c r="I82" s="8">
        <v>0.1</v>
      </c>
      <c r="J82" s="8">
        <v>1</v>
      </c>
      <c r="K82" s="8" t="s">
        <v>17</v>
      </c>
      <c r="L82" s="8">
        <v>9</v>
      </c>
      <c r="M82" s="8">
        <v>1</v>
      </c>
      <c r="N82" s="8">
        <v>0</v>
      </c>
      <c r="O82" s="8">
        <v>0</v>
      </c>
    </row>
    <row r="83" spans="1:15" x14ac:dyDescent="0.35">
      <c r="A83" t="s">
        <v>25</v>
      </c>
      <c r="B83">
        <v>1</v>
      </c>
      <c r="D83" s="8">
        <v>9.4905660377358494</v>
      </c>
      <c r="E83" s="8">
        <v>1.5094339622641499</v>
      </c>
      <c r="F83" s="8">
        <v>9.4905660377358405</v>
      </c>
      <c r="G83" s="8">
        <v>14.3253826984692</v>
      </c>
      <c r="H83" s="8">
        <v>10.999999999999901</v>
      </c>
      <c r="I83" s="8">
        <v>0.94905660377358403</v>
      </c>
      <c r="J83" s="8">
        <v>0.15094339622641501</v>
      </c>
      <c r="K83" s="8" t="s">
        <v>18</v>
      </c>
      <c r="L83" s="8">
        <v>-7.9811320754716899</v>
      </c>
      <c r="M83" s="8">
        <v>1</v>
      </c>
      <c r="N83" s="8">
        <v>0</v>
      </c>
      <c r="O83" s="8">
        <v>0</v>
      </c>
    </row>
    <row r="84" spans="1:15" x14ac:dyDescent="0.35">
      <c r="A84" t="s">
        <v>25</v>
      </c>
      <c r="B84">
        <v>1</v>
      </c>
      <c r="D84" s="8">
        <v>10</v>
      </c>
      <c r="E84" s="8">
        <v>1</v>
      </c>
      <c r="F84" s="8">
        <v>10</v>
      </c>
      <c r="G84" s="8">
        <v>10</v>
      </c>
      <c r="H84" s="8">
        <v>11</v>
      </c>
      <c r="I84" s="8">
        <v>1</v>
      </c>
      <c r="J84" s="8">
        <v>0.1</v>
      </c>
      <c r="K84" s="8" t="s">
        <v>19</v>
      </c>
      <c r="L84" s="8">
        <v>-9</v>
      </c>
      <c r="M84" s="8">
        <v>1</v>
      </c>
      <c r="N84" s="8">
        <v>0</v>
      </c>
      <c r="O84" s="8">
        <v>0</v>
      </c>
    </row>
    <row r="85" spans="1:15" x14ac:dyDescent="0.35">
      <c r="A85" t="s">
        <v>25</v>
      </c>
      <c r="B85">
        <v>1</v>
      </c>
      <c r="D85" s="8">
        <v>1</v>
      </c>
      <c r="E85" s="8">
        <v>10</v>
      </c>
      <c r="F85" s="8">
        <v>1</v>
      </c>
      <c r="G85" s="8">
        <v>10</v>
      </c>
      <c r="H85" s="8">
        <v>11</v>
      </c>
      <c r="I85" s="8">
        <v>0.1</v>
      </c>
      <c r="J85" s="8">
        <v>1</v>
      </c>
      <c r="K85" s="8" t="s">
        <v>20</v>
      </c>
      <c r="L85" s="8">
        <v>9</v>
      </c>
      <c r="M85" s="8">
        <v>1</v>
      </c>
      <c r="N85" s="8">
        <v>0</v>
      </c>
      <c r="O85" s="8">
        <v>0</v>
      </c>
    </row>
    <row r="86" spans="1:15" x14ac:dyDescent="0.35">
      <c r="A86" t="s">
        <v>25</v>
      </c>
      <c r="B86">
        <v>1</v>
      </c>
      <c r="D86" s="8">
        <v>10</v>
      </c>
      <c r="E86" s="8">
        <v>1</v>
      </c>
      <c r="F86" s="8">
        <v>10</v>
      </c>
      <c r="G86" s="8">
        <v>10</v>
      </c>
      <c r="H86" s="8">
        <v>11</v>
      </c>
      <c r="I86" s="8">
        <v>1</v>
      </c>
      <c r="J86" s="8">
        <v>0.1</v>
      </c>
      <c r="K86" s="8" t="s">
        <v>21</v>
      </c>
      <c r="L86" s="8">
        <v>-9</v>
      </c>
      <c r="M86" s="8">
        <v>1</v>
      </c>
      <c r="N86" s="8">
        <v>0</v>
      </c>
      <c r="O86" s="8">
        <v>0</v>
      </c>
    </row>
    <row r="87" spans="1:15" x14ac:dyDescent="0.35">
      <c r="A87" t="s">
        <v>25</v>
      </c>
      <c r="B87">
        <v>1</v>
      </c>
      <c r="D87" s="8">
        <v>10</v>
      </c>
      <c r="E87" s="8">
        <v>1</v>
      </c>
      <c r="F87" s="8">
        <v>10</v>
      </c>
      <c r="G87" s="8">
        <v>10</v>
      </c>
      <c r="H87" s="8">
        <v>11</v>
      </c>
      <c r="I87" s="8">
        <v>1</v>
      </c>
      <c r="J87" s="8">
        <v>0.1</v>
      </c>
      <c r="K87" s="8" t="s">
        <v>22</v>
      </c>
      <c r="L87" s="8">
        <v>-9</v>
      </c>
      <c r="M87" s="8">
        <v>1</v>
      </c>
      <c r="N87" s="8">
        <v>0</v>
      </c>
      <c r="O87" s="8">
        <v>0</v>
      </c>
    </row>
    <row r="88" spans="1:15" x14ac:dyDescent="0.35">
      <c r="A88" t="s">
        <v>25</v>
      </c>
      <c r="B88">
        <v>1</v>
      </c>
      <c r="D88" s="8">
        <v>1</v>
      </c>
      <c r="E88" s="8">
        <v>10</v>
      </c>
      <c r="F88" s="8">
        <v>1</v>
      </c>
      <c r="G88" s="8">
        <v>10</v>
      </c>
      <c r="H88" s="8">
        <v>11</v>
      </c>
      <c r="I88" s="8">
        <v>0.1</v>
      </c>
      <c r="J88" s="8">
        <v>1</v>
      </c>
      <c r="K88" s="8" t="s">
        <v>23</v>
      </c>
      <c r="L88" s="8">
        <v>9</v>
      </c>
      <c r="M88" s="8">
        <v>1</v>
      </c>
      <c r="N88" s="8">
        <v>0</v>
      </c>
      <c r="O88" s="8">
        <v>0</v>
      </c>
    </row>
    <row r="89" spans="1:15" x14ac:dyDescent="0.35">
      <c r="A89" t="s">
        <v>25</v>
      </c>
      <c r="B89">
        <v>1</v>
      </c>
      <c r="D89" s="8">
        <v>10</v>
      </c>
      <c r="E89" s="8">
        <v>1</v>
      </c>
      <c r="F89" s="8">
        <v>10</v>
      </c>
      <c r="G89" s="8">
        <v>10</v>
      </c>
      <c r="H89" s="8">
        <v>11</v>
      </c>
      <c r="I89" s="8">
        <v>1</v>
      </c>
      <c r="J89" s="8">
        <v>0.1</v>
      </c>
      <c r="K89" s="8" t="s">
        <v>24</v>
      </c>
      <c r="L89" s="8">
        <v>-9</v>
      </c>
      <c r="M89" s="8">
        <v>1</v>
      </c>
      <c r="N89" s="8">
        <v>0</v>
      </c>
      <c r="O89" s="8">
        <v>0</v>
      </c>
    </row>
    <row r="90" spans="1:15" x14ac:dyDescent="0.35">
      <c r="A90" t="s">
        <v>26</v>
      </c>
      <c r="B90">
        <v>2</v>
      </c>
      <c r="C90">
        <v>0.62871287128712805</v>
      </c>
      <c r="D90" s="8">
        <v>1.0000000008164001</v>
      </c>
      <c r="E90" s="8">
        <v>9.9999999991835899</v>
      </c>
      <c r="F90" s="8">
        <v>5.8200000005878101</v>
      </c>
      <c r="G90" s="8">
        <v>58.200000001126597</v>
      </c>
      <c r="H90" s="8">
        <v>15.819999999771399</v>
      </c>
      <c r="I90" s="8">
        <v>0.76377952763619505</v>
      </c>
      <c r="J90" s="8">
        <v>0.99999999991835897</v>
      </c>
      <c r="K90" s="8" t="s">
        <v>14</v>
      </c>
      <c r="L90" s="8">
        <v>4.1799999985957799</v>
      </c>
      <c r="M90" s="8">
        <v>1</v>
      </c>
      <c r="N90" s="8">
        <v>2.9099140880788901</v>
      </c>
      <c r="O90" s="8">
        <v>0</v>
      </c>
    </row>
    <row r="91" spans="1:15" x14ac:dyDescent="0.35">
      <c r="A91" t="s">
        <v>26</v>
      </c>
      <c r="B91">
        <v>2</v>
      </c>
      <c r="C91">
        <v>0.49999424521601998</v>
      </c>
      <c r="D91" s="8">
        <v>1.9547802984095399</v>
      </c>
      <c r="E91" s="8">
        <v>9.0452197015904492</v>
      </c>
      <c r="F91" s="8">
        <v>6.5074418148548698</v>
      </c>
      <c r="G91" s="8">
        <v>58.861240910678802</v>
      </c>
      <c r="H91" s="8">
        <v>15.552661516445299</v>
      </c>
      <c r="I91" s="8">
        <v>0.85399498882609903</v>
      </c>
      <c r="J91" s="8">
        <v>0.90452197015904501</v>
      </c>
      <c r="K91" s="8" t="s">
        <v>15</v>
      </c>
      <c r="L91" s="8">
        <v>2.53777788673557</v>
      </c>
      <c r="M91" s="8">
        <v>1</v>
      </c>
      <c r="N91" s="8">
        <v>2.9099140880788901</v>
      </c>
      <c r="O91" s="8">
        <v>0</v>
      </c>
    </row>
    <row r="92" spans="1:15" x14ac:dyDescent="0.35">
      <c r="A92" t="s">
        <v>26</v>
      </c>
      <c r="B92">
        <v>2</v>
      </c>
      <c r="D92" s="8">
        <v>5.18</v>
      </c>
      <c r="E92" s="8">
        <v>5.82</v>
      </c>
      <c r="F92" s="8">
        <v>7.5767999999999898</v>
      </c>
      <c r="G92" s="8">
        <v>44.096975999999898</v>
      </c>
      <c r="H92" s="8">
        <v>13.396799999999899</v>
      </c>
      <c r="I92" s="8">
        <v>0.99433070866141704</v>
      </c>
      <c r="J92" s="8">
        <v>0.58199999999999996</v>
      </c>
      <c r="K92" s="8" t="s">
        <v>16</v>
      </c>
      <c r="L92" s="8">
        <v>-1.7567999999999899</v>
      </c>
      <c r="M92" s="8">
        <v>1</v>
      </c>
      <c r="N92" s="8">
        <v>2.9099140880788901</v>
      </c>
      <c r="O92" s="8">
        <v>0</v>
      </c>
    </row>
    <row r="93" spans="1:15" x14ac:dyDescent="0.35">
      <c r="A93" t="s">
        <v>26</v>
      </c>
      <c r="B93">
        <v>2</v>
      </c>
      <c r="D93" s="8">
        <v>1</v>
      </c>
      <c r="E93" s="8">
        <v>10</v>
      </c>
      <c r="F93" s="8">
        <v>5.82</v>
      </c>
      <c r="G93" s="8">
        <v>58.2</v>
      </c>
      <c r="H93" s="8">
        <v>15.82</v>
      </c>
      <c r="I93" s="8">
        <v>0.76377952755905498</v>
      </c>
      <c r="J93" s="8">
        <v>1</v>
      </c>
      <c r="K93" s="8" t="s">
        <v>17</v>
      </c>
      <c r="L93" s="8">
        <v>4.18</v>
      </c>
      <c r="M93" s="8">
        <v>1</v>
      </c>
      <c r="N93" s="8">
        <v>2.9099140880788901</v>
      </c>
      <c r="O93" s="8">
        <v>0</v>
      </c>
    </row>
    <row r="94" spans="1:15" x14ac:dyDescent="0.35">
      <c r="A94" t="s">
        <v>26</v>
      </c>
      <c r="B94">
        <v>2</v>
      </c>
      <c r="D94" s="8">
        <v>4.9433962264150901</v>
      </c>
      <c r="E94" s="8">
        <v>6.0566037735849001</v>
      </c>
      <c r="F94" s="8">
        <v>7.61320754716981</v>
      </c>
      <c r="G94" s="8">
        <v>46.110181559273698</v>
      </c>
      <c r="H94" s="8">
        <v>13.6698113207547</v>
      </c>
      <c r="I94" s="8">
        <v>0.99910860199078799</v>
      </c>
      <c r="J94" s="8">
        <v>0.60566037735848999</v>
      </c>
      <c r="K94" s="8" t="s">
        <v>18</v>
      </c>
      <c r="L94" s="8">
        <v>-1.5566037735849001</v>
      </c>
      <c r="M94" s="8">
        <v>1</v>
      </c>
      <c r="N94" s="8">
        <v>2.9099140880788901</v>
      </c>
      <c r="O94" s="8">
        <v>0</v>
      </c>
    </row>
    <row r="95" spans="1:15" x14ac:dyDescent="0.35">
      <c r="A95" t="s">
        <v>26</v>
      </c>
      <c r="B95">
        <v>2</v>
      </c>
      <c r="D95" s="8">
        <v>5</v>
      </c>
      <c r="E95" s="8">
        <v>6</v>
      </c>
      <c r="F95" s="8">
        <v>7.62</v>
      </c>
      <c r="G95" s="8">
        <v>45.72</v>
      </c>
      <c r="H95" s="8">
        <v>13.62</v>
      </c>
      <c r="I95" s="8">
        <v>1</v>
      </c>
      <c r="J95" s="8">
        <v>0.6</v>
      </c>
      <c r="K95" s="8" t="s">
        <v>19</v>
      </c>
      <c r="L95" s="8">
        <v>-1.62</v>
      </c>
      <c r="M95" s="8">
        <v>1</v>
      </c>
      <c r="N95" s="8">
        <v>2.9099140880788901</v>
      </c>
      <c r="O95" s="8">
        <v>0</v>
      </c>
    </row>
    <row r="96" spans="1:15" x14ac:dyDescent="0.35">
      <c r="A96" t="s">
        <v>26</v>
      </c>
      <c r="B96">
        <v>2</v>
      </c>
      <c r="D96" s="8">
        <v>1</v>
      </c>
      <c r="E96" s="8">
        <v>10</v>
      </c>
      <c r="F96" s="8">
        <v>5.82</v>
      </c>
      <c r="G96" s="8">
        <v>58.2</v>
      </c>
      <c r="H96" s="8">
        <v>15.82</v>
      </c>
      <c r="I96" s="8">
        <v>0.76377952755905498</v>
      </c>
      <c r="J96" s="8">
        <v>1</v>
      </c>
      <c r="K96" s="8" t="s">
        <v>20</v>
      </c>
      <c r="L96" s="8">
        <v>4.18</v>
      </c>
      <c r="M96" s="8">
        <v>1</v>
      </c>
      <c r="N96" s="8">
        <v>2.9099140880788901</v>
      </c>
      <c r="O96" s="8">
        <v>0</v>
      </c>
    </row>
    <row r="97" spans="1:15" x14ac:dyDescent="0.35">
      <c r="A97" t="s">
        <v>26</v>
      </c>
      <c r="B97">
        <v>2</v>
      </c>
      <c r="D97" s="8">
        <v>5</v>
      </c>
      <c r="E97" s="8">
        <v>6</v>
      </c>
      <c r="F97" s="8">
        <v>7.62</v>
      </c>
      <c r="G97" s="8">
        <v>45.72</v>
      </c>
      <c r="H97" s="8">
        <v>13.62</v>
      </c>
      <c r="I97" s="8">
        <v>1</v>
      </c>
      <c r="J97" s="8">
        <v>0.6</v>
      </c>
      <c r="K97" s="8" t="s">
        <v>21</v>
      </c>
      <c r="L97" s="8">
        <v>-1.62</v>
      </c>
      <c r="M97" s="8">
        <v>1</v>
      </c>
      <c r="N97" s="8">
        <v>2.9099140880788901</v>
      </c>
      <c r="O97" s="8">
        <v>0</v>
      </c>
    </row>
    <row r="98" spans="1:15" x14ac:dyDescent="0.35">
      <c r="A98" t="s">
        <v>26</v>
      </c>
      <c r="B98">
        <v>2</v>
      </c>
      <c r="D98" s="8">
        <v>5</v>
      </c>
      <c r="E98" s="8">
        <v>6</v>
      </c>
      <c r="F98" s="8">
        <v>7.62</v>
      </c>
      <c r="G98" s="8">
        <v>45.72</v>
      </c>
      <c r="H98" s="8">
        <v>13.62</v>
      </c>
      <c r="I98" s="8">
        <v>1</v>
      </c>
      <c r="J98" s="8">
        <v>0.6</v>
      </c>
      <c r="K98" s="8" t="s">
        <v>22</v>
      </c>
      <c r="L98" s="8">
        <v>-1.62</v>
      </c>
      <c r="M98" s="8">
        <v>1</v>
      </c>
      <c r="N98" s="8">
        <v>2.9099140880788901</v>
      </c>
      <c r="O98" s="8">
        <v>0</v>
      </c>
    </row>
    <row r="99" spans="1:15" x14ac:dyDescent="0.35">
      <c r="A99" t="s">
        <v>26</v>
      </c>
      <c r="B99">
        <v>2</v>
      </c>
      <c r="D99" s="8">
        <v>1</v>
      </c>
      <c r="E99" s="8">
        <v>10</v>
      </c>
      <c r="F99" s="8">
        <v>5.82</v>
      </c>
      <c r="G99" s="8">
        <v>58.2</v>
      </c>
      <c r="H99" s="8">
        <v>15.82</v>
      </c>
      <c r="I99" s="8">
        <v>0.76377952755905498</v>
      </c>
      <c r="J99" s="8">
        <v>1</v>
      </c>
      <c r="K99" s="8" t="s">
        <v>23</v>
      </c>
      <c r="L99" s="8">
        <v>4.18</v>
      </c>
      <c r="M99" s="8">
        <v>1</v>
      </c>
      <c r="N99" s="8">
        <v>2.9099140880788901</v>
      </c>
      <c r="O99" s="8">
        <v>0</v>
      </c>
    </row>
    <row r="100" spans="1:15" x14ac:dyDescent="0.35">
      <c r="A100" t="s">
        <v>26</v>
      </c>
      <c r="B100">
        <v>2</v>
      </c>
      <c r="D100" s="8">
        <v>1</v>
      </c>
      <c r="E100" s="8">
        <v>10</v>
      </c>
      <c r="F100" s="8">
        <v>5.82</v>
      </c>
      <c r="G100" s="8">
        <v>58.2</v>
      </c>
      <c r="H100" s="8">
        <v>15.82</v>
      </c>
      <c r="I100" s="8">
        <v>0.76377952755905498</v>
      </c>
      <c r="J100" s="8">
        <v>1</v>
      </c>
      <c r="K100" s="8" t="s">
        <v>24</v>
      </c>
      <c r="L100" s="8">
        <v>4.18</v>
      </c>
      <c r="M100" s="8">
        <v>1</v>
      </c>
      <c r="N100" s="8">
        <v>2.9099140880788901</v>
      </c>
      <c r="O100" s="8">
        <v>0</v>
      </c>
    </row>
    <row r="101" spans="1:15" x14ac:dyDescent="0.35">
      <c r="A101" t="s">
        <v>27</v>
      </c>
      <c r="B101">
        <v>3</v>
      </c>
      <c r="C101">
        <v>0.48295454545454503</v>
      </c>
      <c r="D101" s="8">
        <v>9.9999999435358102</v>
      </c>
      <c r="E101" s="8">
        <v>3.00000005646418</v>
      </c>
      <c r="F101" s="8">
        <v>9.9999999435357907</v>
      </c>
      <c r="G101" s="8">
        <v>30.000000395249199</v>
      </c>
      <c r="H101" s="8">
        <v>12.999999999999901</v>
      </c>
      <c r="I101" s="8">
        <v>0.999999994353579</v>
      </c>
      <c r="J101" s="8">
        <v>0.34615385266894499</v>
      </c>
      <c r="K101" s="8" t="s">
        <v>14</v>
      </c>
      <c r="L101" s="8">
        <v>-6.9999998870716</v>
      </c>
      <c r="M101" s="8">
        <v>1</v>
      </c>
      <c r="N101" s="8">
        <v>0</v>
      </c>
      <c r="O101" s="8">
        <v>1.6329931618554501</v>
      </c>
    </row>
    <row r="102" spans="1:15" x14ac:dyDescent="0.35">
      <c r="A102" t="s">
        <v>27</v>
      </c>
      <c r="B102">
        <v>3</v>
      </c>
      <c r="C102">
        <v>0.49999928851813902</v>
      </c>
      <c r="D102" s="8">
        <v>6.5006727921045098</v>
      </c>
      <c r="E102" s="8">
        <v>6.4993272078954796</v>
      </c>
      <c r="F102" s="8">
        <v>6.5006727921045098</v>
      </c>
      <c r="G102" s="8">
        <v>42.249999547350797</v>
      </c>
      <c r="H102" s="8">
        <v>13</v>
      </c>
      <c r="I102" s="8">
        <v>0.65006727921045104</v>
      </c>
      <c r="J102" s="8">
        <v>0.74992237014178598</v>
      </c>
      <c r="K102" s="8" t="s">
        <v>15</v>
      </c>
      <c r="L102" s="8">
        <v>-1.3455842090364101E-3</v>
      </c>
      <c r="M102" s="8">
        <v>1</v>
      </c>
      <c r="N102" s="8">
        <v>0</v>
      </c>
      <c r="O102" s="8">
        <v>1.6329931618554501</v>
      </c>
    </row>
    <row r="103" spans="1:15" x14ac:dyDescent="0.35">
      <c r="A103" t="s">
        <v>27</v>
      </c>
      <c r="B103">
        <v>3</v>
      </c>
      <c r="D103" s="8">
        <v>10</v>
      </c>
      <c r="E103" s="8">
        <v>3</v>
      </c>
      <c r="F103" s="8">
        <v>10</v>
      </c>
      <c r="G103" s="8">
        <v>30</v>
      </c>
      <c r="H103" s="8">
        <v>13</v>
      </c>
      <c r="I103" s="8">
        <v>1</v>
      </c>
      <c r="J103" s="8">
        <v>0.34615384615384598</v>
      </c>
      <c r="K103" s="8" t="s">
        <v>16</v>
      </c>
      <c r="L103" s="8">
        <v>-7</v>
      </c>
      <c r="M103" s="8">
        <v>1</v>
      </c>
      <c r="N103" s="8">
        <v>0</v>
      </c>
      <c r="O103" s="8">
        <v>1.6329931618554501</v>
      </c>
    </row>
    <row r="104" spans="1:15" x14ac:dyDescent="0.35">
      <c r="A104" t="s">
        <v>27</v>
      </c>
      <c r="B104">
        <v>3</v>
      </c>
      <c r="D104" s="8">
        <v>3</v>
      </c>
      <c r="E104" s="8">
        <v>8.6666666666666607</v>
      </c>
      <c r="F104" s="8">
        <v>3</v>
      </c>
      <c r="G104" s="8">
        <v>26</v>
      </c>
      <c r="H104" s="8">
        <v>11.6666666666666</v>
      </c>
      <c r="I104" s="8">
        <v>0.3</v>
      </c>
      <c r="J104" s="8">
        <v>1</v>
      </c>
      <c r="K104" s="8" t="s">
        <v>17</v>
      </c>
      <c r="L104" s="8">
        <v>5.6666666666666599</v>
      </c>
      <c r="M104" s="8">
        <v>1</v>
      </c>
      <c r="N104" s="8">
        <v>0</v>
      </c>
      <c r="O104" s="8">
        <v>1.6329931618554501</v>
      </c>
    </row>
    <row r="105" spans="1:15" x14ac:dyDescent="0.35">
      <c r="A105" t="s">
        <v>27</v>
      </c>
      <c r="B105">
        <v>3</v>
      </c>
      <c r="D105" s="8">
        <v>9.6037735849056602</v>
      </c>
      <c r="E105" s="8">
        <v>3.39622641509433</v>
      </c>
      <c r="F105" s="8">
        <v>9.6037735849056496</v>
      </c>
      <c r="G105" s="8">
        <v>32.6165895336418</v>
      </c>
      <c r="H105" s="8">
        <v>12.999999999999901</v>
      </c>
      <c r="I105" s="8">
        <v>0.96037735849056505</v>
      </c>
      <c r="J105" s="8">
        <v>0.39187227866473101</v>
      </c>
      <c r="K105" s="8" t="s">
        <v>18</v>
      </c>
      <c r="L105" s="8">
        <v>-6.2075471698113098</v>
      </c>
      <c r="M105" s="8">
        <v>1</v>
      </c>
      <c r="N105" s="8">
        <v>0</v>
      </c>
      <c r="O105" s="8">
        <v>1.6329931618554501</v>
      </c>
    </row>
    <row r="106" spans="1:15" x14ac:dyDescent="0.35">
      <c r="A106" t="s">
        <v>27</v>
      </c>
      <c r="B106">
        <v>3</v>
      </c>
      <c r="D106" s="8">
        <v>10</v>
      </c>
      <c r="E106" s="8">
        <v>3</v>
      </c>
      <c r="F106" s="8">
        <v>10</v>
      </c>
      <c r="G106" s="8">
        <v>30</v>
      </c>
      <c r="H106" s="8">
        <v>13</v>
      </c>
      <c r="I106" s="8">
        <v>1</v>
      </c>
      <c r="J106" s="8">
        <v>0.34615384615384598</v>
      </c>
      <c r="K106" s="8" t="s">
        <v>19</v>
      </c>
      <c r="L106" s="8">
        <v>-7</v>
      </c>
      <c r="M106" s="8">
        <v>1</v>
      </c>
      <c r="N106" s="8">
        <v>0</v>
      </c>
      <c r="O106" s="8">
        <v>1.6329931618554501</v>
      </c>
    </row>
    <row r="107" spans="1:15" x14ac:dyDescent="0.35">
      <c r="A107" t="s">
        <v>27</v>
      </c>
      <c r="B107">
        <v>3</v>
      </c>
      <c r="D107" s="8">
        <v>3</v>
      </c>
      <c r="E107" s="8">
        <v>8.6666666666666607</v>
      </c>
      <c r="F107" s="8">
        <v>3</v>
      </c>
      <c r="G107" s="8">
        <v>26</v>
      </c>
      <c r="H107" s="8">
        <v>11.6666666666666</v>
      </c>
      <c r="I107" s="8">
        <v>0.3</v>
      </c>
      <c r="J107" s="8">
        <v>1</v>
      </c>
      <c r="K107" s="8" t="s">
        <v>20</v>
      </c>
      <c r="L107" s="8">
        <v>5.6666666666666599</v>
      </c>
      <c r="M107" s="8">
        <v>1</v>
      </c>
      <c r="N107" s="8">
        <v>0</v>
      </c>
      <c r="O107" s="8">
        <v>1.6329931618554501</v>
      </c>
    </row>
    <row r="108" spans="1:15" x14ac:dyDescent="0.35">
      <c r="A108" t="s">
        <v>27</v>
      </c>
      <c r="B108">
        <v>3</v>
      </c>
      <c r="D108" s="8">
        <v>10</v>
      </c>
      <c r="E108" s="8">
        <v>3</v>
      </c>
      <c r="F108" s="8">
        <v>10</v>
      </c>
      <c r="G108" s="8">
        <v>30</v>
      </c>
      <c r="H108" s="8">
        <v>13</v>
      </c>
      <c r="I108" s="8">
        <v>1</v>
      </c>
      <c r="J108" s="8">
        <v>0.34615384615384598</v>
      </c>
      <c r="K108" s="8" t="s">
        <v>21</v>
      </c>
      <c r="L108" s="8">
        <v>-7</v>
      </c>
      <c r="M108" s="8">
        <v>1</v>
      </c>
      <c r="N108" s="8">
        <v>0</v>
      </c>
      <c r="O108" s="8">
        <v>1.6329931618554501</v>
      </c>
    </row>
    <row r="109" spans="1:15" x14ac:dyDescent="0.35">
      <c r="A109" t="s">
        <v>27</v>
      </c>
      <c r="B109">
        <v>3</v>
      </c>
      <c r="D109" s="8">
        <v>10</v>
      </c>
      <c r="E109" s="8">
        <v>3</v>
      </c>
      <c r="F109" s="8">
        <v>10</v>
      </c>
      <c r="G109" s="8">
        <v>30</v>
      </c>
      <c r="H109" s="8">
        <v>13</v>
      </c>
      <c r="I109" s="8">
        <v>1</v>
      </c>
      <c r="J109" s="8">
        <v>0.34615384615384598</v>
      </c>
      <c r="K109" s="8" t="s">
        <v>22</v>
      </c>
      <c r="L109" s="8">
        <v>-7</v>
      </c>
      <c r="M109" s="8">
        <v>1</v>
      </c>
      <c r="N109" s="8">
        <v>0</v>
      </c>
      <c r="O109" s="8">
        <v>1.6329931618554501</v>
      </c>
    </row>
    <row r="110" spans="1:15" x14ac:dyDescent="0.35">
      <c r="A110" t="s">
        <v>27</v>
      </c>
      <c r="B110">
        <v>3</v>
      </c>
      <c r="D110" s="8">
        <v>1</v>
      </c>
      <c r="E110" s="8">
        <v>8</v>
      </c>
      <c r="F110" s="8">
        <v>1</v>
      </c>
      <c r="G110" s="8">
        <v>8</v>
      </c>
      <c r="H110" s="8">
        <v>9</v>
      </c>
      <c r="I110" s="8">
        <v>0.1</v>
      </c>
      <c r="J110" s="8">
        <v>0.92307692307692302</v>
      </c>
      <c r="K110" s="8" t="s">
        <v>23</v>
      </c>
      <c r="L110" s="8">
        <v>7</v>
      </c>
      <c r="M110" s="8">
        <v>1</v>
      </c>
      <c r="N110" s="8">
        <v>0</v>
      </c>
      <c r="O110" s="8">
        <v>1.6329931618554501</v>
      </c>
    </row>
    <row r="111" spans="1:15" x14ac:dyDescent="0.35">
      <c r="A111" t="s">
        <v>27</v>
      </c>
      <c r="B111">
        <v>3</v>
      </c>
      <c r="D111" s="8">
        <v>10</v>
      </c>
      <c r="E111" s="8">
        <v>3</v>
      </c>
      <c r="F111" s="8">
        <v>10</v>
      </c>
      <c r="G111" s="8">
        <v>30</v>
      </c>
      <c r="H111" s="8">
        <v>13</v>
      </c>
      <c r="I111" s="8">
        <v>1</v>
      </c>
      <c r="J111" s="8">
        <v>0.34615384615384598</v>
      </c>
      <c r="K111" s="8" t="s">
        <v>24</v>
      </c>
      <c r="L111" s="8">
        <v>-7</v>
      </c>
      <c r="M111" s="8">
        <v>1</v>
      </c>
      <c r="N111" s="8">
        <v>0</v>
      </c>
      <c r="O111" s="8">
        <v>1.6329931618554501</v>
      </c>
    </row>
    <row r="112" spans="1:15" x14ac:dyDescent="0.35">
      <c r="A112" t="s">
        <v>28</v>
      </c>
      <c r="B112">
        <v>4</v>
      </c>
      <c r="C112">
        <v>0.5</v>
      </c>
      <c r="D112" s="8">
        <v>5.0000000122220003</v>
      </c>
      <c r="E112" s="8">
        <v>7.3333333292593297</v>
      </c>
      <c r="F112" s="8">
        <v>7.3599999956000701</v>
      </c>
      <c r="G112" s="8">
        <v>53.973333271082502</v>
      </c>
      <c r="H112" s="8">
        <v>14.693333324859401</v>
      </c>
      <c r="I112" s="8">
        <v>0.99999999940218298</v>
      </c>
      <c r="J112" s="8">
        <v>0.99999999944445395</v>
      </c>
      <c r="K112" s="8" t="s">
        <v>14</v>
      </c>
      <c r="L112" s="8">
        <v>-2.6666666340741298E-2</v>
      </c>
      <c r="M112" s="8">
        <v>1</v>
      </c>
      <c r="N112" s="8">
        <v>3.2486304806795099</v>
      </c>
      <c r="O112" s="8">
        <v>3.2659863237109001</v>
      </c>
    </row>
    <row r="113" spans="1:15" x14ac:dyDescent="0.35">
      <c r="A113" t="s">
        <v>28</v>
      </c>
      <c r="B113">
        <v>4</v>
      </c>
      <c r="C113">
        <v>0.50000024461694204</v>
      </c>
      <c r="D113" s="8">
        <v>4.9999933364509301</v>
      </c>
      <c r="E113" s="8">
        <v>7.3333311121503097</v>
      </c>
      <c r="F113" s="8">
        <v>7.3599978676642897</v>
      </c>
      <c r="G113" s="8">
        <v>53.973301348302499</v>
      </c>
      <c r="H113" s="8">
        <v>14.6933289798146</v>
      </c>
      <c r="I113" s="8">
        <v>0.99999971028047496</v>
      </c>
      <c r="J113" s="8">
        <v>0.99999969711140602</v>
      </c>
      <c r="K113" s="8" t="s">
        <v>15</v>
      </c>
      <c r="L113" s="8">
        <v>-2.6666755513985198E-2</v>
      </c>
      <c r="M113" s="8">
        <v>1</v>
      </c>
      <c r="N113" s="8">
        <v>3.2486304806795099</v>
      </c>
      <c r="O113" s="8">
        <v>3.2659863237109001</v>
      </c>
    </row>
    <row r="114" spans="1:15" x14ac:dyDescent="0.35">
      <c r="A114" t="s">
        <v>28</v>
      </c>
      <c r="B114">
        <v>4</v>
      </c>
      <c r="D114" s="8">
        <v>4.92</v>
      </c>
      <c r="E114" s="8">
        <v>7.3066666666666604</v>
      </c>
      <c r="F114" s="8">
        <v>7.3343999999999996</v>
      </c>
      <c r="G114" s="8">
        <v>53.590015999999999</v>
      </c>
      <c r="H114" s="8">
        <v>14.6410666666666</v>
      </c>
      <c r="I114" s="8">
        <v>0.99652173913043396</v>
      </c>
      <c r="J114" s="8">
        <v>0.99636363636363601</v>
      </c>
      <c r="K114" s="8" t="s">
        <v>16</v>
      </c>
      <c r="L114" s="8">
        <v>-2.7733333333332898E-2</v>
      </c>
      <c r="M114" s="8">
        <v>1</v>
      </c>
      <c r="N114" s="8">
        <v>3.2486304806795099</v>
      </c>
      <c r="O114" s="8">
        <v>3.2659863237109001</v>
      </c>
    </row>
    <row r="115" spans="1:15" x14ac:dyDescent="0.35">
      <c r="A115" t="s">
        <v>28</v>
      </c>
      <c r="B115">
        <v>4</v>
      </c>
      <c r="D115" s="8">
        <v>5</v>
      </c>
      <c r="E115" s="8">
        <v>7.3333333333333304</v>
      </c>
      <c r="F115" s="8">
        <v>7.36</v>
      </c>
      <c r="G115" s="8">
        <v>53.973333333333301</v>
      </c>
      <c r="H115" s="8">
        <v>14.6933333333333</v>
      </c>
      <c r="I115" s="8">
        <v>1</v>
      </c>
      <c r="J115" s="8">
        <v>1</v>
      </c>
      <c r="K115" s="8" t="s">
        <v>17</v>
      </c>
      <c r="L115" s="8">
        <v>-2.6666666666667199E-2</v>
      </c>
      <c r="M115" s="8">
        <v>1</v>
      </c>
      <c r="N115" s="8">
        <v>3.2486304806795099</v>
      </c>
      <c r="O115" s="8">
        <v>3.2659863237109001</v>
      </c>
    </row>
    <row r="116" spans="1:15" x14ac:dyDescent="0.35">
      <c r="A116" t="s">
        <v>28</v>
      </c>
      <c r="B116">
        <v>4</v>
      </c>
      <c r="D116" s="8">
        <v>4.9245283018867898</v>
      </c>
      <c r="E116" s="8">
        <v>7.3081761006289296</v>
      </c>
      <c r="F116" s="8">
        <v>7.3358490566037702</v>
      </c>
      <c r="G116" s="8">
        <v>53.611676753292898</v>
      </c>
      <c r="H116" s="8">
        <v>14.644025157232701</v>
      </c>
      <c r="I116" s="8">
        <v>0.996718621821164</v>
      </c>
      <c r="J116" s="8">
        <v>0.99656946826758097</v>
      </c>
      <c r="K116" s="8" t="s">
        <v>18</v>
      </c>
      <c r="L116" s="8">
        <v>-2.7672955974843198E-2</v>
      </c>
      <c r="M116" s="8">
        <v>1</v>
      </c>
      <c r="N116" s="8">
        <v>3.2486304806795099</v>
      </c>
      <c r="O116" s="8">
        <v>3.2659863237109001</v>
      </c>
    </row>
    <row r="117" spans="1:15" x14ac:dyDescent="0.35">
      <c r="A117" t="s">
        <v>28</v>
      </c>
      <c r="B117">
        <v>4</v>
      </c>
      <c r="D117" s="8">
        <v>5</v>
      </c>
      <c r="E117" s="8">
        <v>7.3333333333333304</v>
      </c>
      <c r="F117" s="8">
        <v>7.36</v>
      </c>
      <c r="G117" s="8">
        <v>53.973333333333301</v>
      </c>
      <c r="H117" s="8">
        <v>14.6933333333333</v>
      </c>
      <c r="I117" s="8">
        <v>1</v>
      </c>
      <c r="J117" s="8">
        <v>1</v>
      </c>
      <c r="K117" s="8" t="s">
        <v>19</v>
      </c>
      <c r="L117" s="8">
        <v>-2.6666666666667199E-2</v>
      </c>
      <c r="M117" s="8">
        <v>1</v>
      </c>
      <c r="N117" s="8">
        <v>3.2486304806795099</v>
      </c>
      <c r="O117" s="8">
        <v>3.2659863237109001</v>
      </c>
    </row>
    <row r="118" spans="1:15" x14ac:dyDescent="0.35">
      <c r="A118" t="s">
        <v>28</v>
      </c>
      <c r="B118">
        <v>4</v>
      </c>
      <c r="D118" s="8">
        <v>5</v>
      </c>
      <c r="E118" s="8">
        <v>7.3333333333333304</v>
      </c>
      <c r="F118" s="8">
        <v>7.36</v>
      </c>
      <c r="G118" s="8">
        <v>53.973333333333301</v>
      </c>
      <c r="H118" s="8">
        <v>14.6933333333333</v>
      </c>
      <c r="I118" s="8">
        <v>1</v>
      </c>
      <c r="J118" s="8">
        <v>1</v>
      </c>
      <c r="K118" s="8" t="s">
        <v>20</v>
      </c>
      <c r="L118" s="8">
        <v>-2.6666666666667199E-2</v>
      </c>
      <c r="M118" s="8">
        <v>1</v>
      </c>
      <c r="N118" s="8">
        <v>3.2486304806795099</v>
      </c>
      <c r="O118" s="8">
        <v>3.2659863237109001</v>
      </c>
    </row>
    <row r="119" spans="1:15" x14ac:dyDescent="0.35">
      <c r="A119" t="s">
        <v>28</v>
      </c>
      <c r="B119">
        <v>4</v>
      </c>
      <c r="D119" s="8">
        <v>5</v>
      </c>
      <c r="E119" s="8">
        <v>7.3333333333333304</v>
      </c>
      <c r="F119" s="8">
        <v>7.36</v>
      </c>
      <c r="G119" s="8">
        <v>53.973333333333301</v>
      </c>
      <c r="H119" s="8">
        <v>14.6933333333333</v>
      </c>
      <c r="I119" s="8">
        <v>1</v>
      </c>
      <c r="J119" s="8">
        <v>1</v>
      </c>
      <c r="K119" s="8" t="s">
        <v>21</v>
      </c>
      <c r="L119" s="8">
        <v>-2.6666666666667199E-2</v>
      </c>
      <c r="M119" s="8">
        <v>1</v>
      </c>
      <c r="N119" s="8">
        <v>3.2486304806795099</v>
      </c>
      <c r="O119" s="8">
        <v>3.2659863237109001</v>
      </c>
    </row>
    <row r="120" spans="1:15" x14ac:dyDescent="0.35">
      <c r="A120" t="s">
        <v>28</v>
      </c>
      <c r="B120">
        <v>4</v>
      </c>
      <c r="D120" s="8">
        <v>1</v>
      </c>
      <c r="E120" s="8">
        <v>6</v>
      </c>
      <c r="F120" s="8">
        <v>6.08</v>
      </c>
      <c r="G120" s="8">
        <v>36.479999999999997</v>
      </c>
      <c r="H120" s="8">
        <v>12.08</v>
      </c>
      <c r="I120" s="8">
        <v>0.82608695652173902</v>
      </c>
      <c r="J120" s="8">
        <v>0.81818181818181801</v>
      </c>
      <c r="K120" s="8" t="s">
        <v>22</v>
      </c>
      <c r="L120" s="8">
        <v>-0.08</v>
      </c>
      <c r="M120" s="8">
        <v>1</v>
      </c>
      <c r="N120" s="8">
        <v>3.2486304806795099</v>
      </c>
      <c r="O120" s="8">
        <v>3.2659863237109001</v>
      </c>
    </row>
    <row r="121" spans="1:15" x14ac:dyDescent="0.35">
      <c r="A121" t="s">
        <v>28</v>
      </c>
      <c r="B121">
        <v>4</v>
      </c>
      <c r="D121" s="8">
        <v>1</v>
      </c>
      <c r="E121" s="8">
        <v>6</v>
      </c>
      <c r="F121" s="8">
        <v>6.08</v>
      </c>
      <c r="G121" s="8">
        <v>36.479999999999997</v>
      </c>
      <c r="H121" s="8">
        <v>12.08</v>
      </c>
      <c r="I121" s="8">
        <v>0.82608695652173902</v>
      </c>
      <c r="J121" s="8">
        <v>0.81818181818181801</v>
      </c>
      <c r="K121" s="8" t="s">
        <v>23</v>
      </c>
      <c r="L121" s="8">
        <v>-0.08</v>
      </c>
      <c r="M121" s="8">
        <v>1</v>
      </c>
      <c r="N121" s="8">
        <v>3.2486304806795099</v>
      </c>
      <c r="O121" s="8">
        <v>3.2659863237109001</v>
      </c>
    </row>
    <row r="122" spans="1:15" x14ac:dyDescent="0.35">
      <c r="A122" t="s">
        <v>28</v>
      </c>
      <c r="B122">
        <v>4</v>
      </c>
      <c r="D122" s="8">
        <v>1</v>
      </c>
      <c r="E122" s="8">
        <v>6</v>
      </c>
      <c r="F122" s="8">
        <v>6.08</v>
      </c>
      <c r="G122" s="8">
        <v>36.479999999999997</v>
      </c>
      <c r="H122" s="8">
        <v>12.08</v>
      </c>
      <c r="I122" s="8">
        <v>0.82608695652173902</v>
      </c>
      <c r="J122" s="8">
        <v>0.81818181818181801</v>
      </c>
      <c r="K122" s="8" t="s">
        <v>24</v>
      </c>
      <c r="L122" s="8">
        <v>-0.08</v>
      </c>
      <c r="M122" s="8">
        <v>1</v>
      </c>
      <c r="N122" s="8">
        <v>3.2486304806795099</v>
      </c>
      <c r="O122" s="8">
        <v>3.2659863237109001</v>
      </c>
    </row>
    <row r="123" spans="1:15" x14ac:dyDescent="0.35">
      <c r="A123" t="s">
        <v>29</v>
      </c>
      <c r="B123">
        <v>5</v>
      </c>
      <c r="C123">
        <v>0.48768472906403898</v>
      </c>
      <c r="D123" s="8">
        <v>6.9999991496270804</v>
      </c>
      <c r="E123" s="8">
        <v>6.0000008503729099</v>
      </c>
      <c r="F123" s="8">
        <v>8.9999991496270706</v>
      </c>
      <c r="G123" s="8">
        <v>54.000002551117902</v>
      </c>
      <c r="H123" s="8">
        <v>14.999999999999901</v>
      </c>
      <c r="I123" s="8">
        <v>0.99999990551411899</v>
      </c>
      <c r="J123" s="8">
        <v>0.69230779042764401</v>
      </c>
      <c r="K123" s="8" t="s">
        <v>14</v>
      </c>
      <c r="L123" s="8">
        <v>-2.9999982992541501</v>
      </c>
      <c r="M123" s="8">
        <v>1</v>
      </c>
      <c r="N123" s="8">
        <v>1</v>
      </c>
      <c r="O123" s="8">
        <v>1.6329931618554501</v>
      </c>
    </row>
    <row r="124" spans="1:15" x14ac:dyDescent="0.35">
      <c r="A124" t="s">
        <v>29</v>
      </c>
      <c r="B124">
        <v>5</v>
      </c>
      <c r="C124">
        <v>0.49996090045901698</v>
      </c>
      <c r="D124" s="8">
        <v>5.5003025055630399</v>
      </c>
      <c r="E124" s="8">
        <v>7.4996974944369503</v>
      </c>
      <c r="F124" s="8">
        <v>7.5003025055630301</v>
      </c>
      <c r="G124" s="8">
        <v>56.249999908490302</v>
      </c>
      <c r="H124" s="8">
        <v>14.999999999999901</v>
      </c>
      <c r="I124" s="8">
        <v>0.83336694506255904</v>
      </c>
      <c r="J124" s="8">
        <v>0.86534971089657198</v>
      </c>
      <c r="K124" s="8" t="s">
        <v>15</v>
      </c>
      <c r="L124" s="8">
        <v>-6.0501112607536101E-4</v>
      </c>
      <c r="M124" s="8">
        <v>1</v>
      </c>
      <c r="N124" s="8">
        <v>1</v>
      </c>
      <c r="O124" s="8">
        <v>1.6329931618554501</v>
      </c>
    </row>
    <row r="125" spans="1:15" x14ac:dyDescent="0.35">
      <c r="A125" t="s">
        <v>29</v>
      </c>
      <c r="B125">
        <v>5</v>
      </c>
      <c r="D125" s="8">
        <v>8</v>
      </c>
      <c r="E125" s="8">
        <v>5</v>
      </c>
      <c r="F125" s="8">
        <v>9</v>
      </c>
      <c r="G125" s="8">
        <v>45</v>
      </c>
      <c r="H125" s="8">
        <v>14</v>
      </c>
      <c r="I125" s="8">
        <v>1</v>
      </c>
      <c r="J125" s="8">
        <v>0.57692307692307698</v>
      </c>
      <c r="K125" s="8" t="s">
        <v>16</v>
      </c>
      <c r="L125" s="8">
        <v>-4</v>
      </c>
      <c r="M125" s="8">
        <v>1</v>
      </c>
      <c r="N125" s="8">
        <v>1</v>
      </c>
      <c r="O125" s="8">
        <v>1.6329931618554501</v>
      </c>
    </row>
    <row r="126" spans="1:15" x14ac:dyDescent="0.35">
      <c r="A126" t="s">
        <v>29</v>
      </c>
      <c r="B126">
        <v>5</v>
      </c>
      <c r="D126" s="8">
        <v>3</v>
      </c>
      <c r="E126" s="8">
        <v>8.6666666666666607</v>
      </c>
      <c r="F126" s="8">
        <v>5</v>
      </c>
      <c r="G126" s="8">
        <v>43.3333333333333</v>
      </c>
      <c r="H126" s="8">
        <v>13.6666666666666</v>
      </c>
      <c r="I126" s="8">
        <v>0.55555555555555503</v>
      </c>
      <c r="J126" s="8">
        <v>1</v>
      </c>
      <c r="K126" s="8" t="s">
        <v>17</v>
      </c>
      <c r="L126" s="8">
        <v>3.6666666666666599</v>
      </c>
      <c r="M126" s="8">
        <v>1</v>
      </c>
      <c r="N126" s="8">
        <v>1</v>
      </c>
      <c r="O126" s="8">
        <v>1.6329931618554501</v>
      </c>
    </row>
    <row r="127" spans="1:15" x14ac:dyDescent="0.35">
      <c r="A127" t="s">
        <v>29</v>
      </c>
      <c r="B127">
        <v>5</v>
      </c>
      <c r="D127" s="8">
        <v>7.7169811320754702</v>
      </c>
      <c r="E127" s="8">
        <v>5.28301886792452</v>
      </c>
      <c r="F127" s="8">
        <v>8.9999999999999893</v>
      </c>
      <c r="G127" s="8">
        <v>47.5471698113207</v>
      </c>
      <c r="H127" s="8">
        <v>14.2830188679245</v>
      </c>
      <c r="I127" s="8">
        <v>0.999999999999999</v>
      </c>
      <c r="J127" s="8">
        <v>0.60957910014513705</v>
      </c>
      <c r="K127" s="8" t="s">
        <v>18</v>
      </c>
      <c r="L127" s="8">
        <v>-3.7169811320754702</v>
      </c>
      <c r="M127" s="8">
        <v>1</v>
      </c>
      <c r="N127" s="8">
        <v>1</v>
      </c>
      <c r="O127" s="8">
        <v>1.6329931618554501</v>
      </c>
    </row>
    <row r="128" spans="1:15" x14ac:dyDescent="0.35">
      <c r="A128" t="s">
        <v>29</v>
      </c>
      <c r="B128">
        <v>5</v>
      </c>
      <c r="D128" s="8">
        <v>8</v>
      </c>
      <c r="E128" s="8">
        <v>5</v>
      </c>
      <c r="F128" s="8">
        <v>9</v>
      </c>
      <c r="G128" s="8">
        <v>45</v>
      </c>
      <c r="H128" s="8">
        <v>14</v>
      </c>
      <c r="I128" s="8">
        <v>1</v>
      </c>
      <c r="J128" s="8">
        <v>0.57692307692307698</v>
      </c>
      <c r="K128" s="8" t="s">
        <v>19</v>
      </c>
      <c r="L128" s="8">
        <v>-4</v>
      </c>
      <c r="M128" s="8">
        <v>1</v>
      </c>
      <c r="N128" s="8">
        <v>1</v>
      </c>
      <c r="O128" s="8">
        <v>1.6329931618554501</v>
      </c>
    </row>
    <row r="129" spans="1:15" x14ac:dyDescent="0.35">
      <c r="A129" t="s">
        <v>29</v>
      </c>
      <c r="B129">
        <v>5</v>
      </c>
      <c r="D129" s="8">
        <v>3</v>
      </c>
      <c r="E129" s="8">
        <v>8.6666666666666607</v>
      </c>
      <c r="F129" s="8">
        <v>5</v>
      </c>
      <c r="G129" s="8">
        <v>43.3333333333333</v>
      </c>
      <c r="H129" s="8">
        <v>13.6666666666666</v>
      </c>
      <c r="I129" s="8">
        <v>0.55555555555555503</v>
      </c>
      <c r="J129" s="8">
        <v>1</v>
      </c>
      <c r="K129" s="8" t="s">
        <v>20</v>
      </c>
      <c r="L129" s="8">
        <v>3.6666666666666599</v>
      </c>
      <c r="M129" s="8">
        <v>1</v>
      </c>
      <c r="N129" s="8">
        <v>1</v>
      </c>
      <c r="O129" s="8">
        <v>1.6329931618554501</v>
      </c>
    </row>
    <row r="130" spans="1:15" x14ac:dyDescent="0.35">
      <c r="A130" t="s">
        <v>29</v>
      </c>
      <c r="B130">
        <v>5</v>
      </c>
      <c r="D130" s="8">
        <v>7</v>
      </c>
      <c r="E130" s="8">
        <v>6</v>
      </c>
      <c r="F130" s="8">
        <v>9</v>
      </c>
      <c r="G130" s="8">
        <v>54</v>
      </c>
      <c r="H130" s="8">
        <v>15</v>
      </c>
      <c r="I130" s="8">
        <v>1</v>
      </c>
      <c r="J130" s="8">
        <v>0.69230769230769196</v>
      </c>
      <c r="K130" s="8" t="s">
        <v>21</v>
      </c>
      <c r="L130" s="8">
        <v>-3</v>
      </c>
      <c r="M130" s="8">
        <v>1</v>
      </c>
      <c r="N130" s="8">
        <v>1</v>
      </c>
      <c r="O130" s="8">
        <v>1.6329931618554501</v>
      </c>
    </row>
    <row r="131" spans="1:15" x14ac:dyDescent="0.35">
      <c r="A131" t="s">
        <v>29</v>
      </c>
      <c r="B131">
        <v>5</v>
      </c>
      <c r="D131" s="8">
        <v>7</v>
      </c>
      <c r="E131" s="8">
        <v>6</v>
      </c>
      <c r="F131" s="8">
        <v>9</v>
      </c>
      <c r="G131" s="8">
        <v>54</v>
      </c>
      <c r="H131" s="8">
        <v>15</v>
      </c>
      <c r="I131" s="8">
        <v>1</v>
      </c>
      <c r="J131" s="8">
        <v>0.69230769230769196</v>
      </c>
      <c r="K131" s="8" t="s">
        <v>22</v>
      </c>
      <c r="L131" s="8">
        <v>-3</v>
      </c>
      <c r="M131" s="8">
        <v>1</v>
      </c>
      <c r="N131" s="8">
        <v>1</v>
      </c>
      <c r="O131" s="8">
        <v>1.6329931618554501</v>
      </c>
    </row>
    <row r="132" spans="1:15" x14ac:dyDescent="0.35">
      <c r="A132" t="s">
        <v>29</v>
      </c>
      <c r="B132">
        <v>5</v>
      </c>
      <c r="D132" s="8">
        <v>1</v>
      </c>
      <c r="E132" s="8">
        <v>8</v>
      </c>
      <c r="F132" s="8">
        <v>3</v>
      </c>
      <c r="G132" s="8">
        <v>24</v>
      </c>
      <c r="H132" s="8">
        <v>11</v>
      </c>
      <c r="I132" s="8">
        <v>0.33333333333333298</v>
      </c>
      <c r="J132" s="8">
        <v>0.92307692307692302</v>
      </c>
      <c r="K132" s="8" t="s">
        <v>23</v>
      </c>
      <c r="L132" s="8">
        <v>5</v>
      </c>
      <c r="M132" s="8">
        <v>1</v>
      </c>
      <c r="N132" s="8">
        <v>1</v>
      </c>
      <c r="O132" s="8">
        <v>1.6329931618554501</v>
      </c>
    </row>
    <row r="133" spans="1:15" x14ac:dyDescent="0.35">
      <c r="A133" t="s">
        <v>29</v>
      </c>
      <c r="B133">
        <v>5</v>
      </c>
      <c r="D133" s="8">
        <v>7</v>
      </c>
      <c r="E133" s="8">
        <v>6</v>
      </c>
      <c r="F133" s="8">
        <v>9</v>
      </c>
      <c r="G133" s="8">
        <v>54</v>
      </c>
      <c r="H133" s="8">
        <v>15</v>
      </c>
      <c r="I133" s="8">
        <v>1</v>
      </c>
      <c r="J133" s="8">
        <v>0.69230769230769196</v>
      </c>
      <c r="K133" s="8" t="s">
        <v>24</v>
      </c>
      <c r="L133" s="8">
        <v>-3</v>
      </c>
      <c r="M133" s="8">
        <v>1</v>
      </c>
      <c r="N133" s="8">
        <v>1</v>
      </c>
      <c r="O133" s="8">
        <v>1.6329931618554501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5"/>
  <sheetViews>
    <sheetView zoomScale="120" zoomScaleNormal="12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I23" sqref="I23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10.54296875" bestFit="1" customWidth="1"/>
    <col min="7" max="7" width="11.90625" bestFit="1" customWidth="1"/>
    <col min="8" max="8" width="11.6328125" bestFit="1" customWidth="1"/>
    <col min="9" max="9" width="11.6328125" customWidth="1"/>
    <col min="10" max="12" width="12.54296875" customWidth="1"/>
    <col min="13" max="13" width="18.26953125" customWidth="1"/>
    <col min="14" max="14" width="9.26953125" customWidth="1"/>
    <col min="15" max="15" width="9" customWidth="1"/>
    <col min="16" max="16" width="9.36328125" bestFit="1" customWidth="1"/>
    <col min="17" max="17" width="9.7265625" customWidth="1"/>
    <col min="18" max="18" width="11.90625" bestFit="1" customWidth="1"/>
    <col min="19" max="19" width="11.6328125" bestFit="1" customWidth="1"/>
    <col min="20" max="21" width="21.7265625" bestFit="1" customWidth="1"/>
  </cols>
  <sheetData>
    <row r="1" spans="2:19" x14ac:dyDescent="0.35">
      <c r="B1" s="1" t="s">
        <v>10</v>
      </c>
      <c r="C1" s="2">
        <v>0</v>
      </c>
      <c r="M1" s="1" t="s">
        <v>10</v>
      </c>
      <c r="N1" s="2">
        <v>0</v>
      </c>
    </row>
    <row r="3" spans="2:19" x14ac:dyDescent="0.35">
      <c r="B3" s="1" t="s">
        <v>30</v>
      </c>
      <c r="C3" t="s">
        <v>32</v>
      </c>
      <c r="D3" t="s">
        <v>33</v>
      </c>
      <c r="E3" t="s">
        <v>37</v>
      </c>
      <c r="F3" t="s">
        <v>38</v>
      </c>
      <c r="G3" t="s">
        <v>47</v>
      </c>
      <c r="H3" t="s">
        <v>46</v>
      </c>
      <c r="M3" s="1" t="s">
        <v>30</v>
      </c>
      <c r="N3" t="s">
        <v>32</v>
      </c>
      <c r="O3" t="s">
        <v>33</v>
      </c>
      <c r="P3" t="s">
        <v>37</v>
      </c>
      <c r="Q3" t="s">
        <v>38</v>
      </c>
      <c r="R3" t="s">
        <v>47</v>
      </c>
      <c r="S3" t="s">
        <v>46</v>
      </c>
    </row>
    <row r="4" spans="2:19" x14ac:dyDescent="0.35">
      <c r="B4" s="2" t="s">
        <v>13</v>
      </c>
      <c r="C4" s="4"/>
      <c r="D4" s="4"/>
      <c r="E4" s="4"/>
      <c r="F4" s="4"/>
      <c r="G4" s="4"/>
      <c r="H4" s="4"/>
      <c r="I4" s="4"/>
      <c r="M4" s="2" t="s">
        <v>13</v>
      </c>
      <c r="N4" s="4"/>
      <c r="O4" s="4"/>
      <c r="P4" s="4"/>
      <c r="Q4" s="4"/>
      <c r="R4" s="4"/>
      <c r="S4" s="4"/>
    </row>
    <row r="5" spans="2:19" x14ac:dyDescent="0.35">
      <c r="B5" s="5" t="s">
        <v>22</v>
      </c>
      <c r="C5" s="7">
        <v>9.6666666666666607</v>
      </c>
      <c r="D5" s="7">
        <v>9.42</v>
      </c>
      <c r="E5" s="7">
        <v>1</v>
      </c>
      <c r="F5" s="7"/>
      <c r="G5" s="7">
        <v>1</v>
      </c>
      <c r="H5" s="7">
        <v>1</v>
      </c>
      <c r="I5" s="7"/>
      <c r="J5" s="7"/>
      <c r="K5" s="7">
        <f>ABS(G5-H5)</f>
        <v>0</v>
      </c>
      <c r="L5" s="7"/>
      <c r="M5" s="5" t="s">
        <v>22</v>
      </c>
      <c r="N5" s="7">
        <v>9.6666666666666607</v>
      </c>
      <c r="O5" s="7">
        <v>9.42</v>
      </c>
      <c r="P5" s="7">
        <v>1</v>
      </c>
      <c r="Q5" s="4"/>
      <c r="R5" s="7">
        <v>1</v>
      </c>
      <c r="S5" s="7">
        <v>1</v>
      </c>
    </row>
    <row r="6" spans="2:19" x14ac:dyDescent="0.35">
      <c r="B6" s="5" t="s">
        <v>16</v>
      </c>
      <c r="C6" s="7">
        <v>9.4733333333333292</v>
      </c>
      <c r="D6" s="7">
        <v>9.2576000000000001</v>
      </c>
      <c r="E6" s="7">
        <v>1.58</v>
      </c>
      <c r="F6" s="7"/>
      <c r="G6" s="7">
        <v>0.98</v>
      </c>
      <c r="H6" s="7">
        <v>0.98276008492569</v>
      </c>
      <c r="I6" s="7"/>
      <c r="K6" s="7">
        <f t="shared" ref="K6:K15" si="0">ABS(G6-H6)</f>
        <v>2.7600849256900206E-3</v>
      </c>
      <c r="L6" s="7"/>
      <c r="M6" s="5" t="s">
        <v>16</v>
      </c>
      <c r="N6" s="7">
        <v>9.4733333333333292</v>
      </c>
      <c r="O6" s="7">
        <v>9.2576000000000001</v>
      </c>
      <c r="P6" s="7">
        <v>1.58</v>
      </c>
      <c r="Q6" s="4"/>
      <c r="R6" s="7">
        <v>0.98</v>
      </c>
      <c r="S6" s="7">
        <v>0.98276008492569</v>
      </c>
    </row>
    <row r="7" spans="2:19" x14ac:dyDescent="0.35">
      <c r="B7" s="5" t="s">
        <v>19</v>
      </c>
      <c r="C7" s="7">
        <v>9.6666666666666607</v>
      </c>
      <c r="D7" s="7">
        <v>9.42</v>
      </c>
      <c r="E7" s="7">
        <v>1</v>
      </c>
      <c r="F7" s="7"/>
      <c r="G7" s="7">
        <v>1</v>
      </c>
      <c r="H7" s="7">
        <v>1</v>
      </c>
      <c r="I7" s="7"/>
      <c r="K7" s="7">
        <f t="shared" si="0"/>
        <v>0</v>
      </c>
      <c r="L7" s="7"/>
      <c r="M7" s="5" t="s">
        <v>19</v>
      </c>
      <c r="N7" s="7">
        <v>9.6666666666666607</v>
      </c>
      <c r="O7" s="7">
        <v>9.42</v>
      </c>
      <c r="P7" s="7">
        <v>1</v>
      </c>
      <c r="Q7" s="4"/>
      <c r="R7" s="7">
        <v>1</v>
      </c>
      <c r="S7" s="7">
        <v>1</v>
      </c>
    </row>
    <row r="8" spans="2:19" x14ac:dyDescent="0.35">
      <c r="B8" s="5" t="s">
        <v>23</v>
      </c>
      <c r="C8" s="7">
        <v>9.6666666666666607</v>
      </c>
      <c r="D8" s="7">
        <v>9.42</v>
      </c>
      <c r="E8" s="7">
        <v>1</v>
      </c>
      <c r="F8" s="7"/>
      <c r="G8" s="7">
        <v>1</v>
      </c>
      <c r="H8" s="7">
        <v>1</v>
      </c>
      <c r="I8" s="7"/>
      <c r="K8" s="7">
        <f t="shared" si="0"/>
        <v>0</v>
      </c>
      <c r="L8" s="7"/>
      <c r="M8" s="5" t="s">
        <v>23</v>
      </c>
      <c r="N8" s="7">
        <v>9.6666666666666607</v>
      </c>
      <c r="O8" s="7">
        <v>9.42</v>
      </c>
      <c r="P8" s="7">
        <v>1</v>
      </c>
      <c r="Q8" s="4"/>
      <c r="R8" s="7">
        <v>1</v>
      </c>
      <c r="S8" s="7">
        <v>1</v>
      </c>
    </row>
    <row r="9" spans="2:19" x14ac:dyDescent="0.35">
      <c r="B9" s="5" t="s">
        <v>17</v>
      </c>
      <c r="C9" s="7">
        <v>9.55555555555555</v>
      </c>
      <c r="D9" s="7">
        <v>9.3266666666666609</v>
      </c>
      <c r="E9" s="7">
        <v>1.3333333333333299</v>
      </c>
      <c r="F9" s="7"/>
      <c r="G9" s="7">
        <v>0.98850574712643602</v>
      </c>
      <c r="H9" s="7">
        <v>0.99009200283085597</v>
      </c>
      <c r="I9" s="7"/>
      <c r="K9" s="7">
        <f t="shared" si="0"/>
        <v>1.5862557044199477E-3</v>
      </c>
      <c r="L9" s="7"/>
      <c r="M9" s="5" t="s">
        <v>17</v>
      </c>
      <c r="N9" s="7">
        <v>9.55555555555555</v>
      </c>
      <c r="O9" s="7">
        <v>9.3266666666666609</v>
      </c>
      <c r="P9" s="7">
        <v>1.3333333333333299</v>
      </c>
      <c r="Q9" s="4"/>
      <c r="R9" s="7">
        <v>0.98850574712643602</v>
      </c>
      <c r="S9" s="7">
        <v>0.99009200283085597</v>
      </c>
    </row>
    <row r="10" spans="2:19" x14ac:dyDescent="0.35">
      <c r="B10" s="5" t="s">
        <v>20</v>
      </c>
      <c r="C10" s="7">
        <v>9.6666666666666607</v>
      </c>
      <c r="D10" s="7">
        <v>9.42</v>
      </c>
      <c r="E10" s="7">
        <v>1</v>
      </c>
      <c r="F10" s="7"/>
      <c r="G10" s="7">
        <v>1</v>
      </c>
      <c r="H10" s="7">
        <v>1</v>
      </c>
      <c r="I10" s="7"/>
      <c r="K10" s="7">
        <f t="shared" si="0"/>
        <v>0</v>
      </c>
      <c r="L10" s="7"/>
      <c r="M10" s="5" t="s">
        <v>20</v>
      </c>
      <c r="N10" s="7">
        <v>9.6666666666666607</v>
      </c>
      <c r="O10" s="7">
        <v>9.42</v>
      </c>
      <c r="P10" s="7">
        <v>1</v>
      </c>
      <c r="Q10" s="4"/>
      <c r="R10" s="7">
        <v>1</v>
      </c>
      <c r="S10" s="7">
        <v>1</v>
      </c>
    </row>
    <row r="11" spans="2:19" x14ac:dyDescent="0.35">
      <c r="B11" s="37" t="s">
        <v>14</v>
      </c>
      <c r="C11" s="36">
        <v>9.6666666601356308</v>
      </c>
      <c r="D11" s="36">
        <v>9.4199999945139297</v>
      </c>
      <c r="E11" s="36">
        <v>1.00000001959309</v>
      </c>
      <c r="F11" s="40">
        <v>0.5</v>
      </c>
      <c r="G11" s="36">
        <v>0.999999999324376</v>
      </c>
      <c r="H11" s="36">
        <v>0.99999999941761497</v>
      </c>
      <c r="I11" s="36">
        <f>(F11*(C10)+(1-F11)*C7)/MAX(C5:C15)</f>
        <v>1</v>
      </c>
      <c r="J11" s="42">
        <f>(F11*(D10)+(1-F11)*D7)/MAX(D5:D15)</f>
        <v>1</v>
      </c>
      <c r="K11" s="7">
        <f t="shared" si="0"/>
        <v>9.3238972098674822E-11</v>
      </c>
      <c r="L11" s="36"/>
      <c r="M11" s="11" t="s">
        <v>14</v>
      </c>
      <c r="N11" s="12">
        <v>9.6666666601356308</v>
      </c>
      <c r="O11" s="12">
        <v>9.4199999945139297</v>
      </c>
      <c r="P11" s="12">
        <v>1.00000001959309</v>
      </c>
      <c r="Q11" s="20">
        <v>0.5</v>
      </c>
      <c r="R11" s="12">
        <v>0.999999999324376</v>
      </c>
      <c r="S11" s="12">
        <v>0.99999999941761497</v>
      </c>
    </row>
    <row r="12" spans="2:19" x14ac:dyDescent="0.35">
      <c r="B12" s="5" t="s">
        <v>24</v>
      </c>
      <c r="C12" s="7">
        <v>9.6666666666666607</v>
      </c>
      <c r="D12" s="7">
        <v>9.42</v>
      </c>
      <c r="E12" s="7">
        <v>1</v>
      </c>
      <c r="F12" s="7"/>
      <c r="G12" s="7">
        <v>1</v>
      </c>
      <c r="H12" s="7">
        <v>1</v>
      </c>
      <c r="I12" s="27"/>
      <c r="K12" s="7">
        <f t="shared" si="0"/>
        <v>0</v>
      </c>
      <c r="L12" s="7"/>
      <c r="M12" s="5" t="s">
        <v>24</v>
      </c>
      <c r="N12" s="7">
        <v>9.6666666666666607</v>
      </c>
      <c r="O12" s="7">
        <v>9.42</v>
      </c>
      <c r="P12" s="7">
        <v>1</v>
      </c>
      <c r="Q12" s="4"/>
      <c r="R12" s="7">
        <v>1</v>
      </c>
      <c r="S12" s="7">
        <v>1</v>
      </c>
    </row>
    <row r="13" spans="2:19" x14ac:dyDescent="0.35">
      <c r="B13" s="5" t="s">
        <v>18</v>
      </c>
      <c r="C13" s="7">
        <v>9.4779874213836397</v>
      </c>
      <c r="D13" s="7">
        <v>9.2615094339622601</v>
      </c>
      <c r="E13" s="7">
        <v>1.56603773584905</v>
      </c>
      <c r="F13" s="7"/>
      <c r="G13" s="7">
        <v>0.98048145738451498</v>
      </c>
      <c r="H13" s="7">
        <v>0.98317509914673695</v>
      </c>
      <c r="I13" s="27"/>
      <c r="K13" s="7">
        <f t="shared" si="0"/>
        <v>2.6936417622219766E-3</v>
      </c>
      <c r="L13" s="7"/>
      <c r="M13" s="5" t="s">
        <v>18</v>
      </c>
      <c r="N13" s="7">
        <v>9.4779874213836397</v>
      </c>
      <c r="O13" s="7">
        <v>9.2615094339622601</v>
      </c>
      <c r="P13" s="7">
        <v>1.56603773584905</v>
      </c>
      <c r="Q13" s="4"/>
      <c r="R13" s="7">
        <v>0.98048145738451498</v>
      </c>
      <c r="S13" s="7">
        <v>0.98317509914673695</v>
      </c>
    </row>
    <row r="14" spans="2:19" x14ac:dyDescent="0.35">
      <c r="B14" s="5" t="s">
        <v>21</v>
      </c>
      <c r="C14" s="7">
        <v>9.6666666666666607</v>
      </c>
      <c r="D14" s="7">
        <v>9.42</v>
      </c>
      <c r="E14" s="7">
        <v>1</v>
      </c>
      <c r="F14" s="7"/>
      <c r="G14" s="7">
        <v>1</v>
      </c>
      <c r="H14" s="7">
        <v>1</v>
      </c>
      <c r="I14" s="27"/>
      <c r="K14" s="7">
        <f t="shared" si="0"/>
        <v>0</v>
      </c>
      <c r="L14" s="7"/>
      <c r="M14" s="5" t="s">
        <v>21</v>
      </c>
      <c r="N14" s="7">
        <v>9.6666666666666607</v>
      </c>
      <c r="O14" s="7">
        <v>9.42</v>
      </c>
      <c r="P14" s="7">
        <v>1</v>
      </c>
      <c r="Q14" s="4"/>
      <c r="R14" s="7">
        <v>1</v>
      </c>
      <c r="S14" s="7">
        <v>1</v>
      </c>
    </row>
    <row r="15" spans="2:19" x14ac:dyDescent="0.35">
      <c r="B15" s="37" t="s">
        <v>15</v>
      </c>
      <c r="C15" s="36">
        <v>9.6666666666666607</v>
      </c>
      <c r="D15" s="36">
        <v>9.42</v>
      </c>
      <c r="E15" s="36">
        <v>1</v>
      </c>
      <c r="F15" s="40">
        <v>0.5</v>
      </c>
      <c r="G15" s="36">
        <v>1</v>
      </c>
      <c r="H15" s="36">
        <v>1</v>
      </c>
      <c r="I15" s="36">
        <f>(F15*(C10)+(1-F15)*C7)/MAX(C5:C15)</f>
        <v>1</v>
      </c>
      <c r="J15" s="42">
        <f>(F15*(D10)+(1-F15)*D7)/MAX(D5:D15)</f>
        <v>1</v>
      </c>
      <c r="K15" s="7">
        <f t="shared" si="0"/>
        <v>0</v>
      </c>
      <c r="L15" s="36"/>
      <c r="M15" s="11" t="s">
        <v>15</v>
      </c>
      <c r="N15" s="12">
        <v>9.6666666666666607</v>
      </c>
      <c r="O15" s="12">
        <v>9.42</v>
      </c>
      <c r="P15" s="12">
        <v>1</v>
      </c>
      <c r="Q15" s="20">
        <v>0.5</v>
      </c>
      <c r="R15" s="12">
        <v>1</v>
      </c>
      <c r="S15" s="12">
        <v>1</v>
      </c>
    </row>
    <row r="16" spans="2:19" x14ac:dyDescent="0.35">
      <c r="B16" s="2" t="s">
        <v>25</v>
      </c>
      <c r="C16" s="7"/>
      <c r="D16" s="7"/>
      <c r="E16" s="7"/>
      <c r="F16" s="7"/>
      <c r="G16" s="7"/>
      <c r="H16" s="7"/>
      <c r="I16" s="27"/>
      <c r="M16" s="13" t="s">
        <v>25</v>
      </c>
      <c r="N16" s="14"/>
      <c r="O16" s="14"/>
      <c r="P16" s="14"/>
      <c r="Q16" s="22"/>
      <c r="R16" s="14"/>
      <c r="S16" s="14"/>
    </row>
    <row r="17" spans="2:21" x14ac:dyDescent="0.35">
      <c r="B17" s="5" t="s">
        <v>22</v>
      </c>
      <c r="C17" s="7">
        <v>1.3333333333333299</v>
      </c>
      <c r="D17" s="7">
        <v>9.56</v>
      </c>
      <c r="E17" s="7">
        <v>10</v>
      </c>
      <c r="F17" s="7"/>
      <c r="G17" s="7">
        <v>0.13793103448275801</v>
      </c>
      <c r="H17" s="7">
        <v>1</v>
      </c>
      <c r="I17" s="27"/>
      <c r="K17" s="7">
        <f>ABS(G17-H17)</f>
        <v>0.86206896551724199</v>
      </c>
      <c r="M17" s="5" t="s">
        <v>22</v>
      </c>
      <c r="N17" s="7">
        <v>1.3333333333333299</v>
      </c>
      <c r="O17" s="7">
        <v>9.56</v>
      </c>
      <c r="P17" s="7">
        <v>10</v>
      </c>
      <c r="Q17" s="4"/>
      <c r="R17" s="7">
        <v>0.13793103448275801</v>
      </c>
      <c r="S17" s="7">
        <v>1</v>
      </c>
    </row>
    <row r="18" spans="2:21" x14ac:dyDescent="0.35">
      <c r="B18" s="5" t="s">
        <v>16</v>
      </c>
      <c r="C18" s="7">
        <v>1.7733333333333301</v>
      </c>
      <c r="D18" s="7">
        <v>9.3488000000000007</v>
      </c>
      <c r="E18" s="7">
        <v>9.56</v>
      </c>
      <c r="F18" s="7"/>
      <c r="G18" s="7">
        <v>0.18344827586206799</v>
      </c>
      <c r="H18" s="7">
        <v>0.97790794979079498</v>
      </c>
      <c r="I18" s="27"/>
      <c r="K18" s="7">
        <f t="shared" ref="K18:K27" si="1">ABS(G18-H18)</f>
        <v>0.79445967392872696</v>
      </c>
      <c r="M18" s="5" t="s">
        <v>16</v>
      </c>
      <c r="N18" s="7">
        <v>1.7733333333333301</v>
      </c>
      <c r="O18" s="7">
        <v>9.3488000000000007</v>
      </c>
      <c r="P18" s="7">
        <v>9.56</v>
      </c>
      <c r="Q18" s="4"/>
      <c r="R18" s="7">
        <v>0.18344827586206799</v>
      </c>
      <c r="S18" s="7">
        <v>0.97790794979079498</v>
      </c>
    </row>
    <row r="19" spans="2:21" x14ac:dyDescent="0.35">
      <c r="B19" s="5" t="s">
        <v>19</v>
      </c>
      <c r="C19" s="7">
        <v>1.3333333333333299</v>
      </c>
      <c r="D19" s="7">
        <v>9.56</v>
      </c>
      <c r="E19" s="7">
        <v>10</v>
      </c>
      <c r="F19" s="7"/>
      <c r="G19" s="7">
        <v>0.13793103448275801</v>
      </c>
      <c r="H19" s="7">
        <v>1</v>
      </c>
      <c r="I19" s="27"/>
      <c r="K19" s="7">
        <f t="shared" si="1"/>
        <v>0.86206896551724199</v>
      </c>
      <c r="M19" s="5" t="s">
        <v>19</v>
      </c>
      <c r="N19" s="7">
        <v>1.3333333333333299</v>
      </c>
      <c r="O19" s="7">
        <v>9.56</v>
      </c>
      <c r="P19" s="7">
        <v>10</v>
      </c>
      <c r="Q19" s="4"/>
      <c r="R19" s="7">
        <v>0.13793103448275801</v>
      </c>
      <c r="S19" s="7">
        <v>1</v>
      </c>
    </row>
    <row r="20" spans="2:21" x14ac:dyDescent="0.35">
      <c r="B20" s="5" t="s">
        <v>23</v>
      </c>
      <c r="C20" s="7">
        <v>9.6666666666666607</v>
      </c>
      <c r="D20" s="7">
        <v>1.44</v>
      </c>
      <c r="E20" s="7">
        <v>1</v>
      </c>
      <c r="F20" s="7"/>
      <c r="G20" s="7">
        <v>1</v>
      </c>
      <c r="H20" s="7">
        <v>0.15062761506276101</v>
      </c>
      <c r="I20" s="27"/>
      <c r="K20" s="7">
        <f t="shared" si="1"/>
        <v>0.84937238493723899</v>
      </c>
      <c r="M20" s="5" t="s">
        <v>23</v>
      </c>
      <c r="N20" s="7">
        <v>9.6666666666666607</v>
      </c>
      <c r="O20" s="7">
        <v>1.44</v>
      </c>
      <c r="P20" s="7">
        <v>1</v>
      </c>
      <c r="Q20" s="4"/>
      <c r="R20" s="7">
        <v>1</v>
      </c>
      <c r="S20" s="7">
        <v>0.15062761506276101</v>
      </c>
    </row>
    <row r="21" spans="2:21" x14ac:dyDescent="0.35">
      <c r="B21" s="5" t="s">
        <v>17</v>
      </c>
      <c r="C21" s="7">
        <v>9.55555555555555</v>
      </c>
      <c r="D21" s="7">
        <v>1.7733333333333301</v>
      </c>
      <c r="E21" s="7">
        <v>1.3333333333333299</v>
      </c>
      <c r="F21" s="7"/>
      <c r="G21" s="7">
        <v>0.98850574712643602</v>
      </c>
      <c r="H21" s="7">
        <v>0.18549511854951101</v>
      </c>
      <c r="I21" s="27"/>
      <c r="K21" s="7">
        <f t="shared" si="1"/>
        <v>0.80301062857692496</v>
      </c>
      <c r="M21" s="5" t="s">
        <v>17</v>
      </c>
      <c r="N21" s="7">
        <v>9.55555555555555</v>
      </c>
      <c r="O21" s="7">
        <v>1.7733333333333301</v>
      </c>
      <c r="P21" s="7">
        <v>1.3333333333333299</v>
      </c>
      <c r="Q21" s="4"/>
      <c r="R21" s="7">
        <v>0.98850574712643602</v>
      </c>
      <c r="S21" s="7">
        <v>0.18549511854951101</v>
      </c>
    </row>
    <row r="22" spans="2:21" x14ac:dyDescent="0.35">
      <c r="B22" s="5" t="s">
        <v>20</v>
      </c>
      <c r="C22" s="7">
        <v>9.6666666666666607</v>
      </c>
      <c r="D22" s="7">
        <v>1.44</v>
      </c>
      <c r="E22" s="7">
        <v>1</v>
      </c>
      <c r="F22" s="7"/>
      <c r="G22" s="7">
        <v>1</v>
      </c>
      <c r="H22" s="7">
        <v>0.15062761506276101</v>
      </c>
      <c r="I22" s="27"/>
      <c r="K22" s="7">
        <f t="shared" si="1"/>
        <v>0.84937238493723899</v>
      </c>
      <c r="M22" s="5" t="s">
        <v>20</v>
      </c>
      <c r="N22" s="7">
        <v>9.6666666666666607</v>
      </c>
      <c r="O22" s="7">
        <v>1.44</v>
      </c>
      <c r="P22" s="7">
        <v>1</v>
      </c>
      <c r="Q22" s="4"/>
      <c r="R22" s="7">
        <v>1</v>
      </c>
      <c r="S22" s="7">
        <v>0.15062761506276101</v>
      </c>
    </row>
    <row r="23" spans="2:21" x14ac:dyDescent="0.35">
      <c r="B23" s="37" t="s">
        <v>14</v>
      </c>
      <c r="C23" s="36">
        <v>9.3333230031203307</v>
      </c>
      <c r="D23" s="36">
        <v>2.4400103302130001</v>
      </c>
      <c r="E23" s="41">
        <v>2.0000103302130001</v>
      </c>
      <c r="F23" s="40">
        <v>0.50370932389141698</v>
      </c>
      <c r="G23" s="36">
        <v>0.96551617273658596</v>
      </c>
      <c r="H23" s="36">
        <v>0.255231206089226</v>
      </c>
      <c r="I23" s="36">
        <f>(F23*(C23))/MAX(C17:C27)</f>
        <v>0.48633949857537456</v>
      </c>
      <c r="J23" s="42">
        <f>((1-F23)*D23)/MAX(D17:D27)</f>
        <v>0.12666886783403103</v>
      </c>
      <c r="K23" s="7">
        <f t="shared" si="1"/>
        <v>0.71028496664735996</v>
      </c>
      <c r="L23" s="7"/>
      <c r="M23" s="11" t="s">
        <v>14</v>
      </c>
      <c r="N23" s="12">
        <v>9.3333230031203307</v>
      </c>
      <c r="O23" s="12">
        <v>2.4400103302130001</v>
      </c>
      <c r="P23" s="12">
        <v>2.0000103302130001</v>
      </c>
      <c r="Q23" s="12">
        <v>0.50370932389141698</v>
      </c>
      <c r="R23" s="12">
        <v>0.96551617273658596</v>
      </c>
      <c r="S23" s="12">
        <v>0.255231206089226</v>
      </c>
      <c r="T23" s="7">
        <f>R23-R27</f>
        <v>0.35652883296302396</v>
      </c>
      <c r="U23" s="7">
        <f>S23-S27</f>
        <v>-0.36050683946749196</v>
      </c>
    </row>
    <row r="24" spans="2:21" x14ac:dyDescent="0.35">
      <c r="B24" s="5" t="s">
        <v>24</v>
      </c>
      <c r="C24" s="7">
        <v>1.3333333333333299</v>
      </c>
      <c r="D24" s="7">
        <v>9.56</v>
      </c>
      <c r="E24" s="7">
        <v>10</v>
      </c>
      <c r="F24" s="7"/>
      <c r="G24" s="7">
        <v>0.13793103448275801</v>
      </c>
      <c r="H24" s="7">
        <v>1</v>
      </c>
      <c r="I24" s="27"/>
      <c r="K24" s="7">
        <f t="shared" si="1"/>
        <v>0.86206896551724199</v>
      </c>
      <c r="L24" s="7"/>
      <c r="M24" s="5" t="s">
        <v>24</v>
      </c>
      <c r="N24" s="7">
        <v>1.3333333333333299</v>
      </c>
      <c r="O24" s="7">
        <v>9.56</v>
      </c>
      <c r="P24" s="7">
        <v>10</v>
      </c>
      <c r="Q24" s="4"/>
      <c r="R24" s="7">
        <v>0.13793103448275801</v>
      </c>
      <c r="S24" s="7">
        <v>1</v>
      </c>
    </row>
    <row r="25" spans="2:21" x14ac:dyDescent="0.35">
      <c r="B25" s="5" t="s">
        <v>18</v>
      </c>
      <c r="C25" s="7">
        <v>2.2389937106918198</v>
      </c>
      <c r="D25" s="7">
        <v>9.1252830188679201</v>
      </c>
      <c r="E25" s="7">
        <v>9.0943396226415096</v>
      </c>
      <c r="F25" s="7"/>
      <c r="G25" s="7">
        <v>0.231620039037085</v>
      </c>
      <c r="H25" s="7">
        <v>0.95452751243388201</v>
      </c>
      <c r="I25" s="27"/>
      <c r="K25" s="7">
        <f t="shared" si="1"/>
        <v>0.72290747339679706</v>
      </c>
      <c r="L25" s="7"/>
      <c r="M25" s="5" t="s">
        <v>18</v>
      </c>
      <c r="N25" s="7">
        <v>2.2389937106918198</v>
      </c>
      <c r="O25" s="7">
        <v>9.1252830188679201</v>
      </c>
      <c r="P25" s="7">
        <v>9.0943396226415096</v>
      </c>
      <c r="Q25" s="4"/>
      <c r="R25" s="7">
        <v>0.231620039037085</v>
      </c>
      <c r="S25" s="7">
        <v>0.95452751243388201</v>
      </c>
    </row>
    <row r="26" spans="2:21" x14ac:dyDescent="0.35">
      <c r="B26" s="5" t="s">
        <v>21</v>
      </c>
      <c r="C26" s="7">
        <v>1.3333333333333299</v>
      </c>
      <c r="D26" s="7">
        <v>9.56</v>
      </c>
      <c r="E26" s="7">
        <v>10</v>
      </c>
      <c r="F26" s="7"/>
      <c r="G26" s="7">
        <v>0.13793103448275801</v>
      </c>
      <c r="H26" s="7">
        <v>1</v>
      </c>
      <c r="I26" s="27"/>
      <c r="K26" s="7">
        <f t="shared" si="1"/>
        <v>0.86206896551724199</v>
      </c>
      <c r="L26" s="7"/>
      <c r="M26" s="5" t="s">
        <v>21</v>
      </c>
      <c r="N26" s="7">
        <v>1.3333333333333299</v>
      </c>
      <c r="O26" s="7">
        <v>9.56</v>
      </c>
      <c r="P26" s="7">
        <v>10</v>
      </c>
      <c r="Q26" s="4"/>
      <c r="R26" s="7">
        <v>0.13793103448275801</v>
      </c>
      <c r="S26" s="7">
        <v>1</v>
      </c>
    </row>
    <row r="27" spans="2:21" x14ac:dyDescent="0.35">
      <c r="B27" s="37" t="s">
        <v>15</v>
      </c>
      <c r="C27" s="36">
        <v>5.8868776178111002</v>
      </c>
      <c r="D27" s="36">
        <v>5.8864557155222297</v>
      </c>
      <c r="E27" s="41">
        <v>5.4464557155222302</v>
      </c>
      <c r="F27" s="39">
        <v>0.499999999999999</v>
      </c>
      <c r="G27" s="36">
        <v>0.60898733977356201</v>
      </c>
      <c r="H27" s="36">
        <v>0.61573804555671796</v>
      </c>
      <c r="I27" s="36">
        <f>(F27*(C27))/MAX(C17:C27)</f>
        <v>0.30449366988678062</v>
      </c>
      <c r="J27" s="42">
        <f>((1-F27)*D27)/MAX(D17:D27)</f>
        <v>0.30786902277835987</v>
      </c>
      <c r="K27" s="7">
        <f t="shared" si="1"/>
        <v>6.7507057831559525E-3</v>
      </c>
      <c r="L27" s="7"/>
      <c r="M27" s="11" t="s">
        <v>15</v>
      </c>
      <c r="N27" s="12">
        <v>5.8868776178111002</v>
      </c>
      <c r="O27" s="12">
        <v>5.8864557155222297</v>
      </c>
      <c r="P27" s="12">
        <v>5.4464557155222302</v>
      </c>
      <c r="Q27" s="20">
        <v>0.499999999999999</v>
      </c>
      <c r="R27" s="12">
        <v>0.60898733977356201</v>
      </c>
      <c r="S27" s="12">
        <v>0.61573804555671796</v>
      </c>
    </row>
    <row r="28" spans="2:21" x14ac:dyDescent="0.35">
      <c r="B28" s="2" t="s">
        <v>26</v>
      </c>
      <c r="C28" s="7"/>
      <c r="D28" s="7"/>
      <c r="E28" s="7"/>
      <c r="F28" s="7"/>
      <c r="G28" s="7"/>
      <c r="H28" s="7"/>
      <c r="I28" s="27"/>
      <c r="K28" s="7"/>
      <c r="L28" s="7"/>
      <c r="M28" s="2" t="s">
        <v>26</v>
      </c>
      <c r="N28" s="7"/>
      <c r="O28" s="7"/>
      <c r="P28" s="7"/>
      <c r="Q28" s="4"/>
      <c r="R28" s="7"/>
      <c r="S28" s="7"/>
    </row>
    <row r="29" spans="2:21" x14ac:dyDescent="0.35">
      <c r="B29" s="5" t="s">
        <v>22</v>
      </c>
      <c r="C29" s="7">
        <v>9.6666666666666607</v>
      </c>
      <c r="D29" s="7">
        <v>5.28</v>
      </c>
      <c r="E29" s="7">
        <v>10</v>
      </c>
      <c r="F29" s="7"/>
      <c r="G29" s="7">
        <v>1</v>
      </c>
      <c r="H29" s="7">
        <v>0.73333333333333295</v>
      </c>
      <c r="I29" s="27"/>
      <c r="K29" s="7">
        <f>ABS(G29-H29)</f>
        <v>0.26666666666666705</v>
      </c>
      <c r="L29" s="7"/>
      <c r="M29" s="5" t="s">
        <v>22</v>
      </c>
      <c r="N29" s="7">
        <v>9.6666666666666607</v>
      </c>
      <c r="O29" s="7">
        <v>5.28</v>
      </c>
      <c r="P29" s="7">
        <v>10</v>
      </c>
      <c r="Q29" s="4"/>
      <c r="R29" s="7">
        <v>1</v>
      </c>
      <c r="S29" s="7">
        <v>0.73333333333333295</v>
      </c>
    </row>
    <row r="30" spans="2:21" x14ac:dyDescent="0.35">
      <c r="B30" s="5" t="s">
        <v>16</v>
      </c>
      <c r="C30" s="7">
        <v>5.6133333333333297</v>
      </c>
      <c r="D30" s="7">
        <v>6.8927999999999896</v>
      </c>
      <c r="E30" s="7">
        <v>5.28</v>
      </c>
      <c r="F30" s="7"/>
      <c r="G30" s="7">
        <v>0.580689655172413</v>
      </c>
      <c r="H30" s="7">
        <v>0.95733333333333304</v>
      </c>
      <c r="I30" s="27">
        <f>F30*C34+(1-F30)*C31/MAX(C29:C39)</f>
        <v>0.44827586206896547</v>
      </c>
      <c r="J30" s="35">
        <v>5.82</v>
      </c>
      <c r="K30" s="7">
        <f t="shared" ref="K30:K39" si="2">ABS(G30-H30)</f>
        <v>0.37664367816092004</v>
      </c>
      <c r="L30" s="7"/>
      <c r="M30" s="5" t="s">
        <v>16</v>
      </c>
      <c r="N30" s="7">
        <v>5.6133333333333297</v>
      </c>
      <c r="O30" s="7">
        <v>6.8927999999999896</v>
      </c>
      <c r="P30" s="7">
        <v>5.28</v>
      </c>
      <c r="Q30" s="4"/>
      <c r="R30" s="7">
        <v>0.580689655172413</v>
      </c>
      <c r="S30" s="7">
        <v>0.95733333333333304</v>
      </c>
    </row>
    <row r="31" spans="2:21" x14ac:dyDescent="0.35">
      <c r="B31" s="5" t="s">
        <v>19</v>
      </c>
      <c r="C31" s="7">
        <v>4.3333333333333304</v>
      </c>
      <c r="D31" s="7">
        <v>7.2</v>
      </c>
      <c r="E31" s="7">
        <v>4</v>
      </c>
      <c r="F31" s="7"/>
      <c r="G31" s="7">
        <v>0.44827586206896503</v>
      </c>
      <c r="H31" s="7">
        <v>1</v>
      </c>
      <c r="I31" s="27">
        <f>(0*(C34)+(1)*C31)/10</f>
        <v>0.43333333333333302</v>
      </c>
      <c r="J31">
        <f>(0*(D34)+(1)*D31)/7.62</f>
        <v>0.94488188976377951</v>
      </c>
      <c r="K31" s="7">
        <f t="shared" si="2"/>
        <v>0.55172413793103492</v>
      </c>
      <c r="L31" s="7"/>
      <c r="M31" s="5" t="s">
        <v>19</v>
      </c>
      <c r="N31" s="7">
        <v>4.3333333333333304</v>
      </c>
      <c r="O31" s="7">
        <v>7.2</v>
      </c>
      <c r="P31" s="7">
        <v>4</v>
      </c>
      <c r="Q31" s="4"/>
      <c r="R31" s="7">
        <v>0.44827586206896503</v>
      </c>
      <c r="S31" s="7">
        <v>1</v>
      </c>
    </row>
    <row r="32" spans="2:21" x14ac:dyDescent="0.35">
      <c r="B32" s="5" t="s">
        <v>23</v>
      </c>
      <c r="C32" s="7">
        <v>9.6666666666666607</v>
      </c>
      <c r="D32" s="7">
        <v>5.28</v>
      </c>
      <c r="E32" s="7">
        <v>10</v>
      </c>
      <c r="F32" s="7"/>
      <c r="G32" s="7">
        <v>1</v>
      </c>
      <c r="H32" s="7">
        <v>0.73333333333333295</v>
      </c>
      <c r="I32" s="27">
        <f>G32-H32</f>
        <v>0.26666666666666705</v>
      </c>
      <c r="K32" s="7">
        <f t="shared" si="2"/>
        <v>0.26666666666666705</v>
      </c>
      <c r="L32" s="7"/>
      <c r="M32" s="5" t="s">
        <v>23</v>
      </c>
      <c r="N32" s="7">
        <v>9.6666666666666607</v>
      </c>
      <c r="O32" s="7">
        <v>5.28</v>
      </c>
      <c r="P32" s="7">
        <v>10</v>
      </c>
      <c r="Q32" s="4"/>
      <c r="R32" s="7">
        <v>1</v>
      </c>
      <c r="S32" s="7">
        <v>0.73333333333333295</v>
      </c>
    </row>
    <row r="33" spans="2:22" x14ac:dyDescent="0.35">
      <c r="B33" s="5" t="s">
        <v>17</v>
      </c>
      <c r="C33" s="7">
        <v>9.55555555555555</v>
      </c>
      <c r="D33" s="7">
        <v>5.4133333333333304</v>
      </c>
      <c r="E33" s="7">
        <v>9.6666666666666607</v>
      </c>
      <c r="F33" s="7"/>
      <c r="G33" s="7">
        <v>0.98850574712643602</v>
      </c>
      <c r="H33" s="7">
        <v>0.75185185185185199</v>
      </c>
      <c r="I33" s="27">
        <f t="shared" ref="I33:I34" si="3">G33-H33</f>
        <v>0.23665389527458403</v>
      </c>
      <c r="K33" s="7">
        <f t="shared" si="2"/>
        <v>0.23665389527458403</v>
      </c>
      <c r="L33" s="7"/>
      <c r="M33" s="5" t="s">
        <v>17</v>
      </c>
      <c r="N33" s="7">
        <v>9.55555555555555</v>
      </c>
      <c r="O33" s="7">
        <v>5.4133333333333304</v>
      </c>
      <c r="P33" s="7">
        <v>9.6666666666666607</v>
      </c>
      <c r="Q33" s="4"/>
      <c r="R33" s="7">
        <v>0.98850574712643602</v>
      </c>
      <c r="S33" s="7">
        <v>0.75185185185185199</v>
      </c>
    </row>
    <row r="34" spans="2:22" x14ac:dyDescent="0.35">
      <c r="B34" s="5" t="s">
        <v>20</v>
      </c>
      <c r="C34" s="7">
        <v>9.6666666666666607</v>
      </c>
      <c r="D34" s="7">
        <v>5.28</v>
      </c>
      <c r="E34" s="7">
        <v>10</v>
      </c>
      <c r="F34" s="7"/>
      <c r="G34" s="7">
        <v>1</v>
      </c>
      <c r="H34" s="7">
        <v>0.73333333333333295</v>
      </c>
      <c r="I34" s="27">
        <f t="shared" si="3"/>
        <v>0.26666666666666705</v>
      </c>
      <c r="K34" s="7">
        <f t="shared" si="2"/>
        <v>0.26666666666666705</v>
      </c>
      <c r="L34" s="7"/>
      <c r="M34" s="5" t="s">
        <v>20</v>
      </c>
      <c r="N34" s="7">
        <v>9.6666666666666607</v>
      </c>
      <c r="O34" s="7">
        <v>5.28</v>
      </c>
      <c r="P34" s="7">
        <v>10</v>
      </c>
      <c r="Q34" s="4"/>
      <c r="R34" s="7">
        <v>1</v>
      </c>
      <c r="S34" s="7">
        <v>0.73333333333333295</v>
      </c>
    </row>
    <row r="35" spans="2:22" x14ac:dyDescent="0.35">
      <c r="B35" s="37" t="s">
        <v>14</v>
      </c>
      <c r="C35" s="36">
        <v>9.6666658955374896</v>
      </c>
      <c r="D35" s="36">
        <v>5.2800009253550098</v>
      </c>
      <c r="E35" s="36">
        <v>9.9999976866124598</v>
      </c>
      <c r="F35" s="36">
        <v>0.67415730337078605</v>
      </c>
      <c r="G35" s="36">
        <v>0.99999992022801598</v>
      </c>
      <c r="H35" s="36">
        <v>0.73333346185486303</v>
      </c>
      <c r="I35" s="36">
        <f>(F35*(C35))/MAX(C29:C39)</f>
        <v>0.67415724959192092</v>
      </c>
      <c r="J35" s="42">
        <f>((1-F35)*D35)/MAX(D29:D39)</f>
        <v>0.23895135273922519</v>
      </c>
      <c r="K35" s="7">
        <f t="shared" si="2"/>
        <v>0.26666645837315295</v>
      </c>
      <c r="L35" s="7">
        <f>G35-H35-1</f>
        <v>-0.73333354162684705</v>
      </c>
      <c r="M35" s="11" t="s">
        <v>14</v>
      </c>
      <c r="N35" s="12">
        <v>9.6666658955374896</v>
      </c>
      <c r="O35" s="12">
        <v>5.2800009253550098</v>
      </c>
      <c r="P35" s="12">
        <v>9.9999976866124598</v>
      </c>
      <c r="Q35" s="12">
        <v>0.67415730337078605</v>
      </c>
      <c r="R35" s="12">
        <v>0.99999992022801598</v>
      </c>
      <c r="S35" s="12">
        <v>0.73333346185486303</v>
      </c>
      <c r="T35">
        <f>(N34-N35)/N34</f>
        <v>7.9771983225959061E-8</v>
      </c>
      <c r="U35">
        <f>(O31- O35)/O31</f>
        <v>0.26666653814513758</v>
      </c>
      <c r="V35">
        <f>T35-U35</f>
        <v>-0.26666645837315434</v>
      </c>
    </row>
    <row r="36" spans="2:22" x14ac:dyDescent="0.35">
      <c r="B36" s="5" t="s">
        <v>24</v>
      </c>
      <c r="C36" s="7">
        <v>9.6666666666666607</v>
      </c>
      <c r="D36" s="7">
        <v>5.28</v>
      </c>
      <c r="E36" s="7">
        <v>10</v>
      </c>
      <c r="F36" s="7"/>
      <c r="G36" s="7">
        <v>1</v>
      </c>
      <c r="H36" s="7">
        <v>0.73333333333333295</v>
      </c>
      <c r="I36" s="27"/>
      <c r="K36" s="7">
        <f t="shared" si="2"/>
        <v>0.26666666666666705</v>
      </c>
      <c r="L36" s="7"/>
      <c r="M36" s="5" t="s">
        <v>24</v>
      </c>
      <c r="N36" s="7">
        <v>9.6666666666666607</v>
      </c>
      <c r="O36" s="7">
        <v>5.28</v>
      </c>
      <c r="P36" s="7">
        <v>10</v>
      </c>
      <c r="Q36" s="4"/>
      <c r="R36" s="7">
        <v>1</v>
      </c>
      <c r="S36" s="7">
        <v>0.73333333333333295</v>
      </c>
    </row>
    <row r="37" spans="2:22" x14ac:dyDescent="0.35">
      <c r="B37" s="5" t="s">
        <v>18</v>
      </c>
      <c r="C37" s="7">
        <v>5.8616352201257804</v>
      </c>
      <c r="D37" s="7">
        <v>6.8332075471697999</v>
      </c>
      <c r="E37" s="7">
        <v>5.52830188679245</v>
      </c>
      <c r="F37" s="7"/>
      <c r="G37" s="7">
        <v>0.60637605725439103</v>
      </c>
      <c r="H37" s="7">
        <v>0.94905660377358403</v>
      </c>
      <c r="I37" s="27"/>
      <c r="K37" s="7">
        <f t="shared" si="2"/>
        <v>0.342680546519193</v>
      </c>
      <c r="L37" s="7"/>
      <c r="M37" s="5" t="s">
        <v>18</v>
      </c>
      <c r="N37" s="7">
        <v>5.8616352201257804</v>
      </c>
      <c r="O37" s="7">
        <v>6.8332075471697999</v>
      </c>
      <c r="P37" s="7">
        <v>5.52830188679245</v>
      </c>
      <c r="Q37" s="4"/>
      <c r="R37" s="7">
        <v>0.60637605725439103</v>
      </c>
      <c r="S37" s="7">
        <v>0.94905660377358403</v>
      </c>
    </row>
    <row r="38" spans="2:22" x14ac:dyDescent="0.35">
      <c r="B38" s="5" t="s">
        <v>21</v>
      </c>
      <c r="C38" s="7">
        <v>4.3333333333333304</v>
      </c>
      <c r="D38" s="7">
        <v>7.2</v>
      </c>
      <c r="E38" s="7">
        <v>4</v>
      </c>
      <c r="F38" s="7"/>
      <c r="G38" s="7">
        <v>0.44827586206896503</v>
      </c>
      <c r="H38" s="7">
        <v>1</v>
      </c>
      <c r="I38" s="27"/>
      <c r="K38" s="7">
        <f t="shared" si="2"/>
        <v>0.55172413793103492</v>
      </c>
      <c r="L38" s="7"/>
      <c r="M38" s="5" t="s">
        <v>21</v>
      </c>
      <c r="N38" s="7">
        <v>4.3333333333333304</v>
      </c>
      <c r="O38" s="7">
        <v>7.2</v>
      </c>
      <c r="P38" s="7">
        <v>4</v>
      </c>
      <c r="Q38" s="4"/>
      <c r="R38" s="7">
        <v>0.44827586206896503</v>
      </c>
      <c r="S38" s="7">
        <v>1</v>
      </c>
    </row>
    <row r="39" spans="2:22" x14ac:dyDescent="0.35">
      <c r="B39" s="37" t="s">
        <v>15</v>
      </c>
      <c r="C39" s="36">
        <v>9.3333333411277497</v>
      </c>
      <c r="D39" s="36">
        <v>5.6799999906466896</v>
      </c>
      <c r="E39" s="36">
        <v>9.0000000233832598</v>
      </c>
      <c r="F39" s="39">
        <v>0.49999999943053403</v>
      </c>
      <c r="G39" s="36">
        <v>0.96551724218562895</v>
      </c>
      <c r="H39" s="36">
        <v>0.78888888758981801</v>
      </c>
      <c r="I39" s="36">
        <f>(F39*(C39))/MAX(C29:C39)</f>
        <v>0.48275862054298568</v>
      </c>
      <c r="J39" s="42">
        <f>((1-F39)*D39)/MAX(D29:D39)</f>
        <v>0.39444444424415437</v>
      </c>
      <c r="K39" s="7">
        <f t="shared" si="2"/>
        <v>0.17662835459581094</v>
      </c>
      <c r="L39" s="7">
        <f>G39-H39-1</f>
        <v>-0.82337164540418906</v>
      </c>
      <c r="M39" s="11" t="s">
        <v>15</v>
      </c>
      <c r="N39" s="12">
        <v>9.3333333411277497</v>
      </c>
      <c r="O39" s="12">
        <v>5.6799999906466896</v>
      </c>
      <c r="P39" s="12">
        <v>9.0000000233832598</v>
      </c>
      <c r="Q39" s="12">
        <v>0.49999999943053403</v>
      </c>
      <c r="R39" s="12">
        <v>0.96551724218562895</v>
      </c>
      <c r="S39" s="12">
        <v>0.78888888758981801</v>
      </c>
      <c r="T39">
        <f>(N34-N39)/N34</f>
        <v>3.448275781437013E-2</v>
      </c>
      <c r="U39">
        <f>(O31-O39)/O31</f>
        <v>0.21111111241018202</v>
      </c>
      <c r="V39">
        <f>T39-U39</f>
        <v>-0.17662835459581189</v>
      </c>
    </row>
    <row r="40" spans="2:22" x14ac:dyDescent="0.35">
      <c r="B40" s="13" t="s">
        <v>27</v>
      </c>
      <c r="C40" s="14"/>
      <c r="D40" s="14"/>
      <c r="E40" s="14"/>
      <c r="F40" s="14"/>
      <c r="G40" s="14"/>
      <c r="H40" s="14"/>
      <c r="I40" s="27"/>
      <c r="M40" s="13" t="s">
        <v>27</v>
      </c>
      <c r="N40" s="14"/>
      <c r="O40" s="14"/>
      <c r="P40" s="14"/>
      <c r="Q40" s="22"/>
      <c r="R40" s="14"/>
      <c r="S40" s="14"/>
    </row>
    <row r="41" spans="2:22" x14ac:dyDescent="0.35">
      <c r="B41" s="5" t="s">
        <v>22</v>
      </c>
      <c r="C41" s="7">
        <v>4.3333333333333304</v>
      </c>
      <c r="D41" s="7">
        <v>9.4</v>
      </c>
      <c r="E41" s="7">
        <v>10</v>
      </c>
      <c r="F41" s="7"/>
      <c r="G41" s="7">
        <v>0.54166666666666596</v>
      </c>
      <c r="H41" s="7">
        <v>1</v>
      </c>
      <c r="I41" s="7"/>
      <c r="K41" s="7">
        <f>G41-H41</f>
        <v>-0.45833333333333404</v>
      </c>
      <c r="L41" s="7"/>
      <c r="M41" s="5" t="s">
        <v>22</v>
      </c>
      <c r="N41" s="7">
        <v>4.3333333333333304</v>
      </c>
      <c r="O41" s="7">
        <v>9.4</v>
      </c>
      <c r="P41" s="7">
        <v>10</v>
      </c>
      <c r="Q41" s="4"/>
      <c r="R41" s="7">
        <v>0.54166666666666596</v>
      </c>
      <c r="S41" s="7">
        <v>1</v>
      </c>
    </row>
    <row r="42" spans="2:22" x14ac:dyDescent="0.35">
      <c r="B42" s="5" t="s">
        <v>16</v>
      </c>
      <c r="C42" s="7">
        <v>4.93333333333333</v>
      </c>
      <c r="D42" s="7">
        <v>9.2319999999999904</v>
      </c>
      <c r="E42" s="7">
        <v>9.4</v>
      </c>
      <c r="F42" s="7"/>
      <c r="G42" s="7">
        <v>0.61666666666666603</v>
      </c>
      <c r="H42" s="7">
        <v>0.98212765957446702</v>
      </c>
      <c r="I42" s="7"/>
      <c r="K42" s="7">
        <f t="shared" ref="K42:K46" si="4">G42-H42</f>
        <v>-0.36546099290780099</v>
      </c>
      <c r="L42" s="7"/>
      <c r="M42" s="5" t="s">
        <v>16</v>
      </c>
      <c r="N42" s="7">
        <v>4.93333333333333</v>
      </c>
      <c r="O42" s="7">
        <v>9.2319999999999904</v>
      </c>
      <c r="P42" s="7">
        <v>9.4</v>
      </c>
      <c r="Q42" s="4"/>
      <c r="R42" s="7">
        <v>0.61666666666666603</v>
      </c>
      <c r="S42" s="7">
        <v>0.98212765957446702</v>
      </c>
    </row>
    <row r="43" spans="2:22" x14ac:dyDescent="0.35">
      <c r="B43" s="5" t="s">
        <v>19</v>
      </c>
      <c r="C43" s="7">
        <v>4.3333333333333304</v>
      </c>
      <c r="D43" s="7">
        <v>9.4</v>
      </c>
      <c r="E43" s="7">
        <v>10</v>
      </c>
      <c r="F43" s="7"/>
      <c r="G43" s="7">
        <v>0.54166666666666596</v>
      </c>
      <c r="H43" s="7">
        <v>1</v>
      </c>
      <c r="I43" s="7"/>
      <c r="K43" s="7">
        <f t="shared" si="4"/>
        <v>-0.45833333333333404</v>
      </c>
      <c r="L43" s="7"/>
      <c r="M43" s="5" t="s">
        <v>19</v>
      </c>
      <c r="N43" s="7">
        <v>4.3333333333333304</v>
      </c>
      <c r="O43" s="7">
        <v>9.4</v>
      </c>
      <c r="P43" s="7">
        <v>10</v>
      </c>
      <c r="Q43" s="4"/>
      <c r="R43" s="7">
        <v>0.54166666666666596</v>
      </c>
      <c r="S43" s="7">
        <v>1</v>
      </c>
    </row>
    <row r="44" spans="2:22" x14ac:dyDescent="0.35">
      <c r="B44" s="5" t="s">
        <v>23</v>
      </c>
      <c r="C44" s="7">
        <v>6.6666666666666599</v>
      </c>
      <c r="D44" s="7">
        <v>1.6</v>
      </c>
      <c r="E44" s="7">
        <v>1</v>
      </c>
      <c r="F44" s="7"/>
      <c r="G44" s="7">
        <v>0.83333333333333304</v>
      </c>
      <c r="H44" s="7">
        <v>0.170212765957446</v>
      </c>
      <c r="I44" s="7"/>
      <c r="K44" s="7">
        <f t="shared" si="4"/>
        <v>0.66312056737588709</v>
      </c>
      <c r="L44" s="7"/>
      <c r="M44" s="5" t="s">
        <v>23</v>
      </c>
      <c r="N44" s="7">
        <v>6.6666666666666599</v>
      </c>
      <c r="O44" s="7">
        <v>1.6</v>
      </c>
      <c r="P44" s="7">
        <v>1</v>
      </c>
      <c r="Q44" s="4"/>
      <c r="R44" s="7">
        <v>0.83333333333333304</v>
      </c>
      <c r="S44" s="7">
        <v>0.170212765957446</v>
      </c>
    </row>
    <row r="45" spans="2:22" x14ac:dyDescent="0.35">
      <c r="B45" s="5" t="s">
        <v>17</v>
      </c>
      <c r="C45" s="7">
        <v>7.7777777777777697</v>
      </c>
      <c r="D45" s="7">
        <v>4.93333333333333</v>
      </c>
      <c r="E45" s="7">
        <v>4.3333333333333304</v>
      </c>
      <c r="F45" s="7"/>
      <c r="G45" s="7">
        <v>0.97222222222222199</v>
      </c>
      <c r="H45" s="7">
        <v>0.52482269503546097</v>
      </c>
      <c r="I45" s="7"/>
      <c r="K45" s="7">
        <f t="shared" si="4"/>
        <v>0.44739952718676101</v>
      </c>
      <c r="L45" s="7"/>
      <c r="M45" s="5" t="s">
        <v>17</v>
      </c>
      <c r="N45" s="7">
        <v>7.7777777777777697</v>
      </c>
      <c r="O45" s="7">
        <v>4.93333333333333</v>
      </c>
      <c r="P45" s="7">
        <v>4.3333333333333304</v>
      </c>
      <c r="Q45" s="4"/>
      <c r="R45" s="7">
        <v>0.97222222222222199</v>
      </c>
      <c r="S45" s="7">
        <v>0.52482269503546097</v>
      </c>
    </row>
    <row r="46" spans="2:22" x14ac:dyDescent="0.35">
      <c r="B46" s="5" t="s">
        <v>20</v>
      </c>
      <c r="C46" s="7">
        <v>8</v>
      </c>
      <c r="D46" s="7">
        <v>5.6</v>
      </c>
      <c r="E46" s="7">
        <v>5</v>
      </c>
      <c r="F46" s="7"/>
      <c r="G46" s="7">
        <v>1</v>
      </c>
      <c r="H46" s="7">
        <v>0.59574468085106302</v>
      </c>
      <c r="I46" s="7"/>
      <c r="K46" s="7">
        <f t="shared" si="4"/>
        <v>0.40425531914893698</v>
      </c>
      <c r="L46" s="7"/>
      <c r="M46" s="5" t="s">
        <v>20</v>
      </c>
      <c r="N46" s="7">
        <v>8</v>
      </c>
      <c r="O46" s="7">
        <v>5.6</v>
      </c>
      <c r="P46" s="7">
        <v>5</v>
      </c>
      <c r="Q46" s="4"/>
      <c r="R46" s="7">
        <v>1</v>
      </c>
      <c r="S46" s="7">
        <v>0.59574468085106302</v>
      </c>
    </row>
    <row r="47" spans="2:22" x14ac:dyDescent="0.35">
      <c r="B47" s="37" t="s">
        <v>14</v>
      </c>
      <c r="C47" s="36">
        <v>7.3333333326832602</v>
      </c>
      <c r="D47" s="36">
        <v>7.5200000005980501</v>
      </c>
      <c r="E47" s="41">
        <v>7.0000000006500596</v>
      </c>
      <c r="F47" s="36">
        <v>0.53134635149023601</v>
      </c>
      <c r="G47" s="36">
        <v>0.91666666658540796</v>
      </c>
      <c r="H47" s="36">
        <v>0.80000000006362304</v>
      </c>
      <c r="I47" s="36">
        <f>(F47*(C47))/MAX(C41:C51)</f>
        <v>0.48706748882287293</v>
      </c>
      <c r="J47" s="42">
        <f>((1-F47)*D47)/MAX(D41:D51)</f>
        <v>0.37492291883762802</v>
      </c>
      <c r="K47" s="36">
        <f>I47-J47</f>
        <v>0.11214456998524491</v>
      </c>
      <c r="L47" s="7"/>
      <c r="M47" s="11" t="s">
        <v>14</v>
      </c>
      <c r="N47" s="12">
        <v>7.3333333326832602</v>
      </c>
      <c r="O47" s="12">
        <v>7.5200000005980501</v>
      </c>
      <c r="P47" s="23">
        <v>7.0000000006500596</v>
      </c>
      <c r="Q47" s="20">
        <v>0.53134635149023601</v>
      </c>
      <c r="R47" s="12">
        <v>0.91666666658540796</v>
      </c>
      <c r="S47" s="12">
        <v>0.80000000006362304</v>
      </c>
    </row>
    <row r="48" spans="2:22" x14ac:dyDescent="0.35">
      <c r="B48" s="5" t="s">
        <v>24</v>
      </c>
      <c r="C48" s="7">
        <v>4.3333333333333304</v>
      </c>
      <c r="D48" s="7">
        <v>9.4</v>
      </c>
      <c r="E48" s="7">
        <v>10</v>
      </c>
      <c r="F48" s="7"/>
      <c r="G48" s="7">
        <v>0.54166666666666596</v>
      </c>
      <c r="H48" s="7">
        <v>1</v>
      </c>
      <c r="I48" s="7"/>
      <c r="K48" s="7">
        <f>G48-H48</f>
        <v>-0.45833333333333404</v>
      </c>
      <c r="M48" s="5" t="s">
        <v>24</v>
      </c>
      <c r="N48" s="7">
        <v>4.3333333333333304</v>
      </c>
      <c r="O48" s="7">
        <v>9.4</v>
      </c>
      <c r="P48" s="7">
        <v>10</v>
      </c>
      <c r="Q48" s="4"/>
      <c r="R48" s="7">
        <v>0.54166666666666596</v>
      </c>
      <c r="S48" s="7">
        <v>1</v>
      </c>
    </row>
    <row r="49" spans="2:19" x14ac:dyDescent="0.35">
      <c r="B49" s="5" t="s">
        <v>18</v>
      </c>
      <c r="C49" s="7">
        <v>5.2201257861635204</v>
      </c>
      <c r="D49" s="7">
        <v>9.1516981132075408</v>
      </c>
      <c r="E49" s="7">
        <v>9.1132075471698109</v>
      </c>
      <c r="F49" s="7"/>
      <c r="G49" s="7">
        <v>0.65251572327044005</v>
      </c>
      <c r="H49" s="7">
        <v>0.97358490566037703</v>
      </c>
      <c r="I49" s="7"/>
      <c r="K49" s="7">
        <f t="shared" ref="K49:K50" si="5">G49-H49</f>
        <v>-0.32106918238993698</v>
      </c>
      <c r="M49" s="5" t="s">
        <v>18</v>
      </c>
      <c r="N49" s="7">
        <v>5.2201257861635204</v>
      </c>
      <c r="O49" s="7">
        <v>9.1516981132075408</v>
      </c>
      <c r="P49" s="7">
        <v>9.1132075471698109</v>
      </c>
      <c r="Q49" s="4"/>
      <c r="R49" s="7">
        <v>0.65251572327044005</v>
      </c>
      <c r="S49" s="7">
        <v>0.97358490566037703</v>
      </c>
    </row>
    <row r="50" spans="2:19" x14ac:dyDescent="0.35">
      <c r="B50" s="5" t="s">
        <v>21</v>
      </c>
      <c r="C50" s="7">
        <v>4.3333333333333304</v>
      </c>
      <c r="D50" s="7">
        <v>9.4</v>
      </c>
      <c r="E50" s="7">
        <v>10</v>
      </c>
      <c r="F50" s="7"/>
      <c r="G50" s="7">
        <v>0.54166666666666596</v>
      </c>
      <c r="H50" s="7">
        <v>1</v>
      </c>
      <c r="I50" s="7"/>
      <c r="K50" s="7">
        <f t="shared" si="5"/>
        <v>-0.45833333333333404</v>
      </c>
      <c r="M50" s="5" t="s">
        <v>21</v>
      </c>
      <c r="N50" s="7">
        <v>4.3333333333333304</v>
      </c>
      <c r="O50" s="7">
        <v>9.4</v>
      </c>
      <c r="P50" s="7">
        <v>10</v>
      </c>
      <c r="Q50" s="4"/>
      <c r="R50" s="7">
        <v>0.54166666666666596</v>
      </c>
      <c r="S50" s="7">
        <v>1</v>
      </c>
    </row>
    <row r="51" spans="2:19" x14ac:dyDescent="0.35">
      <c r="B51" s="37" t="s">
        <v>15</v>
      </c>
      <c r="C51" s="36">
        <v>7.3333334365307401</v>
      </c>
      <c r="D51" s="36">
        <v>7.5199997151751496</v>
      </c>
      <c r="E51" s="41">
        <v>6.9999996904077699</v>
      </c>
      <c r="F51" s="39">
        <v>0.50000325151097802</v>
      </c>
      <c r="G51" s="36">
        <v>0.91666667956634196</v>
      </c>
      <c r="H51" s="36">
        <v>0.79999996969948395</v>
      </c>
      <c r="I51" s="36">
        <f>(F51*(C51))/MAX(C41:C51)</f>
        <v>0.45833632033494304</v>
      </c>
      <c r="J51" s="42">
        <f>((1-F51)*D51)/MAX(D41:D51)</f>
        <v>0.39999738364105808</v>
      </c>
      <c r="K51" s="36">
        <f>I51-J51</f>
        <v>5.8338936693884957E-2</v>
      </c>
      <c r="L51" s="7"/>
      <c r="M51" s="11" t="s">
        <v>15</v>
      </c>
      <c r="N51" s="12">
        <v>7.3333334365307401</v>
      </c>
      <c r="O51" s="12">
        <v>7.5199997151751496</v>
      </c>
      <c r="P51" s="23">
        <v>6.9999996904077699</v>
      </c>
      <c r="Q51" s="20">
        <v>0.50000325151097802</v>
      </c>
      <c r="R51" s="12">
        <v>0.91666667956634196</v>
      </c>
      <c r="S51" s="12">
        <v>0.79999996969948395</v>
      </c>
    </row>
    <row r="52" spans="2:19" x14ac:dyDescent="0.35">
      <c r="B52" s="2" t="s">
        <v>28</v>
      </c>
      <c r="C52" s="7"/>
      <c r="D52" s="7"/>
      <c r="E52" s="7"/>
      <c r="F52" s="7"/>
      <c r="G52" s="7"/>
      <c r="H52" s="7"/>
      <c r="I52" s="7"/>
      <c r="M52" s="2" t="s">
        <v>28</v>
      </c>
      <c r="N52" s="7"/>
      <c r="O52" s="7"/>
      <c r="P52" s="7"/>
      <c r="Q52" s="4"/>
      <c r="R52" s="7"/>
      <c r="S52" s="7"/>
    </row>
    <row r="53" spans="2:19" x14ac:dyDescent="0.35">
      <c r="B53" s="5" t="s">
        <v>22</v>
      </c>
      <c r="C53" s="7">
        <v>6.6666666666666599</v>
      </c>
      <c r="D53" s="7">
        <v>7.82</v>
      </c>
      <c r="E53" s="7">
        <v>3</v>
      </c>
      <c r="F53" s="7"/>
      <c r="G53" s="7">
        <v>0.90909090909090895</v>
      </c>
      <c r="H53" s="7">
        <v>0.97022332506203401</v>
      </c>
      <c r="I53" s="7"/>
      <c r="K53" s="7">
        <f>G53-H53</f>
        <v>-6.1132415971125065E-2</v>
      </c>
      <c r="M53" s="5" t="s">
        <v>22</v>
      </c>
      <c r="N53" s="7">
        <v>6.6666666666666599</v>
      </c>
      <c r="O53" s="7">
        <v>7.82</v>
      </c>
      <c r="P53" s="7">
        <v>3</v>
      </c>
      <c r="Q53" s="4"/>
      <c r="R53" s="7">
        <v>0.90909090909090895</v>
      </c>
      <c r="S53" s="7">
        <v>0.97022332506203401</v>
      </c>
    </row>
    <row r="54" spans="2:19" x14ac:dyDescent="0.35">
      <c r="B54" s="5" t="s">
        <v>16</v>
      </c>
      <c r="C54" s="7">
        <v>7.26</v>
      </c>
      <c r="D54" s="7">
        <v>8.0335999999999999</v>
      </c>
      <c r="E54" s="7">
        <v>4.78</v>
      </c>
      <c r="F54" s="7"/>
      <c r="G54" s="7">
        <v>0.99</v>
      </c>
      <c r="H54" s="7">
        <v>0.996724565756823</v>
      </c>
      <c r="I54" s="7"/>
      <c r="K54" s="7">
        <f t="shared" ref="K54:K58" si="6">G54-H54</f>
        <v>-6.7245657568230088E-3</v>
      </c>
      <c r="M54" s="5" t="s">
        <v>16</v>
      </c>
      <c r="N54" s="7">
        <v>7.26</v>
      </c>
      <c r="O54" s="7">
        <v>8.0335999999999999</v>
      </c>
      <c r="P54" s="7">
        <v>4.78</v>
      </c>
      <c r="Q54" s="4"/>
      <c r="R54" s="7">
        <v>0.99</v>
      </c>
      <c r="S54" s="7">
        <v>0.996724565756823</v>
      </c>
    </row>
    <row r="55" spans="2:19" x14ac:dyDescent="0.35">
      <c r="B55" s="5" t="s">
        <v>19</v>
      </c>
      <c r="C55" s="7">
        <v>7.3333333333333304</v>
      </c>
      <c r="D55" s="7">
        <v>8.06</v>
      </c>
      <c r="E55" s="7">
        <v>5</v>
      </c>
      <c r="F55" s="7"/>
      <c r="G55" s="7">
        <v>1</v>
      </c>
      <c r="H55" s="7">
        <v>1</v>
      </c>
      <c r="I55" s="7"/>
      <c r="K55" s="7">
        <f t="shared" si="6"/>
        <v>0</v>
      </c>
      <c r="M55" s="5" t="s">
        <v>19</v>
      </c>
      <c r="N55" s="7">
        <v>7.3333333333333304</v>
      </c>
      <c r="O55" s="7">
        <v>8.06</v>
      </c>
      <c r="P55" s="7">
        <v>5</v>
      </c>
      <c r="Q55" s="4"/>
      <c r="R55" s="7">
        <v>1</v>
      </c>
      <c r="S55" s="7">
        <v>1</v>
      </c>
    </row>
    <row r="56" spans="2:19" x14ac:dyDescent="0.35">
      <c r="B56" s="5" t="s">
        <v>23</v>
      </c>
      <c r="C56" s="7">
        <v>6</v>
      </c>
      <c r="D56" s="7">
        <v>6.22</v>
      </c>
      <c r="E56" s="7">
        <v>1</v>
      </c>
      <c r="F56" s="7"/>
      <c r="G56" s="7">
        <v>0.81818181818181801</v>
      </c>
      <c r="H56" s="7">
        <v>0.77171215880893296</v>
      </c>
      <c r="I56" s="7"/>
      <c r="K56" s="7">
        <f t="shared" si="6"/>
        <v>4.6469659372885053E-2</v>
      </c>
      <c r="M56" s="5" t="s">
        <v>23</v>
      </c>
      <c r="N56" s="7">
        <v>6</v>
      </c>
      <c r="O56" s="7">
        <v>6.22</v>
      </c>
      <c r="P56" s="7">
        <v>1</v>
      </c>
      <c r="Q56" s="4"/>
      <c r="R56" s="7">
        <v>0.81818181818181801</v>
      </c>
      <c r="S56" s="7">
        <v>0.77171215880893296</v>
      </c>
    </row>
    <row r="57" spans="2:19" x14ac:dyDescent="0.35">
      <c r="B57" s="5" t="s">
        <v>17</v>
      </c>
      <c r="C57" s="7">
        <v>7.3333333333333304</v>
      </c>
      <c r="D57" s="7">
        <v>8.06</v>
      </c>
      <c r="E57" s="7">
        <v>5</v>
      </c>
      <c r="F57" s="7"/>
      <c r="G57" s="7">
        <v>1</v>
      </c>
      <c r="H57" s="7">
        <v>1</v>
      </c>
      <c r="I57" s="7"/>
      <c r="K57" s="7">
        <f t="shared" si="6"/>
        <v>0</v>
      </c>
      <c r="M57" s="5" t="s">
        <v>17</v>
      </c>
      <c r="N57" s="7">
        <v>7.3333333333333304</v>
      </c>
      <c r="O57" s="7">
        <v>8.06</v>
      </c>
      <c r="P57" s="7">
        <v>5</v>
      </c>
      <c r="Q57" s="4"/>
      <c r="R57" s="7">
        <v>1</v>
      </c>
      <c r="S57" s="7">
        <v>1</v>
      </c>
    </row>
    <row r="58" spans="2:19" x14ac:dyDescent="0.35">
      <c r="B58" s="5" t="s">
        <v>20</v>
      </c>
      <c r="C58" s="7">
        <v>7.3333333333333304</v>
      </c>
      <c r="D58" s="7">
        <v>8.06</v>
      </c>
      <c r="E58" s="7">
        <v>5</v>
      </c>
      <c r="F58" s="7"/>
      <c r="G58" s="7">
        <v>1</v>
      </c>
      <c r="H58" s="7">
        <v>1</v>
      </c>
      <c r="I58" s="7"/>
      <c r="K58" s="7">
        <f t="shared" si="6"/>
        <v>0</v>
      </c>
      <c r="M58" s="5" t="s">
        <v>20</v>
      </c>
      <c r="N58" s="7">
        <v>7.3333333333333304</v>
      </c>
      <c r="O58" s="7">
        <v>8.06</v>
      </c>
      <c r="P58" s="7">
        <v>5</v>
      </c>
      <c r="Q58" s="4"/>
      <c r="R58" s="7">
        <v>1</v>
      </c>
      <c r="S58" s="7">
        <v>1</v>
      </c>
    </row>
    <row r="59" spans="2:19" x14ac:dyDescent="0.35">
      <c r="B59" s="37" t="s">
        <v>14</v>
      </c>
      <c r="C59" s="36">
        <v>7.3333333333015203</v>
      </c>
      <c r="D59" s="36">
        <v>8.0599999999885394</v>
      </c>
      <c r="E59" s="41">
        <v>4.9999999999045599</v>
      </c>
      <c r="F59" s="39">
        <v>0.5</v>
      </c>
      <c r="G59" s="36">
        <v>0.99999999999566103</v>
      </c>
      <c r="H59" s="36">
        <v>0.99999999999857803</v>
      </c>
      <c r="I59" s="36">
        <f>(F59*(C59))/MAX(C53:C63)</f>
        <v>0.49999999999783112</v>
      </c>
      <c r="J59" s="42">
        <f>((1-F59)*D59)/MAX(D53:D63)</f>
        <v>0.49999999999928901</v>
      </c>
      <c r="K59" s="7">
        <f>I59-J59</f>
        <v>-1.4578893647865243E-12</v>
      </c>
      <c r="M59" s="11" t="s">
        <v>14</v>
      </c>
      <c r="N59" s="12">
        <v>7.3333333333015203</v>
      </c>
      <c r="O59" s="12">
        <v>8.0599999999885394</v>
      </c>
      <c r="P59" s="23">
        <v>4.9999999999045599</v>
      </c>
      <c r="Q59" s="20">
        <v>0.5</v>
      </c>
      <c r="R59" s="12">
        <v>0.99999999999566103</v>
      </c>
      <c r="S59" s="12">
        <v>0.99999999999857803</v>
      </c>
    </row>
    <row r="60" spans="2:19" x14ac:dyDescent="0.35">
      <c r="B60" s="5" t="s">
        <v>24</v>
      </c>
      <c r="C60" s="7">
        <v>6.6666666666666599</v>
      </c>
      <c r="D60" s="7">
        <v>7.82</v>
      </c>
      <c r="E60" s="7">
        <v>3</v>
      </c>
      <c r="F60" s="7"/>
      <c r="G60" s="7">
        <v>0.90909090909090895</v>
      </c>
      <c r="H60" s="7">
        <v>0.97022332506203401</v>
      </c>
      <c r="I60" s="7"/>
      <c r="K60" s="7">
        <f>G60-H60</f>
        <v>-6.1132415971125065E-2</v>
      </c>
      <c r="M60" s="5" t="s">
        <v>24</v>
      </c>
      <c r="N60" s="7">
        <v>6.6666666666666599</v>
      </c>
      <c r="O60" s="7">
        <v>7.82</v>
      </c>
      <c r="P60" s="7">
        <v>3</v>
      </c>
      <c r="Q60" s="4"/>
      <c r="R60" s="7">
        <v>0.90909090909090895</v>
      </c>
      <c r="S60" s="7">
        <v>0.97022332506203401</v>
      </c>
    </row>
    <row r="61" spans="2:19" x14ac:dyDescent="0.35">
      <c r="B61" s="5" t="s">
        <v>18</v>
      </c>
      <c r="C61" s="7">
        <v>7.2641509433962197</v>
      </c>
      <c r="D61" s="7">
        <v>8.0350943396226402</v>
      </c>
      <c r="E61" s="7">
        <v>4.7924528301886697</v>
      </c>
      <c r="F61" s="7"/>
      <c r="G61" s="7">
        <v>0.99056603773584895</v>
      </c>
      <c r="H61" s="7">
        <v>0.99690996769511597</v>
      </c>
      <c r="I61" s="7"/>
      <c r="K61" s="7">
        <f t="shared" ref="K61:K62" si="7">G61-H61</f>
        <v>-6.3439299592670251E-3</v>
      </c>
      <c r="M61" s="5" t="s">
        <v>18</v>
      </c>
      <c r="N61" s="7">
        <v>7.2641509433962197</v>
      </c>
      <c r="O61" s="7">
        <v>8.0350943396226402</v>
      </c>
      <c r="P61" s="7">
        <v>4.7924528301886697</v>
      </c>
      <c r="Q61" s="4"/>
      <c r="R61" s="7">
        <v>0.99056603773584895</v>
      </c>
      <c r="S61" s="7">
        <v>0.99690996769511597</v>
      </c>
    </row>
    <row r="62" spans="2:19" x14ac:dyDescent="0.35">
      <c r="B62" s="5" t="s">
        <v>21</v>
      </c>
      <c r="C62" s="7">
        <v>7.3333333333333304</v>
      </c>
      <c r="D62" s="7">
        <v>8.06</v>
      </c>
      <c r="E62" s="7">
        <v>5</v>
      </c>
      <c r="F62" s="7"/>
      <c r="G62" s="7">
        <v>1</v>
      </c>
      <c r="H62" s="7">
        <v>1</v>
      </c>
      <c r="I62" s="7"/>
      <c r="K62" s="7">
        <f t="shared" si="7"/>
        <v>0</v>
      </c>
      <c r="M62" s="5" t="s">
        <v>21</v>
      </c>
      <c r="N62" s="7">
        <v>7.3333333333333304</v>
      </c>
      <c r="O62" s="7">
        <v>8.06</v>
      </c>
      <c r="P62" s="7">
        <v>5</v>
      </c>
      <c r="Q62" s="4"/>
      <c r="R62" s="7">
        <v>1</v>
      </c>
      <c r="S62" s="7">
        <v>1</v>
      </c>
    </row>
    <row r="63" spans="2:19" x14ac:dyDescent="0.35">
      <c r="B63" s="37" t="s">
        <v>15</v>
      </c>
      <c r="C63" s="36">
        <v>7.3333330877967899</v>
      </c>
      <c r="D63" s="36">
        <v>8.0599999116068393</v>
      </c>
      <c r="E63" s="41">
        <v>5.0000007366096098</v>
      </c>
      <c r="F63" s="39">
        <v>0.49999974484723902</v>
      </c>
      <c r="G63" s="36">
        <v>0.99999996651774403</v>
      </c>
      <c r="H63" s="36">
        <v>0.99999998903310705</v>
      </c>
      <c r="I63" s="36">
        <f>(F63*(C63))/MAX(C53:C63)</f>
        <v>0.49999972810611981</v>
      </c>
      <c r="J63" s="42">
        <f>((1-F63)*D63)/MAX(D53:D63)</f>
        <v>0.50000024966931145</v>
      </c>
      <c r="K63" s="7">
        <f>I63-J63</f>
        <v>-5.2156319163554343E-7</v>
      </c>
      <c r="M63" s="11" t="s">
        <v>15</v>
      </c>
      <c r="N63" s="12">
        <v>7.3333330877967899</v>
      </c>
      <c r="O63" s="12">
        <v>8.0599999116068393</v>
      </c>
      <c r="P63" s="23">
        <v>5.0000007366096098</v>
      </c>
      <c r="Q63" s="20">
        <v>0.49999974484723902</v>
      </c>
      <c r="R63" s="12">
        <v>0.99999996651774403</v>
      </c>
      <c r="S63" s="12">
        <v>0.99999998903310705</v>
      </c>
    </row>
    <row r="64" spans="2:19" x14ac:dyDescent="0.35">
      <c r="B64" s="13" t="s">
        <v>29</v>
      </c>
      <c r="C64" s="14"/>
      <c r="D64" s="14"/>
      <c r="E64" s="14"/>
      <c r="F64" s="14"/>
      <c r="G64" s="14"/>
      <c r="H64" s="14"/>
      <c r="I64" s="27"/>
      <c r="M64" s="2" t="s">
        <v>29</v>
      </c>
      <c r="N64" s="7"/>
      <c r="O64" s="7"/>
      <c r="P64" s="7"/>
      <c r="Q64" s="4"/>
      <c r="R64" s="7"/>
      <c r="S64" s="7"/>
    </row>
    <row r="65" spans="2:19" x14ac:dyDescent="0.35">
      <c r="B65" s="5" t="s">
        <v>22</v>
      </c>
      <c r="C65" s="7">
        <v>5.6666666666666599</v>
      </c>
      <c r="D65" s="7">
        <v>7.5</v>
      </c>
      <c r="E65" s="7">
        <v>9</v>
      </c>
      <c r="F65" s="7"/>
      <c r="G65" s="7">
        <v>0.80952380952380898</v>
      </c>
      <c r="H65" s="7">
        <v>1</v>
      </c>
      <c r="I65" s="7"/>
      <c r="K65" s="7">
        <f>G65-H65</f>
        <v>-0.19047619047619102</v>
      </c>
      <c r="M65" s="5" t="s">
        <v>22</v>
      </c>
      <c r="N65" s="7">
        <v>5.6666666666666599</v>
      </c>
      <c r="O65" s="7">
        <v>7.5</v>
      </c>
      <c r="P65" s="7">
        <v>9</v>
      </c>
      <c r="Q65" s="4"/>
      <c r="R65" s="7">
        <v>0.80952380952380898</v>
      </c>
      <c r="S65" s="7">
        <v>1</v>
      </c>
    </row>
    <row r="66" spans="2:19" x14ac:dyDescent="0.35">
      <c r="B66" s="5" t="s">
        <v>16</v>
      </c>
      <c r="C66" s="7">
        <v>6.46</v>
      </c>
      <c r="D66" s="7">
        <v>7.1192000000000002</v>
      </c>
      <c r="E66" s="7">
        <v>6.62</v>
      </c>
      <c r="F66" s="7"/>
      <c r="G66" s="7">
        <v>0.92285714285714204</v>
      </c>
      <c r="H66" s="7">
        <v>0.949226666666666</v>
      </c>
      <c r="I66" s="7"/>
      <c r="K66" s="7">
        <f t="shared" ref="K66:K74" si="8">G66-H66</f>
        <v>-2.6369523809523954E-2</v>
      </c>
      <c r="M66" s="5" t="s">
        <v>16</v>
      </c>
      <c r="N66" s="7">
        <v>6.46</v>
      </c>
      <c r="O66" s="7">
        <v>7.1192000000000002</v>
      </c>
      <c r="P66" s="7">
        <v>6.62</v>
      </c>
      <c r="Q66" s="4"/>
      <c r="R66" s="7">
        <v>0.92285714285714204</v>
      </c>
      <c r="S66" s="7">
        <v>0.949226666666666</v>
      </c>
    </row>
    <row r="67" spans="2:19" x14ac:dyDescent="0.35">
      <c r="B67" s="5" t="s">
        <v>19</v>
      </c>
      <c r="C67" s="7">
        <v>5.6666666666666599</v>
      </c>
      <c r="D67" s="7">
        <v>7.5</v>
      </c>
      <c r="E67" s="7">
        <v>9</v>
      </c>
      <c r="F67" s="7"/>
      <c r="G67" s="7">
        <v>0.80952380952380898</v>
      </c>
      <c r="H67" s="7">
        <v>1</v>
      </c>
      <c r="I67" s="7"/>
      <c r="K67" s="7">
        <f t="shared" si="8"/>
        <v>-0.19047619047619102</v>
      </c>
      <c r="M67" s="5" t="s">
        <v>19</v>
      </c>
      <c r="N67" s="7">
        <v>5.6666666666666599</v>
      </c>
      <c r="O67" s="7">
        <v>7.5</v>
      </c>
      <c r="P67" s="7">
        <v>9</v>
      </c>
      <c r="Q67" s="4"/>
      <c r="R67" s="7">
        <v>0.80952380952380898</v>
      </c>
      <c r="S67" s="7">
        <v>1</v>
      </c>
    </row>
    <row r="68" spans="2:19" x14ac:dyDescent="0.35">
      <c r="B68" s="5" t="s">
        <v>23</v>
      </c>
      <c r="C68" s="7">
        <v>5.6666666666666599</v>
      </c>
      <c r="D68" s="7">
        <v>4.38</v>
      </c>
      <c r="E68" s="7">
        <v>1</v>
      </c>
      <c r="F68" s="7"/>
      <c r="G68" s="7">
        <v>0.80952380952380898</v>
      </c>
      <c r="H68" s="7">
        <v>0.58399999999999996</v>
      </c>
      <c r="I68" s="7"/>
      <c r="K68" s="7">
        <f t="shared" si="8"/>
        <v>0.22552380952380902</v>
      </c>
      <c r="M68" s="5" t="s">
        <v>23</v>
      </c>
      <c r="N68" s="7">
        <v>5.6666666666666599</v>
      </c>
      <c r="O68" s="7">
        <v>4.38</v>
      </c>
      <c r="P68" s="7">
        <v>1</v>
      </c>
      <c r="Q68" s="4"/>
      <c r="R68" s="7">
        <v>0.80952380952380898</v>
      </c>
      <c r="S68" s="7">
        <v>0.58399999999999996</v>
      </c>
    </row>
    <row r="69" spans="2:19" x14ac:dyDescent="0.35">
      <c r="B69" s="5" t="s">
        <v>17</v>
      </c>
      <c r="C69" s="7">
        <v>6.8888888888888804</v>
      </c>
      <c r="D69" s="7">
        <v>6.9133333333333304</v>
      </c>
      <c r="E69" s="7">
        <v>5.3333333333333304</v>
      </c>
      <c r="F69" s="7"/>
      <c r="G69" s="7">
        <v>0.98412698412698396</v>
      </c>
      <c r="H69" s="7">
        <v>0.92177777777777703</v>
      </c>
      <c r="I69" s="7"/>
      <c r="K69" s="7">
        <f t="shared" si="8"/>
        <v>6.2349206349206931E-2</v>
      </c>
      <c r="M69" s="5" t="s">
        <v>17</v>
      </c>
      <c r="N69" s="7">
        <v>6.8888888888888804</v>
      </c>
      <c r="O69" s="7">
        <v>6.9133333333333304</v>
      </c>
      <c r="P69" s="7">
        <v>5.3333333333333304</v>
      </c>
      <c r="Q69" s="4"/>
      <c r="R69" s="7">
        <v>0.98412698412698396</v>
      </c>
      <c r="S69" s="7">
        <v>0.92177777777777703</v>
      </c>
    </row>
    <row r="70" spans="2:19" x14ac:dyDescent="0.35">
      <c r="B70" s="5" t="s">
        <v>20</v>
      </c>
      <c r="C70" s="7">
        <v>7</v>
      </c>
      <c r="D70" s="7">
        <v>6.86</v>
      </c>
      <c r="E70" s="7">
        <v>5</v>
      </c>
      <c r="F70" s="7"/>
      <c r="G70" s="7">
        <v>1</v>
      </c>
      <c r="H70" s="7">
        <v>0.91466666666666596</v>
      </c>
      <c r="I70" s="7"/>
      <c r="K70" s="7">
        <f t="shared" si="8"/>
        <v>8.5333333333334038E-2</v>
      </c>
      <c r="M70" s="5" t="s">
        <v>20</v>
      </c>
      <c r="N70" s="7">
        <v>7</v>
      </c>
      <c r="O70" s="7">
        <v>6.86</v>
      </c>
      <c r="P70" s="7">
        <v>5</v>
      </c>
      <c r="Q70" s="4"/>
      <c r="R70" s="7">
        <v>1</v>
      </c>
      <c r="S70" s="7">
        <v>0.91466666666666596</v>
      </c>
    </row>
    <row r="71" spans="2:19" x14ac:dyDescent="0.35">
      <c r="B71" s="37" t="s">
        <v>14</v>
      </c>
      <c r="C71" s="36">
        <v>6.9999999965032798</v>
      </c>
      <c r="D71" s="36">
        <v>6.85999999748236</v>
      </c>
      <c r="E71" s="41">
        <v>4.9999999895098597</v>
      </c>
      <c r="F71" s="36">
        <v>0.69060773480662996</v>
      </c>
      <c r="G71" s="36">
        <v>0.99999999950046903</v>
      </c>
      <c r="H71" s="36">
        <v>0.91466666633098204</v>
      </c>
      <c r="I71" s="36">
        <f>(F71*(C71))/MAX(C65:C75)</f>
        <v>0.69060773446164969</v>
      </c>
      <c r="J71" s="42">
        <f>((1-F71)*D71)/MAX(D65:D75)</f>
        <v>0.28299079179301068</v>
      </c>
      <c r="K71" s="7">
        <f>I71-J71</f>
        <v>0.40761694266863902</v>
      </c>
      <c r="M71" s="11" t="s">
        <v>14</v>
      </c>
      <c r="N71" s="12">
        <v>6.9999999965032798</v>
      </c>
      <c r="O71" s="12">
        <v>6.85999999748236</v>
      </c>
      <c r="P71" s="23">
        <v>4.9999999895098597</v>
      </c>
      <c r="Q71" s="20">
        <v>0.69060773480662996</v>
      </c>
      <c r="R71" s="12">
        <v>0.99999999950046903</v>
      </c>
      <c r="S71" s="12">
        <v>0.91466666633098204</v>
      </c>
    </row>
    <row r="72" spans="2:19" x14ac:dyDescent="0.35">
      <c r="B72" s="5" t="s">
        <v>24</v>
      </c>
      <c r="C72" s="7">
        <v>5.6666666666666599</v>
      </c>
      <c r="D72" s="7">
        <v>7.5</v>
      </c>
      <c r="E72" s="7">
        <v>9</v>
      </c>
      <c r="F72" s="7"/>
      <c r="G72" s="7">
        <v>0.80952380952380898</v>
      </c>
      <c r="H72" s="7">
        <v>1</v>
      </c>
      <c r="I72" s="7"/>
      <c r="K72" s="7">
        <f t="shared" si="8"/>
        <v>-0.19047619047619102</v>
      </c>
      <c r="M72" s="5" t="s">
        <v>24</v>
      </c>
      <c r="N72" s="7">
        <v>5.6666666666666599</v>
      </c>
      <c r="O72" s="7">
        <v>7.5</v>
      </c>
      <c r="P72" s="7">
        <v>9</v>
      </c>
      <c r="Q72" s="4"/>
      <c r="R72" s="7">
        <v>0.80952380952380898</v>
      </c>
      <c r="S72" s="7">
        <v>1</v>
      </c>
    </row>
    <row r="73" spans="2:19" x14ac:dyDescent="0.35">
      <c r="B73" s="5" t="s">
        <v>18</v>
      </c>
      <c r="C73" s="7">
        <v>6.4842767295597401</v>
      </c>
      <c r="D73" s="7">
        <v>7.10754716981132</v>
      </c>
      <c r="E73" s="7">
        <v>6.5471698113207504</v>
      </c>
      <c r="F73" s="7"/>
      <c r="G73" s="7">
        <v>0.926325247079964</v>
      </c>
      <c r="H73" s="7">
        <v>0.94767295597484202</v>
      </c>
      <c r="I73" s="7"/>
      <c r="K73" s="7">
        <f t="shared" si="8"/>
        <v>-2.1347708894878026E-2</v>
      </c>
      <c r="M73" s="5" t="s">
        <v>18</v>
      </c>
      <c r="N73" s="7">
        <v>6.4842767295597401</v>
      </c>
      <c r="O73" s="7">
        <v>7.10754716981132</v>
      </c>
      <c r="P73" s="7">
        <v>6.5471698113207504</v>
      </c>
      <c r="Q73" s="4"/>
      <c r="R73" s="7">
        <v>0.926325247079964</v>
      </c>
      <c r="S73" s="7">
        <v>0.94767295597484202</v>
      </c>
    </row>
    <row r="74" spans="2:19" x14ac:dyDescent="0.35">
      <c r="B74" s="5" t="s">
        <v>21</v>
      </c>
      <c r="C74" s="7">
        <v>5.6666666666666599</v>
      </c>
      <c r="D74" s="7">
        <v>7.5</v>
      </c>
      <c r="E74" s="7">
        <v>9</v>
      </c>
      <c r="F74" s="7"/>
      <c r="G74" s="7">
        <v>0.80952380952380898</v>
      </c>
      <c r="H74" s="7">
        <v>1</v>
      </c>
      <c r="I74" s="7"/>
      <c r="K74" s="7">
        <f t="shared" si="8"/>
        <v>-0.19047619047619102</v>
      </c>
      <c r="M74" s="5" t="s">
        <v>21</v>
      </c>
      <c r="N74" s="7">
        <v>5.6666666666666599</v>
      </c>
      <c r="O74" s="7">
        <v>7.5</v>
      </c>
      <c r="P74" s="7">
        <v>9</v>
      </c>
      <c r="Q74" s="4"/>
      <c r="R74" s="7">
        <v>0.80952380952380898</v>
      </c>
      <c r="S74" s="7">
        <v>1</v>
      </c>
    </row>
    <row r="75" spans="2:19" x14ac:dyDescent="0.35">
      <c r="B75" s="37" t="s">
        <v>15</v>
      </c>
      <c r="C75" s="36">
        <v>6.9999995298466304</v>
      </c>
      <c r="D75" s="36">
        <v>6.8599996614895797</v>
      </c>
      <c r="E75" s="41">
        <v>4.9999985895399099</v>
      </c>
      <c r="F75" s="38">
        <v>0.50000000357340701</v>
      </c>
      <c r="G75" s="36">
        <v>0.99999993283523403</v>
      </c>
      <c r="H75" s="36">
        <v>0.914666621531944</v>
      </c>
      <c r="I75" s="36">
        <f>(F75*(C75))/MAX(C65:C75)</f>
        <v>0.49999996999102325</v>
      </c>
      <c r="J75" s="42">
        <f>((1-F75)*D75)/MAX(D65:D75)</f>
        <v>0.4573333074974959</v>
      </c>
      <c r="K75" s="7">
        <f>I75-J75</f>
        <v>4.2666662493527352E-2</v>
      </c>
      <c r="M75" s="11" t="s">
        <v>15</v>
      </c>
      <c r="N75" s="12">
        <v>6.9999995298466304</v>
      </c>
      <c r="O75" s="12">
        <v>6.8599996614895797</v>
      </c>
      <c r="P75" s="23">
        <v>4.9999985895399099</v>
      </c>
      <c r="Q75" s="20">
        <v>0.50000000357340701</v>
      </c>
      <c r="R75" s="12">
        <v>0.99999993283523403</v>
      </c>
      <c r="S75" s="12">
        <v>0.914666621531944</v>
      </c>
    </row>
  </sheetData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5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1" sqref="I11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6.26953125" customWidth="1"/>
    <col min="7" max="7" width="11.90625" bestFit="1" customWidth="1"/>
    <col min="8" max="8" width="11.6328125" bestFit="1" customWidth="1"/>
    <col min="9" max="10" width="12.54296875" customWidth="1"/>
    <col min="11" max="11" width="18.26953125" customWidth="1"/>
    <col min="12" max="12" width="9.26953125" customWidth="1"/>
    <col min="13" max="13" width="9" customWidth="1"/>
    <col min="14" max="14" width="9.36328125" bestFit="1" customWidth="1"/>
    <col min="15" max="15" width="6" customWidth="1"/>
    <col min="16" max="16" width="11.90625" bestFit="1" customWidth="1"/>
    <col min="17" max="17" width="11.6328125" bestFit="1" customWidth="1"/>
    <col min="18" max="18" width="16.453125" customWidth="1"/>
    <col min="19" max="19" width="14.6328125" customWidth="1"/>
    <col min="20" max="20" width="10.90625" customWidth="1"/>
  </cols>
  <sheetData>
    <row r="1" spans="2:20" x14ac:dyDescent="0.35">
      <c r="B1" t="s">
        <v>10</v>
      </c>
      <c r="C1" s="2">
        <v>0</v>
      </c>
      <c r="K1" t="s">
        <v>10</v>
      </c>
      <c r="L1" s="2">
        <v>0</v>
      </c>
    </row>
    <row r="3" spans="2:20" x14ac:dyDescent="0.35">
      <c r="B3" t="s">
        <v>30</v>
      </c>
      <c r="C3" t="s">
        <v>32</v>
      </c>
      <c r="D3" t="s">
        <v>33</v>
      </c>
      <c r="E3" t="s">
        <v>37</v>
      </c>
      <c r="F3" t="s">
        <v>38</v>
      </c>
      <c r="G3" t="s">
        <v>47</v>
      </c>
      <c r="H3" t="s">
        <v>46</v>
      </c>
      <c r="K3" t="s">
        <v>30</v>
      </c>
      <c r="L3" t="s">
        <v>32</v>
      </c>
      <c r="M3" t="s">
        <v>33</v>
      </c>
      <c r="N3" t="s">
        <v>37</v>
      </c>
      <c r="O3" t="s">
        <v>38</v>
      </c>
      <c r="P3" t="s">
        <v>47</v>
      </c>
      <c r="Q3" t="s">
        <v>46</v>
      </c>
    </row>
    <row r="4" spans="2:20" x14ac:dyDescent="0.35">
      <c r="B4" s="2" t="s">
        <v>13</v>
      </c>
      <c r="C4" s="4"/>
      <c r="D4" s="4"/>
      <c r="E4" s="4"/>
      <c r="F4" s="4"/>
      <c r="G4" s="4"/>
      <c r="H4" s="4"/>
      <c r="K4" s="2" t="s">
        <v>13</v>
      </c>
      <c r="L4" s="4"/>
      <c r="M4" s="4"/>
      <c r="N4" s="4"/>
      <c r="O4" s="4"/>
      <c r="P4" s="4"/>
      <c r="Q4" s="4"/>
    </row>
    <row r="5" spans="2:20" x14ac:dyDescent="0.35">
      <c r="B5" s="5" t="s">
        <v>22</v>
      </c>
      <c r="C5" s="7">
        <v>9.6666666666666607</v>
      </c>
      <c r="D5" s="7">
        <v>9.42</v>
      </c>
      <c r="E5" s="7">
        <v>1</v>
      </c>
      <c r="F5" s="7"/>
      <c r="G5" s="7">
        <v>1</v>
      </c>
      <c r="H5" s="7">
        <v>1</v>
      </c>
      <c r="I5" s="7"/>
      <c r="J5" s="7"/>
      <c r="K5" s="5" t="s">
        <v>22</v>
      </c>
      <c r="L5" s="7">
        <v>9.6666666666666607</v>
      </c>
      <c r="M5" s="7">
        <v>9.42</v>
      </c>
      <c r="N5" s="7">
        <v>1</v>
      </c>
      <c r="O5" s="4"/>
      <c r="P5" s="7">
        <v>1</v>
      </c>
      <c r="Q5" s="7">
        <v>1</v>
      </c>
    </row>
    <row r="6" spans="2:20" x14ac:dyDescent="0.35">
      <c r="B6" s="5" t="s">
        <v>16</v>
      </c>
      <c r="C6" s="7">
        <v>9.4733333333333292</v>
      </c>
      <c r="D6" s="7">
        <v>9.2576000000000001</v>
      </c>
      <c r="E6" s="7">
        <v>1.58</v>
      </c>
      <c r="F6" s="7"/>
      <c r="G6" s="7">
        <v>0.98</v>
      </c>
      <c r="H6" s="7">
        <v>0.98276008492569</v>
      </c>
      <c r="I6" s="7"/>
      <c r="J6" s="7"/>
      <c r="K6" s="5" t="s">
        <v>16</v>
      </c>
      <c r="L6" s="7">
        <v>9.4733333333333292</v>
      </c>
      <c r="M6" s="7">
        <v>9.2576000000000001</v>
      </c>
      <c r="N6" s="7">
        <v>1.58</v>
      </c>
      <c r="O6" s="4"/>
      <c r="P6" s="7">
        <v>0.98</v>
      </c>
      <c r="Q6" s="7">
        <v>0.98276008492569</v>
      </c>
    </row>
    <row r="7" spans="2:20" x14ac:dyDescent="0.35">
      <c r="B7" s="5" t="s">
        <v>19</v>
      </c>
      <c r="C7" s="7">
        <v>9.6666666666666607</v>
      </c>
      <c r="D7" s="7">
        <v>9.42</v>
      </c>
      <c r="E7" s="7">
        <v>1</v>
      </c>
      <c r="F7" s="7"/>
      <c r="G7" s="7">
        <v>1</v>
      </c>
      <c r="H7" s="7">
        <v>1</v>
      </c>
      <c r="I7" s="7"/>
      <c r="J7" s="7"/>
      <c r="K7" s="5" t="s">
        <v>19</v>
      </c>
      <c r="L7" s="7">
        <v>9.6666666666666607</v>
      </c>
      <c r="M7" s="7">
        <v>9.42</v>
      </c>
      <c r="N7" s="7">
        <v>1</v>
      </c>
      <c r="O7" s="4"/>
      <c r="P7" s="7">
        <v>1</v>
      </c>
      <c r="Q7" s="7">
        <v>1</v>
      </c>
    </row>
    <row r="8" spans="2:20" x14ac:dyDescent="0.35">
      <c r="B8" s="5" t="s">
        <v>23</v>
      </c>
      <c r="C8" s="7">
        <v>9.6666666666666607</v>
      </c>
      <c r="D8" s="7">
        <v>9.42</v>
      </c>
      <c r="E8" s="7">
        <v>1</v>
      </c>
      <c r="F8" s="7"/>
      <c r="G8" s="7">
        <v>1</v>
      </c>
      <c r="H8" s="7">
        <v>1</v>
      </c>
      <c r="I8" s="7"/>
      <c r="J8" s="7"/>
      <c r="K8" s="5" t="s">
        <v>23</v>
      </c>
      <c r="L8" s="7">
        <v>9.6666666666666607</v>
      </c>
      <c r="M8" s="7">
        <v>9.42</v>
      </c>
      <c r="N8" s="7">
        <v>1</v>
      </c>
      <c r="O8" s="4"/>
      <c r="P8" s="7">
        <v>1</v>
      </c>
      <c r="Q8" s="7">
        <v>1</v>
      </c>
    </row>
    <row r="9" spans="2:20" x14ac:dyDescent="0.35">
      <c r="B9" s="5" t="s">
        <v>17</v>
      </c>
      <c r="C9" s="7">
        <v>9.55555555555555</v>
      </c>
      <c r="D9" s="7">
        <v>9.3266666666666609</v>
      </c>
      <c r="E9" s="7">
        <v>1.3333333333333299</v>
      </c>
      <c r="F9" s="7"/>
      <c r="G9" s="7">
        <v>0.98850574712643602</v>
      </c>
      <c r="H9" s="7">
        <v>0.99009200283085597</v>
      </c>
      <c r="I9" s="7"/>
      <c r="K9" s="5" t="s">
        <v>17</v>
      </c>
      <c r="L9" s="7">
        <v>9.55555555555555</v>
      </c>
      <c r="M9" s="7">
        <v>9.3266666666666609</v>
      </c>
      <c r="N9" s="7">
        <v>1.3333333333333299</v>
      </c>
      <c r="O9" s="4"/>
      <c r="P9" s="7">
        <v>0.98850574712643602</v>
      </c>
      <c r="Q9" s="7">
        <v>0.99009200283085597</v>
      </c>
    </row>
    <row r="10" spans="2:20" x14ac:dyDescent="0.35">
      <c r="B10" s="5" t="s">
        <v>20</v>
      </c>
      <c r="C10" s="7">
        <v>9.6666666666666607</v>
      </c>
      <c r="D10" s="7">
        <v>9.42</v>
      </c>
      <c r="E10" s="7">
        <v>1</v>
      </c>
      <c r="F10" s="7"/>
      <c r="G10" s="7">
        <v>1</v>
      </c>
      <c r="H10" s="7">
        <v>1</v>
      </c>
      <c r="I10" s="7"/>
      <c r="K10" s="5" t="s">
        <v>20</v>
      </c>
      <c r="L10" s="7">
        <v>9.6666666666666607</v>
      </c>
      <c r="M10" s="7">
        <v>9.42</v>
      </c>
      <c r="N10" s="7">
        <v>1</v>
      </c>
      <c r="O10" s="4"/>
      <c r="P10" s="7">
        <v>1</v>
      </c>
      <c r="Q10" s="7">
        <v>1</v>
      </c>
    </row>
    <row r="11" spans="2:20" x14ac:dyDescent="0.35">
      <c r="B11" s="37" t="s">
        <v>14</v>
      </c>
      <c r="C11" s="36">
        <v>9.6666666601356308</v>
      </c>
      <c r="D11" s="36">
        <v>9.4199999945139297</v>
      </c>
      <c r="E11" s="36">
        <v>1.00000001959309</v>
      </c>
      <c r="F11" s="36">
        <v>0.5</v>
      </c>
      <c r="G11" s="36">
        <v>0.999999999324376</v>
      </c>
      <c r="H11" s="36">
        <v>0.99999999941761497</v>
      </c>
      <c r="I11" s="36">
        <f>G11-H11</f>
        <v>-9.3238972098674822E-11</v>
      </c>
      <c r="K11" s="11" t="s">
        <v>14</v>
      </c>
      <c r="L11" s="12">
        <v>9.6666666601356308</v>
      </c>
      <c r="M11" s="12">
        <v>9.4199999945139297</v>
      </c>
      <c r="N11" s="12">
        <v>1.00000001959309</v>
      </c>
      <c r="O11" s="20">
        <v>0.5</v>
      </c>
      <c r="P11" s="12">
        <v>0.999999999324376</v>
      </c>
      <c r="Q11" s="12">
        <v>0.99999999941761497</v>
      </c>
      <c r="R11">
        <f>(L11-L10)/L10</f>
        <v>-6.7562378680169574E-10</v>
      </c>
      <c r="S11">
        <f>(M11-M7)/M7</f>
        <v>-5.823853784222361E-10</v>
      </c>
      <c r="T11">
        <f>R11-S11</f>
        <v>-9.3238408379459637E-11</v>
      </c>
    </row>
    <row r="12" spans="2:20" x14ac:dyDescent="0.35">
      <c r="B12" s="5" t="s">
        <v>24</v>
      </c>
      <c r="C12" s="7">
        <v>9.6666666666666607</v>
      </c>
      <c r="D12" s="7">
        <v>9.42</v>
      </c>
      <c r="E12" s="7">
        <v>1</v>
      </c>
      <c r="F12" s="7"/>
      <c r="G12" s="7">
        <v>1</v>
      </c>
      <c r="H12" s="7">
        <v>1</v>
      </c>
      <c r="I12" s="7"/>
      <c r="K12" s="5" t="s">
        <v>24</v>
      </c>
      <c r="L12" s="7">
        <v>9.6666666666666607</v>
      </c>
      <c r="M12" s="7">
        <v>9.42</v>
      </c>
      <c r="N12" s="7">
        <v>1</v>
      </c>
      <c r="O12" s="4"/>
      <c r="P12" s="7">
        <v>1</v>
      </c>
      <c r="Q12" s="7">
        <v>1</v>
      </c>
    </row>
    <row r="13" spans="2:20" x14ac:dyDescent="0.35">
      <c r="B13" s="5" t="s">
        <v>18</v>
      </c>
      <c r="C13" s="7">
        <v>9.4779874213836397</v>
      </c>
      <c r="D13" s="7">
        <v>9.2615094339622601</v>
      </c>
      <c r="E13" s="7">
        <v>1.56603773584905</v>
      </c>
      <c r="F13" s="7"/>
      <c r="G13" s="7">
        <v>0.98048145738451498</v>
      </c>
      <c r="H13" s="7">
        <v>0.98317509914673695</v>
      </c>
      <c r="I13" s="7"/>
      <c r="K13" s="5" t="s">
        <v>18</v>
      </c>
      <c r="L13" s="7">
        <v>9.4779874213836397</v>
      </c>
      <c r="M13" s="7">
        <v>9.2615094339622601</v>
      </c>
      <c r="N13" s="7">
        <v>1.56603773584905</v>
      </c>
      <c r="O13" s="4"/>
      <c r="P13" s="7">
        <v>0.98048145738451498</v>
      </c>
      <c r="Q13" s="7">
        <v>0.98317509914673695</v>
      </c>
    </row>
    <row r="14" spans="2:20" x14ac:dyDescent="0.35">
      <c r="B14" s="5" t="s">
        <v>21</v>
      </c>
      <c r="C14" s="7">
        <v>9.6666666666666607</v>
      </c>
      <c r="D14" s="7">
        <v>9.42</v>
      </c>
      <c r="E14" s="7">
        <v>1</v>
      </c>
      <c r="F14" s="7"/>
      <c r="G14" s="7">
        <v>1</v>
      </c>
      <c r="H14" s="7">
        <v>1</v>
      </c>
      <c r="I14" s="7"/>
      <c r="K14" s="5" t="s">
        <v>21</v>
      </c>
      <c r="L14" s="7">
        <v>9.6666666666666607</v>
      </c>
      <c r="M14" s="7">
        <v>9.42</v>
      </c>
      <c r="N14" s="7">
        <v>1</v>
      </c>
      <c r="O14" s="4"/>
      <c r="P14" s="7">
        <v>1</v>
      </c>
      <c r="Q14" s="7">
        <v>1</v>
      </c>
    </row>
    <row r="15" spans="2:20" x14ac:dyDescent="0.35">
      <c r="B15" s="37" t="s">
        <v>15</v>
      </c>
      <c r="C15" s="36">
        <v>9.6666666666666607</v>
      </c>
      <c r="D15" s="36">
        <v>9.42</v>
      </c>
      <c r="E15" s="36">
        <v>1</v>
      </c>
      <c r="F15" s="36">
        <v>0.5</v>
      </c>
      <c r="G15" s="36">
        <v>1</v>
      </c>
      <c r="H15" s="36">
        <v>1</v>
      </c>
      <c r="I15" s="36">
        <f>G15-H15</f>
        <v>0</v>
      </c>
      <c r="K15" s="11" t="s">
        <v>15</v>
      </c>
      <c r="L15" s="12">
        <v>9.6666666666666607</v>
      </c>
      <c r="M15" s="12">
        <v>9.42</v>
      </c>
      <c r="N15" s="12">
        <v>1</v>
      </c>
      <c r="O15" s="20">
        <v>0.5</v>
      </c>
      <c r="P15" s="12">
        <v>1</v>
      </c>
      <c r="Q15" s="12">
        <v>1</v>
      </c>
      <c r="R15">
        <f>(L15-L10)/L10</f>
        <v>0</v>
      </c>
      <c r="S15">
        <f>(M15-M7)/M7</f>
        <v>0</v>
      </c>
      <c r="T15">
        <f>R15-S15</f>
        <v>0</v>
      </c>
    </row>
    <row r="16" spans="2:20" x14ac:dyDescent="0.35">
      <c r="B16" s="2" t="s">
        <v>25</v>
      </c>
      <c r="C16" s="7"/>
      <c r="D16" s="7"/>
      <c r="E16" s="7"/>
      <c r="F16" s="7"/>
      <c r="G16" s="7"/>
      <c r="H16" s="7"/>
      <c r="K16" s="13" t="s">
        <v>25</v>
      </c>
      <c r="L16" s="14"/>
      <c r="M16" s="14"/>
      <c r="N16" s="14"/>
      <c r="O16" s="22"/>
      <c r="P16" s="14"/>
      <c r="Q16" s="14"/>
    </row>
    <row r="17" spans="2:20" x14ac:dyDescent="0.35">
      <c r="B17" s="5" t="s">
        <v>22</v>
      </c>
      <c r="C17" s="7">
        <v>1.3333333333333299</v>
      </c>
      <c r="D17" s="7">
        <v>9.56</v>
      </c>
      <c r="E17" s="7">
        <v>10</v>
      </c>
      <c r="F17" s="7"/>
      <c r="G17" s="7">
        <v>0.13793103448275801</v>
      </c>
      <c r="H17" s="7">
        <v>1</v>
      </c>
      <c r="I17" s="7"/>
      <c r="K17" s="5" t="s">
        <v>22</v>
      </c>
      <c r="L17" s="7">
        <v>1.3333333333333299</v>
      </c>
      <c r="M17" s="7">
        <v>9.56</v>
      </c>
      <c r="N17" s="7">
        <v>10</v>
      </c>
      <c r="O17" s="4"/>
      <c r="P17" s="7">
        <v>0.13793103448275801</v>
      </c>
      <c r="Q17" s="7">
        <v>1</v>
      </c>
    </row>
    <row r="18" spans="2:20" x14ac:dyDescent="0.35">
      <c r="B18" s="5" t="s">
        <v>16</v>
      </c>
      <c r="C18" s="7">
        <v>1.7733333333333301</v>
      </c>
      <c r="D18" s="7">
        <v>9.3488000000000007</v>
      </c>
      <c r="E18" s="7">
        <v>9.56</v>
      </c>
      <c r="F18" s="7"/>
      <c r="G18" s="7">
        <v>0.18344827586206799</v>
      </c>
      <c r="H18" s="7">
        <v>0.97790794979079498</v>
      </c>
      <c r="I18" s="7"/>
      <c r="K18" s="5" t="s">
        <v>16</v>
      </c>
      <c r="L18" s="7">
        <v>1.7733333333333301</v>
      </c>
      <c r="M18" s="7">
        <v>9.3488000000000007</v>
      </c>
      <c r="N18" s="7">
        <v>9.56</v>
      </c>
      <c r="O18" s="4"/>
      <c r="P18" s="7">
        <v>0.18344827586206799</v>
      </c>
      <c r="Q18" s="7">
        <v>0.97790794979079498</v>
      </c>
    </row>
    <row r="19" spans="2:20" x14ac:dyDescent="0.35">
      <c r="B19" s="5" t="s">
        <v>19</v>
      </c>
      <c r="C19" s="7">
        <v>1.3333333333333299</v>
      </c>
      <c r="D19" s="7">
        <v>9.56</v>
      </c>
      <c r="E19" s="7">
        <v>10</v>
      </c>
      <c r="F19" s="7"/>
      <c r="G19" s="7">
        <v>0.13793103448275801</v>
      </c>
      <c r="H19" s="7">
        <v>1</v>
      </c>
      <c r="I19" s="7"/>
      <c r="K19" s="5" t="s">
        <v>19</v>
      </c>
      <c r="L19" s="7">
        <v>1.3333333333333299</v>
      </c>
      <c r="M19" s="7">
        <v>9.56</v>
      </c>
      <c r="N19" s="7">
        <v>10</v>
      </c>
      <c r="O19" s="4"/>
      <c r="P19" s="7">
        <v>0.13793103448275801</v>
      </c>
      <c r="Q19" s="7">
        <v>1</v>
      </c>
    </row>
    <row r="20" spans="2:20" x14ac:dyDescent="0.35">
      <c r="B20" s="5" t="s">
        <v>23</v>
      </c>
      <c r="C20" s="7">
        <v>9.6666666666666607</v>
      </c>
      <c r="D20" s="7">
        <v>1.44</v>
      </c>
      <c r="E20" s="7">
        <v>1</v>
      </c>
      <c r="F20" s="7"/>
      <c r="G20" s="7">
        <v>1</v>
      </c>
      <c r="H20" s="7">
        <v>0.15062761506276101</v>
      </c>
      <c r="I20" s="7"/>
      <c r="K20" s="5" t="s">
        <v>23</v>
      </c>
      <c r="L20" s="7">
        <v>9.6666666666666607</v>
      </c>
      <c r="M20" s="7">
        <v>1.44</v>
      </c>
      <c r="N20" s="7">
        <v>1</v>
      </c>
      <c r="O20" s="4"/>
      <c r="P20" s="7">
        <v>1</v>
      </c>
      <c r="Q20" s="7">
        <v>0.15062761506276101</v>
      </c>
    </row>
    <row r="21" spans="2:20" x14ac:dyDescent="0.35">
      <c r="B21" s="5" t="s">
        <v>17</v>
      </c>
      <c r="C21" s="7">
        <v>9.55555555555555</v>
      </c>
      <c r="D21" s="7">
        <v>1.7733333333333301</v>
      </c>
      <c r="E21" s="7">
        <v>1.3333333333333299</v>
      </c>
      <c r="F21" s="7"/>
      <c r="G21" s="7">
        <v>0.98850574712643602</v>
      </c>
      <c r="H21" s="7">
        <v>0.18549511854951101</v>
      </c>
      <c r="I21" s="7"/>
      <c r="K21" s="5" t="s">
        <v>17</v>
      </c>
      <c r="L21" s="7">
        <v>9.55555555555555</v>
      </c>
      <c r="M21" s="7">
        <v>1.7733333333333301</v>
      </c>
      <c r="N21" s="7">
        <v>1.3333333333333299</v>
      </c>
      <c r="O21" s="4"/>
      <c r="P21" s="7">
        <v>0.98850574712643602</v>
      </c>
      <c r="Q21" s="7">
        <v>0.18549511854951101</v>
      </c>
    </row>
    <row r="22" spans="2:20" x14ac:dyDescent="0.35">
      <c r="B22" s="5" t="s">
        <v>20</v>
      </c>
      <c r="C22" s="7">
        <v>9.6666666666666607</v>
      </c>
      <c r="D22" s="7">
        <v>1.44</v>
      </c>
      <c r="E22" s="7">
        <v>1</v>
      </c>
      <c r="F22" s="7"/>
      <c r="G22" s="7">
        <v>1</v>
      </c>
      <c r="H22" s="7">
        <v>0.15062761506276101</v>
      </c>
      <c r="I22" s="7"/>
      <c r="K22" s="5" t="s">
        <v>20</v>
      </c>
      <c r="L22" s="7">
        <v>9.6666666666666607</v>
      </c>
      <c r="M22" s="7">
        <v>1.44</v>
      </c>
      <c r="N22" s="7">
        <v>1</v>
      </c>
      <c r="O22" s="4"/>
      <c r="P22" s="7">
        <v>1</v>
      </c>
      <c r="Q22" s="7">
        <v>0.15062761506276101</v>
      </c>
    </row>
    <row r="23" spans="2:20" x14ac:dyDescent="0.35">
      <c r="B23" s="37" t="s">
        <v>14</v>
      </c>
      <c r="C23" s="36">
        <v>9.3333230031203307</v>
      </c>
      <c r="D23" s="36">
        <v>2.4400103302130001</v>
      </c>
      <c r="E23" s="41">
        <v>2.0000103302130001</v>
      </c>
      <c r="F23" s="36">
        <v>0.50370932389141698</v>
      </c>
      <c r="G23" s="36">
        <v>0.96551617273658596</v>
      </c>
      <c r="H23" s="36">
        <v>0.255231206089226</v>
      </c>
      <c r="I23" s="36">
        <f>G23-H23</f>
        <v>0.71028496664735996</v>
      </c>
      <c r="J23" s="7"/>
      <c r="K23" s="11" t="s">
        <v>14</v>
      </c>
      <c r="L23" s="12">
        <v>9.3333230031203307</v>
      </c>
      <c r="M23" s="12">
        <v>2.4400103302130001</v>
      </c>
      <c r="N23" s="12">
        <v>2.0000103302130001</v>
      </c>
      <c r="O23" s="12">
        <v>0.50370932389141698</v>
      </c>
      <c r="P23" s="12">
        <v>0.96551617273658596</v>
      </c>
      <c r="Q23" s="12">
        <v>0.255231206089226</v>
      </c>
      <c r="R23">
        <f>(L23-L19)/(L19-L22)</f>
        <v>-0.95999876037444043</v>
      </c>
      <c r="S23" s="7">
        <f>(M23-M22)/(M22- M19)</f>
        <v>-0.12315398155332512</v>
      </c>
      <c r="T23" s="7">
        <f>R23-S23</f>
        <v>-0.8368447788211153</v>
      </c>
    </row>
    <row r="24" spans="2:20" x14ac:dyDescent="0.35">
      <c r="B24" s="5" t="s">
        <v>24</v>
      </c>
      <c r="C24" s="7">
        <v>1.3333333333333299</v>
      </c>
      <c r="D24" s="7">
        <v>9.56</v>
      </c>
      <c r="E24" s="7">
        <v>10</v>
      </c>
      <c r="F24" s="7"/>
      <c r="G24" s="7">
        <v>0.13793103448275801</v>
      </c>
      <c r="H24" s="7">
        <v>1</v>
      </c>
      <c r="I24" s="7"/>
      <c r="J24" s="7"/>
      <c r="K24" s="5" t="s">
        <v>24</v>
      </c>
      <c r="L24" s="7">
        <v>1.3333333333333299</v>
      </c>
      <c r="M24" s="7">
        <v>9.56</v>
      </c>
      <c r="N24" s="7">
        <v>10</v>
      </c>
      <c r="O24" s="4"/>
      <c r="P24" s="7">
        <v>0.13793103448275801</v>
      </c>
      <c r="Q24" s="7">
        <v>1</v>
      </c>
    </row>
    <row r="25" spans="2:20" x14ac:dyDescent="0.35">
      <c r="B25" s="5" t="s">
        <v>18</v>
      </c>
      <c r="C25" s="7">
        <v>2.2389937106918198</v>
      </c>
      <c r="D25" s="7">
        <v>9.1252830188679201</v>
      </c>
      <c r="E25" s="7">
        <v>9.0943396226415096</v>
      </c>
      <c r="F25" s="7"/>
      <c r="G25" s="7">
        <v>0.231620039037085</v>
      </c>
      <c r="H25" s="7">
        <v>0.95452751243388201</v>
      </c>
      <c r="I25" s="7"/>
      <c r="J25" s="7"/>
      <c r="K25" s="5" t="s">
        <v>18</v>
      </c>
      <c r="L25" s="7">
        <v>2.2389937106918198</v>
      </c>
      <c r="M25" s="7">
        <v>9.1252830188679201</v>
      </c>
      <c r="N25" s="7">
        <v>9.0943396226415096</v>
      </c>
      <c r="O25" s="4"/>
      <c r="P25" s="7">
        <v>0.231620039037085</v>
      </c>
      <c r="Q25" s="7">
        <v>0.95452751243388201</v>
      </c>
    </row>
    <row r="26" spans="2:20" x14ac:dyDescent="0.35">
      <c r="B26" s="5" t="s">
        <v>21</v>
      </c>
      <c r="C26" s="7">
        <v>1.3333333333333299</v>
      </c>
      <c r="D26" s="7">
        <v>9.56</v>
      </c>
      <c r="E26" s="7">
        <v>10</v>
      </c>
      <c r="F26" s="7"/>
      <c r="G26" s="7">
        <v>0.13793103448275801</v>
      </c>
      <c r="H26" s="7">
        <v>1</v>
      </c>
      <c r="I26" s="7"/>
      <c r="J26" s="7"/>
      <c r="K26" s="5" t="s">
        <v>21</v>
      </c>
      <c r="L26" s="7">
        <v>1.3333333333333299</v>
      </c>
      <c r="M26" s="7">
        <v>9.56</v>
      </c>
      <c r="N26" s="7">
        <v>10</v>
      </c>
      <c r="O26" s="4"/>
      <c r="P26" s="7">
        <v>0.13793103448275801</v>
      </c>
      <c r="Q26" s="7">
        <v>1</v>
      </c>
    </row>
    <row r="27" spans="2:20" x14ac:dyDescent="0.35">
      <c r="B27" s="37" t="s">
        <v>15</v>
      </c>
      <c r="C27" s="36">
        <v>5.8868776178111002</v>
      </c>
      <c r="D27" s="36">
        <v>5.8864557155222297</v>
      </c>
      <c r="E27" s="41">
        <v>5.4464557155222302</v>
      </c>
      <c r="F27" s="36">
        <v>0.499999999999999</v>
      </c>
      <c r="G27" s="36">
        <v>0.60898733977356201</v>
      </c>
      <c r="H27" s="36">
        <v>0.61573804555671796</v>
      </c>
      <c r="I27" s="36">
        <f>G27-H27</f>
        <v>-6.7507057831559525E-3</v>
      </c>
      <c r="J27" s="7"/>
      <c r="K27" s="11" t="s">
        <v>15</v>
      </c>
      <c r="L27" s="12">
        <v>5.8868776178111002</v>
      </c>
      <c r="M27" s="12">
        <v>5.8864557155222297</v>
      </c>
      <c r="N27" s="12">
        <v>5.4464557155222302</v>
      </c>
      <c r="O27" s="20">
        <v>0.499999999999999</v>
      </c>
      <c r="P27" s="12">
        <v>0.60898733977356201</v>
      </c>
      <c r="Q27" s="12">
        <v>0.61573804555671796</v>
      </c>
      <c r="R27">
        <f>(L27-L19)/(L19-L22)</f>
        <v>-0.54642531413733253</v>
      </c>
      <c r="S27" s="7">
        <f>(M27-M22)/(M22- M19)</f>
        <v>-0.54759306841406774</v>
      </c>
      <c r="T27" s="7">
        <f>R27-S27</f>
        <v>1.1677542767352111E-3</v>
      </c>
    </row>
    <row r="28" spans="2:20" x14ac:dyDescent="0.35">
      <c r="B28" s="2" t="s">
        <v>26</v>
      </c>
      <c r="C28" s="7"/>
      <c r="D28" s="7"/>
      <c r="E28" s="7"/>
      <c r="F28" s="7"/>
      <c r="G28" s="7"/>
      <c r="H28" s="7"/>
      <c r="I28" s="7"/>
      <c r="J28" s="7"/>
      <c r="K28" s="2" t="s">
        <v>26</v>
      </c>
      <c r="L28" s="7"/>
      <c r="M28" s="7"/>
      <c r="N28" s="7"/>
      <c r="O28" s="4"/>
      <c r="P28" s="7"/>
      <c r="Q28" s="7"/>
    </row>
    <row r="29" spans="2:20" x14ac:dyDescent="0.35">
      <c r="B29" s="5" t="s">
        <v>22</v>
      </c>
      <c r="C29" s="7">
        <v>9.6666666666666607</v>
      </c>
      <c r="D29" s="7">
        <v>5.28</v>
      </c>
      <c r="E29" s="7">
        <v>10</v>
      </c>
      <c r="F29" s="7"/>
      <c r="G29" s="7">
        <v>1</v>
      </c>
      <c r="H29" s="7">
        <v>0.73333333333333295</v>
      </c>
      <c r="I29" s="7"/>
      <c r="J29" s="7"/>
      <c r="K29" s="5" t="s">
        <v>22</v>
      </c>
      <c r="L29" s="7">
        <v>9.6666666666666607</v>
      </c>
      <c r="M29" s="7">
        <v>5.28</v>
      </c>
      <c r="N29" s="7">
        <v>10</v>
      </c>
      <c r="O29" s="4"/>
      <c r="P29" s="7">
        <v>1</v>
      </c>
      <c r="Q29" s="7">
        <v>0.73333333333333295</v>
      </c>
    </row>
    <row r="30" spans="2:20" x14ac:dyDescent="0.35">
      <c r="B30" s="5" t="s">
        <v>16</v>
      </c>
      <c r="C30" s="7">
        <v>5.6133333333333297</v>
      </c>
      <c r="D30" s="7">
        <v>6.8927999999999896</v>
      </c>
      <c r="E30" s="7">
        <v>5.28</v>
      </c>
      <c r="F30" s="7"/>
      <c r="G30" s="7">
        <v>0.580689655172413</v>
      </c>
      <c r="H30" s="7">
        <v>0.95733333333333304</v>
      </c>
      <c r="I30" s="7"/>
      <c r="J30" s="7"/>
      <c r="K30" s="5" t="s">
        <v>16</v>
      </c>
      <c r="L30" s="7">
        <v>5.6133333333333297</v>
      </c>
      <c r="M30" s="7">
        <v>6.8927999999999896</v>
      </c>
      <c r="N30" s="7">
        <v>5.28</v>
      </c>
      <c r="O30" s="4"/>
      <c r="P30" s="7">
        <v>0.580689655172413</v>
      </c>
      <c r="Q30" s="7">
        <v>0.95733333333333304</v>
      </c>
    </row>
    <row r="31" spans="2:20" x14ac:dyDescent="0.35">
      <c r="B31" s="5" t="s">
        <v>19</v>
      </c>
      <c r="C31" s="7">
        <v>4.3333333333333304</v>
      </c>
      <c r="D31" s="7">
        <v>7.2</v>
      </c>
      <c r="E31" s="7">
        <v>4</v>
      </c>
      <c r="F31" s="7"/>
      <c r="G31" s="7">
        <v>0.44827586206896503</v>
      </c>
      <c r="H31" s="7">
        <v>1</v>
      </c>
      <c r="I31" s="7"/>
      <c r="J31" s="7"/>
      <c r="K31" s="5" t="s">
        <v>19</v>
      </c>
      <c r="L31" s="7">
        <v>4.3333333333333304</v>
      </c>
      <c r="M31" s="7">
        <v>7.2</v>
      </c>
      <c r="N31" s="7">
        <v>4</v>
      </c>
      <c r="O31" s="4"/>
      <c r="P31" s="7">
        <v>0.44827586206896503</v>
      </c>
      <c r="Q31" s="7">
        <v>1</v>
      </c>
    </row>
    <row r="32" spans="2:20" x14ac:dyDescent="0.35">
      <c r="B32" s="5" t="s">
        <v>23</v>
      </c>
      <c r="C32" s="7">
        <v>9.6666666666666607</v>
      </c>
      <c r="D32" s="7">
        <v>5.28</v>
      </c>
      <c r="E32" s="7">
        <v>10</v>
      </c>
      <c r="F32" s="7"/>
      <c r="G32" s="7">
        <v>1</v>
      </c>
      <c r="H32" s="7">
        <v>0.73333333333333295</v>
      </c>
      <c r="I32" s="7"/>
      <c r="J32" s="7"/>
      <c r="K32" s="5" t="s">
        <v>23</v>
      </c>
      <c r="L32" s="7">
        <v>9.6666666666666607</v>
      </c>
      <c r="M32" s="7">
        <v>5.28</v>
      </c>
      <c r="N32" s="7">
        <v>10</v>
      </c>
      <c r="O32" s="4"/>
      <c r="P32" s="7">
        <v>1</v>
      </c>
      <c r="Q32" s="7">
        <v>0.73333333333333295</v>
      </c>
    </row>
    <row r="33" spans="2:20" x14ac:dyDescent="0.35">
      <c r="B33" s="5" t="s">
        <v>17</v>
      </c>
      <c r="C33" s="7">
        <v>9.55555555555555</v>
      </c>
      <c r="D33" s="7">
        <v>5.4133333333333304</v>
      </c>
      <c r="E33" s="7">
        <v>9.6666666666666607</v>
      </c>
      <c r="F33" s="7"/>
      <c r="G33" s="7">
        <v>0.98850574712643602</v>
      </c>
      <c r="H33" s="7">
        <v>0.75185185185185199</v>
      </c>
      <c r="I33" s="7"/>
      <c r="J33" s="7"/>
      <c r="K33" s="5" t="s">
        <v>17</v>
      </c>
      <c r="L33" s="7">
        <v>9.55555555555555</v>
      </c>
      <c r="M33" s="7">
        <v>5.4133333333333304</v>
      </c>
      <c r="N33" s="7">
        <v>9.6666666666666607</v>
      </c>
      <c r="O33" s="4"/>
      <c r="P33" s="7">
        <v>0.98850574712643602</v>
      </c>
      <c r="Q33" s="7">
        <v>0.75185185185185199</v>
      </c>
    </row>
    <row r="34" spans="2:20" x14ac:dyDescent="0.35">
      <c r="B34" s="5" t="s">
        <v>20</v>
      </c>
      <c r="C34" s="7">
        <v>9.6666666666666607</v>
      </c>
      <c r="D34" s="7">
        <v>5.28</v>
      </c>
      <c r="E34" s="7">
        <v>10</v>
      </c>
      <c r="F34" s="7"/>
      <c r="G34" s="7">
        <v>1</v>
      </c>
      <c r="H34" s="7">
        <v>0.73333333333333295</v>
      </c>
      <c r="I34" s="7"/>
      <c r="J34" s="7"/>
      <c r="K34" s="5" t="s">
        <v>20</v>
      </c>
      <c r="L34" s="7">
        <v>9.6666666666666607</v>
      </c>
      <c r="M34" s="7">
        <v>5.28</v>
      </c>
      <c r="N34" s="7">
        <v>10</v>
      </c>
      <c r="O34" s="4"/>
      <c r="P34" s="7">
        <v>1</v>
      </c>
      <c r="Q34" s="7">
        <v>0.73333333333333295</v>
      </c>
    </row>
    <row r="35" spans="2:20" x14ac:dyDescent="0.35">
      <c r="B35" s="37" t="s">
        <v>14</v>
      </c>
      <c r="C35" s="36">
        <v>9.6666658955374896</v>
      </c>
      <c r="D35" s="36">
        <v>5.2800009253550098</v>
      </c>
      <c r="E35" s="36">
        <v>9.9999976866124598</v>
      </c>
      <c r="F35" s="36">
        <v>0.67415730337078605</v>
      </c>
      <c r="G35" s="36">
        <v>0.99999992022801598</v>
      </c>
      <c r="H35" s="36">
        <v>0.73333346185486303</v>
      </c>
      <c r="I35" s="36">
        <f>G35-H35</f>
        <v>0.26666645837315295</v>
      </c>
      <c r="J35" s="7"/>
      <c r="K35" s="11" t="s">
        <v>14</v>
      </c>
      <c r="L35" s="12">
        <v>9.6666658955374896</v>
      </c>
      <c r="M35" s="12">
        <v>5.2800009253550098</v>
      </c>
      <c r="N35" s="12">
        <v>9.9999976866124598</v>
      </c>
      <c r="O35" s="12">
        <v>0.67415730337078605</v>
      </c>
      <c r="P35" s="12">
        <v>0.99999992022801598</v>
      </c>
      <c r="Q35" s="12">
        <v>0.73333346185486303</v>
      </c>
      <c r="R35">
        <f>(L34 - L35)/L34</f>
        <v>7.9771983225959061E-8</v>
      </c>
      <c r="S35">
        <f>( M35 - M31)/M31</f>
        <v>-0.26666653814513758</v>
      </c>
      <c r="T35">
        <f>R35-S35</f>
        <v>0.26666661791712082</v>
      </c>
    </row>
    <row r="36" spans="2:20" x14ac:dyDescent="0.35">
      <c r="B36" s="5" t="s">
        <v>24</v>
      </c>
      <c r="C36" s="7">
        <v>9.6666666666666607</v>
      </c>
      <c r="D36" s="7">
        <v>5.28</v>
      </c>
      <c r="E36" s="7">
        <v>10</v>
      </c>
      <c r="F36" s="7"/>
      <c r="G36" s="7">
        <v>1</v>
      </c>
      <c r="H36" s="7">
        <v>0.73333333333333295</v>
      </c>
      <c r="I36" s="7"/>
      <c r="J36" s="7"/>
      <c r="K36" s="5" t="s">
        <v>24</v>
      </c>
      <c r="L36" s="7">
        <v>9.6666666666666607</v>
      </c>
      <c r="M36" s="7">
        <v>5.28</v>
      </c>
      <c r="N36" s="7">
        <v>10</v>
      </c>
      <c r="O36" s="4"/>
      <c r="P36" s="7">
        <v>1</v>
      </c>
      <c r="Q36" s="7">
        <v>0.73333333333333295</v>
      </c>
    </row>
    <row r="37" spans="2:20" x14ac:dyDescent="0.35">
      <c r="B37" s="5" t="s">
        <v>18</v>
      </c>
      <c r="C37" s="7">
        <v>5.8616352201257804</v>
      </c>
      <c r="D37" s="7">
        <v>6.8332075471697999</v>
      </c>
      <c r="E37" s="7">
        <v>5.52830188679245</v>
      </c>
      <c r="F37" s="7"/>
      <c r="G37" s="7">
        <v>0.60637605725439103</v>
      </c>
      <c r="H37" s="7">
        <v>0.94905660377358403</v>
      </c>
      <c r="I37" s="7"/>
      <c r="J37" s="7"/>
      <c r="K37" s="5" t="s">
        <v>18</v>
      </c>
      <c r="L37" s="7">
        <v>5.8616352201257804</v>
      </c>
      <c r="M37" s="7">
        <v>6.8332075471697999</v>
      </c>
      <c r="N37" s="7">
        <v>5.52830188679245</v>
      </c>
      <c r="O37" s="4"/>
      <c r="P37" s="7">
        <v>0.60637605725439103</v>
      </c>
      <c r="Q37" s="7">
        <v>0.94905660377358403</v>
      </c>
    </row>
    <row r="38" spans="2:20" x14ac:dyDescent="0.35">
      <c r="B38" s="5" t="s">
        <v>21</v>
      </c>
      <c r="C38" s="7">
        <v>4.3333333333333304</v>
      </c>
      <c r="D38" s="7">
        <v>7.2</v>
      </c>
      <c r="E38" s="7">
        <v>4</v>
      </c>
      <c r="F38" s="7"/>
      <c r="G38" s="7">
        <v>0.44827586206896503</v>
      </c>
      <c r="H38" s="7">
        <v>1</v>
      </c>
      <c r="I38" s="7"/>
      <c r="J38" s="7"/>
      <c r="K38" s="5" t="s">
        <v>21</v>
      </c>
      <c r="L38" s="7">
        <v>4.3333333333333304</v>
      </c>
      <c r="M38" s="7">
        <v>7.2</v>
      </c>
      <c r="N38" s="7">
        <v>4</v>
      </c>
      <c r="O38" s="4"/>
      <c r="P38" s="7">
        <v>0.44827586206896503</v>
      </c>
      <c r="Q38" s="7">
        <v>1</v>
      </c>
    </row>
    <row r="39" spans="2:20" x14ac:dyDescent="0.35">
      <c r="B39" s="37" t="s">
        <v>15</v>
      </c>
      <c r="C39" s="36">
        <v>9.3333333411277497</v>
      </c>
      <c r="D39" s="36">
        <v>5.6799999906466896</v>
      </c>
      <c r="E39" s="36">
        <v>9.0000000233832598</v>
      </c>
      <c r="F39" s="36">
        <v>0.49999999943053403</v>
      </c>
      <c r="G39" s="36">
        <v>0.96551724218562895</v>
      </c>
      <c r="H39" s="36">
        <v>0.78888888758981801</v>
      </c>
      <c r="I39" s="36">
        <f>G39-H39</f>
        <v>0.17662835459581094</v>
      </c>
      <c r="J39" s="7"/>
      <c r="K39" s="11" t="s">
        <v>15</v>
      </c>
      <c r="L39" s="12">
        <v>9.3333333411277497</v>
      </c>
      <c r="M39" s="12">
        <v>5.6799999906466896</v>
      </c>
      <c r="N39" s="12">
        <v>9.0000000233832598</v>
      </c>
      <c r="O39" s="12">
        <v>0.49999999943053403</v>
      </c>
      <c r="P39" s="12">
        <v>0.96551724218562895</v>
      </c>
      <c r="Q39" s="12">
        <v>0.78888888758981801</v>
      </c>
      <c r="R39">
        <f>-(L34-L39)/L34</f>
        <v>-3.448275781437013E-2</v>
      </c>
      <c r="S39">
        <f>-(M31-M39)/M31</f>
        <v>-0.21111111241018202</v>
      </c>
      <c r="T39">
        <f>R39-S39</f>
        <v>0.17662835459581189</v>
      </c>
    </row>
    <row r="40" spans="2:20" x14ac:dyDescent="0.35">
      <c r="B40" s="13" t="s">
        <v>27</v>
      </c>
      <c r="C40" s="14"/>
      <c r="D40" s="14"/>
      <c r="E40" s="14"/>
      <c r="F40" s="14"/>
      <c r="G40" s="14"/>
      <c r="H40" s="14"/>
      <c r="K40" s="13" t="s">
        <v>27</v>
      </c>
      <c r="L40" s="14"/>
      <c r="M40" s="14"/>
      <c r="N40" s="14"/>
      <c r="O40" s="22"/>
      <c r="P40" s="14"/>
      <c r="Q40" s="14"/>
    </row>
    <row r="41" spans="2:20" x14ac:dyDescent="0.35">
      <c r="B41" s="5" t="s">
        <v>22</v>
      </c>
      <c r="C41" s="7">
        <v>4.3333333333333304</v>
      </c>
      <c r="D41" s="7">
        <v>9.4</v>
      </c>
      <c r="E41" s="7">
        <v>10</v>
      </c>
      <c r="F41" s="7"/>
      <c r="G41" s="7">
        <v>0.54166666666666596</v>
      </c>
      <c r="H41" s="7">
        <v>1</v>
      </c>
      <c r="I41" s="7"/>
      <c r="J41" s="7"/>
      <c r="K41" s="5" t="s">
        <v>22</v>
      </c>
      <c r="L41" s="7">
        <v>4.3333333333333304</v>
      </c>
      <c r="M41" s="7">
        <v>9.4</v>
      </c>
      <c r="N41" s="7">
        <v>10</v>
      </c>
      <c r="O41" s="4"/>
      <c r="P41" s="7">
        <v>0.54166666666666596</v>
      </c>
      <c r="Q41" s="7">
        <v>1</v>
      </c>
    </row>
    <row r="42" spans="2:20" x14ac:dyDescent="0.35">
      <c r="B42" s="5" t="s">
        <v>16</v>
      </c>
      <c r="C42" s="7">
        <v>4.93333333333333</v>
      </c>
      <c r="D42" s="7">
        <v>9.2319999999999904</v>
      </c>
      <c r="E42" s="7">
        <v>9.4</v>
      </c>
      <c r="F42" s="7"/>
      <c r="G42" s="7">
        <v>0.61666666666666603</v>
      </c>
      <c r="H42" s="7">
        <v>0.98212765957446702</v>
      </c>
      <c r="I42" s="7"/>
      <c r="J42" s="7"/>
      <c r="K42" s="5" t="s">
        <v>16</v>
      </c>
      <c r="L42" s="7">
        <v>4.93333333333333</v>
      </c>
      <c r="M42" s="7">
        <v>9.2319999999999904</v>
      </c>
      <c r="N42" s="7">
        <v>9.4</v>
      </c>
      <c r="O42" s="4"/>
      <c r="P42" s="7">
        <v>0.61666666666666603</v>
      </c>
      <c r="Q42" s="7">
        <v>0.98212765957446702</v>
      </c>
    </row>
    <row r="43" spans="2:20" x14ac:dyDescent="0.35">
      <c r="B43" s="5" t="s">
        <v>19</v>
      </c>
      <c r="C43" s="7">
        <v>4.3333333333333304</v>
      </c>
      <c r="D43" s="7">
        <v>9.4</v>
      </c>
      <c r="E43" s="7">
        <v>10</v>
      </c>
      <c r="F43" s="7"/>
      <c r="G43" s="7">
        <v>0.54166666666666596</v>
      </c>
      <c r="H43" s="7">
        <v>1</v>
      </c>
      <c r="I43" s="7"/>
      <c r="J43" s="7"/>
      <c r="K43" s="5" t="s">
        <v>19</v>
      </c>
      <c r="L43" s="7">
        <v>4.3333333333333304</v>
      </c>
      <c r="M43" s="7">
        <v>9.4</v>
      </c>
      <c r="N43" s="7">
        <v>10</v>
      </c>
      <c r="O43" s="4"/>
      <c r="P43" s="7">
        <v>0.54166666666666596</v>
      </c>
      <c r="Q43" s="7">
        <v>1</v>
      </c>
    </row>
    <row r="44" spans="2:20" x14ac:dyDescent="0.35">
      <c r="B44" s="5" t="s">
        <v>23</v>
      </c>
      <c r="C44" s="7">
        <v>6.6666666666666599</v>
      </c>
      <c r="D44" s="7">
        <v>1.6</v>
      </c>
      <c r="E44" s="7">
        <v>1</v>
      </c>
      <c r="F44" s="7"/>
      <c r="G44" s="7">
        <v>0.83333333333333304</v>
      </c>
      <c r="H44" s="7">
        <v>0.170212765957446</v>
      </c>
      <c r="I44" s="7"/>
      <c r="J44" s="7"/>
      <c r="K44" s="5" t="s">
        <v>23</v>
      </c>
      <c r="L44" s="7">
        <v>6.6666666666666599</v>
      </c>
      <c r="M44" s="7">
        <v>1.6</v>
      </c>
      <c r="N44" s="7">
        <v>1</v>
      </c>
      <c r="O44" s="4"/>
      <c r="P44" s="7">
        <v>0.83333333333333304</v>
      </c>
      <c r="Q44" s="7">
        <v>0.170212765957446</v>
      </c>
    </row>
    <row r="45" spans="2:20" x14ac:dyDescent="0.35">
      <c r="B45" s="5" t="s">
        <v>17</v>
      </c>
      <c r="C45" s="7">
        <v>7.7777777777777697</v>
      </c>
      <c r="D45" s="7">
        <v>4.93333333333333</v>
      </c>
      <c r="E45" s="7">
        <v>4.3333333333333304</v>
      </c>
      <c r="F45" s="7"/>
      <c r="G45" s="7">
        <v>0.97222222222222199</v>
      </c>
      <c r="H45" s="7">
        <v>0.52482269503546097</v>
      </c>
      <c r="I45" s="7"/>
      <c r="J45" s="7"/>
      <c r="K45" s="5" t="s">
        <v>17</v>
      </c>
      <c r="L45" s="7">
        <v>7.7777777777777697</v>
      </c>
      <c r="M45" s="7">
        <v>4.93333333333333</v>
      </c>
      <c r="N45" s="7">
        <v>4.3333333333333304</v>
      </c>
      <c r="O45" s="4"/>
      <c r="P45" s="7">
        <v>0.97222222222222199</v>
      </c>
      <c r="Q45" s="7">
        <v>0.52482269503546097</v>
      </c>
    </row>
    <row r="46" spans="2:20" x14ac:dyDescent="0.35">
      <c r="B46" s="5" t="s">
        <v>20</v>
      </c>
      <c r="C46" s="7">
        <v>8</v>
      </c>
      <c r="D46" s="7">
        <v>5.6</v>
      </c>
      <c r="E46" s="7">
        <v>5</v>
      </c>
      <c r="F46" s="7"/>
      <c r="G46" s="7">
        <v>1</v>
      </c>
      <c r="H46" s="7">
        <v>0.59574468085106302</v>
      </c>
      <c r="I46" s="7"/>
      <c r="J46" s="7"/>
      <c r="K46" s="5" t="s">
        <v>20</v>
      </c>
      <c r="L46" s="7">
        <v>8</v>
      </c>
      <c r="M46" s="7">
        <v>5.6</v>
      </c>
      <c r="N46" s="7">
        <v>5</v>
      </c>
      <c r="O46" s="4"/>
      <c r="P46" s="7">
        <v>1</v>
      </c>
      <c r="Q46" s="7">
        <v>0.59574468085106302</v>
      </c>
    </row>
    <row r="47" spans="2:20" x14ac:dyDescent="0.35">
      <c r="B47" s="37" t="s">
        <v>14</v>
      </c>
      <c r="C47" s="36">
        <v>7.3333333326832602</v>
      </c>
      <c r="D47" s="36">
        <v>7.5200000005980501</v>
      </c>
      <c r="E47" s="41">
        <v>7.0000000006500596</v>
      </c>
      <c r="F47" s="36">
        <v>0.53134635149023601</v>
      </c>
      <c r="G47" s="36">
        <v>0.91666666658540796</v>
      </c>
      <c r="H47" s="36">
        <v>0.80000000006362304</v>
      </c>
      <c r="I47" s="36">
        <f>G47-H47-1</f>
        <v>-0.88333333347821508</v>
      </c>
      <c r="J47" s="7"/>
      <c r="K47" s="11" t="s">
        <v>14</v>
      </c>
      <c r="L47" s="12">
        <v>7.3333333326832602</v>
      </c>
      <c r="M47" s="12">
        <v>7.5200000005980501</v>
      </c>
      <c r="N47" s="23">
        <v>7.0000000006500596</v>
      </c>
      <c r="O47" s="20">
        <v>0.53134635149023601</v>
      </c>
      <c r="P47" s="12">
        <v>0.91666666658540796</v>
      </c>
      <c r="Q47" s="12">
        <v>0.80000000006362304</v>
      </c>
      <c r="R47">
        <f>(L47-L46)/L46</f>
        <v>-8.3333333414592481E-2</v>
      </c>
    </row>
    <row r="48" spans="2:20" x14ac:dyDescent="0.35">
      <c r="B48" s="5" t="s">
        <v>24</v>
      </c>
      <c r="C48" s="7">
        <v>4.3333333333333304</v>
      </c>
      <c r="D48" s="7">
        <v>9.4</v>
      </c>
      <c r="E48" s="7">
        <v>10</v>
      </c>
      <c r="F48" s="7"/>
      <c r="G48" s="7">
        <v>0.54166666666666596</v>
      </c>
      <c r="H48" s="7">
        <v>1</v>
      </c>
      <c r="I48" s="7"/>
      <c r="K48" s="5" t="s">
        <v>24</v>
      </c>
      <c r="L48" s="7">
        <v>4.3333333333333304</v>
      </c>
      <c r="M48" s="7">
        <v>9.4</v>
      </c>
      <c r="N48" s="7">
        <v>10</v>
      </c>
      <c r="O48" s="4"/>
      <c r="P48" s="7">
        <v>0.54166666666666596</v>
      </c>
      <c r="Q48" s="7">
        <v>1</v>
      </c>
    </row>
    <row r="49" spans="2:18" x14ac:dyDescent="0.35">
      <c r="B49" s="5" t="s">
        <v>18</v>
      </c>
      <c r="C49" s="7">
        <v>5.2201257861635204</v>
      </c>
      <c r="D49" s="7">
        <v>9.1516981132075408</v>
      </c>
      <c r="E49" s="7">
        <v>9.1132075471698109</v>
      </c>
      <c r="F49" s="7"/>
      <c r="G49" s="7">
        <v>0.65251572327044005</v>
      </c>
      <c r="H49" s="7">
        <v>0.97358490566037703</v>
      </c>
      <c r="I49" s="7"/>
      <c r="K49" s="5" t="s">
        <v>18</v>
      </c>
      <c r="L49" s="7">
        <v>5.2201257861635204</v>
      </c>
      <c r="M49" s="7">
        <v>9.1516981132075408</v>
      </c>
      <c r="N49" s="7">
        <v>9.1132075471698109</v>
      </c>
      <c r="O49" s="4"/>
      <c r="P49" s="7">
        <v>0.65251572327044005</v>
      </c>
      <c r="Q49" s="7">
        <v>0.97358490566037703</v>
      </c>
    </row>
    <row r="50" spans="2:18" x14ac:dyDescent="0.35">
      <c r="B50" s="5" t="s">
        <v>21</v>
      </c>
      <c r="C50" s="7">
        <v>4.3333333333333304</v>
      </c>
      <c r="D50" s="7">
        <v>9.4</v>
      </c>
      <c r="E50" s="7">
        <v>10</v>
      </c>
      <c r="F50" s="7"/>
      <c r="G50" s="7">
        <v>0.54166666666666596</v>
      </c>
      <c r="H50" s="7">
        <v>1</v>
      </c>
      <c r="I50" s="7"/>
      <c r="K50" s="5" t="s">
        <v>21</v>
      </c>
      <c r="L50" s="7">
        <v>4.3333333333333304</v>
      </c>
      <c r="M50" s="7">
        <v>9.4</v>
      </c>
      <c r="N50" s="7">
        <v>10</v>
      </c>
      <c r="O50" s="4"/>
      <c r="P50" s="7">
        <v>0.54166666666666596</v>
      </c>
      <c r="Q50" s="7">
        <v>1</v>
      </c>
    </row>
    <row r="51" spans="2:18" x14ac:dyDescent="0.35">
      <c r="B51" s="37" t="s">
        <v>15</v>
      </c>
      <c r="C51" s="36">
        <v>7.3333334365307401</v>
      </c>
      <c r="D51" s="36">
        <v>7.5199997151751496</v>
      </c>
      <c r="E51" s="41">
        <v>6.9999996904077699</v>
      </c>
      <c r="F51" s="36">
        <v>0.50000325151097802</v>
      </c>
      <c r="G51" s="36">
        <v>0.91666667956634196</v>
      </c>
      <c r="H51" s="36">
        <v>0.79999996969948395</v>
      </c>
      <c r="I51" s="36">
        <f>G51-H51-1</f>
        <v>-0.88333329013314199</v>
      </c>
      <c r="J51" s="7"/>
      <c r="K51" s="11" t="s">
        <v>15</v>
      </c>
      <c r="L51" s="12">
        <v>7.3333334365307401</v>
      </c>
      <c r="M51" s="12">
        <v>7.5199997151751496</v>
      </c>
      <c r="N51" s="23">
        <v>6.9999996904077699</v>
      </c>
      <c r="O51" s="20">
        <v>0.50000325151097802</v>
      </c>
      <c r="P51" s="12">
        <v>0.91666667956634196</v>
      </c>
      <c r="Q51" s="12">
        <v>0.79999996969948395</v>
      </c>
    </row>
    <row r="52" spans="2:18" x14ac:dyDescent="0.35">
      <c r="B52" s="2" t="s">
        <v>28</v>
      </c>
      <c r="C52" s="7"/>
      <c r="D52" s="7"/>
      <c r="E52" s="7"/>
      <c r="F52" s="7"/>
      <c r="G52" s="7"/>
      <c r="H52" s="7"/>
      <c r="K52" s="2" t="s">
        <v>28</v>
      </c>
      <c r="L52" s="7"/>
      <c r="M52" s="7"/>
      <c r="N52" s="7"/>
      <c r="O52" s="4"/>
      <c r="P52" s="7"/>
      <c r="Q52" s="7"/>
    </row>
    <row r="53" spans="2:18" x14ac:dyDescent="0.35">
      <c r="B53" s="5" t="s">
        <v>22</v>
      </c>
      <c r="C53" s="7">
        <v>6.6666666666666599</v>
      </c>
      <c r="D53" s="7">
        <v>7.82</v>
      </c>
      <c r="E53" s="7">
        <v>3</v>
      </c>
      <c r="F53" s="7"/>
      <c r="G53" s="7">
        <v>0.90909090909090895</v>
      </c>
      <c r="H53" s="7">
        <v>0.97022332506203401</v>
      </c>
      <c r="I53" s="7"/>
      <c r="K53" s="5" t="s">
        <v>22</v>
      </c>
      <c r="L53" s="7">
        <v>6.6666666666666599</v>
      </c>
      <c r="M53" s="7">
        <v>7.82</v>
      </c>
      <c r="N53" s="7">
        <v>3</v>
      </c>
      <c r="O53" s="4"/>
      <c r="P53" s="7">
        <v>0.90909090909090895</v>
      </c>
      <c r="Q53" s="7">
        <v>0.97022332506203401</v>
      </c>
    </row>
    <row r="54" spans="2:18" x14ac:dyDescent="0.35">
      <c r="B54" s="5" t="s">
        <v>16</v>
      </c>
      <c r="C54" s="7">
        <v>7.26</v>
      </c>
      <c r="D54" s="7">
        <v>8.0335999999999999</v>
      </c>
      <c r="E54" s="7">
        <v>4.78</v>
      </c>
      <c r="F54" s="7"/>
      <c r="G54" s="7">
        <v>0.99</v>
      </c>
      <c r="H54" s="7">
        <v>0.996724565756823</v>
      </c>
      <c r="I54" s="7"/>
      <c r="K54" s="5" t="s">
        <v>16</v>
      </c>
      <c r="L54" s="7">
        <v>7.26</v>
      </c>
      <c r="M54" s="7">
        <v>8.0335999999999999</v>
      </c>
      <c r="N54" s="7">
        <v>4.78</v>
      </c>
      <c r="O54" s="4"/>
      <c r="P54" s="7">
        <v>0.99</v>
      </c>
      <c r="Q54" s="7">
        <v>0.996724565756823</v>
      </c>
    </row>
    <row r="55" spans="2:18" x14ac:dyDescent="0.35">
      <c r="B55" s="5" t="s">
        <v>19</v>
      </c>
      <c r="C55" s="7">
        <v>7.3333333333333304</v>
      </c>
      <c r="D55" s="7">
        <v>8.06</v>
      </c>
      <c r="E55" s="7">
        <v>5</v>
      </c>
      <c r="F55" s="7"/>
      <c r="G55" s="7">
        <v>1</v>
      </c>
      <c r="H55" s="7">
        <v>1</v>
      </c>
      <c r="I55" s="7"/>
      <c r="K55" s="5" t="s">
        <v>19</v>
      </c>
      <c r="L55" s="7">
        <v>7.3333333333333304</v>
      </c>
      <c r="M55" s="7">
        <v>8.06</v>
      </c>
      <c r="N55" s="7">
        <v>5</v>
      </c>
      <c r="O55" s="4"/>
      <c r="P55" s="7">
        <v>1</v>
      </c>
      <c r="Q55" s="7">
        <v>1</v>
      </c>
    </row>
    <row r="56" spans="2:18" x14ac:dyDescent="0.35">
      <c r="B56" s="5" t="s">
        <v>23</v>
      </c>
      <c r="C56" s="7">
        <v>6</v>
      </c>
      <c r="D56" s="7">
        <v>6.22</v>
      </c>
      <c r="E56" s="7">
        <v>1</v>
      </c>
      <c r="F56" s="7"/>
      <c r="G56" s="7">
        <v>0.81818181818181801</v>
      </c>
      <c r="H56" s="7">
        <v>0.77171215880893296</v>
      </c>
      <c r="I56" s="7"/>
      <c r="K56" s="5" t="s">
        <v>23</v>
      </c>
      <c r="L56" s="7">
        <v>6</v>
      </c>
      <c r="M56" s="7">
        <v>6.22</v>
      </c>
      <c r="N56" s="7">
        <v>1</v>
      </c>
      <c r="O56" s="4"/>
      <c r="P56" s="7">
        <v>0.81818181818181801</v>
      </c>
      <c r="Q56" s="7">
        <v>0.77171215880893296</v>
      </c>
    </row>
    <row r="57" spans="2:18" x14ac:dyDescent="0.35">
      <c r="B57" s="5" t="s">
        <v>17</v>
      </c>
      <c r="C57" s="7">
        <v>7.3333333333333304</v>
      </c>
      <c r="D57" s="7">
        <v>8.06</v>
      </c>
      <c r="E57" s="7">
        <v>5</v>
      </c>
      <c r="F57" s="7"/>
      <c r="G57" s="7">
        <v>1</v>
      </c>
      <c r="H57" s="7">
        <v>1</v>
      </c>
      <c r="I57" s="7"/>
      <c r="K57" s="5" t="s">
        <v>17</v>
      </c>
      <c r="L57" s="7">
        <v>7.3333333333333304</v>
      </c>
      <c r="M57" s="7">
        <v>8.06</v>
      </c>
      <c r="N57" s="7">
        <v>5</v>
      </c>
      <c r="O57" s="4"/>
      <c r="P57" s="7">
        <v>1</v>
      </c>
      <c r="Q57" s="7">
        <v>1</v>
      </c>
    </row>
    <row r="58" spans="2:18" x14ac:dyDescent="0.35">
      <c r="B58" s="5" t="s">
        <v>20</v>
      </c>
      <c r="C58" s="7">
        <v>7.3333333333333304</v>
      </c>
      <c r="D58" s="7">
        <v>8.06</v>
      </c>
      <c r="E58" s="7">
        <v>5</v>
      </c>
      <c r="F58" s="7"/>
      <c r="G58" s="7">
        <v>1</v>
      </c>
      <c r="H58" s="7">
        <v>1</v>
      </c>
      <c r="I58" s="7"/>
      <c r="K58" s="5" t="s">
        <v>20</v>
      </c>
      <c r="L58" s="7">
        <v>7.3333333333333304</v>
      </c>
      <c r="M58" s="7">
        <v>8.06</v>
      </c>
      <c r="N58" s="7">
        <v>5</v>
      </c>
      <c r="O58" s="4"/>
      <c r="P58" s="7">
        <v>1</v>
      </c>
      <c r="Q58" s="7">
        <v>1</v>
      </c>
    </row>
    <row r="59" spans="2:18" x14ac:dyDescent="0.35">
      <c r="B59" s="37" t="s">
        <v>14</v>
      </c>
      <c r="C59" s="36">
        <v>7.3333333333015203</v>
      </c>
      <c r="D59" s="36">
        <v>8.0599999999885394</v>
      </c>
      <c r="E59" s="41">
        <v>4.9999999999045599</v>
      </c>
      <c r="F59" s="36">
        <v>0.5</v>
      </c>
      <c r="G59" s="36">
        <v>0.99999999999566103</v>
      </c>
      <c r="H59" s="36">
        <v>0.99999999999857803</v>
      </c>
      <c r="I59" s="36">
        <f>G59-H59-1</f>
        <v>-1.000000000002917</v>
      </c>
      <c r="K59" s="11" t="s">
        <v>14</v>
      </c>
      <c r="L59" s="12">
        <v>7.3333333333015203</v>
      </c>
      <c r="M59" s="12">
        <v>8.0599999999885394</v>
      </c>
      <c r="N59" s="23">
        <v>4.9999999999045599</v>
      </c>
      <c r="O59" s="20">
        <v>0.5</v>
      </c>
      <c r="P59" s="12">
        <v>0.99999999999566103</v>
      </c>
      <c r="Q59" s="12">
        <v>0.99999999999857803</v>
      </c>
      <c r="R59">
        <f>(L59-L58)/L58</f>
        <v>-4.3377422865763637E-12</v>
      </c>
    </row>
    <row r="60" spans="2:18" x14ac:dyDescent="0.35">
      <c r="B60" s="5" t="s">
        <v>24</v>
      </c>
      <c r="C60" s="7">
        <v>6.6666666666666599</v>
      </c>
      <c r="D60" s="7">
        <v>7.82</v>
      </c>
      <c r="E60" s="7">
        <v>3</v>
      </c>
      <c r="F60" s="7"/>
      <c r="G60" s="7">
        <v>0.90909090909090895</v>
      </c>
      <c r="H60" s="7">
        <v>0.97022332506203401</v>
      </c>
      <c r="I60" s="7"/>
      <c r="K60" s="5" t="s">
        <v>24</v>
      </c>
      <c r="L60" s="7">
        <v>6.6666666666666599</v>
      </c>
      <c r="M60" s="7">
        <v>7.82</v>
      </c>
      <c r="N60" s="7">
        <v>3</v>
      </c>
      <c r="O60" s="4"/>
      <c r="P60" s="7">
        <v>0.90909090909090895</v>
      </c>
      <c r="Q60" s="7">
        <v>0.97022332506203401</v>
      </c>
    </row>
    <row r="61" spans="2:18" x14ac:dyDescent="0.35">
      <c r="B61" s="5" t="s">
        <v>18</v>
      </c>
      <c r="C61" s="7">
        <v>7.2641509433962197</v>
      </c>
      <c r="D61" s="7">
        <v>8.0350943396226402</v>
      </c>
      <c r="E61" s="7">
        <v>4.7924528301886697</v>
      </c>
      <c r="F61" s="7"/>
      <c r="G61" s="7">
        <v>0.99056603773584895</v>
      </c>
      <c r="H61" s="7">
        <v>0.99690996769511597</v>
      </c>
      <c r="I61" s="7"/>
      <c r="K61" s="5" t="s">
        <v>18</v>
      </c>
      <c r="L61" s="7">
        <v>7.2641509433962197</v>
      </c>
      <c r="M61" s="7">
        <v>8.0350943396226402</v>
      </c>
      <c r="N61" s="7">
        <v>4.7924528301886697</v>
      </c>
      <c r="O61" s="4"/>
      <c r="P61" s="7">
        <v>0.99056603773584895</v>
      </c>
      <c r="Q61" s="7">
        <v>0.99690996769511597</v>
      </c>
    </row>
    <row r="62" spans="2:18" x14ac:dyDescent="0.35">
      <c r="B62" s="5" t="s">
        <v>21</v>
      </c>
      <c r="C62" s="7">
        <v>7.3333333333333304</v>
      </c>
      <c r="D62" s="7">
        <v>8.06</v>
      </c>
      <c r="E62" s="7">
        <v>5</v>
      </c>
      <c r="F62" s="7"/>
      <c r="G62" s="7">
        <v>1</v>
      </c>
      <c r="H62" s="7">
        <v>1</v>
      </c>
      <c r="I62" s="7"/>
      <c r="K62" s="5" t="s">
        <v>21</v>
      </c>
      <c r="L62" s="7">
        <v>7.3333333333333304</v>
      </c>
      <c r="M62" s="7">
        <v>8.06</v>
      </c>
      <c r="N62" s="7">
        <v>5</v>
      </c>
      <c r="O62" s="4"/>
      <c r="P62" s="7">
        <v>1</v>
      </c>
      <c r="Q62" s="7">
        <v>1</v>
      </c>
    </row>
    <row r="63" spans="2:18" x14ac:dyDescent="0.35">
      <c r="B63" s="37" t="s">
        <v>15</v>
      </c>
      <c r="C63" s="36">
        <v>7.3333330877967899</v>
      </c>
      <c r="D63" s="36">
        <v>8.0599999116068393</v>
      </c>
      <c r="E63" s="41">
        <v>5.0000007366096098</v>
      </c>
      <c r="F63" s="36">
        <v>0.49999974484723902</v>
      </c>
      <c r="G63" s="36">
        <v>0.99999996651774403</v>
      </c>
      <c r="H63" s="36">
        <v>0.99999998903310705</v>
      </c>
      <c r="I63" s="36">
        <f>G63-H63-1</f>
        <v>-1.0000000225153629</v>
      </c>
      <c r="K63" s="11" t="s">
        <v>15</v>
      </c>
      <c r="L63" s="12">
        <v>7.3333330877967899</v>
      </c>
      <c r="M63" s="12">
        <v>8.0599999116068393</v>
      </c>
      <c r="N63" s="23">
        <v>5.0000007366096098</v>
      </c>
      <c r="O63" s="20">
        <v>0.49999974484723902</v>
      </c>
      <c r="P63" s="12">
        <v>0.99999996651774403</v>
      </c>
      <c r="Q63" s="12">
        <v>0.99999998903310705</v>
      </c>
    </row>
    <row r="64" spans="2:18" x14ac:dyDescent="0.35">
      <c r="B64" s="13" t="s">
        <v>29</v>
      </c>
      <c r="C64" s="14"/>
      <c r="D64" s="14"/>
      <c r="E64" s="14"/>
      <c r="F64" s="14"/>
      <c r="G64" s="14"/>
      <c r="H64" s="14"/>
      <c r="K64" s="2" t="s">
        <v>29</v>
      </c>
      <c r="L64" s="7"/>
      <c r="M64" s="7"/>
      <c r="N64" s="7"/>
      <c r="O64" s="4"/>
      <c r="P64" s="7"/>
      <c r="Q64" s="7"/>
    </row>
    <row r="65" spans="2:18" x14ac:dyDescent="0.35">
      <c r="B65" s="5" t="s">
        <v>22</v>
      </c>
      <c r="C65" s="7">
        <v>5.6666666666666599</v>
      </c>
      <c r="D65" s="7">
        <v>7.5</v>
      </c>
      <c r="E65" s="7">
        <v>9</v>
      </c>
      <c r="F65" s="7"/>
      <c r="G65" s="7">
        <v>0.80952380952380898</v>
      </c>
      <c r="H65" s="7">
        <v>1</v>
      </c>
      <c r="I65" s="7"/>
      <c r="K65" s="5" t="s">
        <v>22</v>
      </c>
      <c r="L65" s="7">
        <v>5.6666666666666599</v>
      </c>
      <c r="M65" s="7">
        <v>7.5</v>
      </c>
      <c r="N65" s="7">
        <v>9</v>
      </c>
      <c r="O65" s="4"/>
      <c r="P65" s="7">
        <v>0.80952380952380898</v>
      </c>
      <c r="Q65" s="7">
        <v>1</v>
      </c>
    </row>
    <row r="66" spans="2:18" x14ac:dyDescent="0.35">
      <c r="B66" s="5" t="s">
        <v>16</v>
      </c>
      <c r="C66" s="7">
        <v>6.46</v>
      </c>
      <c r="D66" s="7">
        <v>7.1192000000000002</v>
      </c>
      <c r="E66" s="7">
        <v>6.62</v>
      </c>
      <c r="F66" s="7"/>
      <c r="G66" s="7">
        <v>0.92285714285714204</v>
      </c>
      <c r="H66" s="7">
        <v>0.949226666666666</v>
      </c>
      <c r="I66" s="7"/>
      <c r="K66" s="5" t="s">
        <v>16</v>
      </c>
      <c r="L66" s="7">
        <v>6.46</v>
      </c>
      <c r="M66" s="7">
        <v>7.1192000000000002</v>
      </c>
      <c r="N66" s="7">
        <v>6.62</v>
      </c>
      <c r="O66" s="4"/>
      <c r="P66" s="7">
        <v>0.92285714285714204</v>
      </c>
      <c r="Q66" s="7">
        <v>0.949226666666666</v>
      </c>
    </row>
    <row r="67" spans="2:18" x14ac:dyDescent="0.35">
      <c r="B67" s="5" t="s">
        <v>19</v>
      </c>
      <c r="C67" s="7">
        <v>5.6666666666666599</v>
      </c>
      <c r="D67" s="7">
        <v>7.5</v>
      </c>
      <c r="E67" s="7">
        <v>9</v>
      </c>
      <c r="F67" s="7"/>
      <c r="G67" s="7">
        <v>0.80952380952380898</v>
      </c>
      <c r="H67" s="7">
        <v>1</v>
      </c>
      <c r="I67" s="7"/>
      <c r="K67" s="5" t="s">
        <v>19</v>
      </c>
      <c r="L67" s="7">
        <v>5.6666666666666599</v>
      </c>
      <c r="M67" s="7">
        <v>7.5</v>
      </c>
      <c r="N67" s="7">
        <v>9</v>
      </c>
      <c r="O67" s="4"/>
      <c r="P67" s="7">
        <v>0.80952380952380898</v>
      </c>
      <c r="Q67" s="7">
        <v>1</v>
      </c>
    </row>
    <row r="68" spans="2:18" x14ac:dyDescent="0.35">
      <c r="B68" s="5" t="s">
        <v>23</v>
      </c>
      <c r="C68" s="7">
        <v>5.6666666666666599</v>
      </c>
      <c r="D68" s="7">
        <v>4.38</v>
      </c>
      <c r="E68" s="7">
        <v>1</v>
      </c>
      <c r="F68" s="7"/>
      <c r="G68" s="7">
        <v>0.80952380952380898</v>
      </c>
      <c r="H68" s="7">
        <v>0.58399999999999996</v>
      </c>
      <c r="I68" s="7"/>
      <c r="K68" s="5" t="s">
        <v>23</v>
      </c>
      <c r="L68" s="7">
        <v>5.6666666666666599</v>
      </c>
      <c r="M68" s="7">
        <v>4.38</v>
      </c>
      <c r="N68" s="7">
        <v>1</v>
      </c>
      <c r="O68" s="4"/>
      <c r="P68" s="7">
        <v>0.80952380952380898</v>
      </c>
      <c r="Q68" s="7">
        <v>0.58399999999999996</v>
      </c>
    </row>
    <row r="69" spans="2:18" x14ac:dyDescent="0.35">
      <c r="B69" s="5" t="s">
        <v>17</v>
      </c>
      <c r="C69" s="7">
        <v>6.8888888888888804</v>
      </c>
      <c r="D69" s="7">
        <v>6.9133333333333304</v>
      </c>
      <c r="E69" s="7">
        <v>5.3333333333333304</v>
      </c>
      <c r="F69" s="7"/>
      <c r="G69" s="7">
        <v>0.98412698412698396</v>
      </c>
      <c r="H69" s="7">
        <v>0.92177777777777703</v>
      </c>
      <c r="I69" s="7"/>
      <c r="K69" s="5" t="s">
        <v>17</v>
      </c>
      <c r="L69" s="7">
        <v>6.8888888888888804</v>
      </c>
      <c r="M69" s="7">
        <v>6.9133333333333304</v>
      </c>
      <c r="N69" s="7">
        <v>5.3333333333333304</v>
      </c>
      <c r="O69" s="4"/>
      <c r="P69" s="7">
        <v>0.98412698412698396</v>
      </c>
      <c r="Q69" s="7">
        <v>0.92177777777777703</v>
      </c>
    </row>
    <row r="70" spans="2:18" x14ac:dyDescent="0.35">
      <c r="B70" s="5" t="s">
        <v>20</v>
      </c>
      <c r="C70" s="7">
        <v>7</v>
      </c>
      <c r="D70" s="7">
        <v>6.86</v>
      </c>
      <c r="E70" s="7">
        <v>5</v>
      </c>
      <c r="F70" s="7"/>
      <c r="G70" s="7">
        <v>1</v>
      </c>
      <c r="H70" s="7">
        <v>0.91466666666666596</v>
      </c>
      <c r="I70" s="7"/>
      <c r="K70" s="5" t="s">
        <v>20</v>
      </c>
      <c r="L70" s="7">
        <v>7</v>
      </c>
      <c r="M70" s="7">
        <v>6.86</v>
      </c>
      <c r="N70" s="7">
        <v>5</v>
      </c>
      <c r="O70" s="4"/>
      <c r="P70" s="7">
        <v>1</v>
      </c>
      <c r="Q70" s="7">
        <v>0.91466666666666596</v>
      </c>
    </row>
    <row r="71" spans="2:18" x14ac:dyDescent="0.35">
      <c r="B71" s="37" t="s">
        <v>14</v>
      </c>
      <c r="C71" s="36">
        <v>6.9999999965032798</v>
      </c>
      <c r="D71" s="36">
        <v>6.85999999748236</v>
      </c>
      <c r="E71" s="41">
        <v>4.9999999895098597</v>
      </c>
      <c r="F71" s="36">
        <v>0.69060773480662996</v>
      </c>
      <c r="G71" s="36">
        <v>0.99999999950046903</v>
      </c>
      <c r="H71" s="36">
        <v>0.91466666633098204</v>
      </c>
      <c r="I71" s="36">
        <f>G71-H71-1</f>
        <v>-0.91466666683051301</v>
      </c>
      <c r="K71" s="11" t="s">
        <v>14</v>
      </c>
      <c r="L71" s="12">
        <v>6.9999999965032798</v>
      </c>
      <c r="M71" s="12">
        <v>6.85999999748236</v>
      </c>
      <c r="N71" s="23">
        <v>4.9999999895098597</v>
      </c>
      <c r="O71" s="20">
        <v>0.69060773480662996</v>
      </c>
      <c r="P71" s="12">
        <v>0.99999999950046903</v>
      </c>
      <c r="Q71" s="12">
        <v>0.91466666633098204</v>
      </c>
      <c r="R71">
        <f>(L71-L70)/L70</f>
        <v>-4.9953146381247795E-10</v>
      </c>
    </row>
    <row r="72" spans="2:18" x14ac:dyDescent="0.35">
      <c r="B72" s="5" t="s">
        <v>24</v>
      </c>
      <c r="C72" s="7">
        <v>5.6666666666666599</v>
      </c>
      <c r="D72" s="7">
        <v>7.5</v>
      </c>
      <c r="E72" s="7">
        <v>9</v>
      </c>
      <c r="F72" s="7"/>
      <c r="G72" s="7">
        <v>0.80952380952380898</v>
      </c>
      <c r="H72" s="7">
        <v>1</v>
      </c>
      <c r="I72" s="7"/>
      <c r="K72" s="5" t="s">
        <v>24</v>
      </c>
      <c r="L72" s="7">
        <v>5.6666666666666599</v>
      </c>
      <c r="M72" s="7">
        <v>7.5</v>
      </c>
      <c r="N72" s="7">
        <v>9</v>
      </c>
      <c r="O72" s="4"/>
      <c r="P72" s="7">
        <v>0.80952380952380898</v>
      </c>
      <c r="Q72" s="7">
        <v>1</v>
      </c>
    </row>
    <row r="73" spans="2:18" x14ac:dyDescent="0.35">
      <c r="B73" s="5" t="s">
        <v>18</v>
      </c>
      <c r="C73" s="7">
        <v>6.4842767295597401</v>
      </c>
      <c r="D73" s="7">
        <v>7.10754716981132</v>
      </c>
      <c r="E73" s="7">
        <v>6.5471698113207504</v>
      </c>
      <c r="F73" s="7"/>
      <c r="G73" s="7">
        <v>0.926325247079964</v>
      </c>
      <c r="H73" s="7">
        <v>0.94767295597484202</v>
      </c>
      <c r="I73" s="7"/>
      <c r="K73" s="5" t="s">
        <v>18</v>
      </c>
      <c r="L73" s="7">
        <v>6.4842767295597401</v>
      </c>
      <c r="M73" s="7">
        <v>7.10754716981132</v>
      </c>
      <c r="N73" s="7">
        <v>6.5471698113207504</v>
      </c>
      <c r="O73" s="4"/>
      <c r="P73" s="7">
        <v>0.926325247079964</v>
      </c>
      <c r="Q73" s="7">
        <v>0.94767295597484202</v>
      </c>
    </row>
    <row r="74" spans="2:18" x14ac:dyDescent="0.35">
      <c r="B74" s="5" t="s">
        <v>21</v>
      </c>
      <c r="C74" s="7">
        <v>5.6666666666666599</v>
      </c>
      <c r="D74" s="7">
        <v>7.5</v>
      </c>
      <c r="E74" s="7">
        <v>9</v>
      </c>
      <c r="F74" s="7"/>
      <c r="G74" s="7">
        <v>0.80952380952380898</v>
      </c>
      <c r="H74" s="7">
        <v>1</v>
      </c>
      <c r="I74" s="7"/>
      <c r="K74" s="5" t="s">
        <v>21</v>
      </c>
      <c r="L74" s="7">
        <v>5.6666666666666599</v>
      </c>
      <c r="M74" s="7">
        <v>7.5</v>
      </c>
      <c r="N74" s="7">
        <v>9</v>
      </c>
      <c r="O74" s="4"/>
      <c r="P74" s="7">
        <v>0.80952380952380898</v>
      </c>
      <c r="Q74" s="7">
        <v>1</v>
      </c>
    </row>
    <row r="75" spans="2:18" x14ac:dyDescent="0.35">
      <c r="B75" s="37" t="s">
        <v>15</v>
      </c>
      <c r="C75" s="36">
        <v>6.9999995298466304</v>
      </c>
      <c r="D75" s="36">
        <v>6.8599996614895797</v>
      </c>
      <c r="E75" s="41">
        <v>4.9999985895399099</v>
      </c>
      <c r="F75" s="36">
        <v>0.50000000357340701</v>
      </c>
      <c r="G75" s="36">
        <v>0.99999993283523403</v>
      </c>
      <c r="H75" s="36">
        <v>0.914666621531944</v>
      </c>
      <c r="I75" s="36">
        <f>G75-H75-1</f>
        <v>-0.91466668869670997</v>
      </c>
      <c r="K75" s="11" t="s">
        <v>15</v>
      </c>
      <c r="L75" s="12">
        <v>6.9999995298466304</v>
      </c>
      <c r="M75" s="12">
        <v>6.8599996614895797</v>
      </c>
      <c r="N75" s="23">
        <v>4.9999985895399099</v>
      </c>
      <c r="O75" s="20">
        <v>0.50000000357340701</v>
      </c>
      <c r="P75" s="12">
        <v>0.99999993283523403</v>
      </c>
      <c r="Q75" s="12">
        <v>0.914666621531944</v>
      </c>
    </row>
  </sheetData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zoomScale="120" zoomScaleNormal="120"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G26" sqref="G26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10.54296875" bestFit="1" customWidth="1"/>
    <col min="7" max="7" width="8.7265625" bestFit="1" customWidth="1"/>
    <col min="8" max="8" width="11.6328125" bestFit="1" customWidth="1"/>
    <col min="9" max="9" width="12.54296875" customWidth="1"/>
    <col min="10" max="10" width="18.26953125" customWidth="1"/>
    <col min="11" max="11" width="9.26953125" customWidth="1"/>
    <col min="12" max="12" width="9" customWidth="1"/>
    <col min="13" max="13" width="9.36328125" bestFit="1" customWidth="1"/>
    <col min="14" max="14" width="11.81640625" bestFit="1" customWidth="1"/>
    <col min="15" max="15" width="8.7265625" bestFit="1" customWidth="1"/>
    <col min="16" max="16" width="11.6328125" bestFit="1" customWidth="1"/>
    <col min="17" max="18" width="21.7265625" bestFit="1" customWidth="1"/>
  </cols>
  <sheetData>
    <row r="1" spans="2:17" x14ac:dyDescent="0.35">
      <c r="B1" s="1" t="s">
        <v>10</v>
      </c>
      <c r="C1" s="2">
        <v>1</v>
      </c>
      <c r="J1" s="1" t="s">
        <v>10</v>
      </c>
      <c r="K1" s="2">
        <v>0</v>
      </c>
    </row>
    <row r="3" spans="2:17" x14ac:dyDescent="0.35">
      <c r="B3" s="1" t="s">
        <v>30</v>
      </c>
      <c r="C3" t="s">
        <v>32</v>
      </c>
      <c r="D3" t="s">
        <v>33</v>
      </c>
      <c r="E3" t="s">
        <v>37</v>
      </c>
      <c r="F3" t="s">
        <v>38</v>
      </c>
      <c r="G3" t="s">
        <v>51</v>
      </c>
      <c r="J3" s="1" t="s">
        <v>30</v>
      </c>
      <c r="K3" t="s">
        <v>32</v>
      </c>
      <c r="L3" t="s">
        <v>33</v>
      </c>
      <c r="M3" t="s">
        <v>37</v>
      </c>
      <c r="N3" t="s">
        <v>38</v>
      </c>
      <c r="O3" t="s">
        <v>51</v>
      </c>
    </row>
    <row r="4" spans="2:17" x14ac:dyDescent="0.35">
      <c r="B4" s="2" t="s">
        <v>13</v>
      </c>
      <c r="C4" s="4"/>
      <c r="D4" s="4"/>
      <c r="E4" s="4"/>
      <c r="F4" s="4"/>
      <c r="G4" s="4"/>
      <c r="J4" s="2" t="s">
        <v>13</v>
      </c>
      <c r="K4" s="4"/>
      <c r="L4" s="4"/>
      <c r="M4" s="4"/>
      <c r="N4" s="4"/>
      <c r="O4" s="4"/>
    </row>
    <row r="5" spans="2:17" x14ac:dyDescent="0.35">
      <c r="B5" s="5" t="s">
        <v>22</v>
      </c>
      <c r="C5" s="7">
        <v>10</v>
      </c>
      <c r="D5" s="7">
        <v>10</v>
      </c>
      <c r="E5" s="7">
        <v>1</v>
      </c>
      <c r="F5" s="7"/>
      <c r="G5" s="7">
        <v>0</v>
      </c>
      <c r="I5" s="7"/>
      <c r="J5" s="5" t="s">
        <v>22</v>
      </c>
      <c r="K5" s="7">
        <v>9.6666666666666607</v>
      </c>
      <c r="L5" s="7">
        <v>9.42</v>
      </c>
      <c r="M5" s="7">
        <v>1</v>
      </c>
      <c r="N5" s="4"/>
      <c r="O5" s="7">
        <v>0</v>
      </c>
    </row>
    <row r="6" spans="2:17" x14ac:dyDescent="0.35">
      <c r="B6" s="5" t="s">
        <v>16</v>
      </c>
      <c r="C6" s="7">
        <v>10</v>
      </c>
      <c r="D6" s="7">
        <v>10</v>
      </c>
      <c r="E6" s="7">
        <v>1</v>
      </c>
      <c r="F6" s="7"/>
      <c r="G6" s="7">
        <v>0</v>
      </c>
      <c r="I6" s="7"/>
      <c r="J6" s="5" t="s">
        <v>16</v>
      </c>
      <c r="K6" s="7">
        <v>9.4733333333333292</v>
      </c>
      <c r="L6" s="7">
        <v>9.2576000000000001</v>
      </c>
      <c r="M6" s="7">
        <v>1.58</v>
      </c>
      <c r="N6" s="4"/>
      <c r="O6" s="7">
        <v>2.7600849256897899E-3</v>
      </c>
    </row>
    <row r="7" spans="2:17" x14ac:dyDescent="0.35">
      <c r="B7" s="5" t="s">
        <v>19</v>
      </c>
      <c r="C7" s="7">
        <v>10</v>
      </c>
      <c r="D7" s="7">
        <v>10</v>
      </c>
      <c r="E7" s="7">
        <v>1</v>
      </c>
      <c r="F7" s="7"/>
      <c r="G7" s="7">
        <v>0</v>
      </c>
      <c r="I7" s="7"/>
      <c r="J7" s="5" t="s">
        <v>19</v>
      </c>
      <c r="K7" s="7">
        <v>9.6666666666666607</v>
      </c>
      <c r="L7" s="7">
        <v>9.42</v>
      </c>
      <c r="M7" s="7">
        <v>1</v>
      </c>
      <c r="N7" s="4"/>
      <c r="O7" s="7">
        <v>0</v>
      </c>
    </row>
    <row r="8" spans="2:17" x14ac:dyDescent="0.35">
      <c r="B8" s="5" t="s">
        <v>23</v>
      </c>
      <c r="C8" s="7">
        <v>10</v>
      </c>
      <c r="D8" s="7">
        <v>10</v>
      </c>
      <c r="E8" s="7">
        <v>1</v>
      </c>
      <c r="F8" s="7"/>
      <c r="G8" s="7">
        <v>0</v>
      </c>
      <c r="I8" s="7"/>
      <c r="J8" s="5" t="s">
        <v>23</v>
      </c>
      <c r="K8" s="7">
        <v>9.6666666666666607</v>
      </c>
      <c r="L8" s="7">
        <v>9.42</v>
      </c>
      <c r="M8" s="7">
        <v>1</v>
      </c>
      <c r="N8" s="4"/>
      <c r="O8" s="7">
        <v>0</v>
      </c>
    </row>
    <row r="9" spans="2:17" x14ac:dyDescent="0.35">
      <c r="B9" s="5" t="s">
        <v>17</v>
      </c>
      <c r="C9" s="7">
        <v>10</v>
      </c>
      <c r="D9" s="7">
        <v>10</v>
      </c>
      <c r="E9" s="7">
        <v>1</v>
      </c>
      <c r="F9" s="7"/>
      <c r="G9" s="7">
        <v>0</v>
      </c>
      <c r="I9" s="7"/>
      <c r="J9" s="5" t="s">
        <v>17</v>
      </c>
      <c r="K9" s="7">
        <v>9.55555555555555</v>
      </c>
      <c r="L9" s="7">
        <v>9.3266666666666609</v>
      </c>
      <c r="M9" s="7">
        <v>1.3333333333333299</v>
      </c>
      <c r="N9" s="4"/>
      <c r="O9" s="7">
        <v>1.58625570441972E-3</v>
      </c>
    </row>
    <row r="10" spans="2:17" x14ac:dyDescent="0.35">
      <c r="B10" s="5" t="s">
        <v>20</v>
      </c>
      <c r="C10" s="7">
        <v>10</v>
      </c>
      <c r="D10" s="7">
        <v>10</v>
      </c>
      <c r="E10" s="7">
        <v>1</v>
      </c>
      <c r="F10" s="7"/>
      <c r="G10" s="7">
        <v>0</v>
      </c>
      <c r="I10" s="7"/>
      <c r="J10" s="5" t="s">
        <v>20</v>
      </c>
      <c r="K10" s="7">
        <v>9.6666666666666607</v>
      </c>
      <c r="L10" s="7">
        <v>9.42</v>
      </c>
      <c r="M10" s="7">
        <v>1</v>
      </c>
      <c r="N10" s="4"/>
      <c r="O10" s="7">
        <v>0</v>
      </c>
    </row>
    <row r="11" spans="2:17" x14ac:dyDescent="0.35">
      <c r="B11" s="11" t="s">
        <v>14</v>
      </c>
      <c r="C11" s="12">
        <v>9.9999999999806999</v>
      </c>
      <c r="D11" s="12">
        <v>9.9999999999807105</v>
      </c>
      <c r="E11" s="12">
        <v>1.0000000000192899</v>
      </c>
      <c r="F11" s="19">
        <v>0.5</v>
      </c>
      <c r="G11" s="12">
        <v>0</v>
      </c>
      <c r="J11" s="11" t="s">
        <v>14</v>
      </c>
      <c r="K11" s="12">
        <v>9.6666666601356308</v>
      </c>
      <c r="L11" s="12">
        <v>9.4199999945139297</v>
      </c>
      <c r="M11" s="12">
        <v>1.00000001959309</v>
      </c>
      <c r="N11" s="20">
        <v>0.5</v>
      </c>
      <c r="O11" s="12">
        <v>0</v>
      </c>
    </row>
    <row r="12" spans="2:17" x14ac:dyDescent="0.35">
      <c r="B12" s="5" t="s">
        <v>24</v>
      </c>
      <c r="C12" s="7">
        <v>10</v>
      </c>
      <c r="D12" s="7">
        <v>10</v>
      </c>
      <c r="E12" s="7">
        <v>1</v>
      </c>
      <c r="F12" s="7"/>
      <c r="G12" s="7">
        <v>0</v>
      </c>
      <c r="I12" s="7"/>
      <c r="J12" s="5" t="s">
        <v>24</v>
      </c>
      <c r="K12" s="7">
        <v>9.6666666666666607</v>
      </c>
      <c r="L12" s="7">
        <v>9.42</v>
      </c>
      <c r="M12" s="7">
        <v>1</v>
      </c>
      <c r="N12" s="4"/>
      <c r="O12" s="7">
        <v>0</v>
      </c>
    </row>
    <row r="13" spans="2:17" x14ac:dyDescent="0.35">
      <c r="B13" s="5" t="s">
        <v>18</v>
      </c>
      <c r="C13" s="7">
        <v>10</v>
      </c>
      <c r="D13" s="7">
        <v>10</v>
      </c>
      <c r="E13" s="7">
        <v>1</v>
      </c>
      <c r="F13" s="7"/>
      <c r="G13" s="7">
        <v>0</v>
      </c>
      <c r="I13" s="7"/>
      <c r="J13" s="5" t="s">
        <v>18</v>
      </c>
      <c r="K13" s="7">
        <v>9.4779874213836397</v>
      </c>
      <c r="L13" s="7">
        <v>9.2615094339622601</v>
      </c>
      <c r="M13" s="7">
        <v>1.56603773584905</v>
      </c>
      <c r="N13" s="4"/>
      <c r="O13" s="7">
        <v>2.6936417622217498E-3</v>
      </c>
    </row>
    <row r="14" spans="2:17" x14ac:dyDescent="0.35">
      <c r="B14" s="5" t="s">
        <v>21</v>
      </c>
      <c r="C14" s="7">
        <v>10</v>
      </c>
      <c r="D14" s="7">
        <v>10</v>
      </c>
      <c r="E14" s="7">
        <v>1</v>
      </c>
      <c r="F14" s="7"/>
      <c r="G14" s="7">
        <v>0</v>
      </c>
      <c r="I14" s="7"/>
      <c r="J14" s="5" t="s">
        <v>21</v>
      </c>
      <c r="K14" s="7">
        <v>9.6666666666666607</v>
      </c>
      <c r="L14" s="7">
        <v>9.42</v>
      </c>
      <c r="M14" s="7">
        <v>1</v>
      </c>
      <c r="N14" s="4"/>
      <c r="O14" s="7">
        <v>0</v>
      </c>
    </row>
    <row r="15" spans="2:17" x14ac:dyDescent="0.35">
      <c r="B15" s="11" t="s">
        <v>15</v>
      </c>
      <c r="C15" s="12">
        <v>10</v>
      </c>
      <c r="D15" s="12">
        <v>10</v>
      </c>
      <c r="E15" s="12">
        <v>1</v>
      </c>
      <c r="F15" s="19">
        <v>0.5</v>
      </c>
      <c r="G15" s="12">
        <v>0</v>
      </c>
      <c r="I15" s="7"/>
      <c r="J15" s="11" t="s">
        <v>15</v>
      </c>
      <c r="K15" s="12">
        <v>9.6666666666666607</v>
      </c>
      <c r="L15" s="12">
        <v>9.42</v>
      </c>
      <c r="M15" s="12">
        <v>1</v>
      </c>
      <c r="N15" s="20">
        <v>0.5</v>
      </c>
      <c r="O15" s="12">
        <v>0</v>
      </c>
    </row>
    <row r="16" spans="2:17" x14ac:dyDescent="0.35">
      <c r="B16" s="13" t="s">
        <v>25</v>
      </c>
      <c r="C16" s="14"/>
      <c r="D16" s="14"/>
      <c r="E16" s="14"/>
      <c r="F16" s="14"/>
      <c r="G16" s="14"/>
      <c r="J16" s="13" t="s">
        <v>25</v>
      </c>
      <c r="K16" s="14"/>
      <c r="L16" s="14"/>
      <c r="M16" s="14"/>
      <c r="N16" s="22"/>
      <c r="O16" s="14"/>
      <c r="Q16" s="7"/>
    </row>
    <row r="17" spans="2:18" x14ac:dyDescent="0.35">
      <c r="B17" s="5" t="s">
        <v>22</v>
      </c>
      <c r="C17" s="7">
        <v>1</v>
      </c>
      <c r="D17" s="7">
        <v>10</v>
      </c>
      <c r="E17" s="7">
        <v>10</v>
      </c>
      <c r="F17" s="7"/>
      <c r="G17" s="7">
        <v>0.9</v>
      </c>
      <c r="J17" s="5" t="s">
        <v>22</v>
      </c>
      <c r="K17" s="7">
        <v>1.3333333333333299</v>
      </c>
      <c r="L17" s="7">
        <v>9.56</v>
      </c>
      <c r="M17" s="7">
        <v>10</v>
      </c>
      <c r="N17" s="4"/>
      <c r="O17" s="7">
        <v>0.86206896551724099</v>
      </c>
    </row>
    <row r="18" spans="2:18" x14ac:dyDescent="0.35">
      <c r="B18" s="5" t="s">
        <v>16</v>
      </c>
      <c r="C18" s="7">
        <v>1</v>
      </c>
      <c r="D18" s="7">
        <v>10</v>
      </c>
      <c r="E18" s="7">
        <v>10</v>
      </c>
      <c r="F18" s="7"/>
      <c r="G18" s="7">
        <v>0.9</v>
      </c>
      <c r="J18" s="5" t="s">
        <v>16</v>
      </c>
      <c r="K18" s="7">
        <v>1.7733333333333301</v>
      </c>
      <c r="L18" s="7">
        <v>9.3488000000000007</v>
      </c>
      <c r="M18" s="7">
        <v>9.56</v>
      </c>
      <c r="N18" s="4"/>
      <c r="O18" s="7">
        <v>0.79445967392872596</v>
      </c>
    </row>
    <row r="19" spans="2:18" x14ac:dyDescent="0.35">
      <c r="B19" s="5" t="s">
        <v>19</v>
      </c>
      <c r="C19" s="7">
        <v>1</v>
      </c>
      <c r="D19" s="7">
        <v>10</v>
      </c>
      <c r="E19" s="7">
        <v>10</v>
      </c>
      <c r="F19" s="7"/>
      <c r="G19" s="7">
        <v>0.9</v>
      </c>
      <c r="J19" s="5" t="s">
        <v>19</v>
      </c>
      <c r="K19" s="7">
        <v>1.3333333333333299</v>
      </c>
      <c r="L19" s="7">
        <v>9.56</v>
      </c>
      <c r="M19" s="7">
        <v>10</v>
      </c>
      <c r="N19" s="4"/>
      <c r="O19" s="7">
        <v>0.86206896551724099</v>
      </c>
    </row>
    <row r="20" spans="2:18" x14ac:dyDescent="0.35">
      <c r="B20" s="5" t="s">
        <v>23</v>
      </c>
      <c r="C20" s="7">
        <v>10</v>
      </c>
      <c r="D20" s="7">
        <v>1</v>
      </c>
      <c r="E20" s="7">
        <v>1</v>
      </c>
      <c r="F20" s="7"/>
      <c r="G20" s="7">
        <v>0.9</v>
      </c>
      <c r="J20" s="5" t="s">
        <v>23</v>
      </c>
      <c r="K20" s="7">
        <v>9.6666666666666607</v>
      </c>
      <c r="L20" s="7">
        <v>1.44</v>
      </c>
      <c r="M20" s="7">
        <v>1</v>
      </c>
      <c r="N20" s="4"/>
      <c r="O20" s="7">
        <v>0.84937238493723799</v>
      </c>
    </row>
    <row r="21" spans="2:18" x14ac:dyDescent="0.35">
      <c r="B21" s="5" t="s">
        <v>17</v>
      </c>
      <c r="C21" s="7">
        <v>10</v>
      </c>
      <c r="D21" s="7">
        <v>1</v>
      </c>
      <c r="E21" s="7">
        <v>1</v>
      </c>
      <c r="F21" s="7"/>
      <c r="G21" s="7">
        <v>0.9</v>
      </c>
      <c r="J21" s="5" t="s">
        <v>17</v>
      </c>
      <c r="K21" s="7">
        <v>9.55555555555555</v>
      </c>
      <c r="L21" s="7">
        <v>1.7733333333333301</v>
      </c>
      <c r="M21" s="7">
        <v>1.3333333333333299</v>
      </c>
      <c r="N21" s="4"/>
      <c r="O21" s="7">
        <v>0.80301062857692496</v>
      </c>
    </row>
    <row r="22" spans="2:18" x14ac:dyDescent="0.35">
      <c r="B22" s="5" t="s">
        <v>20</v>
      </c>
      <c r="C22" s="7">
        <v>10</v>
      </c>
      <c r="D22" s="7">
        <v>1</v>
      </c>
      <c r="E22" s="7">
        <v>1</v>
      </c>
      <c r="F22" s="7"/>
      <c r="G22" s="7">
        <v>0.9</v>
      </c>
      <c r="J22" s="5" t="s">
        <v>20</v>
      </c>
      <c r="K22" s="7">
        <v>9.6666666666666607</v>
      </c>
      <c r="L22" s="7">
        <v>1.44</v>
      </c>
      <c r="M22" s="7">
        <v>1</v>
      </c>
      <c r="N22" s="4"/>
      <c r="O22" s="7">
        <v>0.84937238493723799</v>
      </c>
    </row>
    <row r="23" spans="2:18" x14ac:dyDescent="0.35">
      <c r="B23" s="11" t="s">
        <v>14</v>
      </c>
      <c r="C23" s="12">
        <v>1.9371740539297599</v>
      </c>
      <c r="D23" s="12">
        <v>9.0628259460702303</v>
      </c>
      <c r="E23" s="23">
        <v>9.0628259460702303</v>
      </c>
      <c r="F23" s="19">
        <v>0.5</v>
      </c>
      <c r="G23" s="12">
        <v>0</v>
      </c>
      <c r="I23" s="7"/>
      <c r="J23" s="11" t="s">
        <v>14</v>
      </c>
      <c r="K23" s="12">
        <v>9.3333230031203307</v>
      </c>
      <c r="L23" s="12">
        <v>2.4400103302130001</v>
      </c>
      <c r="M23" s="12">
        <v>2.0000103302130001</v>
      </c>
      <c r="N23" s="12">
        <v>0.50370932389141698</v>
      </c>
      <c r="O23" s="12">
        <v>1.11022302462515E-16</v>
      </c>
      <c r="Q23" s="7"/>
      <c r="R23" s="7"/>
    </row>
    <row r="24" spans="2:18" x14ac:dyDescent="0.35">
      <c r="B24" s="5" t="s">
        <v>24</v>
      </c>
      <c r="C24" s="7">
        <v>1</v>
      </c>
      <c r="D24" s="7">
        <v>10</v>
      </c>
      <c r="E24" s="7">
        <v>10</v>
      </c>
      <c r="F24" s="7"/>
      <c r="G24" s="7">
        <v>0.9</v>
      </c>
      <c r="I24" s="7"/>
      <c r="J24" s="5" t="s">
        <v>24</v>
      </c>
      <c r="K24" s="7">
        <v>1.3333333333333299</v>
      </c>
      <c r="L24" s="7">
        <v>9.56</v>
      </c>
      <c r="M24" s="7">
        <v>10</v>
      </c>
      <c r="N24" s="4"/>
      <c r="O24" s="7">
        <v>0.86206896551724099</v>
      </c>
    </row>
    <row r="25" spans="2:18" x14ac:dyDescent="0.35">
      <c r="B25" s="5" t="s">
        <v>18</v>
      </c>
      <c r="C25" s="7">
        <v>1.5094339622641499</v>
      </c>
      <c r="D25" s="7">
        <v>9.4905660377358405</v>
      </c>
      <c r="E25" s="7">
        <v>9.4905660377358494</v>
      </c>
      <c r="F25" s="7"/>
      <c r="G25" s="7">
        <v>0.79811320754716897</v>
      </c>
      <c r="I25" s="7"/>
      <c r="J25" s="5" t="s">
        <v>18</v>
      </c>
      <c r="K25" s="7">
        <v>2.2389937106918198</v>
      </c>
      <c r="L25" s="7">
        <v>9.1252830188679201</v>
      </c>
      <c r="M25" s="7">
        <v>9.0943396226415096</v>
      </c>
      <c r="N25" s="4"/>
      <c r="O25" s="7">
        <v>0.72290747339679695</v>
      </c>
    </row>
    <row r="26" spans="2:18" x14ac:dyDescent="0.35">
      <c r="B26" s="5" t="s">
        <v>21</v>
      </c>
      <c r="C26" s="7">
        <v>1</v>
      </c>
      <c r="D26" s="7">
        <v>10</v>
      </c>
      <c r="E26" s="7">
        <v>10</v>
      </c>
      <c r="F26" s="7"/>
      <c r="G26" s="7">
        <v>0.9</v>
      </c>
      <c r="I26" s="7"/>
      <c r="J26" s="5" t="s">
        <v>21</v>
      </c>
      <c r="K26" s="7">
        <v>1.3333333333333299</v>
      </c>
      <c r="L26" s="7">
        <v>9.56</v>
      </c>
      <c r="M26" s="7">
        <v>10</v>
      </c>
      <c r="N26" s="4"/>
      <c r="O26" s="7">
        <v>0.86206896551724099</v>
      </c>
    </row>
    <row r="27" spans="2:18" x14ac:dyDescent="0.35">
      <c r="B27" s="11" t="s">
        <v>15</v>
      </c>
      <c r="C27" s="12">
        <v>5.5008284757629404</v>
      </c>
      <c r="D27" s="12">
        <v>5.4991715242370498</v>
      </c>
      <c r="E27" s="23">
        <v>5.4991715242370498</v>
      </c>
      <c r="F27" s="18">
        <v>0.49998964453037598</v>
      </c>
      <c r="G27" s="12">
        <v>1.8639845321466399E-5</v>
      </c>
      <c r="I27" s="7"/>
      <c r="J27" s="11" t="s">
        <v>15</v>
      </c>
      <c r="K27" s="12">
        <v>5.8868776178111002</v>
      </c>
      <c r="L27" s="12">
        <v>5.8864557155222297</v>
      </c>
      <c r="M27" s="12">
        <v>5.4464557155222302</v>
      </c>
      <c r="N27" s="20">
        <v>0.499999999999999</v>
      </c>
      <c r="O27" s="12">
        <v>6.3482902900016099E-3</v>
      </c>
    </row>
    <row r="28" spans="2:18" x14ac:dyDescent="0.35">
      <c r="B28" s="2" t="s">
        <v>26</v>
      </c>
      <c r="C28" s="7"/>
      <c r="D28" s="7"/>
      <c r="E28" s="7"/>
      <c r="F28" s="7"/>
      <c r="G28" s="7"/>
      <c r="I28" s="7"/>
      <c r="J28" s="2" t="s">
        <v>26</v>
      </c>
      <c r="K28" s="7"/>
      <c r="L28" s="7"/>
      <c r="M28" s="7"/>
      <c r="N28" s="4"/>
      <c r="O28" s="7"/>
    </row>
    <row r="29" spans="2:18" x14ac:dyDescent="0.35">
      <c r="B29" s="5" t="s">
        <v>22</v>
      </c>
      <c r="C29" s="7">
        <v>6</v>
      </c>
      <c r="D29" s="7">
        <v>7.62</v>
      </c>
      <c r="E29" s="7">
        <v>5</v>
      </c>
      <c r="F29" s="7"/>
      <c r="G29" s="7">
        <v>0.4</v>
      </c>
      <c r="I29" s="7"/>
      <c r="J29" s="5" t="s">
        <v>22</v>
      </c>
      <c r="K29" s="7">
        <v>9.6666666666666607</v>
      </c>
      <c r="L29" s="7">
        <v>5.28</v>
      </c>
      <c r="M29" s="7">
        <v>10</v>
      </c>
      <c r="N29" s="4"/>
      <c r="O29" s="7">
        <v>0.266666666666666</v>
      </c>
    </row>
    <row r="30" spans="2:18" x14ac:dyDescent="0.35">
      <c r="B30" s="5" t="s">
        <v>16</v>
      </c>
      <c r="C30" s="7">
        <v>5.82</v>
      </c>
      <c r="D30" s="7">
        <v>7.5767999999999898</v>
      </c>
      <c r="E30" s="7">
        <v>5.18</v>
      </c>
      <c r="F30" s="7"/>
      <c r="G30" s="7">
        <v>0.41233070866141702</v>
      </c>
      <c r="I30" s="7"/>
      <c r="J30" s="5" t="s">
        <v>16</v>
      </c>
      <c r="K30" s="7">
        <v>5.6133333333333297</v>
      </c>
      <c r="L30" s="7">
        <v>6.8927999999999896</v>
      </c>
      <c r="M30" s="7">
        <v>5.28</v>
      </c>
      <c r="N30" s="4"/>
      <c r="O30" s="7">
        <v>0.37664367816091898</v>
      </c>
    </row>
    <row r="31" spans="2:18" x14ac:dyDescent="0.35">
      <c r="B31" s="5" t="s">
        <v>19</v>
      </c>
      <c r="C31" s="7">
        <v>6</v>
      </c>
      <c r="D31" s="7">
        <v>7.62</v>
      </c>
      <c r="E31" s="7">
        <v>5</v>
      </c>
      <c r="F31" s="7"/>
      <c r="G31" s="7">
        <v>0.4</v>
      </c>
      <c r="I31" s="7"/>
      <c r="J31" s="5" t="s">
        <v>19</v>
      </c>
      <c r="K31" s="7">
        <v>4.3333333333333304</v>
      </c>
      <c r="L31" s="7">
        <v>7.2</v>
      </c>
      <c r="M31" s="7">
        <v>4</v>
      </c>
      <c r="N31" s="4"/>
      <c r="O31" s="7">
        <v>0.55172413793103403</v>
      </c>
    </row>
    <row r="32" spans="2:18" x14ac:dyDescent="0.35">
      <c r="B32" s="5" t="s">
        <v>23</v>
      </c>
      <c r="C32" s="7">
        <v>10</v>
      </c>
      <c r="D32" s="7">
        <v>5.82</v>
      </c>
      <c r="E32" s="7">
        <v>1</v>
      </c>
      <c r="F32" s="7"/>
      <c r="G32" s="7">
        <v>0.23622047244094399</v>
      </c>
      <c r="I32" s="7"/>
      <c r="J32" s="5" t="s">
        <v>23</v>
      </c>
      <c r="K32" s="7">
        <v>9.6666666666666607</v>
      </c>
      <c r="L32" s="7">
        <v>5.28</v>
      </c>
      <c r="M32" s="7">
        <v>10</v>
      </c>
      <c r="N32" s="4"/>
      <c r="O32" s="7">
        <v>0.266666666666666</v>
      </c>
    </row>
    <row r="33" spans="2:15" x14ac:dyDescent="0.35">
      <c r="B33" s="5" t="s">
        <v>17</v>
      </c>
      <c r="C33" s="7">
        <v>10</v>
      </c>
      <c r="D33" s="7">
        <v>5.82</v>
      </c>
      <c r="E33" s="7">
        <v>1</v>
      </c>
      <c r="F33" s="7"/>
      <c r="G33" s="7">
        <v>0.23622047244094399</v>
      </c>
      <c r="I33" s="7"/>
      <c r="J33" s="5" t="s">
        <v>17</v>
      </c>
      <c r="K33" s="7">
        <v>9.55555555555555</v>
      </c>
      <c r="L33" s="7">
        <v>5.4133333333333304</v>
      </c>
      <c r="M33" s="7">
        <v>9.6666666666666607</v>
      </c>
      <c r="N33" s="4"/>
      <c r="O33" s="7">
        <v>0.236653895274584</v>
      </c>
    </row>
    <row r="34" spans="2:15" x14ac:dyDescent="0.35">
      <c r="B34" s="5" t="s">
        <v>20</v>
      </c>
      <c r="C34" s="7">
        <v>10</v>
      </c>
      <c r="D34" s="7">
        <v>5.82</v>
      </c>
      <c r="E34" s="7">
        <v>1</v>
      </c>
      <c r="F34" s="7"/>
      <c r="G34" s="7">
        <v>0.23622047244094399</v>
      </c>
      <c r="I34" s="7"/>
      <c r="J34" s="5" t="s">
        <v>20</v>
      </c>
      <c r="K34" s="7">
        <v>9.6666666666666607</v>
      </c>
      <c r="L34" s="7">
        <v>5.28</v>
      </c>
      <c r="M34" s="7">
        <v>10</v>
      </c>
      <c r="N34" s="4"/>
      <c r="O34" s="7">
        <v>0.266666666666666</v>
      </c>
    </row>
    <row r="35" spans="2:15" x14ac:dyDescent="0.35">
      <c r="B35" s="11" t="s">
        <v>14</v>
      </c>
      <c r="C35" s="12">
        <v>9.9999999991835899</v>
      </c>
      <c r="D35" s="12">
        <v>5.8200000005878101</v>
      </c>
      <c r="E35" s="12">
        <v>1.0000000008164001</v>
      </c>
      <c r="F35" s="12">
        <v>0.62871287128712805</v>
      </c>
      <c r="G35" s="12">
        <v>0</v>
      </c>
      <c r="I35" s="7"/>
      <c r="J35" s="11" t="s">
        <v>14</v>
      </c>
      <c r="K35" s="12">
        <v>9.6666658955374896</v>
      </c>
      <c r="L35" s="12">
        <v>5.2800009253550098</v>
      </c>
      <c r="M35" s="12">
        <v>9.9999976866124598</v>
      </c>
      <c r="N35" s="12">
        <v>0.67415730337078605</v>
      </c>
      <c r="O35" s="12">
        <v>1.11022302462515E-16</v>
      </c>
    </row>
    <row r="36" spans="2:15" x14ac:dyDescent="0.35">
      <c r="B36" s="5" t="s">
        <v>24</v>
      </c>
      <c r="C36" s="7">
        <v>10</v>
      </c>
      <c r="D36" s="7">
        <v>5.82</v>
      </c>
      <c r="E36" s="7">
        <v>1</v>
      </c>
      <c r="F36" s="7"/>
      <c r="G36" s="7">
        <v>0.23622047244094399</v>
      </c>
      <c r="I36" s="7"/>
      <c r="J36" s="5" t="s">
        <v>24</v>
      </c>
      <c r="K36" s="7">
        <v>9.6666666666666607</v>
      </c>
      <c r="L36" s="7">
        <v>5.28</v>
      </c>
      <c r="M36" s="7">
        <v>10</v>
      </c>
      <c r="N36" s="4"/>
      <c r="O36" s="7">
        <v>0.266666666666666</v>
      </c>
    </row>
    <row r="37" spans="2:15" x14ac:dyDescent="0.35">
      <c r="B37" s="5" t="s">
        <v>18</v>
      </c>
      <c r="C37" s="7">
        <v>6.0566037735849001</v>
      </c>
      <c r="D37" s="7">
        <v>7.61320754716981</v>
      </c>
      <c r="E37" s="7">
        <v>4.9433962264150901</v>
      </c>
      <c r="F37" s="7"/>
      <c r="G37" s="7">
        <v>0.393448224632298</v>
      </c>
      <c r="I37" s="7"/>
      <c r="J37" s="5" t="s">
        <v>18</v>
      </c>
      <c r="K37" s="7">
        <v>5.8616352201257804</v>
      </c>
      <c r="L37" s="7">
        <v>6.8332075471697999</v>
      </c>
      <c r="M37" s="7">
        <v>5.52830188679245</v>
      </c>
      <c r="N37" s="4"/>
      <c r="O37" s="7">
        <v>0.342680546519192</v>
      </c>
    </row>
    <row r="38" spans="2:15" x14ac:dyDescent="0.35">
      <c r="B38" s="5" t="s">
        <v>21</v>
      </c>
      <c r="C38" s="7">
        <v>6</v>
      </c>
      <c r="D38" s="7">
        <v>7.62</v>
      </c>
      <c r="E38" s="7">
        <v>5</v>
      </c>
      <c r="F38" s="7"/>
      <c r="G38" s="7">
        <v>0.4</v>
      </c>
      <c r="I38" s="7"/>
      <c r="J38" s="5" t="s">
        <v>21</v>
      </c>
      <c r="K38" s="7">
        <v>4.3333333333333304</v>
      </c>
      <c r="L38" s="7">
        <v>7.2</v>
      </c>
      <c r="M38" s="7">
        <v>4</v>
      </c>
      <c r="N38" s="4"/>
      <c r="O38" s="7">
        <v>0.55172413793103403</v>
      </c>
    </row>
    <row r="39" spans="2:15" x14ac:dyDescent="0.35">
      <c r="B39" s="11" t="s">
        <v>15</v>
      </c>
      <c r="C39" s="12">
        <v>9.0452197015904492</v>
      </c>
      <c r="D39" s="12">
        <v>6.5074418148548698</v>
      </c>
      <c r="E39" s="12">
        <v>1.9547802984095399</v>
      </c>
      <c r="F39" s="18">
        <v>0.49999424521601998</v>
      </c>
      <c r="G39" s="12">
        <v>8.1893425090909799E-2</v>
      </c>
      <c r="I39" s="7"/>
      <c r="J39" s="11" t="s">
        <v>15</v>
      </c>
      <c r="K39" s="12">
        <v>9.3333333411277497</v>
      </c>
      <c r="L39" s="12">
        <v>5.6799999906466896</v>
      </c>
      <c r="M39" s="12">
        <v>9.0000000233832598</v>
      </c>
      <c r="N39" s="21">
        <v>0.49999999943053403</v>
      </c>
      <c r="O39" s="12">
        <v>0.142528736098229</v>
      </c>
    </row>
    <row r="40" spans="2:15" x14ac:dyDescent="0.35">
      <c r="B40" s="13" t="s">
        <v>27</v>
      </c>
      <c r="C40" s="14"/>
      <c r="D40" s="14"/>
      <c r="E40" s="14"/>
      <c r="F40" s="14"/>
      <c r="G40" s="14"/>
      <c r="J40" s="13" t="s">
        <v>27</v>
      </c>
      <c r="K40" s="14"/>
      <c r="L40" s="14"/>
      <c r="M40" s="14"/>
      <c r="N40" s="22"/>
      <c r="O40" s="14"/>
    </row>
    <row r="41" spans="2:15" x14ac:dyDescent="0.35">
      <c r="B41" s="5" t="s">
        <v>22</v>
      </c>
      <c r="C41" s="7">
        <v>3</v>
      </c>
      <c r="D41" s="7">
        <v>10</v>
      </c>
      <c r="E41" s="7">
        <v>10</v>
      </c>
      <c r="F41" s="7"/>
      <c r="G41" s="7">
        <v>0.65384615384615297</v>
      </c>
      <c r="I41" s="7"/>
      <c r="J41" s="5" t="s">
        <v>22</v>
      </c>
      <c r="K41" s="7">
        <v>4.3333333333333304</v>
      </c>
      <c r="L41" s="7">
        <v>9.4</v>
      </c>
      <c r="M41" s="7">
        <v>10</v>
      </c>
      <c r="N41" s="4"/>
      <c r="O41" s="7">
        <v>0.45833333333333298</v>
      </c>
    </row>
    <row r="42" spans="2:15" x14ac:dyDescent="0.35">
      <c r="B42" s="5" t="s">
        <v>16</v>
      </c>
      <c r="C42" s="7">
        <v>3</v>
      </c>
      <c r="D42" s="7">
        <v>10</v>
      </c>
      <c r="E42" s="7">
        <v>10</v>
      </c>
      <c r="F42" s="7"/>
      <c r="G42" s="7">
        <v>0.65384615384615297</v>
      </c>
      <c r="I42" s="7"/>
      <c r="J42" s="5" t="s">
        <v>16</v>
      </c>
      <c r="K42" s="7">
        <v>4.93333333333333</v>
      </c>
      <c r="L42" s="7">
        <v>9.2319999999999904</v>
      </c>
      <c r="M42" s="7">
        <v>9.4</v>
      </c>
      <c r="N42" s="4"/>
      <c r="O42" s="7">
        <v>0.36546099290780099</v>
      </c>
    </row>
    <row r="43" spans="2:15" x14ac:dyDescent="0.35">
      <c r="B43" s="5" t="s">
        <v>19</v>
      </c>
      <c r="C43" s="7">
        <v>3</v>
      </c>
      <c r="D43" s="7">
        <v>10</v>
      </c>
      <c r="E43" s="7">
        <v>10</v>
      </c>
      <c r="F43" s="7"/>
      <c r="G43" s="7">
        <v>0.65384615384615297</v>
      </c>
      <c r="I43" s="7"/>
      <c r="J43" s="5" t="s">
        <v>19</v>
      </c>
      <c r="K43" s="7">
        <v>4.3333333333333304</v>
      </c>
      <c r="L43" s="7">
        <v>9.4</v>
      </c>
      <c r="M43" s="7">
        <v>10</v>
      </c>
      <c r="N43" s="4"/>
      <c r="O43" s="7">
        <v>0.45833333333333298</v>
      </c>
    </row>
    <row r="44" spans="2:15" x14ac:dyDescent="0.35">
      <c r="B44" s="5" t="s">
        <v>23</v>
      </c>
      <c r="C44" s="7">
        <v>8</v>
      </c>
      <c r="D44" s="7">
        <v>1</v>
      </c>
      <c r="E44" s="7">
        <v>1</v>
      </c>
      <c r="F44" s="7"/>
      <c r="G44" s="7">
        <v>0.82307692307692304</v>
      </c>
      <c r="I44" s="7"/>
      <c r="J44" s="5" t="s">
        <v>23</v>
      </c>
      <c r="K44" s="7">
        <v>6.6666666666666599</v>
      </c>
      <c r="L44" s="7">
        <v>1.6</v>
      </c>
      <c r="M44" s="7">
        <v>1</v>
      </c>
      <c r="N44" s="4"/>
      <c r="O44" s="7">
        <v>0.66312056737588598</v>
      </c>
    </row>
    <row r="45" spans="2:15" x14ac:dyDescent="0.35">
      <c r="B45" s="5" t="s">
        <v>17</v>
      </c>
      <c r="C45" s="7">
        <v>8.6666666666666607</v>
      </c>
      <c r="D45" s="7">
        <v>3</v>
      </c>
      <c r="E45" s="7">
        <v>3</v>
      </c>
      <c r="F45" s="7"/>
      <c r="G45" s="7">
        <v>0.7</v>
      </c>
      <c r="I45" s="7"/>
      <c r="J45" s="5" t="s">
        <v>17</v>
      </c>
      <c r="K45" s="7">
        <v>7.7777777777777697</v>
      </c>
      <c r="L45" s="7">
        <v>4.93333333333333</v>
      </c>
      <c r="M45" s="7">
        <v>4.3333333333333304</v>
      </c>
      <c r="N45" s="4"/>
      <c r="O45" s="7">
        <v>0.44739952718676002</v>
      </c>
    </row>
    <row r="46" spans="2:15" x14ac:dyDescent="0.35">
      <c r="B46" s="5" t="s">
        <v>20</v>
      </c>
      <c r="C46" s="7">
        <v>8.6666666666666607</v>
      </c>
      <c r="D46" s="7">
        <v>3</v>
      </c>
      <c r="E46" s="7">
        <v>3</v>
      </c>
      <c r="F46" s="7"/>
      <c r="G46" s="7">
        <v>0.7</v>
      </c>
      <c r="I46" s="7"/>
      <c r="J46" s="5" t="s">
        <v>20</v>
      </c>
      <c r="K46" s="7">
        <v>8</v>
      </c>
      <c r="L46" s="7">
        <v>5.6</v>
      </c>
      <c r="M46" s="7">
        <v>5</v>
      </c>
      <c r="N46" s="4"/>
      <c r="O46" s="7">
        <v>0.40425531914893598</v>
      </c>
    </row>
    <row r="47" spans="2:15" x14ac:dyDescent="0.35">
      <c r="B47" s="11" t="s">
        <v>14</v>
      </c>
      <c r="C47" s="12">
        <v>3.00000005646418</v>
      </c>
      <c r="D47" s="12">
        <v>9.9999999435357907</v>
      </c>
      <c r="E47" s="23">
        <v>9.9999999435358102</v>
      </c>
      <c r="F47" s="12">
        <v>0.48295454545454503</v>
      </c>
      <c r="G47" s="12">
        <v>0</v>
      </c>
      <c r="I47" s="7"/>
      <c r="J47" s="11" t="s">
        <v>14</v>
      </c>
      <c r="K47" s="12">
        <v>7.3333333326832602</v>
      </c>
      <c r="L47" s="12">
        <v>7.5200000005980501</v>
      </c>
      <c r="M47" s="23">
        <v>7.0000000006500596</v>
      </c>
      <c r="N47" s="20">
        <v>0.53134635149023601</v>
      </c>
      <c r="O47" s="12">
        <v>0</v>
      </c>
    </row>
    <row r="48" spans="2:15" x14ac:dyDescent="0.35">
      <c r="B48" s="5" t="s">
        <v>24</v>
      </c>
      <c r="C48" s="7">
        <v>3</v>
      </c>
      <c r="D48" s="7">
        <v>10</v>
      </c>
      <c r="E48" s="7">
        <v>10</v>
      </c>
      <c r="F48" s="7"/>
      <c r="G48" s="7">
        <v>0.65384615384615297</v>
      </c>
      <c r="J48" s="5" t="s">
        <v>24</v>
      </c>
      <c r="K48" s="7">
        <v>4.3333333333333304</v>
      </c>
      <c r="L48" s="7">
        <v>9.4</v>
      </c>
      <c r="M48" s="7">
        <v>10</v>
      </c>
      <c r="N48" s="4"/>
      <c r="O48" s="7">
        <v>0.45833333333333298</v>
      </c>
    </row>
    <row r="49" spans="2:15" x14ac:dyDescent="0.35">
      <c r="B49" s="5" t="s">
        <v>18</v>
      </c>
      <c r="C49" s="7">
        <v>3.39622641509433</v>
      </c>
      <c r="D49" s="7">
        <v>9.6037735849056496</v>
      </c>
      <c r="E49" s="7">
        <v>9.6037735849056602</v>
      </c>
      <c r="F49" s="7"/>
      <c r="G49" s="7">
        <v>0.56850507982583298</v>
      </c>
      <c r="J49" s="5" t="s">
        <v>18</v>
      </c>
      <c r="K49" s="7">
        <v>5.2201257861635204</v>
      </c>
      <c r="L49" s="7">
        <v>9.1516981132075408</v>
      </c>
      <c r="M49" s="7">
        <v>9.1132075471698109</v>
      </c>
      <c r="N49" s="4"/>
      <c r="O49" s="7">
        <v>0.32106918238993598</v>
      </c>
    </row>
    <row r="50" spans="2:15" x14ac:dyDescent="0.35">
      <c r="B50" s="5" t="s">
        <v>21</v>
      </c>
      <c r="C50" s="7">
        <v>3</v>
      </c>
      <c r="D50" s="7">
        <v>10</v>
      </c>
      <c r="E50" s="7">
        <v>10</v>
      </c>
      <c r="F50" s="7"/>
      <c r="G50" s="7">
        <v>0.65384615384615297</v>
      </c>
      <c r="J50" s="5" t="s">
        <v>21</v>
      </c>
      <c r="K50" s="7">
        <v>4.3333333333333304</v>
      </c>
      <c r="L50" s="7">
        <v>9.4</v>
      </c>
      <c r="M50" s="7">
        <v>10</v>
      </c>
      <c r="N50" s="4"/>
      <c r="O50" s="7">
        <v>0.45833333333333298</v>
      </c>
    </row>
    <row r="51" spans="2:15" x14ac:dyDescent="0.35">
      <c r="B51" s="11" t="s">
        <v>15</v>
      </c>
      <c r="C51" s="12">
        <v>6.4993272078954796</v>
      </c>
      <c r="D51" s="12">
        <v>6.5006727921045098</v>
      </c>
      <c r="E51" s="23">
        <v>6.5006727921045098</v>
      </c>
      <c r="F51" s="18">
        <v>0.49999928851813902</v>
      </c>
      <c r="G51" s="12">
        <v>2.30759598399429E-2</v>
      </c>
      <c r="I51" s="7"/>
      <c r="J51" s="11" t="s">
        <v>15</v>
      </c>
      <c r="K51" s="12">
        <v>7.3333334365307401</v>
      </c>
      <c r="L51" s="12">
        <v>7.5199997151751496</v>
      </c>
      <c r="M51" s="23">
        <v>6.9999996904077699</v>
      </c>
      <c r="N51" s="20">
        <v>0.50000325151097802</v>
      </c>
      <c r="O51" s="12">
        <v>2.70362023757252E-2</v>
      </c>
    </row>
    <row r="52" spans="2:15" x14ac:dyDescent="0.35">
      <c r="B52" s="2" t="s">
        <v>28</v>
      </c>
      <c r="C52" s="7"/>
      <c r="D52" s="7"/>
      <c r="E52" s="7"/>
      <c r="F52" s="7"/>
      <c r="G52" s="7"/>
      <c r="J52" s="2" t="s">
        <v>28</v>
      </c>
      <c r="K52" s="7"/>
      <c r="L52" s="7"/>
      <c r="M52" s="7"/>
      <c r="N52" s="4"/>
      <c r="O52" s="7"/>
    </row>
    <row r="53" spans="2:15" x14ac:dyDescent="0.35">
      <c r="B53" s="5" t="s">
        <v>22</v>
      </c>
      <c r="C53" s="7">
        <v>6</v>
      </c>
      <c r="D53" s="7">
        <v>6.08</v>
      </c>
      <c r="E53" s="7">
        <v>1</v>
      </c>
      <c r="F53" s="7"/>
      <c r="G53" s="7">
        <v>7.9051383399208995E-3</v>
      </c>
      <c r="J53" s="5" t="s">
        <v>22</v>
      </c>
      <c r="K53" s="7">
        <v>6.6666666666666599</v>
      </c>
      <c r="L53" s="7">
        <v>7.82</v>
      </c>
      <c r="M53" s="7">
        <v>3</v>
      </c>
      <c r="N53" s="4"/>
      <c r="O53" s="7">
        <v>6.1132415971125502E-2</v>
      </c>
    </row>
    <row r="54" spans="2:15" x14ac:dyDescent="0.35">
      <c r="B54" s="5" t="s">
        <v>16</v>
      </c>
      <c r="C54" s="7">
        <v>7.3066666666666604</v>
      </c>
      <c r="D54" s="7">
        <v>7.3343999999999996</v>
      </c>
      <c r="E54" s="7">
        <v>4.92</v>
      </c>
      <c r="F54" s="7"/>
      <c r="G54" s="7">
        <v>1.5810276679828399E-4</v>
      </c>
      <c r="J54" s="5" t="s">
        <v>16</v>
      </c>
      <c r="K54" s="7">
        <v>7.26</v>
      </c>
      <c r="L54" s="7">
        <v>8.0335999999999999</v>
      </c>
      <c r="M54" s="7">
        <v>4.78</v>
      </c>
      <c r="N54" s="4"/>
      <c r="O54" s="7">
        <v>6.7245657568236698E-3</v>
      </c>
    </row>
    <row r="55" spans="2:15" x14ac:dyDescent="0.35">
      <c r="B55" s="5" t="s">
        <v>19</v>
      </c>
      <c r="C55" s="7">
        <v>7.3333333333333304</v>
      </c>
      <c r="D55" s="7">
        <v>7.36</v>
      </c>
      <c r="E55" s="7">
        <v>5</v>
      </c>
      <c r="F55" s="7"/>
      <c r="G55" s="7">
        <v>0</v>
      </c>
      <c r="J55" s="5" t="s">
        <v>19</v>
      </c>
      <c r="K55" s="7">
        <v>7.3333333333333304</v>
      </c>
      <c r="L55" s="7">
        <v>8.06</v>
      </c>
      <c r="M55" s="7">
        <v>5</v>
      </c>
      <c r="N55" s="4"/>
      <c r="O55" s="7">
        <v>0</v>
      </c>
    </row>
    <row r="56" spans="2:15" x14ac:dyDescent="0.35">
      <c r="B56" s="5" t="s">
        <v>23</v>
      </c>
      <c r="C56" s="7">
        <v>6</v>
      </c>
      <c r="D56" s="7">
        <v>6.08</v>
      </c>
      <c r="E56" s="7">
        <v>1</v>
      </c>
      <c r="F56" s="7"/>
      <c r="G56" s="7">
        <v>7.9051383399208995E-3</v>
      </c>
      <c r="J56" s="5" t="s">
        <v>23</v>
      </c>
      <c r="K56" s="7">
        <v>6</v>
      </c>
      <c r="L56" s="7">
        <v>6.22</v>
      </c>
      <c r="M56" s="7">
        <v>1</v>
      </c>
      <c r="N56" s="4"/>
      <c r="O56" s="7">
        <v>4.6469659372885198E-2</v>
      </c>
    </row>
    <row r="57" spans="2:15" x14ac:dyDescent="0.35">
      <c r="B57" s="5" t="s">
        <v>17</v>
      </c>
      <c r="C57" s="7">
        <v>7.3333333333333304</v>
      </c>
      <c r="D57" s="7">
        <v>7.36</v>
      </c>
      <c r="E57" s="7">
        <v>5</v>
      </c>
      <c r="F57" s="7"/>
      <c r="G57" s="7">
        <v>0</v>
      </c>
      <c r="J57" s="5" t="s">
        <v>17</v>
      </c>
      <c r="K57" s="7">
        <v>7.3333333333333304</v>
      </c>
      <c r="L57" s="7">
        <v>8.06</v>
      </c>
      <c r="M57" s="7">
        <v>5</v>
      </c>
      <c r="N57" s="4"/>
      <c r="O57" s="7">
        <v>0</v>
      </c>
    </row>
    <row r="58" spans="2:15" x14ac:dyDescent="0.35">
      <c r="B58" s="5" t="s">
        <v>20</v>
      </c>
      <c r="C58" s="7">
        <v>7.3333333333333304</v>
      </c>
      <c r="D58" s="7">
        <v>7.36</v>
      </c>
      <c r="E58" s="7">
        <v>5</v>
      </c>
      <c r="F58" s="7"/>
      <c r="G58" s="7">
        <v>0</v>
      </c>
      <c r="J58" s="5" t="s">
        <v>20</v>
      </c>
      <c r="K58" s="7">
        <v>7.3333333333333304</v>
      </c>
      <c r="L58" s="7">
        <v>8.06</v>
      </c>
      <c r="M58" s="7">
        <v>5</v>
      </c>
      <c r="N58" s="4"/>
      <c r="O58" s="7">
        <v>0</v>
      </c>
    </row>
    <row r="59" spans="2:15" x14ac:dyDescent="0.35">
      <c r="B59" s="11" t="s">
        <v>14</v>
      </c>
      <c r="C59" s="12">
        <v>7.3333333292593297</v>
      </c>
      <c r="D59" s="12">
        <v>7.3599999956000701</v>
      </c>
      <c r="E59" s="23">
        <v>5.0000000122220003</v>
      </c>
      <c r="F59" s="18">
        <v>0.5</v>
      </c>
      <c r="G59" s="12">
        <v>0</v>
      </c>
      <c r="J59" s="11" t="s">
        <v>14</v>
      </c>
      <c r="K59" s="12">
        <v>7.3333333333015203</v>
      </c>
      <c r="L59" s="12">
        <v>8.0599999999885394</v>
      </c>
      <c r="M59" s="23">
        <v>4.9999999999045599</v>
      </c>
      <c r="N59" s="20">
        <v>0.5</v>
      </c>
      <c r="O59" s="12">
        <v>0</v>
      </c>
    </row>
    <row r="60" spans="2:15" x14ac:dyDescent="0.35">
      <c r="B60" s="5" t="s">
        <v>24</v>
      </c>
      <c r="C60" s="7">
        <v>6</v>
      </c>
      <c r="D60" s="7">
        <v>6.08</v>
      </c>
      <c r="E60" s="7">
        <v>1</v>
      </c>
      <c r="F60" s="7"/>
      <c r="G60" s="7">
        <v>7.9051383399208995E-3</v>
      </c>
      <c r="J60" s="5" t="s">
        <v>24</v>
      </c>
      <c r="K60" s="7">
        <v>6.6666666666666599</v>
      </c>
      <c r="L60" s="7">
        <v>7.82</v>
      </c>
      <c r="M60" s="7">
        <v>3</v>
      </c>
      <c r="N60" s="4"/>
      <c r="O60" s="7">
        <v>6.1132415971125502E-2</v>
      </c>
    </row>
    <row r="61" spans="2:15" x14ac:dyDescent="0.35">
      <c r="B61" s="5" t="s">
        <v>18</v>
      </c>
      <c r="C61" s="7">
        <v>7.3081761006289296</v>
      </c>
      <c r="D61" s="7">
        <v>7.3358490566037702</v>
      </c>
      <c r="E61" s="7">
        <v>4.9245283018867898</v>
      </c>
      <c r="F61" s="7"/>
      <c r="G61" s="7">
        <v>1.4915355358335799E-4</v>
      </c>
      <c r="J61" s="5" t="s">
        <v>18</v>
      </c>
      <c r="K61" s="7">
        <v>7.2641509433962197</v>
      </c>
      <c r="L61" s="7">
        <v>8.0350943396226402</v>
      </c>
      <c r="M61" s="7">
        <v>4.7924528301886697</v>
      </c>
      <c r="N61" s="4"/>
      <c r="O61" s="7">
        <v>6.3439299592674596E-3</v>
      </c>
    </row>
    <row r="62" spans="2:15" x14ac:dyDescent="0.35">
      <c r="B62" s="5" t="s">
        <v>21</v>
      </c>
      <c r="C62" s="7">
        <v>7.3333333333333304</v>
      </c>
      <c r="D62" s="7">
        <v>7.36</v>
      </c>
      <c r="E62" s="7">
        <v>5</v>
      </c>
      <c r="F62" s="7"/>
      <c r="G62" s="7">
        <v>0</v>
      </c>
      <c r="J62" s="5" t="s">
        <v>21</v>
      </c>
      <c r="K62" s="7">
        <v>7.3333333333333304</v>
      </c>
      <c r="L62" s="7">
        <v>8.06</v>
      </c>
      <c r="M62" s="7">
        <v>5</v>
      </c>
      <c r="N62" s="4"/>
      <c r="O62" s="7">
        <v>0</v>
      </c>
    </row>
    <row r="63" spans="2:15" x14ac:dyDescent="0.35">
      <c r="B63" s="11" t="s">
        <v>15</v>
      </c>
      <c r="C63" s="12">
        <v>7.3333311121503097</v>
      </c>
      <c r="D63" s="12">
        <v>7.3599978676642897</v>
      </c>
      <c r="E63" s="23">
        <v>4.9999933364509301</v>
      </c>
      <c r="F63" s="18">
        <v>0.50000024461694204</v>
      </c>
      <c r="G63" s="12">
        <v>0</v>
      </c>
      <c r="J63" s="11" t="s">
        <v>15</v>
      </c>
      <c r="K63" s="12">
        <v>7.3333330877967899</v>
      </c>
      <c r="L63" s="12">
        <v>8.0599999116068393</v>
      </c>
      <c r="M63" s="23">
        <v>5.0000007366096098</v>
      </c>
      <c r="N63" s="20">
        <v>0.49999974484723902</v>
      </c>
      <c r="O63" s="12">
        <v>0</v>
      </c>
    </row>
    <row r="64" spans="2:15" x14ac:dyDescent="0.35">
      <c r="B64" s="13" t="s">
        <v>29</v>
      </c>
      <c r="C64" s="14"/>
      <c r="D64" s="14"/>
      <c r="E64" s="14"/>
      <c r="F64" s="14"/>
      <c r="G64" s="14"/>
      <c r="J64" s="2" t="s">
        <v>29</v>
      </c>
      <c r="K64" s="7"/>
      <c r="L64" s="7"/>
      <c r="M64" s="7"/>
      <c r="N64" s="4"/>
      <c r="O64" s="7"/>
    </row>
    <row r="65" spans="2:15" x14ac:dyDescent="0.35">
      <c r="B65" s="5" t="s">
        <v>22</v>
      </c>
      <c r="C65" s="7">
        <v>6</v>
      </c>
      <c r="D65" s="7">
        <v>9</v>
      </c>
      <c r="E65" s="7">
        <v>7</v>
      </c>
      <c r="F65" s="7"/>
      <c r="G65" s="7">
        <v>0.30769230769230699</v>
      </c>
      <c r="J65" s="5" t="s">
        <v>22</v>
      </c>
      <c r="K65" s="7">
        <v>5.6666666666666599</v>
      </c>
      <c r="L65" s="7">
        <v>7.5</v>
      </c>
      <c r="M65" s="7">
        <v>9</v>
      </c>
      <c r="N65" s="4"/>
      <c r="O65" s="7">
        <v>0.19047619047618999</v>
      </c>
    </row>
    <row r="66" spans="2:15" x14ac:dyDescent="0.35">
      <c r="B66" s="5" t="s">
        <v>16</v>
      </c>
      <c r="C66" s="7">
        <v>5</v>
      </c>
      <c r="D66" s="7">
        <v>9</v>
      </c>
      <c r="E66" s="7">
        <v>8</v>
      </c>
      <c r="F66" s="7"/>
      <c r="G66" s="7">
        <v>0.42307692307692302</v>
      </c>
      <c r="J66" s="5" t="s">
        <v>16</v>
      </c>
      <c r="K66" s="7">
        <v>6.46</v>
      </c>
      <c r="L66" s="7">
        <v>7.1192000000000002</v>
      </c>
      <c r="M66" s="7">
        <v>6.62</v>
      </c>
      <c r="N66" s="4"/>
      <c r="O66" s="7">
        <v>2.6369523809523902E-2</v>
      </c>
    </row>
    <row r="67" spans="2:15" x14ac:dyDescent="0.35">
      <c r="B67" s="5" t="s">
        <v>19</v>
      </c>
      <c r="C67" s="7">
        <v>5</v>
      </c>
      <c r="D67" s="7">
        <v>9</v>
      </c>
      <c r="E67" s="7">
        <v>8</v>
      </c>
      <c r="F67" s="7"/>
      <c r="G67" s="7">
        <v>0.42307692307692302</v>
      </c>
      <c r="J67" s="5" t="s">
        <v>19</v>
      </c>
      <c r="K67" s="7">
        <v>5.6666666666666599</v>
      </c>
      <c r="L67" s="7">
        <v>7.5</v>
      </c>
      <c r="M67" s="7">
        <v>9</v>
      </c>
      <c r="N67" s="4"/>
      <c r="O67" s="7">
        <v>0.19047619047618999</v>
      </c>
    </row>
    <row r="68" spans="2:15" x14ac:dyDescent="0.35">
      <c r="B68" s="5" t="s">
        <v>23</v>
      </c>
      <c r="C68" s="7">
        <v>8</v>
      </c>
      <c r="D68" s="7">
        <v>3</v>
      </c>
      <c r="E68" s="7">
        <v>1</v>
      </c>
      <c r="F68" s="7"/>
      <c r="G68" s="7">
        <v>0.58974358974358898</v>
      </c>
      <c r="J68" s="5" t="s">
        <v>23</v>
      </c>
      <c r="K68" s="7">
        <v>5.6666666666666599</v>
      </c>
      <c r="L68" s="7">
        <v>4.38</v>
      </c>
      <c r="M68" s="7">
        <v>1</v>
      </c>
      <c r="N68" s="4"/>
      <c r="O68" s="7">
        <v>0.22552380952380899</v>
      </c>
    </row>
    <row r="69" spans="2:15" x14ac:dyDescent="0.35">
      <c r="B69" s="5" t="s">
        <v>17</v>
      </c>
      <c r="C69" s="7">
        <v>8.6666666666666607</v>
      </c>
      <c r="D69" s="7">
        <v>5</v>
      </c>
      <c r="E69" s="7">
        <v>3</v>
      </c>
      <c r="F69" s="7"/>
      <c r="G69" s="7">
        <v>0.44444444444444398</v>
      </c>
      <c r="J69" s="5" t="s">
        <v>17</v>
      </c>
      <c r="K69" s="7">
        <v>6.8888888888888804</v>
      </c>
      <c r="L69" s="7">
        <v>6.9133333333333304</v>
      </c>
      <c r="M69" s="7">
        <v>5.3333333333333304</v>
      </c>
      <c r="N69" s="4"/>
      <c r="O69" s="7">
        <v>6.2349206349206598E-2</v>
      </c>
    </row>
    <row r="70" spans="2:15" x14ac:dyDescent="0.35">
      <c r="B70" s="5" t="s">
        <v>20</v>
      </c>
      <c r="C70" s="7">
        <v>8.6666666666666607</v>
      </c>
      <c r="D70" s="7">
        <v>5</v>
      </c>
      <c r="E70" s="7">
        <v>3</v>
      </c>
      <c r="F70" s="7"/>
      <c r="G70" s="7">
        <v>0.44444444444444398</v>
      </c>
      <c r="J70" s="5" t="s">
        <v>20</v>
      </c>
      <c r="K70" s="7">
        <v>7</v>
      </c>
      <c r="L70" s="7">
        <v>6.86</v>
      </c>
      <c r="M70" s="7">
        <v>5</v>
      </c>
      <c r="N70" s="4"/>
      <c r="O70" s="7">
        <v>8.5333333333333206E-2</v>
      </c>
    </row>
    <row r="71" spans="2:15" x14ac:dyDescent="0.35">
      <c r="B71" s="11" t="s">
        <v>14</v>
      </c>
      <c r="C71" s="12">
        <v>6.0000008503729099</v>
      </c>
      <c r="D71" s="12">
        <v>8.9999991496270706</v>
      </c>
      <c r="E71" s="23">
        <v>6.9999991496270804</v>
      </c>
      <c r="F71" s="12">
        <v>0.48768472906403898</v>
      </c>
      <c r="G71" s="12">
        <v>0</v>
      </c>
      <c r="J71" s="11" t="s">
        <v>14</v>
      </c>
      <c r="K71" s="12">
        <v>6.9999999965032798</v>
      </c>
      <c r="L71" s="12">
        <v>6.85999999748236</v>
      </c>
      <c r="M71" s="23">
        <v>4.9999999895098597</v>
      </c>
      <c r="N71" s="20">
        <v>0.69060773480662996</v>
      </c>
      <c r="O71" s="12">
        <v>0</v>
      </c>
    </row>
    <row r="72" spans="2:15" x14ac:dyDescent="0.35">
      <c r="B72" s="5" t="s">
        <v>24</v>
      </c>
      <c r="C72" s="7">
        <v>6</v>
      </c>
      <c r="D72" s="7">
        <v>9</v>
      </c>
      <c r="E72" s="7">
        <v>7</v>
      </c>
      <c r="F72" s="7"/>
      <c r="G72" s="7">
        <v>0.30769230769230699</v>
      </c>
      <c r="J72" s="5" t="s">
        <v>24</v>
      </c>
      <c r="K72" s="7">
        <v>5.6666666666666599</v>
      </c>
      <c r="L72" s="7">
        <v>7.5</v>
      </c>
      <c r="M72" s="7">
        <v>9</v>
      </c>
      <c r="N72" s="4"/>
      <c r="O72" s="7">
        <v>0.19047619047618999</v>
      </c>
    </row>
    <row r="73" spans="2:15" x14ac:dyDescent="0.35">
      <c r="B73" s="5" t="s">
        <v>18</v>
      </c>
      <c r="C73" s="7">
        <v>5.28301886792452</v>
      </c>
      <c r="D73" s="7">
        <v>8.9999999999999893</v>
      </c>
      <c r="E73" s="7">
        <v>7.7169811320754702</v>
      </c>
      <c r="F73" s="7"/>
      <c r="G73" s="7">
        <v>0.390420899854861</v>
      </c>
      <c r="J73" s="5" t="s">
        <v>18</v>
      </c>
      <c r="K73" s="7">
        <v>6.4842767295597401</v>
      </c>
      <c r="L73" s="7">
        <v>7.10754716981132</v>
      </c>
      <c r="M73" s="7">
        <v>6.5471698113207504</v>
      </c>
      <c r="N73" s="4"/>
      <c r="O73" s="7">
        <v>2.1347708894878598E-2</v>
      </c>
    </row>
    <row r="74" spans="2:15" x14ac:dyDescent="0.35">
      <c r="B74" s="5" t="s">
        <v>21</v>
      </c>
      <c r="C74" s="7">
        <v>6</v>
      </c>
      <c r="D74" s="7">
        <v>9</v>
      </c>
      <c r="E74" s="7">
        <v>7</v>
      </c>
      <c r="F74" s="7"/>
      <c r="G74" s="7">
        <v>0.30769230769230699</v>
      </c>
      <c r="J74" s="5" t="s">
        <v>21</v>
      </c>
      <c r="K74" s="7">
        <v>5.6666666666666599</v>
      </c>
      <c r="L74" s="7">
        <v>7.5</v>
      </c>
      <c r="M74" s="7">
        <v>9</v>
      </c>
      <c r="N74" s="4"/>
      <c r="O74" s="7">
        <v>0.19047619047618999</v>
      </c>
    </row>
    <row r="75" spans="2:15" x14ac:dyDescent="0.35">
      <c r="B75" s="11" t="s">
        <v>15</v>
      </c>
      <c r="C75" s="12">
        <v>7.4996974944369503</v>
      </c>
      <c r="D75" s="12">
        <v>7.5003025055630301</v>
      </c>
      <c r="E75" s="23">
        <v>5.5003025055630399</v>
      </c>
      <c r="F75" s="17">
        <v>0.49996090045901698</v>
      </c>
      <c r="G75" s="12">
        <v>1.0649840996497999E-2</v>
      </c>
      <c r="J75" s="11" t="s">
        <v>15</v>
      </c>
      <c r="K75" s="12">
        <v>6.9999995298466304</v>
      </c>
      <c r="L75" s="12">
        <v>6.8599996614895797</v>
      </c>
      <c r="M75" s="23">
        <v>4.9999985895399099</v>
      </c>
      <c r="N75" s="20">
        <v>0.50000000357340701</v>
      </c>
      <c r="O75" s="12">
        <v>5.2571427585848901E-2</v>
      </c>
    </row>
  </sheetData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5"/>
  <sheetViews>
    <sheetView zoomScale="120" zoomScaleNormal="12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N15" sqref="N15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7" width="10.54296875" bestFit="1" customWidth="1"/>
    <col min="8" max="10" width="14.7265625" bestFit="1" customWidth="1"/>
    <col min="11" max="11" width="5.453125" customWidth="1"/>
    <col min="12" max="12" width="18.26953125" customWidth="1"/>
    <col min="13" max="19" width="11.81640625" customWidth="1"/>
    <col min="20" max="20" width="21.7265625" bestFit="1" customWidth="1"/>
  </cols>
  <sheetData>
    <row r="1" spans="2:20" x14ac:dyDescent="0.35">
      <c r="B1" s="1" t="s">
        <v>10</v>
      </c>
      <c r="C1" s="2">
        <v>1</v>
      </c>
      <c r="L1" s="1" t="s">
        <v>10</v>
      </c>
      <c r="M1" s="2">
        <v>0</v>
      </c>
    </row>
    <row r="3" spans="2:20" x14ac:dyDescent="0.35">
      <c r="B3" s="1" t="s">
        <v>30</v>
      </c>
      <c r="C3" t="s">
        <v>32</v>
      </c>
      <c r="D3" t="s">
        <v>33</v>
      </c>
      <c r="E3" t="s">
        <v>37</v>
      </c>
      <c r="F3" t="s">
        <v>38</v>
      </c>
      <c r="L3" s="1" t="s">
        <v>30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</row>
    <row r="4" spans="2:20" x14ac:dyDescent="0.35">
      <c r="B4" s="2" t="s">
        <v>13</v>
      </c>
      <c r="C4" s="4"/>
      <c r="D4" s="4"/>
      <c r="E4" s="4"/>
      <c r="F4" s="4"/>
      <c r="K4" s="26"/>
      <c r="L4" s="2" t="s">
        <v>13</v>
      </c>
      <c r="M4" s="4">
        <v>105.84020963707475</v>
      </c>
      <c r="N4" s="4">
        <v>103.20577609514287</v>
      </c>
      <c r="O4" s="4">
        <v>2.6344335419319682</v>
      </c>
      <c r="P4" s="4">
        <v>10.571452123525887</v>
      </c>
      <c r="Q4" s="4">
        <v>5.1854497287013412</v>
      </c>
      <c r="R4" s="4">
        <v>12.479371088775469</v>
      </c>
      <c r="S4" s="4">
        <v>1</v>
      </c>
      <c r="T4" s="4">
        <v>993.08228195171375</v>
      </c>
    </row>
    <row r="5" spans="2:20" x14ac:dyDescent="0.35">
      <c r="B5" s="5" t="s">
        <v>22</v>
      </c>
      <c r="C5" s="7">
        <v>10</v>
      </c>
      <c r="D5" s="7">
        <v>10</v>
      </c>
      <c r="E5" s="7">
        <v>1</v>
      </c>
      <c r="F5" s="7"/>
      <c r="K5" s="27"/>
      <c r="L5" s="13" t="s">
        <v>25</v>
      </c>
      <c r="M5" s="14">
        <v>53.454749887178764</v>
      </c>
      <c r="N5" s="14">
        <v>69.693882397936477</v>
      </c>
      <c r="O5" s="14">
        <v>-16.239132510757649</v>
      </c>
      <c r="P5" s="14">
        <v>9.1134186779715094</v>
      </c>
      <c r="Q5" s="14">
        <v>5.1854497287013412</v>
      </c>
      <c r="R5" s="14">
        <v>69.434139001710065</v>
      </c>
      <c r="S5" s="22">
        <v>1.0037093238914161</v>
      </c>
      <c r="T5" s="25">
        <v>190.20809074881822</v>
      </c>
    </row>
    <row r="6" spans="2:20" x14ac:dyDescent="0.35">
      <c r="B6" s="5" t="s">
        <v>16</v>
      </c>
      <c r="C6" s="7">
        <v>10</v>
      </c>
      <c r="D6" s="7">
        <v>10</v>
      </c>
      <c r="E6" s="7">
        <v>1</v>
      </c>
      <c r="F6" s="7"/>
      <c r="K6" s="27"/>
      <c r="L6" s="2" t="s">
        <v>26</v>
      </c>
      <c r="M6" s="7"/>
      <c r="N6" s="7"/>
      <c r="O6" s="7"/>
      <c r="P6" s="7"/>
      <c r="Q6" s="7"/>
      <c r="R6" s="7"/>
      <c r="S6" s="4"/>
      <c r="T6" s="8"/>
    </row>
    <row r="7" spans="2:20" x14ac:dyDescent="0.35">
      <c r="B7" s="5" t="s">
        <v>19</v>
      </c>
      <c r="C7" s="7">
        <v>10</v>
      </c>
      <c r="D7" s="7">
        <v>10</v>
      </c>
      <c r="E7" s="7">
        <v>1</v>
      </c>
      <c r="F7" s="7"/>
      <c r="K7" s="27"/>
      <c r="L7" s="5" t="s">
        <v>22</v>
      </c>
      <c r="M7" s="7">
        <v>9.6666666666666607</v>
      </c>
      <c r="N7" s="7">
        <v>5.28</v>
      </c>
      <c r="O7" s="7">
        <v>4.3866666666666596</v>
      </c>
      <c r="P7" s="7">
        <v>3.4236822282449002</v>
      </c>
      <c r="Q7" s="7">
        <v>0.47140452079103101</v>
      </c>
      <c r="R7" s="7">
        <v>10</v>
      </c>
      <c r="S7" s="4"/>
      <c r="T7" s="8">
        <v>51.04</v>
      </c>
    </row>
    <row r="8" spans="2:20" x14ac:dyDescent="0.35">
      <c r="B8" s="5" t="s">
        <v>23</v>
      </c>
      <c r="C8" s="7">
        <v>10</v>
      </c>
      <c r="D8" s="7">
        <v>10</v>
      </c>
      <c r="E8" s="7">
        <v>1</v>
      </c>
      <c r="F8" s="7"/>
      <c r="K8" s="27"/>
      <c r="L8" s="5" t="s">
        <v>16</v>
      </c>
      <c r="M8" s="7">
        <v>5.6133333333333297</v>
      </c>
      <c r="N8" s="7">
        <v>6.8927999999999896</v>
      </c>
      <c r="O8" s="7">
        <v>-1.2794666666666601</v>
      </c>
      <c r="P8" s="7">
        <v>3.4236822282449002</v>
      </c>
      <c r="Q8" s="7">
        <v>0.47140452079103101</v>
      </c>
      <c r="R8" s="7">
        <v>5.28</v>
      </c>
      <c r="S8" s="4"/>
      <c r="T8" s="8">
        <v>38.691583999999999</v>
      </c>
    </row>
    <row r="9" spans="2:20" x14ac:dyDescent="0.35">
      <c r="B9" s="5" t="s">
        <v>17</v>
      </c>
      <c r="C9" s="7">
        <v>10</v>
      </c>
      <c r="D9" s="7">
        <v>10</v>
      </c>
      <c r="E9" s="7">
        <v>1</v>
      </c>
      <c r="F9" s="7"/>
      <c r="K9" s="27"/>
      <c r="L9" s="5" t="s">
        <v>19</v>
      </c>
      <c r="M9" s="7">
        <v>4.3333333333333304</v>
      </c>
      <c r="N9" s="7">
        <v>7.2</v>
      </c>
      <c r="O9" s="7">
        <v>-2.86666666666666</v>
      </c>
      <c r="P9" s="7">
        <v>3.4236822282449002</v>
      </c>
      <c r="Q9" s="7">
        <v>0.47140452079103101</v>
      </c>
      <c r="R9" s="7">
        <v>4</v>
      </c>
      <c r="S9" s="4"/>
      <c r="T9" s="8">
        <v>31.2</v>
      </c>
    </row>
    <row r="10" spans="2:20" x14ac:dyDescent="0.35">
      <c r="B10" s="5" t="s">
        <v>20</v>
      </c>
      <c r="C10" s="7">
        <v>10</v>
      </c>
      <c r="D10" s="7">
        <v>10</v>
      </c>
      <c r="E10" s="7">
        <v>1</v>
      </c>
      <c r="F10" s="7"/>
      <c r="K10" s="27"/>
      <c r="L10" s="5" t="s">
        <v>23</v>
      </c>
      <c r="M10" s="7">
        <v>9.6666666666666607</v>
      </c>
      <c r="N10" s="7">
        <v>5.28</v>
      </c>
      <c r="O10" s="7">
        <v>4.3866666666666596</v>
      </c>
      <c r="P10" s="7">
        <v>3.4236822282449002</v>
      </c>
      <c r="Q10" s="7">
        <v>0.47140452079103101</v>
      </c>
      <c r="R10" s="7">
        <v>10</v>
      </c>
      <c r="S10" s="4"/>
      <c r="T10" s="8">
        <v>51.04</v>
      </c>
    </row>
    <row r="11" spans="2:20" x14ac:dyDescent="0.35">
      <c r="B11" s="11" t="s">
        <v>14</v>
      </c>
      <c r="C11" s="12">
        <v>9.9999999999806999</v>
      </c>
      <c r="D11" s="12">
        <v>9.9999999999807105</v>
      </c>
      <c r="E11" s="12">
        <v>1.0000000000192899</v>
      </c>
      <c r="F11" s="19">
        <v>0.5</v>
      </c>
      <c r="K11" s="27"/>
      <c r="L11" s="5" t="s">
        <v>17</v>
      </c>
      <c r="M11" s="7">
        <v>9.55555555555555</v>
      </c>
      <c r="N11" s="7">
        <v>5.4133333333333304</v>
      </c>
      <c r="O11" s="7">
        <v>4.1422222222222196</v>
      </c>
      <c r="P11" s="7">
        <v>3.4236822282449002</v>
      </c>
      <c r="Q11" s="7">
        <v>0.47140452079103101</v>
      </c>
      <c r="R11" s="7">
        <v>9.6666666666666607</v>
      </c>
      <c r="S11" s="4"/>
      <c r="T11" s="8">
        <v>51.727407407407398</v>
      </c>
    </row>
    <row r="12" spans="2:20" x14ac:dyDescent="0.35">
      <c r="B12" s="5" t="s">
        <v>24</v>
      </c>
      <c r="C12" s="7">
        <v>10</v>
      </c>
      <c r="D12" s="7">
        <v>10</v>
      </c>
      <c r="E12" s="7">
        <v>1</v>
      </c>
      <c r="F12" s="7"/>
      <c r="K12" s="27"/>
      <c r="L12" s="5" t="s">
        <v>20</v>
      </c>
      <c r="M12" s="7">
        <v>9.6666666666666607</v>
      </c>
      <c r="N12" s="7">
        <v>5.28</v>
      </c>
      <c r="O12" s="7">
        <v>4.3866666666666596</v>
      </c>
      <c r="P12" s="7">
        <v>3.4236822282449002</v>
      </c>
      <c r="Q12" s="7">
        <v>0.47140452079103101</v>
      </c>
      <c r="R12" s="7">
        <v>10</v>
      </c>
      <c r="S12" s="4"/>
      <c r="T12" s="8">
        <v>51.04</v>
      </c>
    </row>
    <row r="13" spans="2:20" x14ac:dyDescent="0.35">
      <c r="B13" s="5" t="s">
        <v>18</v>
      </c>
      <c r="C13" s="7">
        <v>10</v>
      </c>
      <c r="D13" s="7">
        <v>10</v>
      </c>
      <c r="E13" s="7">
        <v>1</v>
      </c>
      <c r="F13" s="7"/>
      <c r="K13" s="27"/>
      <c r="L13" s="11" t="s">
        <v>14</v>
      </c>
      <c r="M13" s="12">
        <v>9.6666658955374896</v>
      </c>
      <c r="N13" s="12">
        <v>5.2800009253550098</v>
      </c>
      <c r="O13" s="12">
        <v>4.38666497018247</v>
      </c>
      <c r="P13" s="12">
        <v>3.4236822282449002</v>
      </c>
      <c r="Q13" s="12">
        <v>0.47140452079103101</v>
      </c>
      <c r="R13" s="12">
        <v>9.9999976866124598</v>
      </c>
      <c r="S13" s="12">
        <v>0.67415730337078605</v>
      </c>
      <c r="T13" s="24">
        <v>51.0400048735357</v>
      </c>
    </row>
    <row r="14" spans="2:20" x14ac:dyDescent="0.35">
      <c r="B14" s="5" t="s">
        <v>21</v>
      </c>
      <c r="C14" s="7">
        <v>10</v>
      </c>
      <c r="D14" s="7">
        <v>10</v>
      </c>
      <c r="E14" s="7">
        <v>1</v>
      </c>
      <c r="F14" s="7"/>
      <c r="K14" s="27"/>
      <c r="L14" s="5" t="s">
        <v>24</v>
      </c>
      <c r="M14" s="7">
        <v>9.6666666666666607</v>
      </c>
      <c r="N14" s="7">
        <v>5.28</v>
      </c>
      <c r="O14" s="7">
        <v>4.3866666666666596</v>
      </c>
      <c r="P14" s="7">
        <v>3.4236822282449002</v>
      </c>
      <c r="Q14" s="7">
        <v>0.47140452079103101</v>
      </c>
      <c r="R14" s="7">
        <v>10</v>
      </c>
      <c r="S14" s="4"/>
      <c r="T14" s="8">
        <v>51.04</v>
      </c>
    </row>
    <row r="15" spans="2:20" x14ac:dyDescent="0.35">
      <c r="B15" s="11" t="s">
        <v>15</v>
      </c>
      <c r="C15" s="12">
        <v>10</v>
      </c>
      <c r="D15" s="12">
        <v>10</v>
      </c>
      <c r="E15" s="12">
        <v>1</v>
      </c>
      <c r="F15" s="19">
        <v>0.5</v>
      </c>
      <c r="K15" s="27"/>
      <c r="L15" s="5" t="s">
        <v>18</v>
      </c>
      <c r="M15" s="7">
        <v>5.8616352201257804</v>
      </c>
      <c r="N15" s="7">
        <v>6.8332075471697999</v>
      </c>
      <c r="O15" s="7">
        <v>-0.97157232704402197</v>
      </c>
      <c r="P15" s="7">
        <v>3.4236822282449002</v>
      </c>
      <c r="Q15" s="7">
        <v>0.47140452079103101</v>
      </c>
      <c r="R15" s="7">
        <v>5.52830188679245</v>
      </c>
      <c r="S15" s="4"/>
      <c r="T15" s="8">
        <v>40.0537700249198</v>
      </c>
    </row>
    <row r="16" spans="2:20" x14ac:dyDescent="0.35">
      <c r="B16" s="13" t="s">
        <v>25</v>
      </c>
      <c r="C16" s="14"/>
      <c r="D16" s="14"/>
      <c r="E16" s="14"/>
      <c r="F16" s="14"/>
      <c r="K16" s="27"/>
      <c r="L16" s="5" t="s">
        <v>21</v>
      </c>
      <c r="M16" s="7">
        <v>4.3333333333333304</v>
      </c>
      <c r="N16" s="7">
        <v>7.2</v>
      </c>
      <c r="O16" s="7">
        <v>-2.86666666666666</v>
      </c>
      <c r="P16" s="7">
        <v>3.4236822282449002</v>
      </c>
      <c r="Q16" s="7">
        <v>0.47140452079103101</v>
      </c>
      <c r="R16" s="7">
        <v>4</v>
      </c>
      <c r="S16" s="4"/>
      <c r="T16" s="8">
        <v>31.2</v>
      </c>
    </row>
    <row r="17" spans="2:20" x14ac:dyDescent="0.35">
      <c r="B17" s="5" t="s">
        <v>22</v>
      </c>
      <c r="C17" s="7">
        <v>1</v>
      </c>
      <c r="D17" s="7">
        <v>10</v>
      </c>
      <c r="E17" s="7">
        <v>10</v>
      </c>
      <c r="F17" s="7"/>
      <c r="K17" s="27"/>
      <c r="L17" s="11" t="s">
        <v>15</v>
      </c>
      <c r="M17" s="12">
        <v>9.3333333411277497</v>
      </c>
      <c r="N17" s="12">
        <v>5.6799999906466896</v>
      </c>
      <c r="O17" s="12">
        <v>3.6533333504810601</v>
      </c>
      <c r="P17" s="12">
        <v>3.4236822282449002</v>
      </c>
      <c r="Q17" s="12">
        <v>0.47140452079103101</v>
      </c>
      <c r="R17" s="12">
        <v>9.0000000233832598</v>
      </c>
      <c r="S17" s="21">
        <v>0.49999999943053403</v>
      </c>
      <c r="T17" s="24">
        <v>53.013333290307997</v>
      </c>
    </row>
    <row r="18" spans="2:20" x14ac:dyDescent="0.35">
      <c r="B18" s="5" t="s">
        <v>16</v>
      </c>
      <c r="C18" s="7">
        <v>1</v>
      </c>
      <c r="D18" s="7">
        <v>10</v>
      </c>
      <c r="E18" s="7">
        <v>10</v>
      </c>
      <c r="F18" s="7"/>
      <c r="K18" s="27"/>
      <c r="L18" s="13" t="s">
        <v>27</v>
      </c>
      <c r="M18" s="14"/>
      <c r="N18" s="14"/>
      <c r="O18" s="14"/>
      <c r="P18" s="14"/>
      <c r="Q18" s="14"/>
      <c r="R18" s="14"/>
      <c r="S18" s="22"/>
      <c r="T18" s="25"/>
    </row>
    <row r="19" spans="2:20" x14ac:dyDescent="0.35">
      <c r="B19" s="5" t="s">
        <v>19</v>
      </c>
      <c r="C19" s="7">
        <v>1</v>
      </c>
      <c r="D19" s="7">
        <v>10</v>
      </c>
      <c r="E19" s="7">
        <v>10</v>
      </c>
      <c r="F19" s="7"/>
      <c r="K19" s="27"/>
      <c r="L19" s="5" t="s">
        <v>22</v>
      </c>
      <c r="M19" s="7">
        <v>4.3333333333333304</v>
      </c>
      <c r="N19" s="7">
        <v>9.4</v>
      </c>
      <c r="O19" s="7">
        <v>-5.0666666666666602</v>
      </c>
      <c r="P19" s="7">
        <v>0.97979589711327097</v>
      </c>
      <c r="Q19" s="7">
        <v>2.4944382578492901</v>
      </c>
      <c r="R19" s="7">
        <v>10</v>
      </c>
      <c r="S19" s="4"/>
      <c r="T19" s="8">
        <v>40.733333333333299</v>
      </c>
    </row>
    <row r="20" spans="2:20" x14ac:dyDescent="0.35">
      <c r="B20" s="5" t="s">
        <v>23</v>
      </c>
      <c r="C20" s="7">
        <v>10</v>
      </c>
      <c r="D20" s="7">
        <v>1</v>
      </c>
      <c r="E20" s="7">
        <v>1</v>
      </c>
      <c r="F20" s="7"/>
      <c r="K20" s="27"/>
      <c r="L20" s="5" t="s">
        <v>16</v>
      </c>
      <c r="M20" s="7">
        <v>4.93333333333333</v>
      </c>
      <c r="N20" s="7">
        <v>9.2319999999999904</v>
      </c>
      <c r="O20" s="7">
        <v>-4.2986666666666604</v>
      </c>
      <c r="P20" s="7">
        <v>0.97979589711327097</v>
      </c>
      <c r="Q20" s="7">
        <v>2.4944382578492901</v>
      </c>
      <c r="R20" s="7">
        <v>9.4</v>
      </c>
      <c r="S20" s="4"/>
      <c r="T20" s="8">
        <v>45.544533333333298</v>
      </c>
    </row>
    <row r="21" spans="2:20" x14ac:dyDescent="0.35">
      <c r="B21" s="5" t="s">
        <v>17</v>
      </c>
      <c r="C21" s="7">
        <v>10</v>
      </c>
      <c r="D21" s="7">
        <v>1</v>
      </c>
      <c r="E21" s="7">
        <v>1</v>
      </c>
      <c r="F21" s="7"/>
      <c r="K21" s="27"/>
      <c r="L21" s="5" t="s">
        <v>19</v>
      </c>
      <c r="M21" s="7">
        <v>4.3333333333333304</v>
      </c>
      <c r="N21" s="7">
        <v>9.4</v>
      </c>
      <c r="O21" s="7">
        <v>-5.0666666666666602</v>
      </c>
      <c r="P21" s="7">
        <v>0.97979589711327097</v>
      </c>
      <c r="Q21" s="7">
        <v>2.4944382578492901</v>
      </c>
      <c r="R21" s="7">
        <v>10</v>
      </c>
      <c r="S21" s="4"/>
      <c r="T21" s="8">
        <v>40.733333333333299</v>
      </c>
    </row>
    <row r="22" spans="2:20" x14ac:dyDescent="0.35">
      <c r="B22" s="5" t="s">
        <v>20</v>
      </c>
      <c r="C22" s="7">
        <v>10</v>
      </c>
      <c r="D22" s="7">
        <v>1</v>
      </c>
      <c r="E22" s="7">
        <v>1</v>
      </c>
      <c r="F22" s="7"/>
      <c r="K22" s="27"/>
      <c r="L22" s="5" t="s">
        <v>23</v>
      </c>
      <c r="M22" s="7">
        <v>6.6666666666666599</v>
      </c>
      <c r="N22" s="7">
        <v>1.6</v>
      </c>
      <c r="O22" s="7">
        <v>5.0666666666666602</v>
      </c>
      <c r="P22" s="7">
        <v>0.97979589711327097</v>
      </c>
      <c r="Q22" s="7">
        <v>2.4944382578492901</v>
      </c>
      <c r="R22" s="7">
        <v>1</v>
      </c>
      <c r="S22" s="4"/>
      <c r="T22" s="8">
        <v>10.6666666666666</v>
      </c>
    </row>
    <row r="23" spans="2:20" x14ac:dyDescent="0.35">
      <c r="B23" s="11" t="s">
        <v>14</v>
      </c>
      <c r="C23" s="12">
        <v>1.9371740539297599</v>
      </c>
      <c r="D23" s="12">
        <v>9.0628259460702303</v>
      </c>
      <c r="E23" s="23">
        <v>9.0628259460702303</v>
      </c>
      <c r="F23" s="19">
        <v>0.5</v>
      </c>
      <c r="K23" s="27"/>
      <c r="L23" s="5" t="s">
        <v>17</v>
      </c>
      <c r="M23" s="7">
        <v>7.7777777777777697</v>
      </c>
      <c r="N23" s="7">
        <v>4.93333333333333</v>
      </c>
      <c r="O23" s="7">
        <v>2.8444444444444401</v>
      </c>
      <c r="P23" s="7">
        <v>0.97979589711327097</v>
      </c>
      <c r="Q23" s="7">
        <v>2.4944382578492901</v>
      </c>
      <c r="R23" s="7">
        <v>4.3333333333333304</v>
      </c>
      <c r="S23" s="4"/>
      <c r="T23" s="8">
        <v>38.370370370370402</v>
      </c>
    </row>
    <row r="24" spans="2:20" x14ac:dyDescent="0.35">
      <c r="B24" s="5" t="s">
        <v>24</v>
      </c>
      <c r="C24" s="7">
        <v>1</v>
      </c>
      <c r="D24" s="7">
        <v>10</v>
      </c>
      <c r="E24" s="7">
        <v>10</v>
      </c>
      <c r="F24" s="7"/>
      <c r="K24" s="27"/>
      <c r="L24" s="5" t="s">
        <v>20</v>
      </c>
      <c r="M24" s="7">
        <v>8</v>
      </c>
      <c r="N24" s="7">
        <v>5.6</v>
      </c>
      <c r="O24" s="7">
        <v>2.4</v>
      </c>
      <c r="P24" s="7">
        <v>0.97979589711327097</v>
      </c>
      <c r="Q24" s="7">
        <v>2.4944382578492901</v>
      </c>
      <c r="R24" s="7">
        <v>5</v>
      </c>
      <c r="S24" s="4"/>
      <c r="T24" s="8">
        <v>44.8</v>
      </c>
    </row>
    <row r="25" spans="2:20" x14ac:dyDescent="0.35">
      <c r="B25" s="5" t="s">
        <v>18</v>
      </c>
      <c r="C25" s="7">
        <v>1.5094339622641499</v>
      </c>
      <c r="D25" s="7">
        <v>9.4905660377358405</v>
      </c>
      <c r="E25" s="7">
        <v>9.4905660377358494</v>
      </c>
      <c r="F25" s="7"/>
      <c r="K25" s="27"/>
      <c r="L25" s="11" t="s">
        <v>14</v>
      </c>
      <c r="M25" s="12">
        <v>7.3333333326832602</v>
      </c>
      <c r="N25" s="12">
        <v>7.5200000005980501</v>
      </c>
      <c r="O25" s="12">
        <v>-0.186666667914789</v>
      </c>
      <c r="P25" s="12">
        <v>0.97979589711327097</v>
      </c>
      <c r="Q25" s="12">
        <v>2.4944382578492901</v>
      </c>
      <c r="R25" s="23">
        <v>7.0000000006500596</v>
      </c>
      <c r="S25" s="20">
        <v>0.53134635149023601</v>
      </c>
      <c r="T25" s="24">
        <v>55.146666666163902</v>
      </c>
    </row>
    <row r="26" spans="2:20" x14ac:dyDescent="0.35">
      <c r="B26" s="5" t="s">
        <v>21</v>
      </c>
      <c r="C26" s="7">
        <v>1</v>
      </c>
      <c r="D26" s="7">
        <v>10</v>
      </c>
      <c r="E26" s="7">
        <v>10</v>
      </c>
      <c r="F26" s="7"/>
      <c r="K26" s="27"/>
      <c r="L26" s="5" t="s">
        <v>24</v>
      </c>
      <c r="M26" s="7">
        <v>4.3333333333333304</v>
      </c>
      <c r="N26" s="7">
        <v>9.4</v>
      </c>
      <c r="O26" s="7">
        <v>-5.0666666666666602</v>
      </c>
      <c r="P26" s="7">
        <v>0.97979589711327097</v>
      </c>
      <c r="Q26" s="7">
        <v>2.4944382578492901</v>
      </c>
      <c r="R26" s="7">
        <v>10</v>
      </c>
      <c r="S26" s="4"/>
      <c r="T26" s="8">
        <v>40.733333333333299</v>
      </c>
    </row>
    <row r="27" spans="2:20" x14ac:dyDescent="0.35">
      <c r="B27" s="11" t="s">
        <v>15</v>
      </c>
      <c r="C27" s="12">
        <v>5.5008284757629404</v>
      </c>
      <c r="D27" s="12">
        <v>5.4991715242370498</v>
      </c>
      <c r="E27" s="23">
        <v>5.4991715242370498</v>
      </c>
      <c r="F27" s="18">
        <v>0.49998964453037598</v>
      </c>
      <c r="K27" s="27"/>
      <c r="L27" s="5" t="s">
        <v>18</v>
      </c>
      <c r="M27" s="7">
        <v>5.2201257861635204</v>
      </c>
      <c r="N27" s="7">
        <v>9.1516981132075408</v>
      </c>
      <c r="O27" s="7">
        <v>-3.9315723270440199</v>
      </c>
      <c r="P27" s="7">
        <v>0.97979589711327097</v>
      </c>
      <c r="Q27" s="7">
        <v>2.4944382578492901</v>
      </c>
      <c r="R27" s="7">
        <v>9.1132075471698109</v>
      </c>
      <c r="S27" s="4"/>
      <c r="T27" s="8">
        <v>47.773015307938699</v>
      </c>
    </row>
    <row r="28" spans="2:20" x14ac:dyDescent="0.35">
      <c r="B28" s="2" t="s">
        <v>26</v>
      </c>
      <c r="C28" s="7"/>
      <c r="D28" s="7"/>
      <c r="E28" s="7"/>
      <c r="F28" s="7"/>
      <c r="K28" s="27"/>
      <c r="L28" s="5" t="s">
        <v>21</v>
      </c>
      <c r="M28" s="7">
        <v>4.3333333333333304</v>
      </c>
      <c r="N28" s="7">
        <v>9.4</v>
      </c>
      <c r="O28" s="7">
        <v>-5.0666666666666602</v>
      </c>
      <c r="P28" s="7">
        <v>0.97979589711327097</v>
      </c>
      <c r="Q28" s="7">
        <v>2.4944382578492901</v>
      </c>
      <c r="R28" s="7">
        <v>10</v>
      </c>
      <c r="S28" s="4"/>
      <c r="T28" s="8">
        <v>40.733333333333299</v>
      </c>
    </row>
    <row r="29" spans="2:20" x14ac:dyDescent="0.35">
      <c r="B29" s="5" t="s">
        <v>22</v>
      </c>
      <c r="C29" s="7">
        <v>6</v>
      </c>
      <c r="D29" s="7">
        <v>7.62</v>
      </c>
      <c r="E29" s="7">
        <v>5</v>
      </c>
      <c r="F29" s="7"/>
      <c r="K29" s="27"/>
      <c r="L29" s="11" t="s">
        <v>15</v>
      </c>
      <c r="M29" s="12">
        <v>7.3333334365307401</v>
      </c>
      <c r="N29" s="12">
        <v>7.5199997151751496</v>
      </c>
      <c r="O29" s="12">
        <v>-0.18666627864440999</v>
      </c>
      <c r="P29" s="12">
        <v>0.97979589711327097</v>
      </c>
      <c r="Q29" s="12">
        <v>2.4944382578492901</v>
      </c>
      <c r="R29" s="23">
        <v>6.9999996904077699</v>
      </c>
      <c r="S29" s="20">
        <v>0.50000325151097802</v>
      </c>
      <c r="T29" s="24">
        <v>55.146665353995601</v>
      </c>
    </row>
    <row r="30" spans="2:20" x14ac:dyDescent="0.35">
      <c r="B30" s="5" t="s">
        <v>16</v>
      </c>
      <c r="C30" s="7">
        <v>5.82</v>
      </c>
      <c r="D30" s="7">
        <v>7.5767999999999898</v>
      </c>
      <c r="E30" s="7">
        <v>5.18</v>
      </c>
      <c r="F30" s="7"/>
      <c r="K30" s="27"/>
      <c r="L30" s="2" t="s">
        <v>28</v>
      </c>
      <c r="M30" s="7"/>
      <c r="N30" s="7"/>
      <c r="O30" s="7"/>
      <c r="P30" s="7"/>
      <c r="Q30" s="7"/>
      <c r="R30" s="7"/>
      <c r="S30" s="4"/>
      <c r="T30" s="8"/>
    </row>
    <row r="31" spans="2:20" x14ac:dyDescent="0.35">
      <c r="B31" s="5" t="s">
        <v>19</v>
      </c>
      <c r="C31" s="7">
        <v>6</v>
      </c>
      <c r="D31" s="7">
        <v>7.62</v>
      </c>
      <c r="E31" s="7">
        <v>5</v>
      </c>
      <c r="F31" s="7"/>
      <c r="K31" s="27"/>
      <c r="L31" s="5" t="s">
        <v>22</v>
      </c>
      <c r="M31" s="7">
        <v>6.6666666666666599</v>
      </c>
      <c r="N31" s="7">
        <v>7.82</v>
      </c>
      <c r="O31" s="7">
        <v>-1.15333333333333</v>
      </c>
      <c r="P31" s="7">
        <v>2.3348661631879399</v>
      </c>
      <c r="Q31" s="7">
        <v>3.2659863237109001</v>
      </c>
      <c r="R31" s="7">
        <v>3</v>
      </c>
      <c r="S31" s="4"/>
      <c r="T31" s="8">
        <v>52.133333333333297</v>
      </c>
    </row>
    <row r="32" spans="2:20" x14ac:dyDescent="0.35">
      <c r="B32" s="5" t="s">
        <v>23</v>
      </c>
      <c r="C32" s="7">
        <v>10</v>
      </c>
      <c r="D32" s="7">
        <v>5.82</v>
      </c>
      <c r="E32" s="7">
        <v>1</v>
      </c>
      <c r="F32" s="7"/>
      <c r="K32" s="27"/>
      <c r="L32" s="5" t="s">
        <v>16</v>
      </c>
      <c r="M32" s="7">
        <v>7.26</v>
      </c>
      <c r="N32" s="7">
        <v>8.0335999999999999</v>
      </c>
      <c r="O32" s="7">
        <v>-0.77359999999999896</v>
      </c>
      <c r="P32" s="7">
        <v>2.3348661631879399</v>
      </c>
      <c r="Q32" s="7">
        <v>3.2659863237109001</v>
      </c>
      <c r="R32" s="7">
        <v>4.78</v>
      </c>
      <c r="S32" s="4"/>
      <c r="T32" s="8">
        <v>58.323936000000003</v>
      </c>
    </row>
    <row r="33" spans="2:20" x14ac:dyDescent="0.35">
      <c r="B33" s="5" t="s">
        <v>17</v>
      </c>
      <c r="C33" s="7">
        <v>10</v>
      </c>
      <c r="D33" s="7">
        <v>5.82</v>
      </c>
      <c r="E33" s="7">
        <v>1</v>
      </c>
      <c r="F33" s="7"/>
      <c r="K33" s="27"/>
      <c r="L33" s="5" t="s">
        <v>19</v>
      </c>
      <c r="M33" s="7">
        <v>7.3333333333333304</v>
      </c>
      <c r="N33" s="7">
        <v>8.06</v>
      </c>
      <c r="O33" s="7">
        <v>-0.72666666666666702</v>
      </c>
      <c r="P33" s="7">
        <v>2.3348661631879399</v>
      </c>
      <c r="Q33" s="7">
        <v>3.2659863237109001</v>
      </c>
      <c r="R33" s="7">
        <v>5</v>
      </c>
      <c r="S33" s="4"/>
      <c r="T33" s="8">
        <v>59.106666666666598</v>
      </c>
    </row>
    <row r="34" spans="2:20" x14ac:dyDescent="0.35">
      <c r="B34" s="5" t="s">
        <v>20</v>
      </c>
      <c r="C34" s="7">
        <v>10</v>
      </c>
      <c r="D34" s="7">
        <v>5.82</v>
      </c>
      <c r="E34" s="7">
        <v>1</v>
      </c>
      <c r="F34" s="7"/>
      <c r="K34" s="27"/>
      <c r="L34" s="5" t="s">
        <v>23</v>
      </c>
      <c r="M34" s="7">
        <v>6</v>
      </c>
      <c r="N34" s="7">
        <v>6.22</v>
      </c>
      <c r="O34" s="7">
        <v>-0.219999999999999</v>
      </c>
      <c r="P34" s="7">
        <v>2.3348661631879399</v>
      </c>
      <c r="Q34" s="7">
        <v>3.2659863237109001</v>
      </c>
      <c r="R34" s="7">
        <v>1</v>
      </c>
      <c r="S34" s="4"/>
      <c r="T34" s="8">
        <v>37.32</v>
      </c>
    </row>
    <row r="35" spans="2:20" x14ac:dyDescent="0.35">
      <c r="B35" s="11" t="s">
        <v>14</v>
      </c>
      <c r="C35" s="12">
        <v>9.9999999991835899</v>
      </c>
      <c r="D35" s="12">
        <v>5.8200000005878101</v>
      </c>
      <c r="E35" s="12">
        <v>1.0000000008164001</v>
      </c>
      <c r="F35" s="12">
        <v>0.62871287128712805</v>
      </c>
      <c r="K35" s="27"/>
      <c r="L35" s="5" t="s">
        <v>17</v>
      </c>
      <c r="M35" s="7">
        <v>7.3333333333333304</v>
      </c>
      <c r="N35" s="7">
        <v>8.06</v>
      </c>
      <c r="O35" s="7">
        <v>-0.72666666666666702</v>
      </c>
      <c r="P35" s="7">
        <v>2.3348661631879399</v>
      </c>
      <c r="Q35" s="7">
        <v>3.2659863237109001</v>
      </c>
      <c r="R35" s="7">
        <v>5</v>
      </c>
      <c r="S35" s="4"/>
      <c r="T35" s="8">
        <v>59.106666666666598</v>
      </c>
    </row>
    <row r="36" spans="2:20" x14ac:dyDescent="0.35">
      <c r="B36" s="5" t="s">
        <v>24</v>
      </c>
      <c r="C36" s="7">
        <v>10</v>
      </c>
      <c r="D36" s="7">
        <v>5.82</v>
      </c>
      <c r="E36" s="7">
        <v>1</v>
      </c>
      <c r="F36" s="7"/>
      <c r="K36" s="27"/>
      <c r="L36" s="5" t="s">
        <v>20</v>
      </c>
      <c r="M36" s="7">
        <v>7.3333333333333304</v>
      </c>
      <c r="N36" s="7">
        <v>8.06</v>
      </c>
      <c r="O36" s="7">
        <v>-0.72666666666666702</v>
      </c>
      <c r="P36" s="7">
        <v>2.3348661631879399</v>
      </c>
      <c r="Q36" s="7">
        <v>3.2659863237109001</v>
      </c>
      <c r="R36" s="7">
        <v>5</v>
      </c>
      <c r="S36" s="4"/>
      <c r="T36" s="8">
        <v>59.106666666666598</v>
      </c>
    </row>
    <row r="37" spans="2:20" x14ac:dyDescent="0.35">
      <c r="B37" s="5" t="s">
        <v>18</v>
      </c>
      <c r="C37" s="7">
        <v>6.0566037735849001</v>
      </c>
      <c r="D37" s="7">
        <v>7.61320754716981</v>
      </c>
      <c r="E37" s="7">
        <v>4.9433962264150901</v>
      </c>
      <c r="F37" s="7"/>
      <c r="K37" s="27"/>
      <c r="L37" s="11" t="s">
        <v>14</v>
      </c>
      <c r="M37" s="12">
        <v>7.3333333333015203</v>
      </c>
      <c r="N37" s="12">
        <v>8.0599999999885394</v>
      </c>
      <c r="O37" s="12">
        <v>-0.72666666668702595</v>
      </c>
      <c r="P37" s="12">
        <v>2.3348661631879399</v>
      </c>
      <c r="Q37" s="12">
        <v>3.2659863237109001</v>
      </c>
      <c r="R37" s="23">
        <v>4.9999999999045599</v>
      </c>
      <c r="S37" s="20">
        <v>0.5</v>
      </c>
      <c r="T37" s="24">
        <v>59.106666666326198</v>
      </c>
    </row>
    <row r="38" spans="2:20" x14ac:dyDescent="0.35">
      <c r="B38" s="5" t="s">
        <v>21</v>
      </c>
      <c r="C38" s="7">
        <v>6</v>
      </c>
      <c r="D38" s="7">
        <v>7.62</v>
      </c>
      <c r="E38" s="7">
        <v>5</v>
      </c>
      <c r="F38" s="7"/>
      <c r="K38" s="27"/>
      <c r="L38" s="5" t="s">
        <v>24</v>
      </c>
      <c r="M38" s="7">
        <v>6.6666666666666599</v>
      </c>
      <c r="N38" s="7">
        <v>7.82</v>
      </c>
      <c r="O38" s="7">
        <v>-1.15333333333333</v>
      </c>
      <c r="P38" s="7">
        <v>2.3348661631879399</v>
      </c>
      <c r="Q38" s="7">
        <v>3.2659863237109001</v>
      </c>
      <c r="R38" s="7">
        <v>3</v>
      </c>
      <c r="S38" s="4"/>
      <c r="T38" s="8">
        <v>52.133333333333297</v>
      </c>
    </row>
    <row r="39" spans="2:20" x14ac:dyDescent="0.35">
      <c r="B39" s="11" t="s">
        <v>15</v>
      </c>
      <c r="C39" s="12">
        <v>9.0452197015904492</v>
      </c>
      <c r="D39" s="12">
        <v>6.5074418148548698</v>
      </c>
      <c r="E39" s="12">
        <v>1.9547802984095399</v>
      </c>
      <c r="F39" s="18">
        <v>0.49999424521601998</v>
      </c>
      <c r="K39" s="27"/>
      <c r="L39" s="5" t="s">
        <v>18</v>
      </c>
      <c r="M39" s="7">
        <v>7.2641509433962197</v>
      </c>
      <c r="N39" s="7">
        <v>8.0350943396226402</v>
      </c>
      <c r="O39" s="7">
        <v>-0.77094339622641295</v>
      </c>
      <c r="P39" s="7">
        <v>2.3348661631879399</v>
      </c>
      <c r="Q39" s="7">
        <v>3.2659863237109001</v>
      </c>
      <c r="R39" s="7">
        <v>4.7924528301886697</v>
      </c>
      <c r="S39" s="4"/>
      <c r="T39" s="8">
        <v>58.368138127447402</v>
      </c>
    </row>
    <row r="40" spans="2:20" x14ac:dyDescent="0.35">
      <c r="B40" s="13" t="s">
        <v>27</v>
      </c>
      <c r="C40" s="14"/>
      <c r="D40" s="14"/>
      <c r="E40" s="14"/>
      <c r="F40" s="14"/>
      <c r="K40" s="27"/>
      <c r="L40" s="5" t="s">
        <v>21</v>
      </c>
      <c r="M40" s="7">
        <v>7.3333333333333304</v>
      </c>
      <c r="N40" s="7">
        <v>8.06</v>
      </c>
      <c r="O40" s="7">
        <v>-0.72666666666666702</v>
      </c>
      <c r="P40" s="7">
        <v>2.3348661631879399</v>
      </c>
      <c r="Q40" s="7">
        <v>3.2659863237109001</v>
      </c>
      <c r="R40" s="7">
        <v>5</v>
      </c>
      <c r="S40" s="4"/>
      <c r="T40" s="8">
        <v>59.106666666666598</v>
      </c>
    </row>
    <row r="41" spans="2:20" x14ac:dyDescent="0.35">
      <c r="B41" s="5" t="s">
        <v>22</v>
      </c>
      <c r="C41" s="7">
        <v>3</v>
      </c>
      <c r="D41" s="7">
        <v>10</v>
      </c>
      <c r="E41" s="7">
        <v>10</v>
      </c>
      <c r="F41" s="7"/>
      <c r="K41" s="27"/>
      <c r="L41" s="11" t="s">
        <v>15</v>
      </c>
      <c r="M41" s="12">
        <v>7.3333330877967899</v>
      </c>
      <c r="N41" s="12">
        <v>8.0599999116068393</v>
      </c>
      <c r="O41" s="12">
        <v>-0.72666682381005099</v>
      </c>
      <c r="P41" s="12">
        <v>2.3348661631879399</v>
      </c>
      <c r="Q41" s="12">
        <v>3.2659863237109001</v>
      </c>
      <c r="R41" s="23">
        <v>5.0000007366096098</v>
      </c>
      <c r="S41" s="20">
        <v>0.49999974484723902</v>
      </c>
      <c r="T41" s="24">
        <v>59.106664039425702</v>
      </c>
    </row>
    <row r="42" spans="2:20" x14ac:dyDescent="0.35">
      <c r="B42" s="5" t="s">
        <v>16</v>
      </c>
      <c r="C42" s="7">
        <v>3</v>
      </c>
      <c r="D42" s="7">
        <v>10</v>
      </c>
      <c r="E42" s="7">
        <v>10</v>
      </c>
      <c r="F42" s="7"/>
      <c r="K42" s="27"/>
      <c r="L42" s="2" t="s">
        <v>29</v>
      </c>
      <c r="M42" s="7"/>
      <c r="N42" s="7"/>
      <c r="O42" s="7"/>
      <c r="P42" s="7"/>
      <c r="Q42" s="7"/>
      <c r="R42" s="7"/>
      <c r="S42" s="4"/>
      <c r="T42" s="8"/>
    </row>
    <row r="43" spans="2:20" x14ac:dyDescent="0.35">
      <c r="B43" s="5" t="s">
        <v>19</v>
      </c>
      <c r="C43" s="7">
        <v>3</v>
      </c>
      <c r="D43" s="7">
        <v>10</v>
      </c>
      <c r="E43" s="7">
        <v>10</v>
      </c>
      <c r="F43" s="7"/>
      <c r="K43" s="27"/>
      <c r="L43" s="5" t="s">
        <v>22</v>
      </c>
      <c r="M43" s="7">
        <v>5.6666666666666599</v>
      </c>
      <c r="N43" s="7">
        <v>7.5</v>
      </c>
      <c r="O43" s="7">
        <v>-1.8333333333333299</v>
      </c>
      <c r="P43" s="7">
        <v>2.9522195040342099</v>
      </c>
      <c r="Q43" s="7">
        <v>3.6817870057290798</v>
      </c>
      <c r="R43" s="7">
        <v>9</v>
      </c>
      <c r="S43" s="4"/>
      <c r="T43" s="8">
        <v>42.5</v>
      </c>
    </row>
    <row r="44" spans="2:20" x14ac:dyDescent="0.35">
      <c r="B44" s="5" t="s">
        <v>23</v>
      </c>
      <c r="C44" s="7">
        <v>8</v>
      </c>
      <c r="D44" s="7">
        <v>1</v>
      </c>
      <c r="E44" s="7">
        <v>1</v>
      </c>
      <c r="F44" s="7"/>
      <c r="K44" s="27"/>
      <c r="L44" s="5" t="s">
        <v>16</v>
      </c>
      <c r="M44" s="7">
        <v>6.46</v>
      </c>
      <c r="N44" s="7">
        <v>7.1192000000000002</v>
      </c>
      <c r="O44" s="7">
        <v>-0.65920000000000101</v>
      </c>
      <c r="P44" s="7">
        <v>2.9522195040342099</v>
      </c>
      <c r="Q44" s="7">
        <v>3.6817870057290798</v>
      </c>
      <c r="R44" s="7">
        <v>6.62</v>
      </c>
      <c r="S44" s="4"/>
      <c r="T44" s="8">
        <v>45.990031999999999</v>
      </c>
    </row>
    <row r="45" spans="2:20" x14ac:dyDescent="0.35">
      <c r="B45" s="5" t="s">
        <v>17</v>
      </c>
      <c r="C45" s="7">
        <v>8.6666666666666607</v>
      </c>
      <c r="D45" s="7">
        <v>3</v>
      </c>
      <c r="E45" s="7">
        <v>3</v>
      </c>
      <c r="F45" s="7"/>
      <c r="K45" s="27"/>
      <c r="L45" s="5" t="s">
        <v>19</v>
      </c>
      <c r="M45" s="7">
        <v>5.6666666666666599</v>
      </c>
      <c r="N45" s="7">
        <v>7.5</v>
      </c>
      <c r="O45" s="7">
        <v>-1.8333333333333299</v>
      </c>
      <c r="P45" s="7">
        <v>2.9522195040342099</v>
      </c>
      <c r="Q45" s="7">
        <v>3.6817870057290798</v>
      </c>
      <c r="R45" s="7">
        <v>9</v>
      </c>
      <c r="S45" s="4"/>
      <c r="T45" s="8">
        <v>42.5</v>
      </c>
    </row>
    <row r="46" spans="2:20" x14ac:dyDescent="0.35">
      <c r="B46" s="5" t="s">
        <v>20</v>
      </c>
      <c r="C46" s="7">
        <v>8.6666666666666607</v>
      </c>
      <c r="D46" s="7">
        <v>3</v>
      </c>
      <c r="E46" s="7">
        <v>3</v>
      </c>
      <c r="F46" s="7"/>
      <c r="K46" s="27"/>
      <c r="L46" s="5" t="s">
        <v>23</v>
      </c>
      <c r="M46" s="7">
        <v>5.6666666666666599</v>
      </c>
      <c r="N46" s="7">
        <v>4.38</v>
      </c>
      <c r="O46" s="7">
        <v>1.28666666666666</v>
      </c>
      <c r="P46" s="7">
        <v>2.9522195040342099</v>
      </c>
      <c r="Q46" s="7">
        <v>3.6817870057290798</v>
      </c>
      <c r="R46" s="7">
        <v>1</v>
      </c>
      <c r="S46" s="4"/>
      <c r="T46" s="8">
        <v>24.82</v>
      </c>
    </row>
    <row r="47" spans="2:20" x14ac:dyDescent="0.35">
      <c r="B47" s="11" t="s">
        <v>14</v>
      </c>
      <c r="C47" s="12">
        <v>3.00000005646418</v>
      </c>
      <c r="D47" s="12">
        <v>9.9999999435357907</v>
      </c>
      <c r="E47" s="23">
        <v>9.9999999435358102</v>
      </c>
      <c r="F47" s="12">
        <v>0.48295454545454503</v>
      </c>
      <c r="K47" s="27"/>
      <c r="L47" s="5" t="s">
        <v>17</v>
      </c>
      <c r="M47" s="7">
        <v>6.8888888888888804</v>
      </c>
      <c r="N47" s="7">
        <v>6.9133333333333304</v>
      </c>
      <c r="O47" s="7">
        <v>-2.4444444444442898E-2</v>
      </c>
      <c r="P47" s="7">
        <v>2.9522195040342099</v>
      </c>
      <c r="Q47" s="7">
        <v>3.6817870057290798</v>
      </c>
      <c r="R47" s="7">
        <v>5.3333333333333304</v>
      </c>
      <c r="S47" s="4"/>
      <c r="T47" s="8">
        <v>47.625185185185103</v>
      </c>
    </row>
    <row r="48" spans="2:20" x14ac:dyDescent="0.35">
      <c r="B48" s="5" t="s">
        <v>24</v>
      </c>
      <c r="C48" s="7">
        <v>3</v>
      </c>
      <c r="D48" s="7">
        <v>10</v>
      </c>
      <c r="E48" s="7">
        <v>10</v>
      </c>
      <c r="F48" s="7"/>
      <c r="K48" s="27"/>
      <c r="L48" s="5" t="s">
        <v>20</v>
      </c>
      <c r="M48" s="7">
        <v>7</v>
      </c>
      <c r="N48" s="7">
        <v>6.86</v>
      </c>
      <c r="O48" s="7">
        <v>0.13999999999999899</v>
      </c>
      <c r="P48" s="7">
        <v>2.9522195040342099</v>
      </c>
      <c r="Q48" s="7">
        <v>3.6817870057290798</v>
      </c>
      <c r="R48" s="7">
        <v>5</v>
      </c>
      <c r="S48" s="4"/>
      <c r="T48" s="8">
        <v>48.02</v>
      </c>
    </row>
    <row r="49" spans="2:20" x14ac:dyDescent="0.35">
      <c r="B49" s="5" t="s">
        <v>18</v>
      </c>
      <c r="C49" s="7">
        <v>3.39622641509433</v>
      </c>
      <c r="D49" s="7">
        <v>9.6037735849056496</v>
      </c>
      <c r="E49" s="7">
        <v>9.6037735849056602</v>
      </c>
      <c r="F49" s="7"/>
      <c r="K49" s="27"/>
      <c r="L49" s="11" t="s">
        <v>14</v>
      </c>
      <c r="M49" s="12">
        <v>6.9999999965032798</v>
      </c>
      <c r="N49" s="12">
        <v>6.85999999748236</v>
      </c>
      <c r="O49" s="12">
        <v>0.139999999020918</v>
      </c>
      <c r="P49" s="12">
        <v>2.9522195040342099</v>
      </c>
      <c r="Q49" s="12">
        <v>3.6817870057290798</v>
      </c>
      <c r="R49" s="23">
        <v>4.9999999895098597</v>
      </c>
      <c r="S49" s="20">
        <v>0.69060773480662996</v>
      </c>
      <c r="T49" s="24">
        <v>48.0199999583891</v>
      </c>
    </row>
    <row r="50" spans="2:20" x14ac:dyDescent="0.35">
      <c r="B50" s="5" t="s">
        <v>21</v>
      </c>
      <c r="C50" s="7">
        <v>3</v>
      </c>
      <c r="D50" s="7">
        <v>10</v>
      </c>
      <c r="E50" s="7">
        <v>10</v>
      </c>
      <c r="F50" s="7"/>
      <c r="K50" s="27"/>
      <c r="L50" s="5" t="s">
        <v>24</v>
      </c>
      <c r="M50" s="7">
        <v>5.6666666666666599</v>
      </c>
      <c r="N50" s="7">
        <v>7.5</v>
      </c>
      <c r="O50" s="7">
        <v>-1.8333333333333299</v>
      </c>
      <c r="P50" s="7">
        <v>2.9522195040342099</v>
      </c>
      <c r="Q50" s="7">
        <v>3.6817870057290798</v>
      </c>
      <c r="R50" s="7">
        <v>9</v>
      </c>
      <c r="S50" s="4"/>
      <c r="T50" s="8">
        <v>42.5</v>
      </c>
    </row>
    <row r="51" spans="2:20" x14ac:dyDescent="0.35">
      <c r="B51" s="11" t="s">
        <v>15</v>
      </c>
      <c r="C51" s="12">
        <v>6.4993272078954796</v>
      </c>
      <c r="D51" s="12">
        <v>6.5006727921045098</v>
      </c>
      <c r="E51" s="23">
        <v>6.5006727921045098</v>
      </c>
      <c r="F51" s="18">
        <v>0.49999928851813902</v>
      </c>
      <c r="K51" s="27"/>
      <c r="L51" s="5" t="s">
        <v>18</v>
      </c>
      <c r="M51" s="7">
        <v>6.4842767295597401</v>
      </c>
      <c r="N51" s="7">
        <v>7.10754716981132</v>
      </c>
      <c r="O51" s="7">
        <v>-0.62327044025157097</v>
      </c>
      <c r="P51" s="7">
        <v>2.9522195040342099</v>
      </c>
      <c r="Q51" s="7">
        <v>3.6817870057290798</v>
      </c>
      <c r="R51" s="7">
        <v>6.5471698113207504</v>
      </c>
      <c r="S51" s="4"/>
      <c r="T51" s="8">
        <v>46.0873027174557</v>
      </c>
    </row>
    <row r="52" spans="2:20" x14ac:dyDescent="0.35">
      <c r="B52" s="2" t="s">
        <v>28</v>
      </c>
      <c r="C52" s="7"/>
      <c r="D52" s="7"/>
      <c r="E52" s="7"/>
      <c r="F52" s="7"/>
      <c r="K52" s="27"/>
      <c r="L52" s="5" t="s">
        <v>21</v>
      </c>
      <c r="M52" s="7">
        <v>5.6666666666666599</v>
      </c>
      <c r="N52" s="7">
        <v>7.5</v>
      </c>
      <c r="O52" s="7">
        <v>-1.8333333333333299</v>
      </c>
      <c r="P52" s="7">
        <v>2.9522195040342099</v>
      </c>
      <c r="Q52" s="7">
        <v>3.6817870057290798</v>
      </c>
      <c r="R52" s="7">
        <v>9</v>
      </c>
      <c r="S52" s="4"/>
      <c r="T52" s="8">
        <v>42.5</v>
      </c>
    </row>
    <row r="53" spans="2:20" x14ac:dyDescent="0.35">
      <c r="B53" s="5" t="s">
        <v>22</v>
      </c>
      <c r="C53" s="7">
        <v>6</v>
      </c>
      <c r="D53" s="7">
        <v>6.08</v>
      </c>
      <c r="E53" s="7">
        <v>1</v>
      </c>
      <c r="F53" s="7"/>
      <c r="K53" s="27"/>
      <c r="L53" s="11" t="s">
        <v>15</v>
      </c>
      <c r="M53" s="12">
        <v>6.9999995298466304</v>
      </c>
      <c r="N53" s="12">
        <v>6.8599996614895797</v>
      </c>
      <c r="O53" s="12">
        <v>0.13999986835705699</v>
      </c>
      <c r="P53" s="12">
        <v>2.9522195040342099</v>
      </c>
      <c r="Q53" s="12">
        <v>3.6817870057290798</v>
      </c>
      <c r="R53" s="23">
        <v>4.9999985895399099</v>
      </c>
      <c r="S53" s="20">
        <v>0.50000000357340701</v>
      </c>
      <c r="T53" s="24">
        <v>48.019994405175098</v>
      </c>
    </row>
    <row r="54" spans="2:20" x14ac:dyDescent="0.35">
      <c r="B54" s="5" t="s">
        <v>16</v>
      </c>
      <c r="C54" s="7">
        <v>7.3066666666666604</v>
      </c>
      <c r="D54" s="7">
        <v>7.3343999999999996</v>
      </c>
      <c r="E54" s="7">
        <v>4.92</v>
      </c>
      <c r="F54" s="7"/>
      <c r="K54" s="27"/>
    </row>
    <row r="55" spans="2:20" x14ac:dyDescent="0.35">
      <c r="B55" s="5" t="s">
        <v>19</v>
      </c>
      <c r="C55" s="7">
        <v>7.3333333333333304</v>
      </c>
      <c r="D55" s="7">
        <v>7.36</v>
      </c>
      <c r="E55" s="7">
        <v>5</v>
      </c>
      <c r="F55" s="7"/>
      <c r="K55" s="27"/>
    </row>
    <row r="56" spans="2:20" x14ac:dyDescent="0.35">
      <c r="B56" s="5" t="s">
        <v>23</v>
      </c>
      <c r="C56" s="7">
        <v>6</v>
      </c>
      <c r="D56" s="7">
        <v>6.08</v>
      </c>
      <c r="E56" s="7">
        <v>1</v>
      </c>
      <c r="F56" s="7"/>
      <c r="K56" s="27"/>
    </row>
    <row r="57" spans="2:20" x14ac:dyDescent="0.35">
      <c r="B57" s="5" t="s">
        <v>17</v>
      </c>
      <c r="C57" s="7">
        <v>7.3333333333333304</v>
      </c>
      <c r="D57" s="7">
        <v>7.36</v>
      </c>
      <c r="E57" s="7">
        <v>5</v>
      </c>
      <c r="F57" s="7"/>
      <c r="K57" s="27"/>
    </row>
    <row r="58" spans="2:20" x14ac:dyDescent="0.35">
      <c r="B58" s="5" t="s">
        <v>20</v>
      </c>
      <c r="C58" s="7">
        <v>7.3333333333333304</v>
      </c>
      <c r="D58" s="7">
        <v>7.36</v>
      </c>
      <c r="E58" s="7">
        <v>5</v>
      </c>
      <c r="F58" s="7"/>
      <c r="K58" s="27"/>
    </row>
    <row r="59" spans="2:20" x14ac:dyDescent="0.35">
      <c r="B59" s="11" t="s">
        <v>14</v>
      </c>
      <c r="C59" s="12">
        <v>7.3333333292593297</v>
      </c>
      <c r="D59" s="12">
        <v>7.3599999956000701</v>
      </c>
      <c r="E59" s="23">
        <v>5.0000000122220003</v>
      </c>
      <c r="F59" s="18">
        <v>0.5</v>
      </c>
      <c r="K59" s="27"/>
    </row>
    <row r="60" spans="2:20" x14ac:dyDescent="0.35">
      <c r="B60" s="5" t="s">
        <v>24</v>
      </c>
      <c r="C60" s="7">
        <v>6</v>
      </c>
      <c r="D60" s="7">
        <v>6.08</v>
      </c>
      <c r="E60" s="7">
        <v>1</v>
      </c>
      <c r="F60" s="7"/>
      <c r="K60" s="27"/>
    </row>
    <row r="61" spans="2:20" x14ac:dyDescent="0.35">
      <c r="B61" s="5" t="s">
        <v>18</v>
      </c>
      <c r="C61" s="7">
        <v>7.3081761006289296</v>
      </c>
      <c r="D61" s="7">
        <v>7.3358490566037702</v>
      </c>
      <c r="E61" s="7">
        <v>4.9245283018867898</v>
      </c>
      <c r="F61" s="7"/>
      <c r="K61" s="27"/>
    </row>
    <row r="62" spans="2:20" x14ac:dyDescent="0.35">
      <c r="B62" s="5" t="s">
        <v>21</v>
      </c>
      <c r="C62" s="7">
        <v>7.3333333333333304</v>
      </c>
      <c r="D62" s="7">
        <v>7.36</v>
      </c>
      <c r="E62" s="7">
        <v>5</v>
      </c>
      <c r="F62" s="7"/>
      <c r="K62" s="27"/>
    </row>
    <row r="63" spans="2:20" x14ac:dyDescent="0.35">
      <c r="B63" s="11" t="s">
        <v>15</v>
      </c>
      <c r="C63" s="12">
        <v>7.3333311121503097</v>
      </c>
      <c r="D63" s="12">
        <v>7.3599978676642897</v>
      </c>
      <c r="E63" s="23">
        <v>4.9999933364509301</v>
      </c>
      <c r="F63" s="18">
        <v>0.50000024461694204</v>
      </c>
      <c r="K63" s="27"/>
    </row>
    <row r="64" spans="2:20" x14ac:dyDescent="0.35">
      <c r="B64" s="13" t="s">
        <v>29</v>
      </c>
      <c r="C64" s="14"/>
      <c r="D64" s="14"/>
      <c r="E64" s="14"/>
      <c r="F64" s="14"/>
      <c r="K64" s="27"/>
    </row>
    <row r="65" spans="2:11" x14ac:dyDescent="0.35">
      <c r="B65" s="5" t="s">
        <v>22</v>
      </c>
      <c r="C65" s="7">
        <v>6</v>
      </c>
      <c r="D65" s="7">
        <v>9</v>
      </c>
      <c r="E65" s="7">
        <v>7</v>
      </c>
      <c r="F65" s="7"/>
      <c r="K65" s="27"/>
    </row>
    <row r="66" spans="2:11" x14ac:dyDescent="0.35">
      <c r="B66" s="5" t="s">
        <v>16</v>
      </c>
      <c r="C66" s="7">
        <v>5</v>
      </c>
      <c r="D66" s="7">
        <v>9</v>
      </c>
      <c r="E66" s="7">
        <v>8</v>
      </c>
      <c r="F66" s="7"/>
      <c r="K66" s="27"/>
    </row>
    <row r="67" spans="2:11" x14ac:dyDescent="0.35">
      <c r="B67" s="5" t="s">
        <v>19</v>
      </c>
      <c r="C67" s="7">
        <v>5</v>
      </c>
      <c r="D67" s="7">
        <v>9</v>
      </c>
      <c r="E67" s="7">
        <v>8</v>
      </c>
      <c r="F67" s="7"/>
      <c r="K67" s="27"/>
    </row>
    <row r="68" spans="2:11" x14ac:dyDescent="0.35">
      <c r="B68" s="5" t="s">
        <v>23</v>
      </c>
      <c r="C68" s="7">
        <v>8</v>
      </c>
      <c r="D68" s="7">
        <v>3</v>
      </c>
      <c r="E68" s="7">
        <v>1</v>
      </c>
      <c r="F68" s="7"/>
      <c r="K68" s="27"/>
    </row>
    <row r="69" spans="2:11" x14ac:dyDescent="0.35">
      <c r="B69" s="5" t="s">
        <v>17</v>
      </c>
      <c r="C69" s="7">
        <v>8.6666666666666607</v>
      </c>
      <c r="D69" s="7">
        <v>5</v>
      </c>
      <c r="E69" s="7">
        <v>3</v>
      </c>
      <c r="F69" s="7"/>
      <c r="K69" s="27"/>
    </row>
    <row r="70" spans="2:11" x14ac:dyDescent="0.35">
      <c r="B70" s="5" t="s">
        <v>20</v>
      </c>
      <c r="C70" s="7">
        <v>8.6666666666666607</v>
      </c>
      <c r="D70" s="7">
        <v>5</v>
      </c>
      <c r="E70" s="7">
        <v>3</v>
      </c>
      <c r="F70" s="7"/>
      <c r="K70" s="27"/>
    </row>
    <row r="71" spans="2:11" x14ac:dyDescent="0.35">
      <c r="B71" s="11" t="s">
        <v>14</v>
      </c>
      <c r="C71" s="12">
        <v>6.0000008503729099</v>
      </c>
      <c r="D71" s="12">
        <v>8.9999991496270706</v>
      </c>
      <c r="E71" s="23">
        <v>6.9999991496270804</v>
      </c>
      <c r="F71" s="12">
        <v>0.48768472906403898</v>
      </c>
      <c r="K71" s="27"/>
    </row>
    <row r="72" spans="2:11" x14ac:dyDescent="0.35">
      <c r="B72" s="5" t="s">
        <v>24</v>
      </c>
      <c r="C72" s="7">
        <v>6</v>
      </c>
      <c r="D72" s="7">
        <v>9</v>
      </c>
      <c r="E72" s="7">
        <v>7</v>
      </c>
      <c r="F72" s="7"/>
      <c r="K72" s="27"/>
    </row>
    <row r="73" spans="2:11" x14ac:dyDescent="0.35">
      <c r="B73" s="5" t="s">
        <v>18</v>
      </c>
      <c r="C73" s="7">
        <v>5.28301886792452</v>
      </c>
      <c r="D73" s="7">
        <v>8.9999999999999893</v>
      </c>
      <c r="E73" s="7">
        <v>7.7169811320754702</v>
      </c>
      <c r="F73" s="7"/>
      <c r="K73" s="27"/>
    </row>
    <row r="74" spans="2:11" x14ac:dyDescent="0.35">
      <c r="B74" s="5" t="s">
        <v>21</v>
      </c>
      <c r="C74" s="7">
        <v>6</v>
      </c>
      <c r="D74" s="7">
        <v>9</v>
      </c>
      <c r="E74" s="7">
        <v>7</v>
      </c>
      <c r="F74" s="7"/>
      <c r="K74" s="27"/>
    </row>
    <row r="75" spans="2:11" x14ac:dyDescent="0.35">
      <c r="B75" s="11" t="s">
        <v>15</v>
      </c>
      <c r="C75" s="12">
        <v>7.4996974944369503</v>
      </c>
      <c r="D75" s="12">
        <v>7.5003025055630301</v>
      </c>
      <c r="E75" s="23">
        <v>5.5003025055630399</v>
      </c>
      <c r="F75" s="17">
        <v>0.49996090045901698</v>
      </c>
      <c r="K75" s="27"/>
    </row>
  </sheetData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9"/>
  <sheetViews>
    <sheetView workbookViewId="0">
      <selection activeCell="D12" sqref="D12"/>
    </sheetView>
  </sheetViews>
  <sheetFormatPr defaultRowHeight="14.5" x14ac:dyDescent="0.35"/>
  <cols>
    <col min="1" max="1" width="19.81640625" customWidth="1"/>
    <col min="2" max="2" width="14.26953125" customWidth="1"/>
    <col min="3" max="3" width="14.81640625" customWidth="1"/>
    <col min="4" max="4" width="13.6328125" customWidth="1"/>
    <col min="5" max="6" width="14.81640625" customWidth="1"/>
    <col min="10" max="10" width="19.08984375" customWidth="1"/>
    <col min="12" max="12" width="10.453125" customWidth="1"/>
    <col min="13" max="13" width="11.1796875" customWidth="1"/>
    <col min="14" max="14" width="19.7265625" customWidth="1"/>
  </cols>
  <sheetData>
    <row r="3" spans="1:14" x14ac:dyDescent="0.35">
      <c r="B3" s="5" t="s">
        <v>22</v>
      </c>
      <c r="C3" s="5" t="s">
        <v>16</v>
      </c>
      <c r="D3" s="5" t="s">
        <v>19</v>
      </c>
      <c r="E3" s="5" t="s">
        <v>23</v>
      </c>
      <c r="F3" s="5" t="s">
        <v>17</v>
      </c>
      <c r="G3" s="5" t="s">
        <v>20</v>
      </c>
      <c r="H3" s="11" t="s">
        <v>14</v>
      </c>
      <c r="I3" s="5" t="s">
        <v>24</v>
      </c>
      <c r="J3" s="5" t="s">
        <v>18</v>
      </c>
      <c r="K3" s="5" t="s">
        <v>21</v>
      </c>
      <c r="L3" s="11" t="s">
        <v>15</v>
      </c>
      <c r="M3" t="s">
        <v>19</v>
      </c>
    </row>
    <row r="4" spans="1:14" x14ac:dyDescent="0.35">
      <c r="A4" s="3" t="s">
        <v>32</v>
      </c>
      <c r="B4" s="7">
        <v>3</v>
      </c>
      <c r="C4" s="7">
        <v>3</v>
      </c>
      <c r="D4" s="7">
        <v>3</v>
      </c>
      <c r="E4" s="7">
        <v>8</v>
      </c>
      <c r="F4" s="7">
        <v>8.6666666669999994</v>
      </c>
      <c r="G4" s="7">
        <v>8.6666666669999994</v>
      </c>
      <c r="H4" s="12">
        <v>3.0000000560000002</v>
      </c>
      <c r="I4" s="7">
        <v>3</v>
      </c>
      <c r="J4" s="7">
        <v>3.3962264150000001</v>
      </c>
      <c r="K4" s="7">
        <v>3</v>
      </c>
      <c r="L4" s="12">
        <v>6.4993272080000004</v>
      </c>
      <c r="M4">
        <v>4.3333333329999997</v>
      </c>
      <c r="N4" s="7">
        <f>MAX(B4:M4)</f>
        <v>8.6666666669999994</v>
      </c>
    </row>
    <row r="5" spans="1:14" x14ac:dyDescent="0.35">
      <c r="A5" s="3" t="s">
        <v>33</v>
      </c>
      <c r="B5" s="7">
        <v>10</v>
      </c>
      <c r="C5" s="7">
        <v>10</v>
      </c>
      <c r="D5" s="7">
        <v>10</v>
      </c>
      <c r="E5" s="7">
        <v>1</v>
      </c>
      <c r="F5" s="7">
        <v>3</v>
      </c>
      <c r="G5" s="7">
        <v>3</v>
      </c>
      <c r="H5" s="12">
        <v>9.9999999440000007</v>
      </c>
      <c r="I5" s="7">
        <v>10</v>
      </c>
      <c r="J5" s="7">
        <v>9.6037735850000008</v>
      </c>
      <c r="K5" s="7">
        <v>10</v>
      </c>
      <c r="L5" s="12">
        <v>6.5006727919999996</v>
      </c>
      <c r="M5">
        <v>9.4</v>
      </c>
      <c r="N5" s="7">
        <f>MAX(B5:L5)</f>
        <v>10</v>
      </c>
    </row>
    <row r="8" spans="1:14" x14ac:dyDescent="0.35">
      <c r="B8" s="3" t="s">
        <v>32</v>
      </c>
      <c r="C8" s="3" t="s">
        <v>33</v>
      </c>
    </row>
    <row r="9" spans="1:14" x14ac:dyDescent="0.35">
      <c r="A9" s="5" t="s">
        <v>22</v>
      </c>
      <c r="B9" s="7">
        <v>3</v>
      </c>
      <c r="C9" s="7">
        <v>10</v>
      </c>
      <c r="D9">
        <f>B$20-B9</f>
        <v>5.6666666669999994</v>
      </c>
      <c r="E9">
        <f>C$20-C9</f>
        <v>0</v>
      </c>
      <c r="F9">
        <f>D9+E9</f>
        <v>5.6666666669999994</v>
      </c>
    </row>
    <row r="10" spans="1:14" x14ac:dyDescent="0.35">
      <c r="A10" s="5" t="s">
        <v>16</v>
      </c>
      <c r="B10" s="7">
        <v>3</v>
      </c>
      <c r="C10" s="7">
        <v>10</v>
      </c>
      <c r="D10">
        <f t="shared" ref="D10:D19" si="0">B$20-B10</f>
        <v>5.6666666669999994</v>
      </c>
      <c r="E10">
        <f t="shared" ref="E10:E19" si="1">C$20-C10</f>
        <v>0</v>
      </c>
      <c r="F10">
        <f t="shared" ref="F10:F19" si="2">D10+E10</f>
        <v>5.6666666669999994</v>
      </c>
    </row>
    <row r="11" spans="1:14" x14ac:dyDescent="0.35">
      <c r="A11" s="5" t="s">
        <v>19</v>
      </c>
      <c r="B11" s="7">
        <v>3</v>
      </c>
      <c r="C11" s="7">
        <v>10</v>
      </c>
      <c r="D11">
        <f t="shared" si="0"/>
        <v>5.6666666669999994</v>
      </c>
      <c r="E11">
        <f t="shared" si="1"/>
        <v>0</v>
      </c>
      <c r="F11">
        <f t="shared" si="2"/>
        <v>5.6666666669999994</v>
      </c>
    </row>
    <row r="12" spans="1:14" x14ac:dyDescent="0.35">
      <c r="A12" s="5" t="s">
        <v>23</v>
      </c>
      <c r="B12" s="7">
        <v>8</v>
      </c>
      <c r="C12" s="7">
        <v>1</v>
      </c>
      <c r="D12" t="s">
        <v>49</v>
      </c>
      <c r="E12">
        <f t="shared" si="1"/>
        <v>9</v>
      </c>
      <c r="F12" t="e">
        <f t="shared" si="2"/>
        <v>#VALUE!</v>
      </c>
    </row>
    <row r="13" spans="1:14" x14ac:dyDescent="0.35">
      <c r="A13" s="5" t="s">
        <v>17</v>
      </c>
      <c r="B13" s="7">
        <v>8.6666666669999994</v>
      </c>
      <c r="C13" s="7">
        <v>3</v>
      </c>
      <c r="D13">
        <f t="shared" si="0"/>
        <v>0</v>
      </c>
      <c r="E13">
        <f t="shared" si="1"/>
        <v>7</v>
      </c>
      <c r="F13">
        <f t="shared" si="2"/>
        <v>7</v>
      </c>
    </row>
    <row r="14" spans="1:14" x14ac:dyDescent="0.35">
      <c r="A14" s="5" t="s">
        <v>20</v>
      </c>
      <c r="B14" s="7">
        <v>8.6666666669999994</v>
      </c>
      <c r="C14" s="7">
        <v>3</v>
      </c>
      <c r="D14">
        <f t="shared" si="0"/>
        <v>0</v>
      </c>
      <c r="E14">
        <f t="shared" si="1"/>
        <v>7</v>
      </c>
      <c r="F14">
        <f t="shared" si="2"/>
        <v>7</v>
      </c>
    </row>
    <row r="15" spans="1:14" x14ac:dyDescent="0.35">
      <c r="A15" s="5" t="s">
        <v>24</v>
      </c>
      <c r="B15" s="7">
        <v>3</v>
      </c>
      <c r="C15" s="7">
        <v>10</v>
      </c>
      <c r="D15">
        <f t="shared" si="0"/>
        <v>5.6666666669999994</v>
      </c>
      <c r="E15">
        <f t="shared" si="1"/>
        <v>0</v>
      </c>
      <c r="F15">
        <f t="shared" si="2"/>
        <v>5.6666666669999994</v>
      </c>
    </row>
    <row r="16" spans="1:14" x14ac:dyDescent="0.35">
      <c r="A16" s="5" t="s">
        <v>18</v>
      </c>
      <c r="B16" s="7">
        <v>3.3962264150000001</v>
      </c>
      <c r="C16" s="7">
        <v>9.6037735850000008</v>
      </c>
      <c r="D16">
        <f t="shared" si="0"/>
        <v>5.2704402519999993</v>
      </c>
      <c r="E16">
        <f t="shared" si="1"/>
        <v>0.39622641499999922</v>
      </c>
      <c r="F16">
        <f t="shared" si="2"/>
        <v>5.6666666669999985</v>
      </c>
    </row>
    <row r="17" spans="1:16" x14ac:dyDescent="0.35">
      <c r="A17" s="5" t="s">
        <v>21</v>
      </c>
      <c r="B17" s="7">
        <v>3</v>
      </c>
      <c r="C17" s="7">
        <v>10</v>
      </c>
      <c r="D17">
        <f t="shared" si="0"/>
        <v>5.6666666669999994</v>
      </c>
      <c r="E17">
        <f t="shared" si="1"/>
        <v>0</v>
      </c>
      <c r="F17">
        <f t="shared" si="2"/>
        <v>5.6666666669999994</v>
      </c>
      <c r="N17" s="5"/>
      <c r="O17" s="7"/>
      <c r="P17" s="7"/>
    </row>
    <row r="18" spans="1:16" x14ac:dyDescent="0.35">
      <c r="A18" s="11" t="s">
        <v>15</v>
      </c>
      <c r="B18" s="12">
        <v>6.4993272080000004</v>
      </c>
      <c r="C18" s="12">
        <v>6.5006727919999996</v>
      </c>
      <c r="D18">
        <f t="shared" si="0"/>
        <v>2.167339458999999</v>
      </c>
      <c r="E18">
        <f t="shared" si="1"/>
        <v>3.4993272080000004</v>
      </c>
      <c r="F18">
        <f t="shared" si="2"/>
        <v>5.6666666669999994</v>
      </c>
      <c r="J18" s="15" t="s">
        <v>27</v>
      </c>
      <c r="K18" s="16"/>
      <c r="L18" s="16"/>
      <c r="N18" s="5"/>
      <c r="O18" s="7"/>
      <c r="P18" s="7"/>
    </row>
    <row r="19" spans="1:16" x14ac:dyDescent="0.35">
      <c r="A19" s="11" t="s">
        <v>14</v>
      </c>
      <c r="B19" s="12">
        <v>3.0000000560000002</v>
      </c>
      <c r="C19" s="12">
        <v>9.9999999440000007</v>
      </c>
      <c r="D19">
        <f t="shared" si="0"/>
        <v>5.6666666109999992</v>
      </c>
      <c r="E19">
        <f t="shared" si="1"/>
        <v>5.5999999304390258E-8</v>
      </c>
      <c r="F19">
        <f t="shared" si="2"/>
        <v>5.6666666669999985</v>
      </c>
      <c r="J19" s="5" t="s">
        <v>22</v>
      </c>
      <c r="K19" s="7">
        <v>3</v>
      </c>
      <c r="L19" s="7">
        <v>10</v>
      </c>
      <c r="N19" s="5"/>
      <c r="O19" s="7"/>
      <c r="P19" s="7"/>
    </row>
    <row r="20" spans="1:16" x14ac:dyDescent="0.35">
      <c r="B20" s="7">
        <f>N4</f>
        <v>8.6666666669999994</v>
      </c>
      <c r="C20" s="7">
        <f>N5</f>
        <v>10</v>
      </c>
      <c r="J20" s="5" t="s">
        <v>16</v>
      </c>
      <c r="K20" s="7">
        <v>3</v>
      </c>
      <c r="L20" s="7">
        <v>10</v>
      </c>
      <c r="N20" s="5"/>
      <c r="O20" s="7"/>
      <c r="P20" s="7"/>
    </row>
    <row r="21" spans="1:16" x14ac:dyDescent="0.35">
      <c r="J21" s="5" t="s">
        <v>19</v>
      </c>
      <c r="K21" s="7">
        <v>3</v>
      </c>
      <c r="L21" s="7">
        <v>10</v>
      </c>
    </row>
    <row r="22" spans="1:16" x14ac:dyDescent="0.35">
      <c r="J22" s="5" t="s">
        <v>23</v>
      </c>
      <c r="K22" s="7">
        <v>8</v>
      </c>
      <c r="L22" s="7">
        <v>1</v>
      </c>
    </row>
    <row r="23" spans="1:16" x14ac:dyDescent="0.35">
      <c r="J23" s="5" t="s">
        <v>17</v>
      </c>
      <c r="K23" s="7">
        <v>8.6666666669999994</v>
      </c>
      <c r="L23" s="7">
        <v>3</v>
      </c>
    </row>
    <row r="24" spans="1:16" x14ac:dyDescent="0.35">
      <c r="J24" s="5" t="s">
        <v>20</v>
      </c>
      <c r="K24" s="7">
        <v>8.6666666669999994</v>
      </c>
      <c r="L24" s="7">
        <v>3</v>
      </c>
    </row>
    <row r="25" spans="1:16" x14ac:dyDescent="0.35">
      <c r="J25" s="5" t="s">
        <v>24</v>
      </c>
      <c r="K25" s="7">
        <v>3</v>
      </c>
      <c r="L25" s="7">
        <v>10</v>
      </c>
    </row>
    <row r="26" spans="1:16" x14ac:dyDescent="0.35">
      <c r="J26" s="5" t="s">
        <v>18</v>
      </c>
      <c r="K26" s="7">
        <v>3.3962264150000001</v>
      </c>
      <c r="L26" s="7">
        <v>9.6037735850000008</v>
      </c>
    </row>
    <row r="27" spans="1:16" x14ac:dyDescent="0.35">
      <c r="J27" s="5" t="s">
        <v>21</v>
      </c>
      <c r="K27" s="7">
        <v>3</v>
      </c>
      <c r="L27" s="7">
        <v>10</v>
      </c>
    </row>
    <row r="28" spans="1:16" x14ac:dyDescent="0.35">
      <c r="J28" s="11" t="s">
        <v>15</v>
      </c>
      <c r="K28" s="12">
        <v>6.4993272080000004</v>
      </c>
      <c r="L28" s="12">
        <v>6.5006727919999996</v>
      </c>
    </row>
    <row r="29" spans="1:16" x14ac:dyDescent="0.35">
      <c r="J29" s="11" t="s">
        <v>14</v>
      </c>
      <c r="K29" s="12">
        <v>3.0000000560000002</v>
      </c>
      <c r="L29" s="12">
        <v>9.9999999440000007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5"/>
  <sheetViews>
    <sheetView workbookViewId="0">
      <selection activeCell="F31" sqref="F31"/>
    </sheetView>
  </sheetViews>
  <sheetFormatPr defaultRowHeight="14.5" x14ac:dyDescent="0.35"/>
  <cols>
    <col min="1" max="1" width="19.81640625" customWidth="1"/>
    <col min="2" max="2" width="14.26953125" customWidth="1"/>
    <col min="3" max="3" width="14.81640625" customWidth="1"/>
    <col min="4" max="4" width="22.453125" customWidth="1"/>
    <col min="5" max="6" width="14.81640625" customWidth="1"/>
    <col min="7" max="7" width="20.26953125" customWidth="1"/>
    <col min="8" max="8" width="10.54296875" customWidth="1"/>
    <col min="12" max="12" width="10.453125" customWidth="1"/>
    <col min="14" max="14" width="19.7265625" customWidth="1"/>
  </cols>
  <sheetData>
    <row r="3" spans="1:18" x14ac:dyDescent="0.35">
      <c r="B3" s="5" t="s">
        <v>22</v>
      </c>
      <c r="C3" s="5" t="s">
        <v>16</v>
      </c>
      <c r="D3" s="5" t="s">
        <v>19</v>
      </c>
      <c r="E3" s="5" t="s">
        <v>23</v>
      </c>
      <c r="F3" s="5" t="s">
        <v>17</v>
      </c>
      <c r="G3" s="5" t="s">
        <v>20</v>
      </c>
      <c r="H3" s="11" t="s">
        <v>14</v>
      </c>
      <c r="I3" s="5" t="s">
        <v>24</v>
      </c>
      <c r="J3" s="5" t="s">
        <v>18</v>
      </c>
      <c r="K3" s="5" t="s">
        <v>21</v>
      </c>
      <c r="L3" s="11" t="s">
        <v>15</v>
      </c>
    </row>
    <row r="4" spans="1:18" x14ac:dyDescent="0.35">
      <c r="A4" s="3" t="s">
        <v>32</v>
      </c>
      <c r="B4" s="7">
        <v>6</v>
      </c>
      <c r="C4" s="7">
        <v>5</v>
      </c>
      <c r="D4" s="7">
        <v>5</v>
      </c>
      <c r="E4" s="7">
        <v>8</v>
      </c>
      <c r="F4" s="7">
        <v>8.6666666669999994</v>
      </c>
      <c r="G4" s="7">
        <v>8.6666666669999994</v>
      </c>
      <c r="H4" s="12">
        <v>6.0000008500000002</v>
      </c>
      <c r="I4" s="7">
        <v>6</v>
      </c>
      <c r="J4" s="7">
        <v>5.2830188680000001</v>
      </c>
      <c r="K4" s="7">
        <v>6</v>
      </c>
      <c r="L4" s="12">
        <v>7.4996974940000003</v>
      </c>
      <c r="M4" s="7">
        <f>MAX(B4:L4)</f>
        <v>8.6666666669999994</v>
      </c>
    </row>
    <row r="5" spans="1:18" x14ac:dyDescent="0.35">
      <c r="A5" s="3" t="s">
        <v>33</v>
      </c>
      <c r="B5" s="7">
        <v>9</v>
      </c>
      <c r="C5" s="7">
        <v>9</v>
      </c>
      <c r="D5" s="7">
        <v>9</v>
      </c>
      <c r="E5" s="7">
        <v>3</v>
      </c>
      <c r="F5" s="7">
        <v>5</v>
      </c>
      <c r="G5" s="7">
        <v>5</v>
      </c>
      <c r="H5" s="12">
        <v>8.9999991500000007</v>
      </c>
      <c r="I5" s="7">
        <v>9</v>
      </c>
      <c r="J5" s="7">
        <v>9</v>
      </c>
      <c r="K5" s="7">
        <v>9</v>
      </c>
      <c r="L5" s="12">
        <v>7.5003025059999997</v>
      </c>
      <c r="M5" s="7">
        <f>MAX(B5:L5)</f>
        <v>9</v>
      </c>
    </row>
    <row r="8" spans="1:18" x14ac:dyDescent="0.35">
      <c r="B8" s="3" t="s">
        <v>32</v>
      </c>
      <c r="C8" s="3" t="s">
        <v>33</v>
      </c>
    </row>
    <row r="9" spans="1:18" x14ac:dyDescent="0.35">
      <c r="A9" s="5" t="s">
        <v>22</v>
      </c>
      <c r="B9" s="7">
        <v>6</v>
      </c>
      <c r="C9" s="7">
        <v>9</v>
      </c>
      <c r="D9">
        <f>B$18-B9</f>
        <v>2.6666666669999994</v>
      </c>
      <c r="E9">
        <f>C$18-C9</f>
        <v>0</v>
      </c>
      <c r="F9">
        <f>D9+E9</f>
        <v>2.6666666669999994</v>
      </c>
      <c r="N9" s="5"/>
      <c r="O9" s="5"/>
      <c r="P9" s="5"/>
      <c r="Q9" s="5"/>
      <c r="R9" s="5"/>
    </row>
    <row r="10" spans="1:18" x14ac:dyDescent="0.35">
      <c r="A10" s="5" t="s">
        <v>16</v>
      </c>
      <c r="B10" s="7">
        <v>5</v>
      </c>
      <c r="C10" s="7">
        <v>9</v>
      </c>
      <c r="D10">
        <f t="shared" ref="D10:E17" si="0">B$18-B10</f>
        <v>3.6666666669999994</v>
      </c>
      <c r="E10">
        <f t="shared" si="0"/>
        <v>0</v>
      </c>
      <c r="F10">
        <f t="shared" ref="F10:F17" si="1">D10+E10</f>
        <v>3.6666666669999994</v>
      </c>
      <c r="N10" s="7"/>
      <c r="O10" s="7"/>
      <c r="P10" s="7"/>
      <c r="Q10" s="7"/>
      <c r="R10" s="7"/>
    </row>
    <row r="11" spans="1:18" x14ac:dyDescent="0.35">
      <c r="A11" s="5" t="s">
        <v>23</v>
      </c>
      <c r="B11" s="7">
        <v>8</v>
      </c>
      <c r="C11" s="7">
        <v>3</v>
      </c>
      <c r="D11">
        <f t="shared" si="0"/>
        <v>0.66666666699999944</v>
      </c>
      <c r="E11">
        <f t="shared" si="0"/>
        <v>6</v>
      </c>
      <c r="F11">
        <f t="shared" si="1"/>
        <v>6.6666666669999994</v>
      </c>
      <c r="N11" s="7"/>
      <c r="O11" s="7"/>
      <c r="P11" s="7"/>
      <c r="Q11" s="7"/>
      <c r="R11" s="7"/>
    </row>
    <row r="12" spans="1:18" x14ac:dyDescent="0.35">
      <c r="A12" s="5" t="s">
        <v>17</v>
      </c>
      <c r="B12" s="7">
        <v>8.6666666669999994</v>
      </c>
      <c r="C12" s="7">
        <v>5</v>
      </c>
      <c r="D12">
        <f t="shared" si="0"/>
        <v>0</v>
      </c>
      <c r="E12">
        <f t="shared" si="0"/>
        <v>4</v>
      </c>
      <c r="F12">
        <f t="shared" si="1"/>
        <v>4</v>
      </c>
    </row>
    <row r="13" spans="1:18" x14ac:dyDescent="0.35">
      <c r="A13" s="5" t="s">
        <v>24</v>
      </c>
      <c r="B13" s="7">
        <v>6</v>
      </c>
      <c r="C13" s="7">
        <v>9</v>
      </c>
      <c r="D13">
        <f t="shared" si="0"/>
        <v>2.6666666669999994</v>
      </c>
      <c r="E13">
        <f t="shared" si="0"/>
        <v>0</v>
      </c>
      <c r="F13">
        <f t="shared" si="1"/>
        <v>2.6666666669999994</v>
      </c>
    </row>
    <row r="14" spans="1:18" x14ac:dyDescent="0.35">
      <c r="A14" s="5" t="s">
        <v>18</v>
      </c>
      <c r="B14" s="7">
        <v>5.2830188680000001</v>
      </c>
      <c r="C14" s="7">
        <v>9</v>
      </c>
      <c r="D14">
        <f t="shared" si="0"/>
        <v>3.3836477989999993</v>
      </c>
      <c r="E14">
        <f t="shared" si="0"/>
        <v>0</v>
      </c>
      <c r="F14">
        <f t="shared" si="1"/>
        <v>3.3836477989999993</v>
      </c>
      <c r="H14" s="15" t="s">
        <v>29</v>
      </c>
      <c r="I14" s="16" t="s">
        <v>43</v>
      </c>
      <c r="J14" s="16"/>
    </row>
    <row r="15" spans="1:18" x14ac:dyDescent="0.35">
      <c r="A15" s="5" t="s">
        <v>21</v>
      </c>
      <c r="B15" s="7">
        <v>6</v>
      </c>
      <c r="C15" s="7">
        <v>9</v>
      </c>
      <c r="D15">
        <f t="shared" si="0"/>
        <v>2.6666666669999994</v>
      </c>
      <c r="E15">
        <f t="shared" si="0"/>
        <v>0</v>
      </c>
      <c r="F15">
        <f t="shared" si="1"/>
        <v>2.6666666669999994</v>
      </c>
      <c r="H15" s="5" t="s">
        <v>22</v>
      </c>
      <c r="I15" s="7">
        <v>6</v>
      </c>
      <c r="J15" s="7">
        <v>9</v>
      </c>
    </row>
    <row r="16" spans="1:18" x14ac:dyDescent="0.35">
      <c r="A16" s="11" t="s">
        <v>15</v>
      </c>
      <c r="B16" s="12">
        <v>7.4996974940000003</v>
      </c>
      <c r="C16" s="12">
        <v>7.5003025059999997</v>
      </c>
      <c r="D16">
        <f t="shared" si="0"/>
        <v>1.1669691729999991</v>
      </c>
      <c r="E16">
        <f t="shared" si="0"/>
        <v>1.4996974940000003</v>
      </c>
      <c r="F16">
        <f t="shared" si="1"/>
        <v>2.6666666669999994</v>
      </c>
      <c r="H16" s="5" t="s">
        <v>16</v>
      </c>
      <c r="I16" s="7">
        <v>5</v>
      </c>
      <c r="J16" s="7">
        <v>9</v>
      </c>
    </row>
    <row r="17" spans="1:24" x14ac:dyDescent="0.35">
      <c r="A17" s="11" t="s">
        <v>14</v>
      </c>
      <c r="B17" s="12">
        <v>6.0000008500000002</v>
      </c>
      <c r="C17" s="12">
        <v>8.9999991500000007</v>
      </c>
      <c r="D17">
        <f t="shared" si="0"/>
        <v>2.6666658169999993</v>
      </c>
      <c r="E17">
        <f t="shared" si="0"/>
        <v>8.4999999927504177E-7</v>
      </c>
      <c r="F17">
        <f t="shared" si="1"/>
        <v>2.6666666669999985</v>
      </c>
      <c r="H17" s="5" t="s">
        <v>19</v>
      </c>
      <c r="I17" s="7">
        <v>5</v>
      </c>
      <c r="J17" s="7">
        <v>9</v>
      </c>
    </row>
    <row r="18" spans="1:24" x14ac:dyDescent="0.35">
      <c r="A18" s="28" t="s">
        <v>40</v>
      </c>
      <c r="B18" s="7">
        <f>M4</f>
        <v>8.6666666669999994</v>
      </c>
      <c r="C18" s="7">
        <f>M5</f>
        <v>9</v>
      </c>
      <c r="H18" s="5" t="s">
        <v>23</v>
      </c>
      <c r="I18" s="7">
        <v>8</v>
      </c>
      <c r="J18" s="7">
        <v>3</v>
      </c>
    </row>
    <row r="19" spans="1:24" x14ac:dyDescent="0.35">
      <c r="H19" s="5" t="s">
        <v>17</v>
      </c>
      <c r="I19" s="7">
        <v>8.6666666669999994</v>
      </c>
      <c r="J19" s="7">
        <v>5</v>
      </c>
    </row>
    <row r="20" spans="1:24" x14ac:dyDescent="0.35">
      <c r="H20" s="5" t="s">
        <v>20</v>
      </c>
      <c r="I20" s="7">
        <v>8.6666666669999994</v>
      </c>
      <c r="J20" s="7">
        <v>5</v>
      </c>
    </row>
    <row r="21" spans="1:24" x14ac:dyDescent="0.35">
      <c r="H21" s="11" t="s">
        <v>14</v>
      </c>
      <c r="I21" s="12">
        <v>6.0000008500000002</v>
      </c>
      <c r="J21" s="12">
        <v>8.9999991500000007</v>
      </c>
    </row>
    <row r="22" spans="1:24" x14ac:dyDescent="0.35">
      <c r="H22" s="5" t="s">
        <v>24</v>
      </c>
      <c r="I22" s="7">
        <v>6</v>
      </c>
      <c r="J22" s="7">
        <v>9</v>
      </c>
    </row>
    <row r="23" spans="1:24" x14ac:dyDescent="0.35">
      <c r="H23" s="5" t="s">
        <v>18</v>
      </c>
      <c r="I23" s="7">
        <v>5.2830188680000001</v>
      </c>
      <c r="J23" s="7">
        <v>9</v>
      </c>
    </row>
    <row r="24" spans="1:24" x14ac:dyDescent="0.35">
      <c r="H24" s="5" t="s">
        <v>21</v>
      </c>
      <c r="I24" s="7">
        <v>6</v>
      </c>
      <c r="J24" s="7">
        <v>9</v>
      </c>
      <c r="V24" s="5"/>
      <c r="W24" s="7"/>
      <c r="X24" s="7"/>
    </row>
    <row r="25" spans="1:24" x14ac:dyDescent="0.35">
      <c r="H25" s="11" t="s">
        <v>15</v>
      </c>
      <c r="I25" s="12">
        <v>7.4996974940000003</v>
      </c>
      <c r="J25" s="12">
        <v>7.5003025059999997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Relative_res (3)</vt:lpstr>
      <vt:lpstr>Sheet1</vt:lpstr>
      <vt:lpstr>Sheet9</vt:lpstr>
      <vt:lpstr>Relative_res</vt:lpstr>
      <vt:lpstr>Relative_res (2)</vt:lpstr>
      <vt:lpstr>gainRation</vt:lpstr>
      <vt:lpstr>Sheet3</vt:lpstr>
      <vt:lpstr>Sheet5</vt:lpstr>
      <vt:lpstr>Case_8</vt:lpstr>
      <vt:lpstr>Case_4</vt:lpstr>
      <vt:lpstr>Sheet11</vt:lpstr>
      <vt:lpstr>Sheet3 (2)</vt:lpstr>
      <vt:lpstr>Sheet2</vt:lpstr>
      <vt:lpstr>Sheet6</vt:lpstr>
    </vt:vector>
  </TitlesOfParts>
  <Company>Saga d.o.o. Beograd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Kovačević</dc:creator>
  <cp:lastModifiedBy>Ana Kovačević</cp:lastModifiedBy>
  <dcterms:created xsi:type="dcterms:W3CDTF">2020-11-22T11:30:35Z</dcterms:created>
  <dcterms:modified xsi:type="dcterms:W3CDTF">2021-01-11T13:31:22Z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9c95c984-29a9-4b61-af16-93580f485b33</vt:lpwstr>
  </property>
</Properties>
</file>