
<file path=[Content_Types].xml><?xml version="1.0" encoding="utf-8"?>
<Types xmlns="http://schemas.openxmlformats.org/package/2006/content-types">
  <Default Extension="wmf" ContentType="image/x-wmf"/>
  <Default Extension="gif" ContentType="image/gi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Média de Licenciatura" sheetId="1" state="visible" r:id="rId1"/>
  </sheets>
  <calcPr/>
</workbook>
</file>

<file path=xl/sharedStrings.xml><?xml version="1.0" encoding="utf-8"?>
<sst xmlns="http://schemas.openxmlformats.org/spreadsheetml/2006/main" count="51" uniqueCount="51">
  <si>
    <t>Ano</t>
  </si>
  <si>
    <t>Semestre</t>
  </si>
  <si>
    <t>HACS</t>
  </si>
  <si>
    <t>Créditos</t>
  </si>
  <si>
    <t>Nota</t>
  </si>
  <si>
    <t>Influência</t>
  </si>
  <si>
    <t xml:space="preserve">Média Actual</t>
  </si>
  <si>
    <t xml:space="preserve">Cadeiras Concluídas</t>
  </si>
  <si>
    <t xml:space="preserve">Projeto Integrador</t>
  </si>
  <si>
    <t>1º</t>
  </si>
  <si>
    <t>Gestão</t>
  </si>
  <si>
    <t>3º</t>
  </si>
  <si>
    <t>2º</t>
  </si>
  <si>
    <t xml:space="preserve">Projecto Integrador</t>
  </si>
  <si>
    <t xml:space="preserve">1º/ 2º</t>
  </si>
  <si>
    <t xml:space="preserve">HASS I</t>
  </si>
  <si>
    <t xml:space="preserve">HASS II</t>
  </si>
  <si>
    <t xml:space="preserve">Ciências Fundamentais</t>
  </si>
  <si>
    <t>Álgebra</t>
  </si>
  <si>
    <t xml:space="preserve">Área Principal</t>
  </si>
  <si>
    <t>CDI-I</t>
  </si>
  <si>
    <t>IEI</t>
  </si>
  <si>
    <t>FP</t>
  </si>
  <si>
    <t xml:space="preserve">L. Programação</t>
  </si>
  <si>
    <t>CDI-II</t>
  </si>
  <si>
    <t>IAC</t>
  </si>
  <si>
    <t xml:space="preserve">Matemática Discreta</t>
  </si>
  <si>
    <t>IAED</t>
  </si>
  <si>
    <t xml:space="preserve">Física I</t>
  </si>
  <si>
    <t>ASA</t>
  </si>
  <si>
    <t>CDI-III</t>
  </si>
  <si>
    <t xml:space="preserve">Prog. Objectos</t>
  </si>
  <si>
    <t xml:space="preserve">Física II</t>
  </si>
  <si>
    <t xml:space="preserve">Sist. Operativos</t>
  </si>
  <si>
    <t xml:space="preserve">Prob. Estatística</t>
  </si>
  <si>
    <t xml:space="preserve">Bases de Dados</t>
  </si>
  <si>
    <t xml:space="preserve">Teoria Computação</t>
  </si>
  <si>
    <t xml:space="preserve">Int. Artificial</t>
  </si>
  <si>
    <t>IPM</t>
  </si>
  <si>
    <t>AMS</t>
  </si>
  <si>
    <t>Aprendizagem</t>
  </si>
  <si>
    <t xml:space="preserve">Créditos Concluídos</t>
  </si>
  <si>
    <t>OC</t>
  </si>
  <si>
    <t xml:space="preserve">Ano Currícular</t>
  </si>
  <si>
    <t>Redes</t>
  </si>
  <si>
    <t>Compiladores</t>
  </si>
  <si>
    <t xml:space="preserve">Nº de Cadeiras</t>
  </si>
  <si>
    <t xml:space="preserve">Computação Gráfica</t>
  </si>
  <si>
    <t xml:space="preserve">Eng. de Software</t>
  </si>
  <si>
    <t xml:space="preserve">% Conclusão</t>
  </si>
  <si>
    <t xml:space="preserve">Sistemas Distribuídos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</si>
</sst>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"/>
  </numFmts>
  <fonts count="5">
    <font>
      <sz val="11.000000"/>
      <color theme="1"/>
      <name val="Calibri"/>
      <scheme val="minor"/>
    </font>
    <font>
      <b/>
      <sz val="11.000000"/>
      <color theme="0"/>
      <name val="Calibri"/>
      <scheme val="minor"/>
    </font>
    <font>
      <b/>
      <sz val="11.000000"/>
      <color theme="1"/>
      <name val="Calibri"/>
      <scheme val="minor"/>
    </font>
    <font>
      <u/>
      <sz val="11.000000"/>
      <color theme="1"/>
      <name val="Calibri"/>
      <scheme val="minor"/>
    </font>
    <font>
      <b/>
      <sz val="11.000000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9" tint="-0.499984740745262"/>
        <bgColor theme="9" tint="-0.499984740745262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83173B"/>
        <bgColor rgb="FF83173B"/>
      </patternFill>
    </fill>
    <fill>
      <patternFill patternType="solid">
        <fgColor rgb="FFED9BB6"/>
        <bgColor rgb="FFED9BB6"/>
      </patternFill>
    </fill>
    <fill>
      <patternFill patternType="solid">
        <fgColor theme="9" tint="-0.249977111117893"/>
        <bgColor theme="9" tint="-0.249977111117893"/>
      </patternFill>
    </fill>
    <fill>
      <patternFill patternType="solid">
        <fgColor rgb="FFDA2E67"/>
        <bgColor rgb="FFDA2E67"/>
      </patternFill>
    </fill>
    <fill>
      <patternFill patternType="solid">
        <fgColor rgb="FF332147"/>
        <bgColor rgb="FF332147"/>
      </patternFill>
    </fill>
    <fill>
      <patternFill patternType="solid">
        <fgColor rgb="FFC2BFDB"/>
        <bgColor rgb="FFC2BFDB"/>
      </patternFill>
    </fill>
    <fill>
      <patternFill patternType="solid">
        <fgColor rgb="FF6D48C8"/>
        <bgColor rgb="FF6D48C8"/>
      </patternFill>
    </fill>
    <fill>
      <patternFill patternType="solid"/>
    </fill>
    <fill>
      <patternFill patternType="solid">
        <fgColor theme="3"/>
        <bgColor theme="3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theme="3" tint="0.39997558519241921"/>
        <bgColor theme="3" tint="0.39997558519241921"/>
      </patternFill>
    </fill>
    <fill>
      <patternFill patternType="solid">
        <fgColor theme="3" tint="-0.249977111117893"/>
        <bgColor theme="3" tint="-0.249977111117893"/>
      </patternFill>
    </fill>
    <fill>
      <patternFill patternType="solid">
        <fgColor theme="4" tint="-0.499984740745262"/>
        <bgColor theme="4" tint="-0.499984740745262"/>
      </patternFill>
    </fill>
  </fills>
  <borders count="25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ck">
        <color auto="1"/>
      </bottom>
      <diagonal style="none"/>
    </border>
    <border>
      <left style="none"/>
      <right style="thick">
        <color auto="1"/>
      </right>
      <top style="none"/>
      <bottom style="none"/>
      <diagonal style="none"/>
    </border>
    <border>
      <left style="none"/>
      <right style="none"/>
      <top style="none"/>
      <bottom style="medium">
        <color auto="1"/>
      </bottom>
      <diagonal style="none"/>
    </border>
    <border>
      <left style="medium">
        <color auto="1"/>
      </left>
      <right style="none"/>
      <top style="none"/>
      <bottom style="medium">
        <color auto="1"/>
      </bottom>
      <diagonal style="none"/>
    </border>
    <border>
      <left style="medium">
        <color auto="1"/>
      </left>
      <right style="medium">
        <color auto="1"/>
      </right>
      <top style="none"/>
      <bottom style="medium">
        <color auto="1"/>
      </bottom>
      <diagonal style="none"/>
    </border>
    <border>
      <left style="medium">
        <color auto="1"/>
      </left>
      <right style="none"/>
      <top style="none"/>
      <bottom style="none"/>
      <diagonal style="none"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none"/>
      <diagonal style="none"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thick">
        <color auto="1"/>
      </bottom>
      <diagonal style="none"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none"/>
      <diagonal style="none"/>
    </border>
    <border>
      <left style="medium">
        <color auto="1"/>
      </left>
      <right style="medium">
        <color auto="1"/>
      </right>
      <top style="none"/>
      <bottom style="none"/>
      <diagonal style="none"/>
    </border>
    <border>
      <left style="medium">
        <color auto="1"/>
      </left>
      <right style="thick">
        <color auto="1"/>
      </right>
      <top style="medium">
        <color auto="1"/>
      </top>
      <bottom style="none"/>
      <diagonal style="none"/>
    </border>
    <border>
      <left style="none"/>
      <right style="none"/>
      <top style="thick">
        <color auto="1"/>
      </top>
      <bottom style="thick">
        <color auto="1"/>
      </bottom>
      <diagonal style="none"/>
    </border>
    <border>
      <left style="medium">
        <color auto="1"/>
      </left>
      <right style="medium">
        <color auto="1"/>
      </right>
      <top style="none"/>
      <bottom style="thick">
        <color auto="1"/>
      </bottom>
      <diagonal style="none"/>
    </border>
    <border>
      <left style="thick">
        <color auto="1"/>
      </left>
      <right style="thick">
        <color auto="1"/>
      </right>
      <top style="none"/>
      <bottom style="none"/>
      <diagonal style="none"/>
    </border>
    <border>
      <left style="medium">
        <color auto="1"/>
      </left>
      <right style="thick">
        <color auto="1"/>
      </right>
      <top style="none"/>
      <bottom style="medium">
        <color auto="1"/>
      </bottom>
      <diagonal style="none"/>
    </border>
    <border>
      <left style="medium">
        <color auto="1"/>
      </left>
      <right style="thick">
        <color auto="1"/>
      </right>
      <top style="none"/>
      <bottom style="none"/>
      <diagonal style="none"/>
    </border>
    <border>
      <left style="medium">
        <color auto="1"/>
      </left>
      <right style="thick">
        <color auto="1"/>
      </right>
      <top style="none"/>
      <bottom style="thick">
        <color auto="1"/>
      </bottom>
      <diagonal style="none"/>
    </border>
    <border>
      <left style="medium">
        <color auto="1"/>
      </left>
      <right style="none"/>
      <top style="medium">
        <color auto="1"/>
      </top>
      <bottom style="medium">
        <color auto="1"/>
      </bottom>
      <diagonal style="none"/>
    </border>
  </borders>
  <cellStyleXfs count="2">
    <xf fontId="0" fillId="0" borderId="0" numFmtId="0" applyNumberFormat="1" applyFont="1" applyFill="1" applyBorder="1"/>
    <xf fontId="0" fillId="0" borderId="0" numFmtId="9" applyNumberFormat="1" applyFont="0" applyFill="0" applyBorder="0" applyProtection="0"/>
  </cellStyleXfs>
  <cellXfs count="80">
    <xf fontId="0" fillId="0" borderId="0" numFmtId="0" xfId="0"/>
    <xf fontId="0" fillId="2" borderId="0" numFmtId="0" xfId="0" applyFill="1"/>
    <xf fontId="0" fillId="2" borderId="0" numFmtId="0" xfId="0" applyFill="1" applyAlignment="1">
      <alignment horizontal="center" vertical="center"/>
    </xf>
    <xf fontId="0" fillId="2" borderId="1" numFmtId="0" xfId="0" applyFill="1" applyBorder="1" applyAlignment="1">
      <alignment horizontal="center" vertical="center"/>
    </xf>
    <xf fontId="0" fillId="2" borderId="2" numFmtId="0" xfId="0" applyFill="1" applyBorder="1" applyAlignment="1">
      <alignment horizontal="center" vertical="center"/>
    </xf>
    <xf fontId="1" fillId="3" borderId="3" numFmtId="49" xfId="0" applyNumberFormat="1" applyFont="1" applyFill="1" applyBorder="1" applyAlignment="1">
      <alignment horizontal="center" vertical="center"/>
    </xf>
    <xf fontId="1" fillId="3" borderId="4" numFmtId="49" xfId="0" applyNumberFormat="1" applyFont="1" applyFill="1" applyBorder="1" applyAlignment="1">
      <alignment horizontal="center" vertical="center"/>
    </xf>
    <xf fontId="2" fillId="4" borderId="5" numFmtId="49" xfId="0" applyNumberFormat="1" applyFont="1" applyFill="1" applyBorder="1" applyAlignment="1">
      <alignment horizontal="center" vertical="center"/>
    </xf>
    <xf fontId="2" fillId="4" borderId="6" numFmtId="49" xfId="0" applyNumberFormat="1" applyFont="1" applyFill="1" applyBorder="1" applyAlignment="1">
      <alignment horizontal="center" vertical="center"/>
    </xf>
    <xf fontId="2" fillId="4" borderId="7" numFmtId="49" xfId="0" applyNumberFormat="1" applyFont="1" applyFill="1" applyBorder="1" applyAlignment="1">
      <alignment horizontal="center" vertical="center"/>
    </xf>
    <xf fontId="1" fillId="5" borderId="8" numFmtId="49" xfId="0" applyNumberFormat="1" applyFont="1" applyFill="1" applyBorder="1" applyAlignment="1">
      <alignment horizontal="center" vertical="center"/>
    </xf>
    <xf fontId="1" fillId="5" borderId="4" numFmtId="49" xfId="0" applyNumberFormat="1" applyFont="1" applyFill="1" applyBorder="1" applyAlignment="1">
      <alignment horizontal="center" vertical="center"/>
    </xf>
    <xf fontId="2" fillId="6" borderId="5" numFmtId="49" xfId="0" applyNumberFormat="1" applyFont="1" applyFill="1" applyBorder="1" applyAlignment="1">
      <alignment horizontal="center" vertical="center"/>
    </xf>
    <xf fontId="2" fillId="6" borderId="6" numFmtId="49" xfId="0" applyNumberFormat="1" applyFont="1" applyFill="1" applyBorder="1" applyAlignment="1">
      <alignment horizontal="center" vertical="center"/>
    </xf>
    <xf fontId="2" fillId="6" borderId="7" numFmtId="49" xfId="0" applyNumberFormat="1" applyFont="1" applyFill="1" applyBorder="1" applyAlignment="1">
      <alignment horizontal="center" vertical="center"/>
    </xf>
    <xf fontId="1" fillId="7" borderId="9" numFmtId="2" xfId="0" applyNumberFormat="1" applyFont="1" applyFill="1" applyBorder="1" applyAlignment="1">
      <alignment horizontal="center" vertical="center"/>
    </xf>
    <xf fontId="1" fillId="7" borderId="9" numFmtId="49" xfId="0" applyNumberFormat="1" applyFont="1" applyFill="1" applyBorder="1" applyAlignment="1">
      <alignment horizontal="center" vertical="center"/>
    </xf>
    <xf fontId="2" fillId="0" borderId="10" numFmtId="160" xfId="0" applyNumberFormat="1" applyFont="1" applyBorder="1" applyAlignment="1">
      <alignment horizontal="center" vertical="center"/>
    </xf>
    <xf fontId="0" fillId="0" borderId="10" numFmtId="1" xfId="0" applyNumberFormat="1" applyBorder="1" applyAlignment="1" applyProtection="1">
      <alignment horizontal="center" vertical="center"/>
      <protection locked="0"/>
    </xf>
    <xf fontId="0" fillId="0" borderId="10" numFmtId="2" xfId="0" applyNumberFormat="1" applyBorder="1" applyAlignment="1" applyProtection="1">
      <alignment horizontal="center" vertical="center"/>
      <protection hidden="1"/>
    </xf>
    <xf fontId="2" fillId="0" borderId="11" numFmtId="2" xfId="0" applyNumberFormat="1" applyFont="1" applyBorder="1" applyAlignment="1" applyProtection="1">
      <alignment horizontal="center" vertical="center"/>
      <protection hidden="1"/>
    </xf>
    <xf fontId="2" fillId="0" borderId="12" numFmtId="2" xfId="0" applyNumberFormat="1" applyFont="1" applyBorder="1" applyAlignment="1" applyProtection="1">
      <alignment horizontal="center" vertical="center" wrapText="1"/>
      <protection hidden="1"/>
    </xf>
    <xf fontId="1" fillId="8" borderId="8" numFmtId="49" xfId="0" applyNumberFormat="1" applyFont="1" applyFill="1" applyBorder="1" applyAlignment="1">
      <alignment horizontal="center" vertical="center"/>
    </xf>
    <xf fontId="2" fillId="0" borderId="13" numFmtId="160" xfId="0" applyNumberFormat="1" applyFont="1" applyBorder="1" applyAlignment="1">
      <alignment horizontal="center" vertical="center"/>
    </xf>
    <xf fontId="0" fillId="0" borderId="13" numFmtId="2" xfId="0" applyNumberFormat="1" applyBorder="1" applyAlignment="1" applyProtection="1">
      <alignment horizontal="center" vertical="center"/>
      <protection hidden="1"/>
    </xf>
    <xf fontId="2" fillId="0" borderId="14" numFmtId="2" xfId="0" applyNumberFormat="1" applyFont="1" applyBorder="1" applyAlignment="1" applyProtection="1">
      <alignment horizontal="center" vertical="center" wrapText="1"/>
      <protection hidden="1"/>
    </xf>
    <xf fontId="1" fillId="7" borderId="15" numFmtId="2" xfId="0" applyNumberFormat="1" applyFont="1" applyFill="1" applyBorder="1" applyAlignment="1">
      <alignment horizontal="center" vertical="center"/>
    </xf>
    <xf fontId="1" fillId="7" borderId="11" numFmtId="2" xfId="0" applyNumberFormat="1" applyFont="1" applyFill="1" applyBorder="1" applyAlignment="1">
      <alignment horizontal="center" vertical="center"/>
    </xf>
    <xf fontId="1" fillId="7" borderId="11" numFmtId="49" xfId="0" applyNumberFormat="1" applyFont="1" applyFill="1" applyBorder="1" applyAlignment="1">
      <alignment horizontal="center" vertical="center"/>
    </xf>
    <xf fontId="2" fillId="0" borderId="15" numFmtId="160" xfId="0" applyNumberFormat="1" applyFont="1" applyBorder="1" applyAlignment="1">
      <alignment horizontal="center" vertical="center"/>
    </xf>
    <xf fontId="0" fillId="0" borderId="15" numFmtId="1" xfId="0" applyNumberFormat="1" applyBorder="1" applyAlignment="1" applyProtection="1">
      <alignment horizontal="center" vertical="center"/>
      <protection locked="0"/>
    </xf>
    <xf fontId="2" fillId="0" borderId="16" numFmtId="2" xfId="0" applyNumberFormat="1" applyFont="1" applyBorder="1" applyAlignment="1" applyProtection="1">
      <alignment horizontal="center" vertical="center"/>
      <protection hidden="1"/>
    </xf>
    <xf fontId="2" fillId="0" borderId="17" numFmtId="2" xfId="0" applyNumberFormat="1" applyFont="1" applyBorder="1" applyAlignment="1" applyProtection="1">
      <alignment horizontal="center" vertical="center" wrapText="1"/>
      <protection hidden="1"/>
    </xf>
    <xf fontId="0" fillId="2" borderId="18" numFmtId="0" xfId="0" applyFill="1" applyBorder="1" applyAlignment="1">
      <alignment horizontal="center" vertical="center"/>
    </xf>
    <xf fontId="3" fillId="2" borderId="18" numFmtId="0" xfId="0" applyFont="1" applyFill="1" applyBorder="1" applyAlignment="1">
      <alignment horizontal="center" vertical="center"/>
    </xf>
    <xf fontId="0" fillId="0" borderId="18" numFmtId="0" xfId="0" applyBorder="1"/>
    <xf fontId="2" fillId="2" borderId="18" numFmtId="0" xfId="0" applyFont="1" applyFill="1" applyBorder="1" applyAlignment="1">
      <alignment horizontal="center" vertical="center"/>
    </xf>
    <xf fontId="1" fillId="7" borderId="13" numFmtId="2" xfId="0" applyNumberFormat="1" applyFont="1" applyFill="1" applyBorder="1" applyAlignment="1">
      <alignment horizontal="center" vertical="center"/>
    </xf>
    <xf fontId="1" fillId="7" borderId="8" numFmtId="2" xfId="0" applyNumberFormat="1" applyFont="1" applyFill="1" applyBorder="1" applyAlignment="1">
      <alignment horizontal="center" vertical="center"/>
    </xf>
    <xf fontId="1" fillId="7" borderId="8" numFmtId="49" xfId="0" applyNumberFormat="1" applyFont="1" applyFill="1" applyBorder="1" applyAlignment="1">
      <alignment horizontal="center" vertical="center"/>
    </xf>
    <xf fontId="0" fillId="0" borderId="13" numFmtId="1" xfId="0" applyNumberFormat="1" applyBorder="1" applyAlignment="1" applyProtection="1">
      <alignment horizontal="center" vertical="center"/>
      <protection locked="0"/>
    </xf>
    <xf fontId="2" fillId="0" borderId="19" numFmtId="2" xfId="0" applyNumberFormat="1" applyFont="1" applyBorder="1" applyAlignment="1" applyProtection="1">
      <alignment horizontal="center" vertical="center"/>
      <protection hidden="1"/>
    </xf>
    <xf fontId="0" fillId="2" borderId="20" numFmtId="0" xfId="0" applyFill="1" applyBorder="1" applyAlignment="1">
      <alignment horizontal="center" vertical="center"/>
    </xf>
    <xf fontId="1" fillId="9" borderId="3" numFmtId="49" xfId="0" applyNumberFormat="1" applyFont="1" applyFill="1" applyBorder="1" applyAlignment="1">
      <alignment horizontal="center" vertical="center"/>
    </xf>
    <xf fontId="1" fillId="9" borderId="4" numFmtId="49" xfId="0" applyNumberFormat="1" applyFont="1" applyFill="1" applyBorder="1" applyAlignment="1">
      <alignment horizontal="center" vertical="center"/>
    </xf>
    <xf fontId="4" fillId="10" borderId="5" numFmtId="49" xfId="0" applyNumberFormat="1" applyFont="1" applyFill="1" applyBorder="1" applyAlignment="1">
      <alignment horizontal="center" vertical="center"/>
    </xf>
    <xf fontId="4" fillId="10" borderId="6" numFmtId="49" xfId="0" applyNumberFormat="1" applyFont="1" applyFill="1" applyBorder="1" applyAlignment="1">
      <alignment horizontal="center" vertical="center"/>
    </xf>
    <xf fontId="4" fillId="10" borderId="7" numFmtId="49" xfId="0" applyNumberFormat="1" applyFont="1" applyFill="1" applyBorder="1" applyAlignment="1">
      <alignment horizontal="center" vertical="center"/>
    </xf>
    <xf fontId="1" fillId="11" borderId="10" numFmtId="2" xfId="0" applyNumberFormat="1" applyFont="1" applyFill="1" applyBorder="1" applyAlignment="1">
      <alignment horizontal="center" vertical="center"/>
    </xf>
    <xf fontId="1" fillId="11" borderId="9" numFmtId="2" xfId="0" applyNumberFormat="1" applyFont="1" applyFill="1" applyBorder="1" applyAlignment="1">
      <alignment horizontal="center" vertical="center"/>
    </xf>
    <xf fontId="1" fillId="11" borderId="9" numFmtId="49" xfId="0" applyNumberFormat="1" applyFont="1" applyFill="1" applyBorder="1" applyAlignment="1">
      <alignment horizontal="center" vertical="center"/>
    </xf>
    <xf fontId="0" fillId="12" borderId="10" numFmtId="1" xfId="0" applyNumberFormat="1" applyFill="1" applyBorder="1" applyAlignment="1" applyProtection="1">
      <alignment horizontal="center" vertical="center"/>
      <protection locked="0"/>
    </xf>
    <xf fontId="1" fillId="13" borderId="3" numFmtId="49" xfId="0" applyNumberFormat="1" applyFont="1" applyFill="1" applyBorder="1" applyAlignment="1">
      <alignment horizontal="center" vertical="center"/>
    </xf>
    <xf fontId="1" fillId="13" borderId="4" numFmtId="49" xfId="0" applyNumberFormat="1" applyFont="1" applyFill="1" applyBorder="1" applyAlignment="1">
      <alignment horizontal="center" vertical="center"/>
    </xf>
    <xf fontId="2" fillId="14" borderId="5" numFmtId="49" xfId="0" applyNumberFormat="1" applyFont="1" applyFill="1" applyBorder="1" applyAlignment="1">
      <alignment horizontal="center" vertical="center"/>
    </xf>
    <xf fontId="2" fillId="14" borderId="6" numFmtId="49" xfId="0" applyNumberFormat="1" applyFont="1" applyFill="1" applyBorder="1" applyAlignment="1">
      <alignment horizontal="center" vertical="center"/>
    </xf>
    <xf fontId="2" fillId="14" borderId="21" numFmtId="49" xfId="0" applyNumberFormat="1" applyFont="1" applyFill="1" applyBorder="1" applyAlignment="1">
      <alignment horizontal="center" vertical="center"/>
    </xf>
    <xf fontId="2" fillId="0" borderId="22" numFmtId="2" xfId="0" applyNumberFormat="1" applyFont="1" applyBorder="1" applyAlignment="1" applyProtection="1">
      <alignment horizontal="center" vertical="center" wrapText="1"/>
      <protection hidden="1"/>
    </xf>
    <xf fontId="1" fillId="15" borderId="10" numFmtId="2" xfId="0" applyNumberFormat="1" applyFont="1" applyFill="1" applyBorder="1" applyAlignment="1">
      <alignment horizontal="center" vertical="center"/>
    </xf>
    <xf fontId="1" fillId="15" borderId="9" numFmtId="2" xfId="0" applyNumberFormat="1" applyFont="1" applyFill="1" applyBorder="1" applyAlignment="1">
      <alignment horizontal="center" vertical="center"/>
    </xf>
    <xf fontId="1" fillId="15" borderId="9" numFmtId="49" xfId="0" applyNumberFormat="1" applyFont="1" applyFill="1" applyBorder="1" applyAlignment="1">
      <alignment horizontal="center" vertical="center"/>
    </xf>
    <xf fontId="2" fillId="0" borderId="21" numFmtId="2" xfId="0" applyNumberFormat="1" applyFont="1" applyBorder="1" applyAlignment="1" applyProtection="1">
      <alignment horizontal="center" vertical="center" wrapText="1"/>
      <protection hidden="1"/>
    </xf>
    <xf fontId="4" fillId="0" borderId="17" numFmtId="2" xfId="0" applyNumberFormat="1" applyFont="1" applyBorder="1" applyAlignment="1" applyProtection="1">
      <alignment horizontal="center" vertical="center" wrapText="1"/>
      <protection hidden="1"/>
    </xf>
    <xf fontId="1" fillId="11" borderId="13" numFmtId="2" xfId="0" applyNumberFormat="1" applyFont="1" applyFill="1" applyBorder="1" applyAlignment="1">
      <alignment horizontal="center" vertical="center"/>
    </xf>
    <xf fontId="1" fillId="11" borderId="8" numFmtId="49" xfId="0" applyNumberFormat="1" applyFont="1" applyFill="1" applyBorder="1" applyAlignment="1">
      <alignment horizontal="center" vertical="center"/>
    </xf>
    <xf fontId="2" fillId="0" borderId="23" numFmtId="2" xfId="0" applyNumberFormat="1" applyFont="1" applyBorder="1" applyAlignment="1" applyProtection="1">
      <alignment horizontal="center" vertical="center" wrapText="1"/>
      <protection hidden="1"/>
    </xf>
    <xf fontId="4" fillId="0" borderId="22" numFmtId="2" xfId="0" applyNumberFormat="1" applyFont="1" applyBorder="1" applyAlignment="1" applyProtection="1">
      <alignment horizontal="center" vertical="center" wrapText="1"/>
      <protection hidden="1"/>
    </xf>
    <xf fontId="1" fillId="16" borderId="9" numFmtId="49" xfId="0" applyNumberFormat="1" applyFont="1" applyFill="1" applyBorder="1" applyAlignment="1">
      <alignment horizontal="center" vertical="center"/>
    </xf>
    <xf fontId="2" fillId="0" borderId="9" numFmtId="2" xfId="0" applyNumberFormat="1" applyFont="1" applyBorder="1" applyAlignment="1" applyProtection="1">
      <alignment horizontal="center" vertical="center"/>
      <protection hidden="1"/>
    </xf>
    <xf fontId="2" fillId="2" borderId="0" numFmtId="0" xfId="0" applyFont="1" applyFill="1" applyAlignment="1">
      <alignment horizontal="center" vertical="center"/>
    </xf>
    <xf fontId="2" fillId="0" borderId="9" numFmtId="1" xfId="0" applyNumberFormat="1" applyFont="1" applyBorder="1" applyAlignment="1" applyProtection="1">
      <alignment horizontal="center" vertical="center"/>
      <protection hidden="1"/>
    </xf>
    <xf fontId="1" fillId="16" borderId="5" numFmtId="49" xfId="0" applyNumberFormat="1" applyFont="1" applyFill="1" applyBorder="1" applyAlignment="1">
      <alignment horizontal="center" vertical="center"/>
    </xf>
    <xf fontId="2" fillId="0" borderId="9" numFmtId="160" xfId="0" applyNumberFormat="1" applyFont="1" applyBorder="1" applyAlignment="1" applyProtection="1">
      <alignment horizontal="center" vertical="center"/>
      <protection hidden="1"/>
    </xf>
    <xf fontId="1" fillId="17" borderId="24" numFmtId="49" xfId="0" applyNumberFormat="1" applyFont="1" applyFill="1" applyBorder="1" applyAlignment="1">
      <alignment horizontal="center" vertical="center"/>
    </xf>
    <xf fontId="2" fillId="0" borderId="9" numFmtId="1" xfId="0" applyNumberFormat="1" applyFont="1" applyBorder="1" applyAlignment="1">
      <alignment horizontal="center" vertical="center"/>
    </xf>
    <xf fontId="2" fillId="0" borderId="9" numFmtId="10" xfId="1" applyNumberFormat="1" applyFont="1" applyBorder="1" applyAlignment="1">
      <alignment horizontal="center" vertical="center"/>
    </xf>
    <xf fontId="1" fillId="15" borderId="13" numFmtId="2" xfId="0" applyNumberFormat="1" applyFont="1" applyFill="1" applyBorder="1" applyAlignment="1">
      <alignment horizontal="center" vertical="center"/>
    </xf>
    <xf fontId="1" fillId="15" borderId="8" numFmtId="49" xfId="0" applyNumberFormat="1" applyFont="1" applyFill="1" applyBorder="1" applyAlignment="1">
      <alignment horizontal="center" vertical="center"/>
    </xf>
    <xf fontId="4" fillId="0" borderId="23" numFmtId="2" xfId="0" applyNumberFormat="1" applyFont="1" applyBorder="1" applyAlignment="1" applyProtection="1">
      <alignment horizontal="center" vertical="center" wrapText="1"/>
      <protection hidden="1"/>
    </xf>
    <xf fontId="3" fillId="2" borderId="0" numFmtId="0" xfId="0" applyFont="1" applyFill="1" applyAlignment="1">
      <alignment horizontal="center" vertic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14</xdr:col>
      <xdr:colOff>157246</xdr:colOff>
      <xdr:row>16</xdr:row>
      <xdr:rowOff>169348</xdr:rowOff>
    </xdr:from>
    <xdr:to>
      <xdr:col>18</xdr:col>
      <xdr:colOff>37876</xdr:colOff>
      <xdr:row>23</xdr:row>
      <xdr:rowOff>125939</xdr:rowOff>
    </xdr:to>
    <xdr:pic>
      <xdr:nvPicPr>
        <xdr:cNvPr id="3" name="Picture 2" descr="http://porthos.ist.utl.pt/img/istlogo.gif"/>
        <xdr:cNvPicPr>
          <a:picLocks noChangeAspect="1" noChangeArrowheads="1"/>
        </xdr:cNvPicPr>
      </xdr:nvPicPr>
      <xdr:blipFill>
        <a:blip r:embed="rId1"/>
        <a:stretch/>
      </xdr:blipFill>
      <xdr:spPr bwMode="auto">
        <a:xfrm>
          <a:off x="11161233" y="2484286"/>
          <a:ext cx="3377374" cy="1294516"/>
        </a:xfrm>
        <a:prstGeom prst="rect">
          <a:avLst/>
        </a:prstGeom>
        <a:noFill/>
      </xdr:spPr>
    </xdr:pic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07 - 2010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Folha1">
    <outlinePr applyStyles="0" summaryBelow="1" summaryRight="1" showOutlineSymbols="1"/>
    <pageSetUpPr autoPageBreaks="1" fitToPage="0"/>
  </sheetPr>
  <sheetViews>
    <sheetView zoomScale="70" workbookViewId="0">
      <selection activeCell="P14" activeCellId="0" sqref="P14:P15"/>
    </sheetView>
  </sheetViews>
  <sheetFormatPr defaultColWidth="9.08984375" defaultRowHeight="14.25"/>
  <cols>
    <col customWidth="1" min="1" max="1" style="2" width="2.6328125"/>
    <col customWidth="1" min="2" max="2" style="2" width="7.6328125"/>
    <col customWidth="1" min="3" max="3" style="2" width="9.6328125"/>
    <col customWidth="1" min="4" max="4" style="2" width="21.90625"/>
    <col customWidth="1" min="5" max="5" style="2" width="9.36328125"/>
    <col customWidth="1" min="6" max="6" style="2" width="8.6328125"/>
    <col bestFit="1" customWidth="1" min="7" max="7" style="2" width="9.90625"/>
    <col bestFit="1" customWidth="1" min="8" max="8" style="2" width="12.6328125"/>
    <col bestFit="1" customWidth="1" min="9" max="9" style="2" width="18.90625"/>
    <col customWidth="1" min="10" max="10" style="2" width="2.6328125"/>
    <col customWidth="1" min="11" max="11" style="2" width="7.6328125"/>
    <col customWidth="1" min="12" max="12" style="2" width="9.6328125"/>
    <col customWidth="1" min="13" max="13" style="2" width="20.90625"/>
    <col customWidth="1" min="14" max="14" style="2" width="9.36328125"/>
    <col customWidth="1" min="15" max="15" style="2" width="8.6328125"/>
    <col customWidth="1" min="16" max="16" style="2" width="9.90625"/>
    <col customWidth="1" min="17" max="17" style="2" width="12.6328125"/>
    <col bestFit="1" customWidth="1" min="18" max="18" style="2" width="18.90625"/>
    <col customWidth="1" min="19" max="19" style="1" width="20.6328125"/>
    <col customWidth="1" min="20" max="20" style="1" width="12.6328125"/>
    <col min="21" max="22" style="1" width="9.08984375"/>
    <col bestFit="1" customWidth="1" min="23" max="23" style="1" width="11.08984375"/>
    <col bestFit="1" customWidth="1" min="24" max="24" style="1" width="13.54296875"/>
    <col min="25" max="16384" style="1" width="9.08984375"/>
  </cols>
  <sheetData>
    <row r="1" ht="15">
      <c r="B1" s="3"/>
      <c r="C1" s="3"/>
      <c r="D1" s="3"/>
      <c r="E1" s="3"/>
      <c r="F1" s="3"/>
      <c r="G1" s="3"/>
      <c r="H1" s="3"/>
      <c r="I1" s="3"/>
      <c r="K1" s="3"/>
      <c r="L1" s="3"/>
      <c r="M1" s="3"/>
      <c r="N1" s="3"/>
      <c r="O1" s="3"/>
      <c r="P1" s="3"/>
      <c r="Q1" s="3"/>
      <c r="R1" s="3"/>
    </row>
    <row r="2" ht="15.5">
      <c r="A2" s="4"/>
      <c r="B2" s="5" t="s">
        <v>0</v>
      </c>
      <c r="C2" s="6" t="s">
        <v>1</v>
      </c>
      <c r="D2" s="6" t="s">
        <v>2</v>
      </c>
      <c r="E2" s="7" t="s">
        <v>3</v>
      </c>
      <c r="F2" s="7" t="s">
        <v>4</v>
      </c>
      <c r="G2" s="8" t="s">
        <v>5</v>
      </c>
      <c r="H2" s="8" t="s">
        <v>6</v>
      </c>
      <c r="I2" s="9" t="s">
        <v>7</v>
      </c>
      <c r="J2" s="4"/>
      <c r="K2" s="10" t="s">
        <v>0</v>
      </c>
      <c r="L2" s="11" t="s">
        <v>1</v>
      </c>
      <c r="M2" s="11" t="s">
        <v>8</v>
      </c>
      <c r="N2" s="12" t="s">
        <v>3</v>
      </c>
      <c r="O2" s="12" t="s">
        <v>4</v>
      </c>
      <c r="P2" s="13" t="s">
        <v>5</v>
      </c>
      <c r="Q2" s="13" t="s">
        <v>6</v>
      </c>
      <c r="R2" s="14" t="s">
        <v>7</v>
      </c>
    </row>
    <row r="3" ht="15" customHeight="1">
      <c r="A3" s="4"/>
      <c r="B3" s="15" t="s">
        <v>9</v>
      </c>
      <c r="C3" s="15" t="s">
        <v>9</v>
      </c>
      <c r="D3" s="16" t="s">
        <v>10</v>
      </c>
      <c r="E3" s="17">
        <v>3</v>
      </c>
      <c r="F3" s="18">
        <v>17</v>
      </c>
      <c r="G3" s="19">
        <f t="shared" ref="G3:G25" si="0">IF($F3&gt;0,$E3*$F3/$N$23,"")</f>
        <v>0.28333333333333333</v>
      </c>
      <c r="H3" s="20">
        <f>SUMPRODUCT(E3:E5,F3:F5)/SUM(IF(F3&gt;9,E3,0),IF(F4&gt;9,E4,0),IF(F5&gt;9,E5,0))</f>
        <v>17</v>
      </c>
      <c r="I3" s="21" t="str">
        <f>CONCATENATE(COUNTA(F3:F5)," / ",SUM(COUNTA(F3:F5),COUNTBLANK(F3:F5)))</f>
        <v xml:space="preserve">2 / 3</v>
      </c>
      <c r="J3" s="4"/>
      <c r="K3" s="22" t="s">
        <v>11</v>
      </c>
      <c r="L3" s="22" t="s">
        <v>12</v>
      </c>
      <c r="M3" s="22" t="s">
        <v>13</v>
      </c>
      <c r="N3" s="23">
        <v>6</v>
      </c>
      <c r="O3" s="24"/>
      <c r="P3" s="24" t="str">
        <f>IF($O3&gt;0,$N3*$O3/$N$23,"")</f>
        <v/>
      </c>
      <c r="Q3" s="23" t="e">
        <f>(N3*O3)/IF(O3&gt;9,N3,0)</f>
        <v>#DIV/0!</v>
      </c>
      <c r="R3" s="25" t="str">
        <f>CONCATENATE(COUNTA(O3)," / ",SUM(COUNTA(O3),COUNTBLANK(O3)))</f>
        <v xml:space="preserve">0 / 1</v>
      </c>
    </row>
    <row r="4" ht="15.5">
      <c r="A4" s="4"/>
      <c r="B4" s="26" t="s">
        <v>11</v>
      </c>
      <c r="C4" s="27" t="s">
        <v>14</v>
      </c>
      <c r="D4" s="28" t="s">
        <v>15</v>
      </c>
      <c r="E4" s="29">
        <v>3</v>
      </c>
      <c r="F4" s="30"/>
      <c r="G4" s="19" t="str">
        <f t="shared" si="0"/>
        <v/>
      </c>
      <c r="H4" s="31"/>
      <c r="I4" s="32"/>
      <c r="K4" s="33"/>
      <c r="L4" s="33"/>
      <c r="M4" s="33"/>
      <c r="N4" s="34"/>
      <c r="O4" s="35"/>
      <c r="P4" s="34"/>
      <c r="Q4" s="33"/>
      <c r="R4" s="36"/>
    </row>
    <row r="5" ht="15.5">
      <c r="A5" s="4"/>
      <c r="B5" s="37" t="s">
        <v>11</v>
      </c>
      <c r="C5" s="38" t="s">
        <v>14</v>
      </c>
      <c r="D5" s="39" t="s">
        <v>16</v>
      </c>
      <c r="E5" s="23">
        <v>3</v>
      </c>
      <c r="F5" s="40">
        <v>17</v>
      </c>
      <c r="G5" s="19">
        <f t="shared" si="0"/>
        <v>0.28333333333333333</v>
      </c>
      <c r="H5" s="41"/>
      <c r="I5" s="25" t="str">
        <f>CONCATENATE(SUM(IF(F3&gt;9,E3,0),IF(F4&gt;9,E4,0),IF(F5&gt;9,E5,0))," / ",SUM(E3:E5))</f>
        <v xml:space="preserve">6 / 9</v>
      </c>
      <c r="J5" s="42"/>
      <c r="K5" s="43" t="s">
        <v>0</v>
      </c>
      <c r="L5" s="44" t="s">
        <v>1</v>
      </c>
      <c r="M5" s="44" t="s">
        <v>17</v>
      </c>
      <c r="N5" s="45" t="s">
        <v>3</v>
      </c>
      <c r="O5" s="45" t="s">
        <v>4</v>
      </c>
      <c r="P5" s="46" t="s">
        <v>5</v>
      </c>
      <c r="Q5" s="46" t="s">
        <v>6</v>
      </c>
      <c r="R5" s="47" t="s">
        <v>7</v>
      </c>
    </row>
    <row r="6" ht="15.5">
      <c r="B6" s="33"/>
      <c r="C6" s="33"/>
      <c r="D6" s="33"/>
      <c r="E6" s="34"/>
      <c r="F6" s="35"/>
      <c r="G6" s="34"/>
      <c r="H6" s="33"/>
      <c r="I6" s="36"/>
      <c r="J6" s="4"/>
      <c r="K6" s="48" t="s">
        <v>9</v>
      </c>
      <c r="L6" s="49" t="s">
        <v>9</v>
      </c>
      <c r="M6" s="50" t="s">
        <v>18</v>
      </c>
      <c r="N6" s="17">
        <v>6</v>
      </c>
      <c r="O6" s="51">
        <v>14</v>
      </c>
      <c r="P6" s="19">
        <f t="shared" ref="P6:P9" si="1">IF($O6&gt;0,$N6*$O6/$N$23,"")</f>
        <v>0.46666666666666667</v>
      </c>
      <c r="Q6" s="20">
        <f>SUMPRODUCT(N6:N15,O6:O15)/SUM(IF(O6&gt;9,N6,0),IF(O7&gt;9,N7,0),IF(O8&gt;9,N8,0),IF(O9&gt;9,N9,0),IF(O10&gt;9,N10,0),IF(O11&gt;9,N11,0),IF(O12&gt;9,N12,0),IF(O13&gt;9,N13,0),IF(O14&gt;9,N14,0),IF(O15&gt;9,N15,0))</f>
        <v>13.699999999999999</v>
      </c>
      <c r="R6" s="32" t="str">
        <f>CONCATENATE(COUNTA(O6:O15)," / ",SUM(COUNTA(O6:O15),COUNTBLANK(O6:O15)),CHAR(10)," Cadeiras")</f>
        <v xml:space="preserve">10 / 10
 Cadeiras</v>
      </c>
    </row>
    <row r="7" ht="15.5" customHeight="1">
      <c r="A7" s="4"/>
      <c r="B7" s="52" t="s">
        <v>0</v>
      </c>
      <c r="C7" s="53" t="s">
        <v>1</v>
      </c>
      <c r="D7" s="53" t="s">
        <v>19</v>
      </c>
      <c r="E7" s="54" t="s">
        <v>3</v>
      </c>
      <c r="F7" s="54" t="s">
        <v>4</v>
      </c>
      <c r="G7" s="54" t="s">
        <v>5</v>
      </c>
      <c r="H7" s="55" t="s">
        <v>6</v>
      </c>
      <c r="I7" s="56" t="s">
        <v>7</v>
      </c>
      <c r="J7" s="42"/>
      <c r="K7" s="48" t="s">
        <v>9</v>
      </c>
      <c r="L7" s="49" t="s">
        <v>9</v>
      </c>
      <c r="M7" s="50" t="s">
        <v>20</v>
      </c>
      <c r="N7" s="17">
        <v>6</v>
      </c>
      <c r="O7" s="51">
        <v>13</v>
      </c>
      <c r="P7" s="19">
        <f t="shared" si="1"/>
        <v>0.43333333333333335</v>
      </c>
      <c r="Q7" s="31"/>
      <c r="R7" s="57"/>
    </row>
    <row r="8" ht="15.5" customHeight="1">
      <c r="A8" s="4"/>
      <c r="B8" s="58" t="s">
        <v>9</v>
      </c>
      <c r="C8" s="59" t="s">
        <v>9</v>
      </c>
      <c r="D8" s="60" t="s">
        <v>21</v>
      </c>
      <c r="E8" s="17">
        <v>3</v>
      </c>
      <c r="F8" s="18">
        <v>19</v>
      </c>
      <c r="G8" s="19">
        <f t="shared" si="0"/>
        <v>0.31666666666666665</v>
      </c>
      <c r="H8" s="20">
        <f>SUMPRODUCT(E8:E25,F8:F25)/SUM(IF(F8&gt;9,E8,0),IF(F9&gt;9,E9,0),IF(F10&gt;9,E10,0),IF(F11&gt;9,E11,0),IF(F12&gt;9,E12,0),IF(F13&gt;9,E13,0),IF(F14&gt;9,E14,0),IF(F15&gt;9,E15,0),IF(F16&gt;9,E16,0),IF(F17&gt;9,E17,0),IF(F18&gt;9,E18,0),IF(F19&gt;9,E19,0),IF(F20&gt;9,E20,0),IF(F21&gt;9,E21,0),IF(F22&gt;9,E22,0),IF(F23&gt;9,E23,0),IF(F24&gt;9,E24,0),IF(F25&gt;9,E25,0))</f>
        <v>16.68</v>
      </c>
      <c r="I8" s="32" t="str">
        <f>CONCATENATE(COUNTA(F8:F25)," / ",SUM(COUNTA(F8:F25),COUNTBLANK(F8:F25)),CHAR(10)," Cadeiras")</f>
        <v xml:space="preserve">13 / 18
 Cadeiras</v>
      </c>
      <c r="J8" s="42"/>
      <c r="K8" s="48" t="s">
        <v>9</v>
      </c>
      <c r="L8" s="49" t="s">
        <v>9</v>
      </c>
      <c r="M8" s="50" t="s">
        <v>22</v>
      </c>
      <c r="N8" s="17">
        <v>6</v>
      </c>
      <c r="O8" s="51">
        <v>19</v>
      </c>
      <c r="P8" s="19">
        <f t="shared" si="1"/>
        <v>0.6333333333333333</v>
      </c>
      <c r="Q8" s="31"/>
      <c r="R8" s="57"/>
    </row>
    <row r="9" ht="15" customHeight="1">
      <c r="A9" s="4"/>
      <c r="B9" s="58" t="s">
        <v>9</v>
      </c>
      <c r="C9" s="59" t="s">
        <v>9</v>
      </c>
      <c r="D9" s="60" t="s">
        <v>23</v>
      </c>
      <c r="E9" s="17">
        <v>6</v>
      </c>
      <c r="F9" s="18">
        <v>20</v>
      </c>
      <c r="G9" s="19">
        <f t="shared" si="0"/>
        <v>0.66666666666666663</v>
      </c>
      <c r="H9" s="31"/>
      <c r="I9" s="57"/>
      <c r="J9" s="42"/>
      <c r="K9" s="48" t="s">
        <v>9</v>
      </c>
      <c r="L9" s="49" t="s">
        <v>12</v>
      </c>
      <c r="M9" s="50" t="s">
        <v>24</v>
      </c>
      <c r="N9" s="17">
        <v>6</v>
      </c>
      <c r="O9" s="51">
        <v>13</v>
      </c>
      <c r="P9" s="19">
        <f t="shared" si="1"/>
        <v>0.43333333333333335</v>
      </c>
      <c r="Q9" s="31"/>
      <c r="R9" s="57"/>
    </row>
    <row r="10" ht="15" customHeight="1">
      <c r="A10" s="4"/>
      <c r="B10" s="58" t="s">
        <v>9</v>
      </c>
      <c r="C10" s="59" t="s">
        <v>12</v>
      </c>
      <c r="D10" s="60" t="s">
        <v>25</v>
      </c>
      <c r="E10" s="17">
        <v>6</v>
      </c>
      <c r="F10" s="18">
        <v>18</v>
      </c>
      <c r="G10" s="19">
        <f t="shared" si="0"/>
        <v>0.59999999999999998</v>
      </c>
      <c r="H10" s="31"/>
      <c r="I10" s="57"/>
      <c r="J10" s="42"/>
      <c r="K10" s="48" t="s">
        <v>9</v>
      </c>
      <c r="L10" s="49" t="s">
        <v>12</v>
      </c>
      <c r="M10" s="50" t="s">
        <v>26</v>
      </c>
      <c r="N10" s="17">
        <v>6</v>
      </c>
      <c r="O10" s="51">
        <v>13</v>
      </c>
      <c r="P10" s="19">
        <f>IF($O10&gt;0,$N10*$O10/$N$23,"")</f>
        <v>0.43333333333333335</v>
      </c>
      <c r="Q10" s="31"/>
      <c r="R10" s="61"/>
    </row>
    <row r="11" ht="15">
      <c r="A11" s="4"/>
      <c r="B11" s="58" t="s">
        <v>9</v>
      </c>
      <c r="C11" s="59" t="s">
        <v>12</v>
      </c>
      <c r="D11" s="60" t="s">
        <v>27</v>
      </c>
      <c r="E11" s="17">
        <v>6</v>
      </c>
      <c r="F11" s="18">
        <v>18</v>
      </c>
      <c r="G11" s="19">
        <f t="shared" si="0"/>
        <v>0.59999999999999998</v>
      </c>
      <c r="H11" s="31"/>
      <c r="I11" s="57"/>
      <c r="J11" s="42"/>
      <c r="K11" s="48" t="s">
        <v>9</v>
      </c>
      <c r="L11" s="49" t="s">
        <v>12</v>
      </c>
      <c r="M11" s="50" t="s">
        <v>28</v>
      </c>
      <c r="N11" s="17">
        <v>6</v>
      </c>
      <c r="O11" s="51">
        <v>14</v>
      </c>
      <c r="P11" s="19">
        <f>IF($O11&gt;0,$N11*$O11/$N$23,"")</f>
        <v>0.46666666666666667</v>
      </c>
      <c r="Q11" s="31"/>
      <c r="R11" s="57"/>
    </row>
    <row r="12" ht="15">
      <c r="A12" s="4"/>
      <c r="B12" s="58" t="s">
        <v>12</v>
      </c>
      <c r="C12" s="59" t="s">
        <v>9</v>
      </c>
      <c r="D12" s="60" t="s">
        <v>29</v>
      </c>
      <c r="E12" s="17">
        <v>6</v>
      </c>
      <c r="F12" s="18">
        <v>15</v>
      </c>
      <c r="G12" s="19">
        <f t="shared" si="0"/>
        <v>0.5</v>
      </c>
      <c r="H12" s="31"/>
      <c r="I12" s="57"/>
      <c r="J12" s="42"/>
      <c r="K12" s="48" t="s">
        <v>12</v>
      </c>
      <c r="L12" s="49" t="s">
        <v>9</v>
      </c>
      <c r="M12" s="50" t="s">
        <v>30</v>
      </c>
      <c r="N12" s="17">
        <v>6</v>
      </c>
      <c r="O12" s="51">
        <v>10</v>
      </c>
      <c r="P12" s="19">
        <f>IF($O12&gt;0,$N12*$O12/$N$23,"")</f>
        <v>0.33333333333333331</v>
      </c>
      <c r="Q12" s="31"/>
      <c r="R12" s="32" t="str">
        <f>CONCATENATE(SUM(IF(O6&gt;9,N6,0),IF(O7&gt;9,N7,0),IF(O8&gt;9,N8,0),IF(O9&gt;9,N9,0),IF(O10&gt;9,N10,0),IF(O11&gt;9,N11,0),IF(O12&gt;9,N12,0),IF(O13&gt;9,N13,0),IF(O14&gt;9,N14,0),IF(O15&gt;9,N15,0))," / ",SUM(N6:N15),CHAR(10)," Créditos")</f>
        <v xml:space="preserve">60 / 60
 Créditos</v>
      </c>
    </row>
    <row r="13" ht="15" customHeight="1">
      <c r="A13" s="4"/>
      <c r="B13" s="58" t="s">
        <v>12</v>
      </c>
      <c r="C13" s="59" t="s">
        <v>9</v>
      </c>
      <c r="D13" s="60" t="s">
        <v>31</v>
      </c>
      <c r="E13" s="17">
        <v>6</v>
      </c>
      <c r="F13" s="18">
        <v>19</v>
      </c>
      <c r="G13" s="19">
        <f t="shared" si="0"/>
        <v>0.6333333333333333</v>
      </c>
      <c r="H13" s="31"/>
      <c r="I13" s="57"/>
      <c r="J13" s="42"/>
      <c r="K13" s="48" t="s">
        <v>12</v>
      </c>
      <c r="L13" s="49" t="s">
        <v>9</v>
      </c>
      <c r="M13" s="50" t="s">
        <v>32</v>
      </c>
      <c r="N13" s="17">
        <v>6</v>
      </c>
      <c r="O13" s="51">
        <v>11</v>
      </c>
      <c r="P13" s="19">
        <f>IF($O13&gt;0,$N13*$O13/$N$23,"")</f>
        <v>0.36666666666666664</v>
      </c>
      <c r="Q13" s="31"/>
      <c r="R13" s="57"/>
    </row>
    <row r="14" ht="15" customHeight="1">
      <c r="A14" s="4"/>
      <c r="B14" s="58" t="s">
        <v>12</v>
      </c>
      <c r="C14" s="59" t="s">
        <v>9</v>
      </c>
      <c r="D14" s="60" t="s">
        <v>33</v>
      </c>
      <c r="E14" s="17">
        <v>6</v>
      </c>
      <c r="F14" s="18">
        <v>13</v>
      </c>
      <c r="G14" s="19">
        <f t="shared" si="0"/>
        <v>0.43333333333333335</v>
      </c>
      <c r="H14" s="31"/>
      <c r="I14" s="57"/>
      <c r="J14" s="42"/>
      <c r="K14" s="48" t="s">
        <v>12</v>
      </c>
      <c r="L14" s="49" t="s">
        <v>12</v>
      </c>
      <c r="M14" s="50" t="s">
        <v>34</v>
      </c>
      <c r="N14" s="17">
        <v>6</v>
      </c>
      <c r="O14" s="51">
        <v>15</v>
      </c>
      <c r="P14" s="19">
        <f>IF($O14&gt;0,$N14*$O14/$N$23,"")</f>
        <v>0.5</v>
      </c>
      <c r="Q14" s="31"/>
      <c r="R14" s="57"/>
    </row>
    <row r="15" ht="15">
      <c r="A15" s="4"/>
      <c r="B15" s="58" t="s">
        <v>12</v>
      </c>
      <c r="C15" s="58" t="s">
        <v>12</v>
      </c>
      <c r="D15" s="60" t="s">
        <v>35</v>
      </c>
      <c r="E15" s="17">
        <v>6</v>
      </c>
      <c r="F15" s="18">
        <v>17</v>
      </c>
      <c r="G15" s="19">
        <f t="shared" si="0"/>
        <v>0.56666666666666665</v>
      </c>
      <c r="H15" s="31"/>
      <c r="I15" s="62" t="str">
        <f>CONCATENATE(SUM(IF(F8&gt;9,E8,0),IF(F9&gt;9,E9,0),IF(F10&gt;9,E10,0),IF(F11&gt;9,E11,0),IF(F12&gt;9,E12,0),IF(F13&gt;9,E13,0),IF(F14&gt;9,E14,0),IF(F15&gt;9,E15,0),IF(F16&gt;9,E16,0),IF(F17&gt;9,E17,0),IF(F18&gt;9,E18,0),IF(F19&gt;9,E19,0),IF(F20&gt;9,E20,0),IF(F21&gt;9,E21,0),IF(F22&gt;9,E22,0),IF(F23&gt;9,E23,0),IF(F24&gt;9,E24,0),IF(F25&gt;9,E25,0))," / ",SUM(E8:E25),CHAR(10)," Créditos")</f>
        <v xml:space="preserve">75 / 105
 Créditos</v>
      </c>
      <c r="J15" s="42"/>
      <c r="K15" s="63" t="s">
        <v>12</v>
      </c>
      <c r="L15" s="63" t="s">
        <v>12</v>
      </c>
      <c r="M15" s="64" t="s">
        <v>36</v>
      </c>
      <c r="N15" s="23">
        <v>6</v>
      </c>
      <c r="O15" s="40">
        <v>15</v>
      </c>
      <c r="P15" s="19">
        <f>IF($O15&gt;0,$N15*$O15/$N$23,"")</f>
        <v>0.5</v>
      </c>
      <c r="Q15" s="41"/>
      <c r="R15" s="65"/>
    </row>
    <row r="16" ht="15">
      <c r="A16" s="4"/>
      <c r="B16" s="58" t="s">
        <v>12</v>
      </c>
      <c r="C16" s="58" t="s">
        <v>12</v>
      </c>
      <c r="D16" s="60" t="s">
        <v>37</v>
      </c>
      <c r="E16" s="17">
        <v>6</v>
      </c>
      <c r="F16" s="18">
        <v>15</v>
      </c>
      <c r="G16" s="19">
        <f t="shared" si="0"/>
        <v>0.5</v>
      </c>
      <c r="H16" s="31"/>
      <c r="I16" s="66"/>
    </row>
    <row r="17" ht="15">
      <c r="A17" s="4"/>
      <c r="B17" s="58" t="s">
        <v>12</v>
      </c>
      <c r="C17" s="58" t="s">
        <v>12</v>
      </c>
      <c r="D17" s="60" t="s">
        <v>38</v>
      </c>
      <c r="E17" s="17">
        <v>6</v>
      </c>
      <c r="F17" s="18">
        <v>18</v>
      </c>
      <c r="G17" s="19">
        <f t="shared" si="0"/>
        <v>0.59999999999999998</v>
      </c>
      <c r="H17" s="31"/>
      <c r="I17" s="66"/>
      <c r="M17" s="67" t="s">
        <v>6</v>
      </c>
      <c r="N17" s="68">
        <f>SUM(SUMPRODUCT(N6:N15,O6:O15),SUMPRODUCT(E8:E25,F8:F25),SUMPRODUCT(E3:E5,F3:F5),(N3*O3))/N19</f>
        <v>15.425531914893616</v>
      </c>
      <c r="Q17" s="69"/>
      <c r="R17" s="69"/>
    </row>
    <row r="18" ht="15">
      <c r="A18" s="4"/>
      <c r="B18" s="58" t="s">
        <v>11</v>
      </c>
      <c r="C18" s="59" t="s">
        <v>9</v>
      </c>
      <c r="D18" s="60" t="s">
        <v>39</v>
      </c>
      <c r="E18" s="17">
        <v>6</v>
      </c>
      <c r="F18" s="18">
        <v>18</v>
      </c>
      <c r="G18" s="19">
        <f t="shared" si="0"/>
        <v>0.59999999999999998</v>
      </c>
      <c r="H18" s="31"/>
      <c r="I18" s="66"/>
      <c r="M18" s="67" t="s">
        <v>7</v>
      </c>
      <c r="N18" s="70">
        <f>COUNTA(O6:O15,F8:F25,F3:F5,O3)</f>
        <v>25</v>
      </c>
      <c r="Q18" s="69"/>
      <c r="R18" s="69"/>
    </row>
    <row r="19" ht="15">
      <c r="A19" s="4"/>
      <c r="B19" s="58" t="s">
        <v>11</v>
      </c>
      <c r="C19" s="59" t="s">
        <v>9</v>
      </c>
      <c r="D19" s="60" t="s">
        <v>40</v>
      </c>
      <c r="E19" s="17">
        <v>6</v>
      </c>
      <c r="F19" s="18">
        <v>15</v>
      </c>
      <c r="G19" s="19">
        <f t="shared" si="0"/>
        <v>0.5</v>
      </c>
      <c r="H19" s="31"/>
      <c r="I19" s="66"/>
      <c r="M19" s="71" t="s">
        <v>41</v>
      </c>
      <c r="N19" s="72">
        <f>SUM(IF(O6&gt;9,N6,0),IF(O7&gt;9,N7,0),IF(O8&gt;9,N8,0),IF(O9&gt;9,N9,0),IF(O10&gt;9,N10,0),IF(O11&gt;9,N11,0),IF(O12&gt;9,N12,0),IF(O13&gt;9,N13,0),IF(O14&gt;9,N14,0),IF(O15&gt;9,N15,0),IF(F8&gt;9,E8,0),IF(F9&gt;9,E9,0),IF(F10&gt;9,E10,0),IF(F11&gt;9,E11,0),IF(F12&gt;9,E12,0),IF(F13&gt;9,E13,0),IF(F14&gt;9,E14,0),IF(F15&gt;9,E15,0),IF(F16&gt;9,E16,0),IF(F17&gt;9,E17,0),IF(F18&gt;9,E18,0),IF(F19&gt;9,E19,0),IF(F20&gt;9,E20,0),IF(F21&gt;9,E21,0),IF(F22&gt;9,E22,0),IF(F23&gt;9,E23,0),IF(F24&gt;9,E24,0),IF(F25&gt;9,E25,0),IF(F3&gt;9,E3,0),IF(F4&gt;9,E4,0),IF(F5&gt;9,E5,0), IF(O3&gt;9,N3,0))</f>
        <v>141</v>
      </c>
      <c r="Q19" s="69"/>
      <c r="R19" s="69"/>
    </row>
    <row r="20" ht="15">
      <c r="A20" s="4"/>
      <c r="B20" s="58" t="s">
        <v>11</v>
      </c>
      <c r="C20" s="58" t="s">
        <v>9</v>
      </c>
      <c r="D20" s="60" t="s">
        <v>42</v>
      </c>
      <c r="E20" s="17">
        <v>6</v>
      </c>
      <c r="F20" s="18">
        <v>13</v>
      </c>
      <c r="G20" s="19">
        <f t="shared" si="0"/>
        <v>0.43333333333333335</v>
      </c>
      <c r="H20" s="31"/>
      <c r="I20" s="66"/>
      <c r="M20" s="71" t="s">
        <v>43</v>
      </c>
      <c r="N20" s="70">
        <f>MIN(TRUNC((N19+24)/60+1,0),3)</f>
        <v>3</v>
      </c>
      <c r="Q20" s="69"/>
      <c r="R20" s="69"/>
    </row>
    <row r="21" ht="15">
      <c r="A21" s="4"/>
      <c r="B21" s="58" t="s">
        <v>11</v>
      </c>
      <c r="C21" s="58" t="s">
        <v>9</v>
      </c>
      <c r="D21" s="60" t="s">
        <v>44</v>
      </c>
      <c r="E21" s="17">
        <v>6</v>
      </c>
      <c r="F21" s="18"/>
      <c r="G21" s="19" t="str">
        <f t="shared" si="0"/>
        <v/>
      </c>
      <c r="H21" s="31"/>
      <c r="I21" s="66"/>
      <c r="M21" s="1"/>
      <c r="N21" s="1"/>
      <c r="Q21" s="69"/>
      <c r="R21" s="69"/>
    </row>
    <row r="22" ht="15">
      <c r="A22" s="4"/>
      <c r="B22" s="58" t="s">
        <v>11</v>
      </c>
      <c r="C22" s="58" t="s">
        <v>12</v>
      </c>
      <c r="D22" s="60" t="s">
        <v>45</v>
      </c>
      <c r="E22" s="17">
        <v>6</v>
      </c>
      <c r="F22" s="18"/>
      <c r="G22" s="19" t="str">
        <f t="shared" si="0"/>
        <v/>
      </c>
      <c r="H22" s="31"/>
      <c r="I22" s="66"/>
      <c r="M22" s="73" t="s">
        <v>46</v>
      </c>
      <c r="N22" s="74">
        <f>COUNTA(N6:N15,E8:E25,E3:E5,N3)</f>
        <v>32</v>
      </c>
      <c r="Q22" s="69"/>
      <c r="R22" s="69"/>
    </row>
    <row r="23" ht="15">
      <c r="A23" s="4"/>
      <c r="B23" s="58" t="s">
        <v>11</v>
      </c>
      <c r="C23" s="58" t="s">
        <v>12</v>
      </c>
      <c r="D23" s="60" t="s">
        <v>47</v>
      </c>
      <c r="E23" s="17">
        <v>6</v>
      </c>
      <c r="F23" s="18"/>
      <c r="G23" s="19" t="str">
        <f t="shared" si="0"/>
        <v/>
      </c>
      <c r="H23" s="31"/>
      <c r="I23" s="66"/>
      <c r="M23" s="73" t="s">
        <v>3</v>
      </c>
      <c r="N23" s="74">
        <f>SUM($N$6:$N$15,$E$8:$E$25,$E$3:$E$5,$N$3)</f>
        <v>180</v>
      </c>
      <c r="O23" s="69"/>
      <c r="P23" s="69"/>
      <c r="Q23" s="1"/>
      <c r="R23" s="1"/>
    </row>
    <row r="24" ht="15">
      <c r="A24" s="4"/>
      <c r="B24" s="58" t="s">
        <v>11</v>
      </c>
      <c r="C24" s="58" t="s">
        <v>12</v>
      </c>
      <c r="D24" s="60" t="s">
        <v>48</v>
      </c>
      <c r="E24" s="17">
        <v>6</v>
      </c>
      <c r="F24" s="18"/>
      <c r="G24" s="19" t="str">
        <f t="shared" si="0"/>
        <v/>
      </c>
      <c r="H24" s="31"/>
      <c r="I24" s="66"/>
      <c r="M24" s="73" t="s">
        <v>49</v>
      </c>
      <c r="N24" s="75">
        <f>N19/N23</f>
        <v>0.78333333333333333</v>
      </c>
      <c r="O24" s="69"/>
      <c r="P24" s="69"/>
      <c r="Q24" s="1"/>
      <c r="R24" s="1"/>
    </row>
    <row r="25" ht="15">
      <c r="A25" s="4"/>
      <c r="B25" s="76" t="s">
        <v>11</v>
      </c>
      <c r="C25" s="76" t="s">
        <v>12</v>
      </c>
      <c r="D25" s="77" t="s">
        <v>50</v>
      </c>
      <c r="E25" s="23">
        <v>6</v>
      </c>
      <c r="F25" s="40"/>
      <c r="G25" s="40" t="str">
        <f t="shared" si="0"/>
        <v/>
      </c>
      <c r="H25" s="41"/>
      <c r="I25" s="78"/>
      <c r="M25" s="69"/>
      <c r="N25" s="69"/>
      <c r="O25" s="1"/>
      <c r="P25" s="1"/>
      <c r="Q25" s="1"/>
      <c r="R25" s="1"/>
    </row>
    <row r="26" ht="15"/>
    <row r="29">
      <c r="R29" s="79"/>
    </row>
    <row r="30">
      <c r="Q30" s="1"/>
      <c r="R30" s="1"/>
    </row>
    <row r="33">
      <c r="AD33" s="2"/>
    </row>
  </sheetData>
  <mergeCells count="7">
    <mergeCell ref="H3:H5"/>
    <mergeCell ref="Q6:Q15"/>
    <mergeCell ref="R6:R10"/>
    <mergeCell ref="H8:H25"/>
    <mergeCell ref="I8:I14"/>
    <mergeCell ref="R12:R15"/>
    <mergeCell ref="I15:I25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1200" verticalDpi="12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Machado</dc:creator>
  <dc:description>A pass para desproteger é "IST"</dc:description>
  <cp:revision>1</cp:revision>
  <dcterms:created xsi:type="dcterms:W3CDTF">2009-06-16T16:42:47Z</dcterms:created>
  <dcterms:modified xsi:type="dcterms:W3CDTF">2024-01-30T14:51:27Z</dcterms:modified>
</cp:coreProperties>
</file>