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C:\Users\Utilizador\Documents\IST\"/>
    </mc:Choice>
  </mc:AlternateContent>
  <xr:revisionPtr revIDLastSave="0" documentId="13_ncr:1_{455F00DF-BD11-4FA7-8087-86B9E3D7BAE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Média de Licenciatu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G25" i="1"/>
  <c r="G10" i="1"/>
  <c r="G11" i="1"/>
  <c r="G12" i="1"/>
  <c r="G13" i="1"/>
  <c r="G14" i="1"/>
  <c r="G15" i="1"/>
  <c r="G16" i="1"/>
  <c r="G17" i="1"/>
  <c r="G18" i="1"/>
  <c r="Q3" i="1"/>
  <c r="N19" i="1" l="1"/>
  <c r="N17" i="1" s="1"/>
  <c r="I5" i="1"/>
  <c r="I15" i="1"/>
  <c r="R12" i="1"/>
  <c r="G9" i="1"/>
  <c r="G19" i="1"/>
  <c r="G20" i="1"/>
  <c r="G21" i="1"/>
  <c r="G22" i="1"/>
  <c r="G23" i="1"/>
  <c r="G24" i="1"/>
  <c r="P7" i="1"/>
  <c r="P8" i="1"/>
  <c r="P9" i="1"/>
  <c r="P10" i="1"/>
  <c r="P12" i="1"/>
  <c r="P13" i="1"/>
  <c r="P14" i="1"/>
  <c r="P3" i="1"/>
  <c r="G4" i="1"/>
  <c r="G5" i="1"/>
  <c r="G3" i="1"/>
  <c r="N23" i="1"/>
  <c r="N22" i="1"/>
  <c r="N18" i="1"/>
  <c r="R3" i="1"/>
  <c r="H3" i="1"/>
  <c r="Q6" i="1"/>
  <c r="H8" i="1"/>
  <c r="I3" i="1"/>
  <c r="G8" i="1" l="1"/>
  <c r="I8" i="1"/>
  <c r="R6" i="1" l="1"/>
  <c r="P6" i="1" l="1"/>
  <c r="N20" i="1"/>
  <c r="N24" i="1"/>
</calcChain>
</file>

<file path=xl/sharedStrings.xml><?xml version="1.0" encoding="utf-8"?>
<sst xmlns="http://schemas.openxmlformats.org/spreadsheetml/2006/main" count="135" uniqueCount="51">
  <si>
    <t>FP</t>
  </si>
  <si>
    <t>CDI-I</t>
  </si>
  <si>
    <t>CDI-II</t>
  </si>
  <si>
    <t>Nota</t>
  </si>
  <si>
    <t>Créditos</t>
  </si>
  <si>
    <t>Gestão</t>
  </si>
  <si>
    <t>IPM</t>
  </si>
  <si>
    <t>Compiladores</t>
  </si>
  <si>
    <t>ASA</t>
  </si>
  <si>
    <t>Redes</t>
  </si>
  <si>
    <t>Ano</t>
  </si>
  <si>
    <t>Semestre</t>
  </si>
  <si>
    <t>1º</t>
  </si>
  <si>
    <t>2º</t>
  </si>
  <si>
    <t>3º</t>
  </si>
  <si>
    <t>Nº de Cadeiras</t>
  </si>
  <si>
    <t>Bases de Dados</t>
  </si>
  <si>
    <t>Int. Artificial</t>
  </si>
  <si>
    <t>L. Programação</t>
  </si>
  <si>
    <t>Sist. Operativos</t>
  </si>
  <si>
    <t>Prog. Objectos</t>
  </si>
  <si>
    <t>Álgebra</t>
  </si>
  <si>
    <t>Prob. Estatística</t>
  </si>
  <si>
    <t>Teoria Computação</t>
  </si>
  <si>
    <t>Matemática Discreta</t>
  </si>
  <si>
    <t>Influência</t>
  </si>
  <si>
    <t>Média Actual</t>
  </si>
  <si>
    <t>Cadeiras Concluídas</t>
  </si>
  <si>
    <t>Créditos Concluídos</t>
  </si>
  <si>
    <t>Ano Currícular</t>
  </si>
  <si>
    <t>% Conclusão</t>
  </si>
  <si>
    <t>IAED</t>
  </si>
  <si>
    <t>AMS</t>
  </si>
  <si>
    <t>IEI</t>
  </si>
  <si>
    <t>IAC</t>
  </si>
  <si>
    <t>OC</t>
  </si>
  <si>
    <t>CDI-III</t>
  </si>
  <si>
    <t>Aprendizagem</t>
  </si>
  <si>
    <t>Física I</t>
  </si>
  <si>
    <t>Física II</t>
  </si>
  <si>
    <t>Computação Gráfica</t>
  </si>
  <si>
    <t>Eng. de Software</t>
  </si>
  <si>
    <t>Sistemas Distribuídos</t>
  </si>
  <si>
    <t>HASS II</t>
  </si>
  <si>
    <t>HASS I</t>
  </si>
  <si>
    <t>1º/ 2º</t>
  </si>
  <si>
    <t>Ciências Fundamentais</t>
  </si>
  <si>
    <t>Área Principal</t>
  </si>
  <si>
    <t>HACS</t>
  </si>
  <si>
    <t>Projeto Integrador</t>
  </si>
  <si>
    <t>Projecto Integrador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</si>
</sst>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D48C8"/>
        <bgColor indexed="64"/>
      </patternFill>
    </fill>
    <fill>
      <patternFill patternType="solid">
        <fgColor rgb="FF332147"/>
        <bgColor indexed="64"/>
      </patternFill>
    </fill>
    <fill>
      <patternFill patternType="solid">
        <fgColor rgb="FFC2BFDB"/>
        <bgColor indexed="64"/>
      </patternFill>
    </fill>
    <fill>
      <patternFill patternType="solid">
        <fgColor rgb="FFDA2E67"/>
        <bgColor indexed="64"/>
      </patternFill>
    </fill>
    <fill>
      <patternFill patternType="solid">
        <fgColor rgb="FF83173B"/>
        <bgColor indexed="64"/>
      </patternFill>
    </fill>
    <fill>
      <patternFill patternType="solid">
        <fgColor rgb="FFED9BB6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2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6" borderId="4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1" fontId="0" fillId="0" borderId="3" xfId="0" applyNumberFormat="1" applyBorder="1" applyAlignment="1" applyProtection="1">
      <alignment horizontal="center" vertical="center"/>
      <protection locked="0"/>
    </xf>
    <xf numFmtId="2" fontId="1" fillId="0" borderId="1" xfId="0" applyNumberFormat="1" applyFont="1" applyBorder="1" applyAlignment="1" applyProtection="1">
      <alignment horizontal="center" vertical="center"/>
      <protection hidden="1"/>
    </xf>
    <xf numFmtId="2" fontId="0" fillId="0" borderId="3" xfId="0" applyNumberFormat="1" applyBorder="1" applyAlignment="1" applyProtection="1">
      <alignment horizontal="center" vertical="center"/>
      <protection hidden="1"/>
    </xf>
    <xf numFmtId="164" fontId="1" fillId="0" borderId="1" xfId="0" applyNumberFormat="1" applyFont="1" applyBorder="1" applyAlignment="1" applyProtection="1">
      <alignment horizontal="center" vertical="center"/>
      <protection hidden="1"/>
    </xf>
    <xf numFmtId="1" fontId="1" fillId="0" borderId="1" xfId="0" applyNumberFormat="1" applyFont="1" applyBorder="1" applyAlignment="1" applyProtection="1">
      <alignment horizontal="center" vertical="center"/>
      <protection hidden="1"/>
    </xf>
    <xf numFmtId="10" fontId="1" fillId="0" borderId="1" xfId="1" applyNumberFormat="1" applyFont="1" applyBorder="1" applyAlignment="1">
      <alignment horizontal="center" vertical="center"/>
    </xf>
    <xf numFmtId="1" fontId="0" fillId="8" borderId="3" xfId="0" applyNumberFormat="1" applyFill="1" applyBorder="1" applyAlignment="1" applyProtection="1">
      <alignment horizontal="center" vertical="center"/>
      <protection locked="0"/>
    </xf>
    <xf numFmtId="164" fontId="1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 applyProtection="1">
      <alignment horizontal="center" vertical="center"/>
      <protection hidden="1"/>
    </xf>
    <xf numFmtId="2" fontId="2" fillId="4" borderId="3" xfId="0" applyNumberFormat="1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" fontId="0" fillId="0" borderId="10" xfId="0" applyNumberFormat="1" applyBorder="1" applyAlignment="1" applyProtection="1">
      <alignment horizontal="center" vertical="center"/>
      <protection locked="0"/>
    </xf>
    <xf numFmtId="2" fontId="1" fillId="0" borderId="15" xfId="0" applyNumberFormat="1" applyFont="1" applyBorder="1" applyAlignment="1" applyProtection="1">
      <alignment horizontal="center" vertical="center" wrapText="1"/>
      <protection hidden="1"/>
    </xf>
    <xf numFmtId="164" fontId="1" fillId="0" borderId="20" xfId="0" applyNumberFormat="1" applyFont="1" applyBorder="1" applyAlignment="1">
      <alignment horizontal="center" vertical="center"/>
    </xf>
    <xf numFmtId="1" fontId="0" fillId="0" borderId="20" xfId="0" applyNumberFormat="1" applyBorder="1" applyAlignment="1" applyProtection="1">
      <alignment horizontal="center" vertical="center"/>
      <protection locked="0"/>
    </xf>
    <xf numFmtId="0" fontId="5" fillId="7" borderId="0" xfId="0" applyFont="1" applyFill="1" applyAlignment="1">
      <alignment horizontal="center" vertical="center"/>
    </xf>
    <xf numFmtId="2" fontId="1" fillId="0" borderId="21" xfId="0" applyNumberFormat="1" applyFont="1" applyBorder="1" applyAlignment="1" applyProtection="1">
      <alignment horizontal="center" vertical="center" wrapText="1"/>
      <protection hidden="1"/>
    </xf>
    <xf numFmtId="2" fontId="1" fillId="0" borderId="22" xfId="0" applyNumberFormat="1" applyFont="1" applyBorder="1" applyAlignment="1" applyProtection="1">
      <alignment horizontal="center" vertical="center" wrapText="1"/>
      <protection hidden="1"/>
    </xf>
    <xf numFmtId="49" fontId="2" fillId="9" borderId="14" xfId="0" applyNumberFormat="1" applyFont="1" applyFill="1" applyBorder="1" applyAlignment="1">
      <alignment horizontal="center" vertical="center"/>
    </xf>
    <xf numFmtId="49" fontId="2" fillId="9" borderId="13" xfId="0" applyNumberFormat="1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7" xfId="0" applyNumberFormat="1" applyFont="1" applyFill="1" applyBorder="1" applyAlignment="1">
      <alignment horizontal="center" vertical="center"/>
    </xf>
    <xf numFmtId="49" fontId="1" fillId="10" borderId="19" xfId="0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2" fontId="2" fillId="11" borderId="20" xfId="0" applyNumberFormat="1" applyFont="1" applyFill="1" applyBorder="1" applyAlignment="1">
      <alignment horizontal="center" vertical="center"/>
    </xf>
    <xf numFmtId="2" fontId="2" fillId="11" borderId="5" xfId="0" applyNumberFormat="1" applyFont="1" applyFill="1" applyBorder="1" applyAlignment="1">
      <alignment horizontal="center" vertical="center"/>
    </xf>
    <xf numFmtId="49" fontId="2" fillId="11" borderId="5" xfId="0" applyNumberFormat="1" applyFont="1" applyFill="1" applyBorder="1" applyAlignment="1">
      <alignment horizontal="center" vertical="center"/>
    </xf>
    <xf numFmtId="2" fontId="2" fillId="11" borderId="10" xfId="0" applyNumberFormat="1" applyFont="1" applyFill="1" applyBorder="1" applyAlignment="1">
      <alignment horizontal="center" vertical="center"/>
    </xf>
    <xf numFmtId="2" fontId="2" fillId="11" borderId="8" xfId="0" applyNumberFormat="1" applyFont="1" applyFill="1" applyBorder="1" applyAlignment="1">
      <alignment horizontal="center" vertical="center"/>
    </xf>
    <xf numFmtId="49" fontId="2" fillId="11" borderId="8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49" fontId="2" fillId="4" borderId="8" xfId="0" applyNumberFormat="1" applyFont="1" applyFill="1" applyBorder="1" applyAlignment="1">
      <alignment horizontal="center" vertical="center"/>
    </xf>
    <xf numFmtId="2" fontId="2" fillId="12" borderId="3" xfId="0" applyNumberFormat="1" applyFont="1" applyFill="1" applyBorder="1" applyAlignment="1">
      <alignment horizontal="center" vertical="center"/>
    </xf>
    <xf numFmtId="2" fontId="2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49" fontId="2" fillId="13" borderId="13" xfId="0" applyNumberFormat="1" applyFont="1" applyFill="1" applyBorder="1" applyAlignment="1">
      <alignment horizontal="center" vertical="center"/>
    </xf>
    <xf numFmtId="49" fontId="2" fillId="13" borderId="14" xfId="0" applyNumberFormat="1" applyFont="1" applyFill="1" applyBorder="1" applyAlignment="1">
      <alignment horizontal="center" vertical="center"/>
    </xf>
    <xf numFmtId="49" fontId="3" fillId="14" borderId="4" xfId="0" applyNumberFormat="1" applyFont="1" applyFill="1" applyBorder="1" applyAlignment="1">
      <alignment horizontal="center" vertical="center"/>
    </xf>
    <xf numFmtId="49" fontId="3" fillId="14" borderId="7" xfId="0" applyNumberFormat="1" applyFont="1" applyFill="1" applyBorder="1" applyAlignment="1">
      <alignment horizontal="center" vertical="center"/>
    </xf>
    <xf numFmtId="49" fontId="3" fillId="14" borderId="19" xfId="0" applyNumberFormat="1" applyFont="1" applyFill="1" applyBorder="1" applyAlignment="1">
      <alignment horizontal="center" vertical="center"/>
    </xf>
    <xf numFmtId="49" fontId="2" fillId="15" borderId="8" xfId="0" applyNumberFormat="1" applyFont="1" applyFill="1" applyBorder="1" applyAlignment="1">
      <alignment horizontal="center" vertical="center"/>
    </xf>
    <xf numFmtId="49" fontId="2" fillId="16" borderId="14" xfId="0" applyNumberFormat="1" applyFont="1" applyFill="1" applyBorder="1" applyAlignment="1">
      <alignment horizontal="center" vertical="center"/>
    </xf>
    <xf numFmtId="49" fontId="1" fillId="17" borderId="4" xfId="0" applyNumberFormat="1" applyFont="1" applyFill="1" applyBorder="1" applyAlignment="1">
      <alignment horizontal="center" vertical="center"/>
    </xf>
    <xf numFmtId="49" fontId="1" fillId="17" borderId="7" xfId="0" applyNumberFormat="1" applyFont="1" applyFill="1" applyBorder="1" applyAlignment="1">
      <alignment horizontal="center" vertical="center"/>
    </xf>
    <xf numFmtId="49" fontId="1" fillId="17" borderId="19" xfId="0" applyNumberFormat="1" applyFont="1" applyFill="1" applyBorder="1" applyAlignment="1">
      <alignment horizontal="center" vertical="center"/>
    </xf>
    <xf numFmtId="2" fontId="1" fillId="0" borderId="16" xfId="0" applyNumberFormat="1" applyFont="1" applyBorder="1" applyAlignment="1" applyProtection="1">
      <alignment horizontal="center" vertical="center" wrapText="1"/>
      <protection hidden="1"/>
    </xf>
    <xf numFmtId="49" fontId="2" fillId="16" borderId="8" xfId="0" applyNumberFormat="1" applyFont="1" applyFill="1" applyBorder="1" applyAlignment="1">
      <alignment horizontal="center" vertical="center"/>
    </xf>
    <xf numFmtId="49" fontId="2" fillId="12" borderId="8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0" fillId="0" borderId="23" xfId="0" applyBorder="1"/>
    <xf numFmtId="0" fontId="1" fillId="7" borderId="23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2" fontId="1" fillId="0" borderId="5" xfId="0" applyNumberFormat="1" applyFont="1" applyBorder="1" applyAlignment="1" applyProtection="1">
      <alignment horizontal="center" vertical="center"/>
      <protection hidden="1"/>
    </xf>
    <xf numFmtId="2" fontId="1" fillId="0" borderId="6" xfId="0" applyNumberFormat="1" applyFont="1" applyBorder="1" applyAlignment="1" applyProtection="1">
      <alignment horizontal="center" vertical="center"/>
      <protection hidden="1"/>
    </xf>
    <xf numFmtId="2" fontId="1" fillId="0" borderId="9" xfId="0" applyNumberFormat="1" applyFont="1" applyBorder="1" applyAlignment="1" applyProtection="1">
      <alignment horizontal="center" vertical="center"/>
      <protection hidden="1"/>
    </xf>
    <xf numFmtId="2" fontId="1" fillId="0" borderId="15" xfId="0" applyNumberFormat="1" applyFont="1" applyBorder="1" applyAlignment="1" applyProtection="1">
      <alignment horizontal="center" vertical="center" wrapText="1"/>
      <protection hidden="1"/>
    </xf>
    <xf numFmtId="2" fontId="1" fillId="0" borderId="16" xfId="0" applyNumberFormat="1" applyFont="1" applyBorder="1" applyAlignment="1" applyProtection="1">
      <alignment horizontal="center" vertical="center" wrapText="1"/>
      <protection hidden="1"/>
    </xf>
    <xf numFmtId="2" fontId="1" fillId="0" borderId="18" xfId="0" applyNumberFormat="1" applyFont="1" applyBorder="1" applyAlignment="1" applyProtection="1">
      <alignment horizontal="center" vertical="center" wrapText="1"/>
      <protection hidden="1"/>
    </xf>
    <xf numFmtId="2" fontId="3" fillId="0" borderId="15" xfId="0" applyNumberFormat="1" applyFont="1" applyBorder="1" applyAlignment="1" applyProtection="1">
      <alignment horizontal="center" vertical="center" wrapText="1"/>
      <protection hidden="1"/>
    </xf>
    <xf numFmtId="2" fontId="3" fillId="0" borderId="16" xfId="0" applyNumberFormat="1" applyFont="1" applyBorder="1" applyAlignment="1" applyProtection="1">
      <alignment horizontal="center" vertical="center" wrapText="1"/>
      <protection hidden="1"/>
    </xf>
    <xf numFmtId="2" fontId="3" fillId="0" borderId="17" xfId="0" applyNumberFormat="1" applyFont="1" applyBorder="1" applyAlignment="1" applyProtection="1">
      <alignment horizontal="center" vertical="center" wrapText="1"/>
      <protection hidden="1"/>
    </xf>
    <xf numFmtId="2" fontId="1" fillId="0" borderId="17" xfId="0" applyNumberFormat="1" applyFont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colors>
    <mruColors>
      <color rgb="FF6D48C8"/>
      <color rgb="FF83173B"/>
      <color rgb="FFED9BB6"/>
      <color rgb="FFE67097"/>
      <color rgb="FFC2BFDB"/>
      <color rgb="FF332147"/>
      <color rgb="FF292246"/>
      <color rgb="FF3D33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157246</xdr:colOff>
      <xdr:row>16</xdr:row>
      <xdr:rowOff>169349</xdr:rowOff>
    </xdr:from>
    <xdr:to>
      <xdr:col>18</xdr:col>
      <xdr:colOff>37876</xdr:colOff>
      <xdr:row>23</xdr:row>
      <xdr:rowOff>125939</xdr:rowOff>
    </xdr:to>
    <xdr:pic>
      <xdr:nvPicPr>
        <xdr:cNvPr id="3" name="Picture 2" descr="http://porthos.ist.utl.pt/img/ist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1233" y="2484286"/>
          <a:ext cx="3377374" cy="1294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AD33"/>
  <sheetViews>
    <sheetView tabSelected="1" zoomScale="70" zoomScaleNormal="85" workbookViewId="0">
      <selection activeCell="P14" sqref="P14:P15"/>
    </sheetView>
  </sheetViews>
  <sheetFormatPr defaultColWidth="9.08984375" defaultRowHeight="14.5" x14ac:dyDescent="0.35"/>
  <cols>
    <col min="1" max="1" width="2.6328125" style="3" customWidth="1"/>
    <col min="2" max="2" width="7.6328125" style="3" customWidth="1"/>
    <col min="3" max="3" width="9.6328125" style="3" customWidth="1"/>
    <col min="4" max="4" width="21.90625" style="3" customWidth="1"/>
    <col min="5" max="5" width="9.36328125" style="3" customWidth="1"/>
    <col min="6" max="6" width="8.6328125" style="3" customWidth="1"/>
    <col min="7" max="7" width="9.90625" style="3" bestFit="1" customWidth="1"/>
    <col min="8" max="8" width="12.6328125" style="3" bestFit="1" customWidth="1"/>
    <col min="9" max="9" width="18.90625" style="3" bestFit="1" customWidth="1"/>
    <col min="10" max="10" width="2.6328125" style="3" customWidth="1"/>
    <col min="11" max="11" width="7.6328125" style="3" customWidth="1"/>
    <col min="12" max="12" width="9.6328125" style="3" customWidth="1"/>
    <col min="13" max="13" width="20.90625" style="3" customWidth="1"/>
    <col min="14" max="14" width="9.36328125" style="3" customWidth="1"/>
    <col min="15" max="15" width="8.6328125" style="3" customWidth="1"/>
    <col min="16" max="16" width="9.90625" style="3" customWidth="1"/>
    <col min="17" max="17" width="12.6328125" style="3" customWidth="1"/>
    <col min="18" max="18" width="18.90625" style="3" bestFit="1" customWidth="1"/>
    <col min="19" max="19" width="20.6328125" style="2" customWidth="1"/>
    <col min="20" max="20" width="12.6328125" style="2" customWidth="1"/>
    <col min="21" max="22" width="9.08984375" style="2"/>
    <col min="23" max="23" width="11.08984375" style="2" bestFit="1" customWidth="1"/>
    <col min="24" max="24" width="13.54296875" style="2" bestFit="1" customWidth="1"/>
    <col min="25" max="16384" width="9.08984375" style="2"/>
  </cols>
  <sheetData>
    <row r="1" spans="1:18" ht="15" thickBot="1" x14ac:dyDescent="0.4">
      <c r="B1" s="24"/>
      <c r="C1" s="24"/>
      <c r="D1" s="24"/>
      <c r="E1" s="24"/>
      <c r="F1" s="24"/>
      <c r="G1" s="24"/>
      <c r="H1" s="24"/>
      <c r="I1" s="24"/>
      <c r="K1" s="24"/>
      <c r="L1" s="24"/>
      <c r="M1" s="24"/>
      <c r="N1" s="24"/>
      <c r="O1" s="24"/>
      <c r="P1" s="24"/>
      <c r="Q1" s="24"/>
      <c r="R1" s="24"/>
    </row>
    <row r="2" spans="1:18" ht="15.5" thickTop="1" thickBot="1" x14ac:dyDescent="0.4">
      <c r="A2" s="21"/>
      <c r="B2" s="33" t="s">
        <v>10</v>
      </c>
      <c r="C2" s="32" t="s">
        <v>11</v>
      </c>
      <c r="D2" s="32" t="s">
        <v>48</v>
      </c>
      <c r="E2" s="34" t="s">
        <v>4</v>
      </c>
      <c r="F2" s="34" t="s">
        <v>3</v>
      </c>
      <c r="G2" s="35" t="s">
        <v>25</v>
      </c>
      <c r="H2" s="35" t="s">
        <v>26</v>
      </c>
      <c r="I2" s="36" t="s">
        <v>27</v>
      </c>
      <c r="J2" s="21"/>
      <c r="K2" s="64" t="s">
        <v>10</v>
      </c>
      <c r="L2" s="59" t="s">
        <v>11</v>
      </c>
      <c r="M2" s="59" t="s">
        <v>49</v>
      </c>
      <c r="N2" s="60" t="s">
        <v>4</v>
      </c>
      <c r="O2" s="60" t="s">
        <v>3</v>
      </c>
      <c r="P2" s="61" t="s">
        <v>25</v>
      </c>
      <c r="Q2" s="61" t="s">
        <v>26</v>
      </c>
      <c r="R2" s="62" t="s">
        <v>27</v>
      </c>
    </row>
    <row r="3" spans="1:18" ht="15" customHeight="1" thickBot="1" x14ac:dyDescent="0.4">
      <c r="A3" s="21"/>
      <c r="B3" s="37" t="s">
        <v>12</v>
      </c>
      <c r="C3" s="37" t="s">
        <v>12</v>
      </c>
      <c r="D3" s="38" t="s">
        <v>5</v>
      </c>
      <c r="E3" s="5">
        <v>3</v>
      </c>
      <c r="F3" s="11"/>
      <c r="G3" s="13" t="str">
        <f>IF($F3&gt;0,$E3*$F3/$N$23,"")</f>
        <v/>
      </c>
      <c r="H3" s="72" t="e">
        <f>SUMPRODUCT(E3:E5,F3:F5)/SUM(IF(F3&gt;9,E3,0),IF(F4&gt;9,E4,0),IF(F5&gt;9,E5,0))</f>
        <v>#DIV/0!</v>
      </c>
      <c r="I3" s="30" t="str">
        <f>CONCATENATE(COUNTA(F3:F5)," / ",SUM(COUNTA(F3:F5),COUNTBLANK(F3:F5)))</f>
        <v>0 / 3</v>
      </c>
      <c r="J3" s="21"/>
      <c r="K3" s="58" t="s">
        <v>14</v>
      </c>
      <c r="L3" s="58" t="s">
        <v>13</v>
      </c>
      <c r="M3" s="58" t="s">
        <v>50</v>
      </c>
      <c r="N3" s="18">
        <v>6</v>
      </c>
      <c r="O3" s="19"/>
      <c r="P3" s="19" t="str">
        <f>IF($O3&gt;0,$N3*$O3/$N$23,"")</f>
        <v/>
      </c>
      <c r="Q3" s="18" t="e">
        <f>(N3*O3)/IF(O3&gt;9,N3,0)</f>
        <v>#DIV/0!</v>
      </c>
      <c r="R3" s="31" t="str">
        <f>CONCATENATE(COUNTA(O3)," / ",SUM(COUNTA(O3),COUNTBLANK(O3)))</f>
        <v>0 / 1</v>
      </c>
    </row>
    <row r="4" spans="1:18" ht="15.5" thickTop="1" thickBot="1" x14ac:dyDescent="0.4">
      <c r="A4" s="21"/>
      <c r="B4" s="39" t="s">
        <v>14</v>
      </c>
      <c r="C4" s="40" t="s">
        <v>45</v>
      </c>
      <c r="D4" s="41" t="s">
        <v>44</v>
      </c>
      <c r="E4" s="27">
        <v>3</v>
      </c>
      <c r="F4" s="28"/>
      <c r="G4" s="13" t="str">
        <f>IF($F4&gt;0,$E4*$F4/$N$23,"")</f>
        <v/>
      </c>
      <c r="H4" s="73"/>
      <c r="I4" s="26"/>
      <c r="K4" s="67"/>
      <c r="L4" s="67"/>
      <c r="M4" s="67"/>
      <c r="N4" s="68"/>
      <c r="O4" s="69"/>
      <c r="P4" s="68"/>
      <c r="Q4" s="67"/>
      <c r="R4" s="70"/>
    </row>
    <row r="5" spans="1:18" ht="15.5" thickTop="1" thickBot="1" x14ac:dyDescent="0.4">
      <c r="A5" s="21"/>
      <c r="B5" s="42" t="s">
        <v>14</v>
      </c>
      <c r="C5" s="43" t="s">
        <v>45</v>
      </c>
      <c r="D5" s="44" t="s">
        <v>43</v>
      </c>
      <c r="E5" s="18">
        <v>3</v>
      </c>
      <c r="F5" s="25"/>
      <c r="G5" s="13" t="str">
        <f>IF($F5&gt;0,$E5*$F5/$N$23,"")</f>
        <v/>
      </c>
      <c r="H5" s="74"/>
      <c r="I5" s="31" t="str">
        <f>CONCATENATE(SUM(IF(F3&gt;9,E3,0),IF(F4&gt;9,E4,0),IF(F5&gt;9,E5,0))," / ",SUM(E3:E5))</f>
        <v>0 / 9</v>
      </c>
      <c r="J5" s="71"/>
      <c r="K5" s="53" t="s">
        <v>10</v>
      </c>
      <c r="L5" s="54" t="s">
        <v>11</v>
      </c>
      <c r="M5" s="54" t="s">
        <v>46</v>
      </c>
      <c r="N5" s="55" t="s">
        <v>4</v>
      </c>
      <c r="O5" s="55" t="s">
        <v>3</v>
      </c>
      <c r="P5" s="56" t="s">
        <v>25</v>
      </c>
      <c r="Q5" s="56" t="s">
        <v>26</v>
      </c>
      <c r="R5" s="57" t="s">
        <v>27</v>
      </c>
    </row>
    <row r="6" spans="1:18" ht="15.5" thickTop="1" thickBot="1" x14ac:dyDescent="0.4">
      <c r="B6" s="67"/>
      <c r="C6" s="67"/>
      <c r="D6" s="67"/>
      <c r="E6" s="68"/>
      <c r="F6" s="69"/>
      <c r="G6" s="68"/>
      <c r="H6" s="67"/>
      <c r="I6" s="70"/>
      <c r="J6" s="21"/>
      <c r="K6" s="50" t="s">
        <v>12</v>
      </c>
      <c r="L6" s="51" t="s">
        <v>12</v>
      </c>
      <c r="M6" s="52" t="s">
        <v>21</v>
      </c>
      <c r="N6" s="5">
        <v>6</v>
      </c>
      <c r="O6" s="17"/>
      <c r="P6" s="13" t="str">
        <f>IF($O6&gt;0,$N6*$O6/$N$23,"")</f>
        <v/>
      </c>
      <c r="Q6" s="72" t="e">
        <f>SUMPRODUCT(N6:N15,O6:O15)/SUM(IF(O6&gt;9,N6,0),IF(O7&gt;9,N7,0),IF(O8&gt;9,N8,0),IF(O9&gt;9,N9,0),IF(O10&gt;9,N10,0),IF(O11&gt;9,N11,0),IF(O12&gt;9,N12,0),IF(O13&gt;9,N13,0),IF(O14&gt;9,N14,0),IF(O15&gt;9,N15,0))</f>
        <v>#DIV/0!</v>
      </c>
      <c r="R6" s="75" t="str">
        <f>CONCATENATE(COUNTA(O6:O15)," / ",SUM(COUNTA(O6:O15),COUNTBLANK(O6:O15)),CHAR(10)," Cadeiras")</f>
        <v>0 / 10
 Cadeiras</v>
      </c>
    </row>
    <row r="7" spans="1:18" ht="15.5" customHeight="1" thickTop="1" thickBot="1" x14ac:dyDescent="0.4">
      <c r="A7" s="21"/>
      <c r="B7" s="22" t="s">
        <v>10</v>
      </c>
      <c r="C7" s="23" t="s">
        <v>11</v>
      </c>
      <c r="D7" s="23" t="s">
        <v>47</v>
      </c>
      <c r="E7" s="45" t="s">
        <v>4</v>
      </c>
      <c r="F7" s="45" t="s">
        <v>3</v>
      </c>
      <c r="G7" s="45" t="s">
        <v>25</v>
      </c>
      <c r="H7" s="46" t="s">
        <v>26</v>
      </c>
      <c r="I7" s="47" t="s">
        <v>27</v>
      </c>
      <c r="J7" s="71"/>
      <c r="K7" s="50" t="s">
        <v>12</v>
      </c>
      <c r="L7" s="51" t="s">
        <v>12</v>
      </c>
      <c r="M7" s="52" t="s">
        <v>1</v>
      </c>
      <c r="N7" s="5">
        <v>6</v>
      </c>
      <c r="O7" s="17"/>
      <c r="P7" s="13" t="str">
        <f>IF($O7&gt;0,$N7*$O7/$N$23,"")</f>
        <v/>
      </c>
      <c r="Q7" s="73"/>
      <c r="R7" s="76"/>
    </row>
    <row r="8" spans="1:18" ht="15.5" customHeight="1" thickBot="1" x14ac:dyDescent="0.4">
      <c r="A8" s="21"/>
      <c r="B8" s="20" t="s">
        <v>12</v>
      </c>
      <c r="C8" s="7" t="s">
        <v>12</v>
      </c>
      <c r="D8" s="6" t="s">
        <v>33</v>
      </c>
      <c r="E8" s="5">
        <v>3</v>
      </c>
      <c r="F8" s="11"/>
      <c r="G8" s="13" t="str">
        <f t="shared" ref="G8:G25" si="0">IF($F8&gt;0,$E8*$F8/$N$23,"")</f>
        <v/>
      </c>
      <c r="H8" s="72" t="e">
        <f>SUMPRODUCT(E8:E25,F8:F25)/SUM(IF(F8&gt;9,E8,0),IF(F9&gt;9,E9,0),IF(F10&gt;9,E10,0),IF(F11&gt;9,E11,0),IF(F12&gt;9,E12,0),IF(F13&gt;9,E13,0),IF(F14&gt;9,E14,0),IF(F15&gt;9,E15,0),IF(F16&gt;9,E16,0),IF(F17&gt;9,E17,0),IF(F18&gt;9,E18,0),IF(F19&gt;9,E19,0),IF(F20&gt;9,E20,0),IF(F21&gt;9,E21,0),IF(F22&gt;9,E22,0),IF(F23&gt;9,E23,0),IF(F24&gt;9,E24,0),IF(F25&gt;9,E25,0))</f>
        <v>#DIV/0!</v>
      </c>
      <c r="I8" s="75" t="str">
        <f>CONCATENATE(COUNTA(F8:F25)," / ",SUM(COUNTA(F8:F25),COUNTBLANK(F8:F25)),CHAR(10)," Cadeiras")</f>
        <v>0 / 18
 Cadeiras</v>
      </c>
      <c r="J8" s="71"/>
      <c r="K8" s="50" t="s">
        <v>12</v>
      </c>
      <c r="L8" s="51" t="s">
        <v>12</v>
      </c>
      <c r="M8" s="52" t="s">
        <v>0</v>
      </c>
      <c r="N8" s="5">
        <v>6</v>
      </c>
      <c r="O8" s="17"/>
      <c r="P8" s="13" t="str">
        <f>IF($O8&gt;0,$N8*$O8/$N$23,"")</f>
        <v/>
      </c>
      <c r="Q8" s="73"/>
      <c r="R8" s="76"/>
    </row>
    <row r="9" spans="1:18" ht="15" customHeight="1" thickBot="1" x14ac:dyDescent="0.4">
      <c r="A9" s="21"/>
      <c r="B9" s="20" t="s">
        <v>12</v>
      </c>
      <c r="C9" s="7" t="s">
        <v>12</v>
      </c>
      <c r="D9" s="6" t="s">
        <v>18</v>
      </c>
      <c r="E9" s="5">
        <v>6</v>
      </c>
      <c r="F9" s="11"/>
      <c r="G9" s="13" t="str">
        <f t="shared" si="0"/>
        <v/>
      </c>
      <c r="H9" s="73"/>
      <c r="I9" s="76"/>
      <c r="J9" s="71"/>
      <c r="K9" s="50" t="s">
        <v>12</v>
      </c>
      <c r="L9" s="51" t="s">
        <v>13</v>
      </c>
      <c r="M9" s="52" t="s">
        <v>2</v>
      </c>
      <c r="N9" s="5">
        <v>6</v>
      </c>
      <c r="O9" s="17"/>
      <c r="P9" s="13" t="str">
        <f>IF($O9&gt;0,$N9*$O9/$N$23,"")</f>
        <v/>
      </c>
      <c r="Q9" s="73"/>
      <c r="R9" s="76"/>
    </row>
    <row r="10" spans="1:18" ht="15" customHeight="1" thickBot="1" x14ac:dyDescent="0.4">
      <c r="A10" s="21"/>
      <c r="B10" s="20" t="s">
        <v>12</v>
      </c>
      <c r="C10" s="7" t="s">
        <v>13</v>
      </c>
      <c r="D10" s="6" t="s">
        <v>34</v>
      </c>
      <c r="E10" s="5">
        <v>6</v>
      </c>
      <c r="F10" s="11"/>
      <c r="G10" s="13" t="str">
        <f t="shared" si="0"/>
        <v/>
      </c>
      <c r="H10" s="73"/>
      <c r="I10" s="76"/>
      <c r="J10" s="71"/>
      <c r="K10" s="50" t="s">
        <v>12</v>
      </c>
      <c r="L10" s="51" t="s">
        <v>13</v>
      </c>
      <c r="M10" s="52" t="s">
        <v>24</v>
      </c>
      <c r="N10" s="5">
        <v>6</v>
      </c>
      <c r="O10" s="17"/>
      <c r="P10" s="13" t="str">
        <f>IF($O10&gt;0,$N10*$O10/$N$23,"")</f>
        <v/>
      </c>
      <c r="Q10" s="73"/>
      <c r="R10" s="77"/>
    </row>
    <row r="11" spans="1:18" ht="15" thickBot="1" x14ac:dyDescent="0.4">
      <c r="A11" s="21"/>
      <c r="B11" s="20" t="s">
        <v>12</v>
      </c>
      <c r="C11" s="7" t="s">
        <v>13</v>
      </c>
      <c r="D11" s="6" t="s">
        <v>31</v>
      </c>
      <c r="E11" s="5">
        <v>6</v>
      </c>
      <c r="F11" s="11"/>
      <c r="G11" s="13" t="str">
        <f t="shared" si="0"/>
        <v/>
      </c>
      <c r="H11" s="73"/>
      <c r="I11" s="76"/>
      <c r="J11" s="71"/>
      <c r="K11" s="50" t="s">
        <v>12</v>
      </c>
      <c r="L11" s="51" t="s">
        <v>13</v>
      </c>
      <c r="M11" s="52" t="s">
        <v>38</v>
      </c>
      <c r="N11" s="5">
        <v>6</v>
      </c>
      <c r="O11" s="17"/>
      <c r="P11" s="13"/>
      <c r="Q11" s="73"/>
      <c r="R11" s="63"/>
    </row>
    <row r="12" spans="1:18" ht="15" thickBot="1" x14ac:dyDescent="0.4">
      <c r="A12" s="21"/>
      <c r="B12" s="20" t="s">
        <v>13</v>
      </c>
      <c r="C12" s="7" t="s">
        <v>12</v>
      </c>
      <c r="D12" s="6" t="s">
        <v>8</v>
      </c>
      <c r="E12" s="5">
        <v>6</v>
      </c>
      <c r="F12" s="11"/>
      <c r="G12" s="13" t="str">
        <f t="shared" si="0"/>
        <v/>
      </c>
      <c r="H12" s="73"/>
      <c r="I12" s="76"/>
      <c r="J12" s="71"/>
      <c r="K12" s="50" t="s">
        <v>13</v>
      </c>
      <c r="L12" s="51" t="s">
        <v>12</v>
      </c>
      <c r="M12" s="52" t="s">
        <v>36</v>
      </c>
      <c r="N12" s="5">
        <v>6</v>
      </c>
      <c r="O12" s="17"/>
      <c r="P12" s="13" t="str">
        <f>IF($O12&gt;0,$N12*$O12/$N$23,"")</f>
        <v/>
      </c>
      <c r="Q12" s="73"/>
      <c r="R12" s="75" t="str">
        <f>CONCATENATE(SUM(IF(O6&gt;9,N6,0),IF(O7&gt;9,N7,0),IF(O8&gt;9,N8,0),IF(O9&gt;9,N9,0),IF(O10&gt;9,N10,0),IF(O11&gt;9,N11,0),IF(O12&gt;9,N12,0),IF(O13&gt;9,N13,0),IF(O14&gt;9,N14,0),IF(O15&gt;9,N15,0))," / ",SUM(N6:N15),CHAR(10)," Créditos")</f>
        <v>0 / 60
 Créditos</v>
      </c>
    </row>
    <row r="13" spans="1:18" ht="15" customHeight="1" thickBot="1" x14ac:dyDescent="0.4">
      <c r="A13" s="21"/>
      <c r="B13" s="20" t="s">
        <v>13</v>
      </c>
      <c r="C13" s="7" t="s">
        <v>12</v>
      </c>
      <c r="D13" s="6" t="s">
        <v>20</v>
      </c>
      <c r="E13" s="5">
        <v>6</v>
      </c>
      <c r="F13" s="11"/>
      <c r="G13" s="13" t="str">
        <f t="shared" si="0"/>
        <v/>
      </c>
      <c r="H13" s="73"/>
      <c r="I13" s="76"/>
      <c r="J13" s="71"/>
      <c r="K13" s="50" t="s">
        <v>13</v>
      </c>
      <c r="L13" s="51" t="s">
        <v>12</v>
      </c>
      <c r="M13" s="52" t="s">
        <v>39</v>
      </c>
      <c r="N13" s="5">
        <v>6</v>
      </c>
      <c r="O13" s="17"/>
      <c r="P13" s="13" t="str">
        <f>IF($O13&gt;0,$N13*$O13/$N$23,"")</f>
        <v/>
      </c>
      <c r="Q13" s="73"/>
      <c r="R13" s="76"/>
    </row>
    <row r="14" spans="1:18" ht="15" customHeight="1" thickBot="1" x14ac:dyDescent="0.4">
      <c r="A14" s="21"/>
      <c r="B14" s="20" t="s">
        <v>13</v>
      </c>
      <c r="C14" s="7" t="s">
        <v>12</v>
      </c>
      <c r="D14" s="6" t="s">
        <v>19</v>
      </c>
      <c r="E14" s="5">
        <v>6</v>
      </c>
      <c r="F14" s="11"/>
      <c r="G14" s="13" t="str">
        <f t="shared" si="0"/>
        <v/>
      </c>
      <c r="H14" s="73"/>
      <c r="I14" s="76"/>
      <c r="J14" s="71"/>
      <c r="K14" s="50" t="s">
        <v>13</v>
      </c>
      <c r="L14" s="51" t="s">
        <v>13</v>
      </c>
      <c r="M14" s="52" t="s">
        <v>22</v>
      </c>
      <c r="N14" s="5">
        <v>6</v>
      </c>
      <c r="O14" s="17"/>
      <c r="P14" s="13" t="str">
        <f>IF($O14&gt;0,$N14*$O14/$N$23,"")</f>
        <v/>
      </c>
      <c r="Q14" s="73"/>
      <c r="R14" s="76"/>
    </row>
    <row r="15" spans="1:18" ht="15" thickBot="1" x14ac:dyDescent="0.4">
      <c r="A15" s="21"/>
      <c r="B15" s="20" t="s">
        <v>13</v>
      </c>
      <c r="C15" s="20" t="s">
        <v>13</v>
      </c>
      <c r="D15" s="6" t="s">
        <v>16</v>
      </c>
      <c r="E15" s="5">
        <v>6</v>
      </c>
      <c r="F15" s="11"/>
      <c r="G15" s="13" t="str">
        <f t="shared" si="0"/>
        <v/>
      </c>
      <c r="H15" s="73"/>
      <c r="I15" s="78" t="str">
        <f>CONCATENATE(SUM(IF(F8&gt;9,E8,0),IF(F9&gt;9,E9,0),IF(F10&gt;9,E10,0),IF(F11&gt;9,E11,0),IF(F12&gt;9,E12,0),IF(F13&gt;9,E13,0),IF(F14&gt;9,E14,0),IF(F15&gt;9,E15,0),IF(F16&gt;9,E16,0),IF(F17&gt;9,E17,0),IF(F18&gt;9,E18,0),IF(F19&gt;9,E19,0),IF(F20&gt;9,E20,0),IF(F21&gt;9,E21,0),IF(F22&gt;9,E22,0),IF(F23&gt;9,E23,0),IF(F24&gt;9,E24,0),IF(F25&gt;9,E25,0))," / ",SUM(E8:E25),CHAR(10)," Créditos")</f>
        <v>0 / 105
 Créditos</v>
      </c>
      <c r="J15" s="71"/>
      <c r="K15" s="66" t="s">
        <v>13</v>
      </c>
      <c r="L15" s="66" t="s">
        <v>13</v>
      </c>
      <c r="M15" s="65" t="s">
        <v>23</v>
      </c>
      <c r="N15" s="18">
        <v>6</v>
      </c>
      <c r="O15" s="25"/>
      <c r="P15" s="13" t="str">
        <f>IF($O15&gt;0,$N15*$O15/$N$23,"")</f>
        <v/>
      </c>
      <c r="Q15" s="74"/>
      <c r="R15" s="81"/>
    </row>
    <row r="16" spans="1:18" ht="15" thickBot="1" x14ac:dyDescent="0.4">
      <c r="A16" s="21"/>
      <c r="B16" s="20" t="s">
        <v>13</v>
      </c>
      <c r="C16" s="20" t="s">
        <v>13</v>
      </c>
      <c r="D16" s="6" t="s">
        <v>17</v>
      </c>
      <c r="E16" s="5">
        <v>6</v>
      </c>
      <c r="F16" s="11"/>
      <c r="G16" s="13" t="str">
        <f t="shared" si="0"/>
        <v/>
      </c>
      <c r="H16" s="73"/>
      <c r="I16" s="79"/>
    </row>
    <row r="17" spans="1:18" ht="15" thickBot="1" x14ac:dyDescent="0.4">
      <c r="A17" s="21"/>
      <c r="B17" s="20" t="s">
        <v>13</v>
      </c>
      <c r="C17" s="20" t="s">
        <v>13</v>
      </c>
      <c r="D17" s="6" t="s">
        <v>6</v>
      </c>
      <c r="E17" s="5">
        <v>6</v>
      </c>
      <c r="F17" s="11"/>
      <c r="G17" s="13" t="str">
        <f t="shared" si="0"/>
        <v/>
      </c>
      <c r="H17" s="73"/>
      <c r="I17" s="79"/>
      <c r="M17" s="8" t="s">
        <v>26</v>
      </c>
      <c r="N17" s="12" t="e">
        <f>SUM(SUMPRODUCT(N6:N15,O6:O15),SUMPRODUCT(E8:E25,F8:F25),SUMPRODUCT(E3:E5,F3:F5),(N3*O3))/N19</f>
        <v>#DIV/0!</v>
      </c>
      <c r="Q17" s="4"/>
      <c r="R17" s="4"/>
    </row>
    <row r="18" spans="1:18" ht="15" thickBot="1" x14ac:dyDescent="0.4">
      <c r="A18" s="21"/>
      <c r="B18" s="20" t="s">
        <v>14</v>
      </c>
      <c r="C18" s="7" t="s">
        <v>12</v>
      </c>
      <c r="D18" s="6" t="s">
        <v>32</v>
      </c>
      <c r="E18" s="5">
        <v>6</v>
      </c>
      <c r="F18" s="11"/>
      <c r="G18" s="13" t="str">
        <f t="shared" si="0"/>
        <v/>
      </c>
      <c r="H18" s="73"/>
      <c r="I18" s="79"/>
      <c r="M18" s="8" t="s">
        <v>27</v>
      </c>
      <c r="N18" s="15">
        <f>COUNTA(O6:O15,F8:F25,F3:F5,O3)</f>
        <v>0</v>
      </c>
      <c r="Q18" s="4"/>
      <c r="R18" s="4"/>
    </row>
    <row r="19" spans="1:18" ht="15" thickBot="1" x14ac:dyDescent="0.4">
      <c r="A19" s="21"/>
      <c r="B19" s="20" t="s">
        <v>14</v>
      </c>
      <c r="C19" s="7" t="s">
        <v>12</v>
      </c>
      <c r="D19" s="6" t="s">
        <v>37</v>
      </c>
      <c r="E19" s="5">
        <v>6</v>
      </c>
      <c r="F19" s="11"/>
      <c r="G19" s="13" t="str">
        <f t="shared" si="0"/>
        <v/>
      </c>
      <c r="H19" s="73"/>
      <c r="I19" s="79"/>
      <c r="M19" s="9" t="s">
        <v>28</v>
      </c>
      <c r="N19" s="14">
        <f>SUM(IF(O6&gt;9,N6,0),IF(O7&gt;9,N7,0),IF(O8&gt;9,N8,0),IF(O9&gt;9,N9,0),IF(O10&gt;9,N10,0),IF(O11&gt;9,N11,0),IF(O12&gt;9,N12,0),IF(O13&gt;9,N13,0),IF(O14&gt;9,N14,0),IF(O15&gt;9,N15,0),IF(F8&gt;9,E8,0),IF(F9&gt;9,E9,0),IF(F10&gt;9,E10,0),IF(F11&gt;9,E11,0),IF(F12&gt;9,E12,0),IF(F13&gt;9,E13,0),IF(F14&gt;9,E14,0),IF(F15&gt;9,E15,0),IF(F16&gt;9,E16,0),IF(F17&gt;9,E17,0),IF(F18&gt;9,E18,0),IF(F19&gt;9,E19,0),IF(F20&gt;9,E20,0),IF(F21&gt;9,E21,0),IF(F22&gt;9,E22,0),IF(F23&gt;9,E23,0),IF(F24&gt;9,E24,0),IF(F25&gt;9,E25,0),IF(F3&gt;9,E3,0),IF(F4&gt;9,E4,0),IF(F5&gt;9,E5,0), IF(O3&gt;9,N3,0))</f>
        <v>0</v>
      </c>
      <c r="Q19" s="4"/>
      <c r="R19" s="4"/>
    </row>
    <row r="20" spans="1:18" ht="15" thickBot="1" x14ac:dyDescent="0.4">
      <c r="A20" s="21"/>
      <c r="B20" s="20" t="s">
        <v>14</v>
      </c>
      <c r="C20" s="20" t="s">
        <v>12</v>
      </c>
      <c r="D20" s="6" t="s">
        <v>35</v>
      </c>
      <c r="E20" s="5">
        <v>6</v>
      </c>
      <c r="F20" s="11"/>
      <c r="G20" s="13" t="str">
        <f t="shared" si="0"/>
        <v/>
      </c>
      <c r="H20" s="73"/>
      <c r="I20" s="79"/>
      <c r="M20" s="9" t="s">
        <v>29</v>
      </c>
      <c r="N20" s="15">
        <f>MIN(TRUNC((N19+24)/60+1,0),3)</f>
        <v>1</v>
      </c>
      <c r="Q20" s="4"/>
      <c r="R20" s="4"/>
    </row>
    <row r="21" spans="1:18" ht="15" thickBot="1" x14ac:dyDescent="0.4">
      <c r="A21" s="21"/>
      <c r="B21" s="20" t="s">
        <v>14</v>
      </c>
      <c r="C21" s="20" t="s">
        <v>12</v>
      </c>
      <c r="D21" s="6" t="s">
        <v>9</v>
      </c>
      <c r="E21" s="5">
        <v>6</v>
      </c>
      <c r="F21" s="11"/>
      <c r="G21" s="13" t="str">
        <f t="shared" si="0"/>
        <v/>
      </c>
      <c r="H21" s="73"/>
      <c r="I21" s="79"/>
      <c r="M21" s="2"/>
      <c r="N21" s="2"/>
      <c r="Q21" s="4"/>
      <c r="R21" s="4"/>
    </row>
    <row r="22" spans="1:18" ht="15" thickBot="1" x14ac:dyDescent="0.4">
      <c r="A22" s="21"/>
      <c r="B22" s="20" t="s">
        <v>14</v>
      </c>
      <c r="C22" s="20" t="s">
        <v>13</v>
      </c>
      <c r="D22" s="6" t="s">
        <v>7</v>
      </c>
      <c r="E22" s="5">
        <v>6</v>
      </c>
      <c r="F22" s="11"/>
      <c r="G22" s="13" t="str">
        <f t="shared" si="0"/>
        <v/>
      </c>
      <c r="H22" s="73"/>
      <c r="I22" s="79"/>
      <c r="M22" s="10" t="s">
        <v>15</v>
      </c>
      <c r="N22" s="1">
        <f>COUNTA(N6:N15,E8:E25,E3:E5,N3)</f>
        <v>32</v>
      </c>
      <c r="Q22" s="4"/>
      <c r="R22" s="4"/>
    </row>
    <row r="23" spans="1:18" ht="15" thickBot="1" x14ac:dyDescent="0.4">
      <c r="A23" s="21"/>
      <c r="B23" s="20" t="s">
        <v>14</v>
      </c>
      <c r="C23" s="20" t="s">
        <v>13</v>
      </c>
      <c r="D23" s="6" t="s">
        <v>40</v>
      </c>
      <c r="E23" s="5">
        <v>6</v>
      </c>
      <c r="F23" s="11"/>
      <c r="G23" s="13" t="str">
        <f t="shared" si="0"/>
        <v/>
      </c>
      <c r="H23" s="73"/>
      <c r="I23" s="79"/>
      <c r="M23" s="10" t="s">
        <v>4</v>
      </c>
      <c r="N23" s="1">
        <f>SUM($N$6:$N$15,$E$8:$E$25,$E$3:$E$5,$N$3)</f>
        <v>180</v>
      </c>
      <c r="O23" s="4"/>
      <c r="P23" s="4"/>
      <c r="Q23" s="2"/>
      <c r="R23" s="2"/>
    </row>
    <row r="24" spans="1:18" ht="15" thickBot="1" x14ac:dyDescent="0.4">
      <c r="A24" s="21"/>
      <c r="B24" s="20" t="s">
        <v>14</v>
      </c>
      <c r="C24" s="20" t="s">
        <v>13</v>
      </c>
      <c r="D24" s="6" t="s">
        <v>41</v>
      </c>
      <c r="E24" s="5">
        <v>6</v>
      </c>
      <c r="F24" s="11"/>
      <c r="G24" s="13" t="str">
        <f t="shared" si="0"/>
        <v/>
      </c>
      <c r="H24" s="73"/>
      <c r="I24" s="79"/>
      <c r="M24" s="10" t="s">
        <v>30</v>
      </c>
      <c r="N24" s="16">
        <f>N19/N23</f>
        <v>0</v>
      </c>
      <c r="O24" s="4"/>
      <c r="P24" s="4"/>
      <c r="Q24" s="2"/>
      <c r="R24" s="2"/>
    </row>
    <row r="25" spans="1:18" ht="15" thickBot="1" x14ac:dyDescent="0.4">
      <c r="A25" s="21"/>
      <c r="B25" s="48" t="s">
        <v>14</v>
      </c>
      <c r="C25" s="48" t="s">
        <v>13</v>
      </c>
      <c r="D25" s="49" t="s">
        <v>42</v>
      </c>
      <c r="E25" s="18">
        <v>6</v>
      </c>
      <c r="F25" s="25"/>
      <c r="G25" s="25" t="str">
        <f t="shared" si="0"/>
        <v/>
      </c>
      <c r="H25" s="74"/>
      <c r="I25" s="80"/>
      <c r="M25" s="4"/>
      <c r="N25" s="4"/>
      <c r="O25" s="2"/>
      <c r="P25" s="2"/>
      <c r="Q25" s="2"/>
      <c r="R25" s="2"/>
    </row>
    <row r="26" spans="1:18" ht="15" thickTop="1" x14ac:dyDescent="0.35"/>
    <row r="29" spans="1:18" x14ac:dyDescent="0.35">
      <c r="R29" s="29"/>
    </row>
    <row r="30" spans="1:18" x14ac:dyDescent="0.35">
      <c r="Q30" s="2"/>
      <c r="R30" s="2"/>
    </row>
    <row r="33" spans="30:30" x14ac:dyDescent="0.35">
      <c r="AD33" s="3"/>
    </row>
  </sheetData>
  <mergeCells count="7">
    <mergeCell ref="H3:H5"/>
    <mergeCell ref="H8:H25"/>
    <mergeCell ref="R6:R10"/>
    <mergeCell ref="I8:I14"/>
    <mergeCell ref="I15:I25"/>
    <mergeCell ref="R12:R15"/>
    <mergeCell ref="Q6:Q15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Média de Licenciatura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Machado</dc:creator>
  <dc:description>A pass para desproteger é "IST"</dc:description>
  <cp:lastModifiedBy>Estrategia Excelencia</cp:lastModifiedBy>
  <dcterms:created xsi:type="dcterms:W3CDTF">2009-06-16T16:42:47Z</dcterms:created>
  <dcterms:modified xsi:type="dcterms:W3CDTF">2024-01-30T14:25:55Z</dcterms:modified>
</cp:coreProperties>
</file>