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elsayed/Documents/GitHub/app-3-4-SATrepositry/"/>
    </mc:Choice>
  </mc:AlternateContent>
  <xr:revisionPtr revIDLastSave="0" documentId="13_ncr:1_{7D7859FE-4118-754E-A154-C9CFC4EE2C0F}"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7" i="11" l="1"/>
  <c r="F66" i="11"/>
  <c r="F64" i="11"/>
  <c r="E66" i="11"/>
  <c r="E67" i="11" s="1"/>
  <c r="E64" i="11"/>
  <c r="F63" i="11"/>
  <c r="E63" i="11"/>
  <c r="F62" i="11"/>
  <c r="E62" i="11"/>
  <c r="H65" i="11"/>
  <c r="H61" i="11"/>
  <c r="F59" i="11"/>
  <c r="E59" i="11"/>
  <c r="E58" i="11"/>
  <c r="E57" i="11"/>
  <c r="F58" i="11"/>
  <c r="E60" i="11" s="1"/>
  <c r="F60" i="11" s="1"/>
  <c r="F37" i="11"/>
  <c r="F38" i="11"/>
  <c r="E33" i="11"/>
  <c r="H55" i="11"/>
  <c r="H50" i="11"/>
  <c r="H41" i="11"/>
  <c r="H40" i="11"/>
  <c r="E27" i="11"/>
  <c r="F27" i="11" s="1"/>
  <c r="E28" i="11" s="1"/>
  <c r="F28" i="11" s="1"/>
  <c r="H24" i="11"/>
  <c r="H18" i="11"/>
  <c r="H32" i="11"/>
  <c r="H12" i="11"/>
  <c r="Q1" i="11" l="1"/>
  <c r="H7" i="11"/>
  <c r="H62" i="11" l="1"/>
  <c r="E9" i="11"/>
  <c r="F9" i="11" s="1"/>
  <c r="E10" i="11" s="1"/>
  <c r="F10" i="11" s="1"/>
  <c r="E11" i="11" s="1"/>
  <c r="F11" i="11" s="1"/>
  <c r="E13" i="11" s="1"/>
  <c r="I5" i="11"/>
  <c r="I4" i="11" s="1"/>
  <c r="H28" i="11"/>
  <c r="H8" i="11"/>
  <c r="H66" i="11" l="1"/>
  <c r="H63" i="11"/>
  <c r="F13" i="11"/>
  <c r="E14" i="11" s="1"/>
  <c r="F14" i="11" s="1"/>
  <c r="E15" i="11" s="1"/>
  <c r="H27" i="11"/>
  <c r="H9" i="11"/>
  <c r="I6" i="11"/>
  <c r="H67" i="11" l="1"/>
  <c r="H64" i="11"/>
  <c r="H13" i="11"/>
  <c r="F15" i="11"/>
  <c r="E16" i="11" s="1"/>
  <c r="F16" i="11" s="1"/>
  <c r="E17" i="11" s="1"/>
  <c r="F17" i="11" s="1"/>
  <c r="E19" i="11" s="1"/>
  <c r="H14" i="11"/>
  <c r="H10" i="11"/>
  <c r="J5" i="11"/>
  <c r="K5" i="11" s="1"/>
  <c r="L5" i="11" s="1"/>
  <c r="M5" i="11" s="1"/>
  <c r="N5" i="11" s="1"/>
  <c r="O5" i="11" s="1"/>
  <c r="P5" i="11" s="1"/>
  <c r="H68" i="11" l="1"/>
  <c r="H15" i="11"/>
  <c r="F19" i="11"/>
  <c r="E20" i="11" s="1"/>
  <c r="H19" i="11"/>
  <c r="P4" i="11"/>
  <c r="Q5" i="11"/>
  <c r="Q6" i="11" s="1"/>
  <c r="H11" i="11"/>
  <c r="J6" i="11"/>
  <c r="H69" i="11" l="1"/>
  <c r="F20" i="11"/>
  <c r="E21" i="11" s="1"/>
  <c r="F21" i="11" s="1"/>
  <c r="E22" i="11" s="1"/>
  <c r="F22" i="11" s="1"/>
  <c r="H20" i="11"/>
  <c r="E31" i="11"/>
  <c r="H16" i="11"/>
  <c r="H17" i="11"/>
  <c r="R5" i="11"/>
  <c r="S5" i="11" s="1"/>
  <c r="T5" i="11" s="1"/>
  <c r="U5" i="11" s="1"/>
  <c r="V5" i="11" s="1"/>
  <c r="W5" i="11" s="1"/>
  <c r="W4" i="11" s="1"/>
  <c r="K6" i="11"/>
  <c r="H70" i="11" l="1"/>
  <c r="F31" i="11"/>
  <c r="H21" i="11"/>
  <c r="H22" i="11"/>
  <c r="E23" i="11"/>
  <c r="F23" i="11" s="1"/>
  <c r="E25" i="11" s="1"/>
  <c r="X5" i="11"/>
  <c r="Y5" i="11" s="1"/>
  <c r="Z5" i="11" s="1"/>
  <c r="AA5" i="11" s="1"/>
  <c r="AB5" i="11" s="1"/>
  <c r="AC5" i="11" s="1"/>
  <c r="AD5" i="11" s="1"/>
  <c r="AE5" i="11" s="1"/>
  <c r="AF5" i="11" s="1"/>
  <c r="AG5" i="11" s="1"/>
  <c r="AH5" i="11" s="1"/>
  <c r="AI5" i="11" s="1"/>
  <c r="AJ5" i="11" s="1"/>
  <c r="L6" i="11"/>
  <c r="F33" i="11" l="1"/>
  <c r="E34" i="11" s="1"/>
  <c r="H33" i="11"/>
  <c r="H31" i="11"/>
  <c r="F25" i="11"/>
  <c r="H25" i="11" s="1"/>
  <c r="H23" i="11"/>
  <c r="AD4" i="11"/>
  <c r="AK5" i="11"/>
  <c r="AL5" i="11" s="1"/>
  <c r="AM5" i="11" s="1"/>
  <c r="AN5" i="11" s="1"/>
  <c r="AO5" i="11" s="1"/>
  <c r="AP5" i="11" s="1"/>
  <c r="AQ5" i="11" s="1"/>
  <c r="M6" i="11"/>
  <c r="F34" i="11" l="1"/>
  <c r="H34" i="11" s="1"/>
  <c r="E29" i="11"/>
  <c r="E26" i="11"/>
  <c r="AR5" i="11"/>
  <c r="AS5" i="11" s="1"/>
  <c r="AK4" i="11"/>
  <c r="N6" i="11"/>
  <c r="E36" i="11" l="1"/>
  <c r="E35" i="11"/>
  <c r="E38" i="11"/>
  <c r="F26" i="11"/>
  <c r="H26" i="11" s="1"/>
  <c r="F29" i="11"/>
  <c r="E30" i="11" s="1"/>
  <c r="F30" i="11" s="1"/>
  <c r="H29" i="11"/>
  <c r="AT5" i="11"/>
  <c r="AS6" i="11"/>
  <c r="AR4" i="11"/>
  <c r="O6" i="11"/>
  <c r="E39" i="11" l="1"/>
  <c r="H38" i="11"/>
  <c r="F35" i="11"/>
  <c r="H35" i="11" s="1"/>
  <c r="F36" i="11"/>
  <c r="E37" i="11" s="1"/>
  <c r="H36" i="11"/>
  <c r="H30" i="11"/>
  <c r="AU5" i="11"/>
  <c r="AT6" i="11"/>
  <c r="H37" i="11" l="1"/>
  <c r="F39" i="11"/>
  <c r="E42" i="11" s="1"/>
  <c r="E56" i="11" s="1"/>
  <c r="AV5" i="11"/>
  <c r="AU6" i="11"/>
  <c r="P6" i="11"/>
  <c r="H39" i="11" l="1"/>
  <c r="H60" i="11"/>
  <c r="F56" i="11"/>
  <c r="H59" i="11"/>
  <c r="E44" i="11"/>
  <c r="F44" i="11" s="1"/>
  <c r="F42" i="11"/>
  <c r="E43" i="11" s="1"/>
  <c r="F43" i="11" s="1"/>
  <c r="AW5" i="11"/>
  <c r="AV6" i="11"/>
  <c r="R6" i="11"/>
  <c r="H56" i="11" l="1"/>
  <c r="F57" i="11"/>
  <c r="H58" i="11" s="1"/>
  <c r="H57" i="11"/>
  <c r="H42" i="11"/>
  <c r="E46" i="11"/>
  <c r="F46" i="11" s="1"/>
  <c r="E51" i="11" s="1"/>
  <c r="E45" i="11"/>
  <c r="F45" i="11" s="1"/>
  <c r="AX5" i="11"/>
  <c r="AY5" i="11" s="1"/>
  <c r="AW6" i="11"/>
  <c r="S6" i="11"/>
  <c r="F51" i="11" l="1"/>
  <c r="E52" i="11" s="1"/>
  <c r="H51" i="11"/>
  <c r="H43" i="11"/>
  <c r="H44" i="11"/>
  <c r="AY6" i="11"/>
  <c r="AZ5" i="11"/>
  <c r="AY4" i="11"/>
  <c r="AX6" i="11"/>
  <c r="T6" i="11"/>
  <c r="F52" i="11" l="1"/>
  <c r="E53" i="11" s="1"/>
  <c r="H52" i="11"/>
  <c r="H45" i="11"/>
  <c r="BA5" i="11"/>
  <c r="AZ6" i="11"/>
  <c r="U6" i="11"/>
  <c r="F53" i="11" l="1"/>
  <c r="E54" i="11" s="1"/>
  <c r="H53" i="11"/>
  <c r="E47" i="11"/>
  <c r="H46" i="11"/>
  <c r="BA6" i="11"/>
  <c r="BB5" i="11"/>
  <c r="V6" i="11"/>
  <c r="F54" i="11" l="1"/>
  <c r="H54" i="11"/>
  <c r="F47" i="11"/>
  <c r="E48" i="11" s="1"/>
  <c r="F48" i="11" s="1"/>
  <c r="E49" i="11" s="1"/>
  <c r="BB6" i="11"/>
  <c r="BC5" i="11"/>
  <c r="W6" i="11"/>
  <c r="F49" i="11" l="1"/>
  <c r="H49" i="11" s="1"/>
  <c r="H47" i="11"/>
  <c r="H48" i="11"/>
  <c r="BC6" i="1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Q5" i="11" l="1"/>
  <c r="BP6" i="11"/>
  <c r="AJ6" i="11"/>
  <c r="BQ6" i="11" l="1"/>
  <c r="BR5" i="11"/>
  <c r="AK6" i="11"/>
  <c r="BR6" i="11" l="1"/>
  <c r="BS5" i="11"/>
  <c r="AL6" i="11"/>
  <c r="BS6" i="11" l="1"/>
  <c r="BT5" i="11"/>
  <c r="AM6" i="11"/>
  <c r="BT6" i="11" l="1"/>
  <c r="BT4" i="11"/>
  <c r="BU5" i="11"/>
  <c r="AN6" i="11"/>
  <c r="BV5" i="11" l="1"/>
  <c r="BU6" i="11"/>
  <c r="AO6" i="11"/>
  <c r="BW5" i="11" l="1"/>
  <c r="BV6"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J6" i="11" l="1"/>
  <c r="CK5" i="11"/>
  <c r="CL5" i="11" l="1"/>
  <c r="CK6" i="11"/>
  <c r="CM5" i="11" l="1"/>
  <c r="CL6" i="11"/>
  <c r="CM6" i="11" l="1"/>
  <c r="CN5" i="11"/>
  <c r="CN6" i="11" l="1"/>
  <c r="CO5" i="11"/>
  <c r="CO4" i="11" l="1"/>
  <c r="CP5" i="11"/>
  <c r="CO6" i="11"/>
  <c r="CQ5" i="11" l="1"/>
  <c r="CP6" i="11"/>
  <c r="CQ6" i="11" l="1"/>
  <c r="CR5" i="11"/>
  <c r="CS5" i="11" l="1"/>
  <c r="CR6" i="11"/>
  <c r="CT5" i="11" l="1"/>
  <c r="CS6" i="11"/>
  <c r="CT6" i="11" l="1"/>
  <c r="CU5" i="11"/>
  <c r="CU6" i="11" l="1"/>
  <c r="CV5" i="11"/>
  <c r="CW5" i="11" l="1"/>
  <c r="CV6" i="11"/>
  <c r="CV4" i="11"/>
  <c r="CX5" i="11" l="1"/>
  <c r="CW6" i="11"/>
  <c r="CX6" i="11" l="1"/>
  <c r="CY5" i="11"/>
  <c r="CZ5" i="11" l="1"/>
  <c r="CY6" i="11"/>
  <c r="DA5" i="11" l="1"/>
  <c r="CZ6"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M6" i="11" l="1"/>
  <c r="DN5" i="11"/>
  <c r="DO5" i="11" l="1"/>
  <c r="DN6" i="11"/>
  <c r="DO6" i="11" l="1"/>
  <c r="DP5" i="11"/>
  <c r="DP6" i="11" s="1"/>
</calcChain>
</file>

<file path=xl/sharedStrings.xml><?xml version="1.0" encoding="utf-8"?>
<sst xmlns="http://schemas.openxmlformats.org/spreadsheetml/2006/main" count="189" uniqueCount="109">
  <si>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</si>
  <si>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</si>
  <si>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</si>
  <si>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</si>
  <si>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</si>
  <si>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</si>
  <si>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</si>
  <si>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</si>
  <si>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</si>
  <si>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</si>
  <si>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</si>
  <si>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</si>
  <si>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</si>
  <si>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</si>
  <si>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</si>
  <si>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</si>
  <si>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</si>
  <si>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</si>
  <si>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</si>
  <si>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</si>
  <si>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</si>
  <si>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</si>
  <si>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Define goals</t>
  </si>
  <si>
    <t>Conduct studies</t>
  </si>
  <si>
    <t>Establish comms</t>
  </si>
  <si>
    <t>Develop charter</t>
  </si>
  <si>
    <t>Set up team</t>
  </si>
  <si>
    <t>Create schedule</t>
  </si>
  <si>
    <t>Identify deliverables</t>
  </si>
  <si>
    <t>Develop budget</t>
  </si>
  <si>
    <t>Define scope</t>
  </si>
  <si>
    <t>Identify risks</t>
  </si>
  <si>
    <t>Execute tasks</t>
  </si>
  <si>
    <t>Monitor progress</t>
  </si>
  <si>
    <t>Manage resources</t>
  </si>
  <si>
    <t>Provide updates</t>
  </si>
  <si>
    <t>Testing and validation</t>
  </si>
  <si>
    <t>Track expenses</t>
  </si>
  <si>
    <t>Evaluate progress</t>
  </si>
  <si>
    <t>Address risks</t>
  </si>
  <si>
    <t>Gather feedback</t>
  </si>
  <si>
    <t>Project start:</t>
  </si>
  <si>
    <t>ASSIGNED TO</t>
  </si>
  <si>
    <t>Abdallah El Sayed</t>
  </si>
  <si>
    <t>Project stages</t>
  </si>
  <si>
    <t>C1 Developing A Research Question</t>
  </si>
  <si>
    <t>C2 Prepare a Gantt Chart</t>
  </si>
  <si>
    <t>(criteria)</t>
  </si>
  <si>
    <t>C3 Submit Analysis/Design Documentation of Project needs/requirements</t>
  </si>
  <si>
    <t>C4 Submit Raw and Cleansed Data</t>
  </si>
  <si>
    <t>C5 Submit Annotated Diagram/ etc. etc. etc. etc.</t>
  </si>
  <si>
    <t>SAT 2 BEGINNING</t>
  </si>
  <si>
    <t>C6 Submit Spreadsheet/SQL/Database And Testplan/Validation</t>
  </si>
  <si>
    <t>C7 Submit Final Infographic</t>
  </si>
  <si>
    <t>C8 Submit a Report</t>
  </si>
  <si>
    <t>C10 Submit Completed Evaluation Criteria</t>
  </si>
  <si>
    <t>END OF PROJECT</t>
  </si>
  <si>
    <t>Evaluate Research Topics</t>
  </si>
  <si>
    <t>Fill out C1 Table</t>
  </si>
  <si>
    <t>Identify Critical Path</t>
  </si>
  <si>
    <t>Define Dependencies</t>
  </si>
  <si>
    <t>Identify Milestones</t>
  </si>
  <si>
    <t>Document Tasks/Timing</t>
  </si>
  <si>
    <t>C10 Submit Completed Evaluation Criteria/Submit Final Assessment</t>
  </si>
  <si>
    <t>C8 Implement File securing features</t>
  </si>
  <si>
    <t>C9 Creating Evaluation Criteria</t>
  </si>
  <si>
    <t>Identify Project Needs from Documentation</t>
  </si>
  <si>
    <t>Identify Data requirements, Primary/Secondary</t>
  </si>
  <si>
    <t>Identify Solution Scope, Constraints, Requirements</t>
  </si>
  <si>
    <t>Understand Skills underpinning Analysis Stage</t>
  </si>
  <si>
    <t>TERM 2 END SAT 2 BEGINNING</t>
  </si>
  <si>
    <t>Collect/Forge Secondary Data from Listed Sources</t>
  </si>
  <si>
    <t>Travel to Relevant Locations</t>
  </si>
  <si>
    <t>Develop Survey/Interview Questions</t>
  </si>
  <si>
    <t>Conduct Survey(s)/Interviews</t>
  </si>
  <si>
    <t>Collect/Forge Primary Data from Listed Sources</t>
  </si>
  <si>
    <t>Fill out C4 Table &amp; Excel Spreadsheets</t>
  </si>
  <si>
    <t>Develop Evaluation Criteria for Design</t>
  </si>
  <si>
    <t>Produce Infographic Annotated Diagram</t>
  </si>
  <si>
    <t>Produce Dynamic Data Visualisations</t>
  </si>
  <si>
    <t>Submit Mockups and Layout Diagrams, Formats &amp; Conventions Table, etc.</t>
  </si>
  <si>
    <t>Produce Preferred design while applying all appropriate Methods</t>
  </si>
  <si>
    <t>Create Design Folio with 3+ Designs</t>
  </si>
  <si>
    <t>Document all Evidence of Critical Thonksing</t>
  </si>
  <si>
    <t>Apply Data Validation Techniques to Database</t>
  </si>
  <si>
    <t>Set up Database Structure Featuring all Relevant Data Entries</t>
  </si>
  <si>
    <t>Set up Spreadsheet Software Structure Featuring Raw and Manipulated Data</t>
  </si>
  <si>
    <t>Apply Data Validation Techniques to Spreadsheet</t>
  </si>
  <si>
    <t>Update and Submit any New Designs &amp; Evaluation Critera</t>
  </si>
  <si>
    <t>Submit Test Plan Doc</t>
  </si>
  <si>
    <t>Document Development Processes and Contigencies for Solution</t>
  </si>
  <si>
    <t>DON’T CHANGE THIS NUMBER</t>
  </si>
  <si>
    <t>Select Preferred Annotated Design</t>
  </si>
  <si>
    <t>Apply Data Validation Techniques to Input Data</t>
  </si>
  <si>
    <t>Fill out C3 Table/Design Brief</t>
  </si>
  <si>
    <t>Create and Input Data Visualisations</t>
  </si>
  <si>
    <t>Complete Detailing and Formatting of Final Infographic</t>
  </si>
  <si>
    <t>Install Github on Localised System</t>
  </si>
  <si>
    <t>Link Files Including Project To Github Online</t>
  </si>
  <si>
    <t>Push Github Origin and Fetch both Online and on Other Systems</t>
  </si>
  <si>
    <t>Organise and Tag Files in Accordance to their Relation to their Tasks</t>
  </si>
  <si>
    <t>Maintain an Updated Backup of Project Files</t>
  </si>
  <si>
    <t>~%</t>
  </si>
  <si>
    <t>Produce Final Evaluation Infographic &amp; Dynamic Data Vis.</t>
  </si>
  <si>
    <t>Create Final Evaluation Criteria for Assessing Infographic Effectiveness</t>
  </si>
  <si>
    <t>Evaluate Infographic Effectiveness and Efficiency in Answering Research Question.</t>
  </si>
  <si>
    <t>Review Entire Project</t>
  </si>
  <si>
    <t>Submit Final Assessment</t>
  </si>
  <si>
    <t>8/20/25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</si>
</sst>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6"/>
      <color theme="0"/>
      <name val="Arial"/>
      <family val="2"/>
      <scheme val="minor"/>
    </font>
    <font>
      <sz val="16"/>
      <color theme="0"/>
      <name val="Arial"/>
      <family val="2"/>
      <scheme val="minor"/>
    </font>
    <font>
      <b/>
      <sz val="16"/>
      <color theme="0"/>
      <name val="Arial Black"/>
      <family val="2"/>
      <scheme val="major"/>
    </font>
    <font>
      <sz val="11"/>
      <color theme="0"/>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29" fillId="0" borderId="0" xfId="0" applyFont="1"/>
    <xf numFmtId="0" fontId="11" fillId="0" borderId="0" xfId="3" applyProtection="1">
      <protection locked="0"/>
    </xf>
    <xf numFmtId="0" fontId="17" fillId="4" borderId="5" xfId="12" applyFont="1" applyFill="1" applyBorder="1" applyProtection="1">
      <alignment horizontal="left" vertical="center" indent="2"/>
      <protection locked="0"/>
    </xf>
    <xf numFmtId="0" fontId="17" fillId="4" borderId="5" xfId="11" applyFont="1" applyFill="1" applyBorder="1" applyAlignment="1" applyProtection="1">
      <alignment vertical="center"/>
      <protection locked="0"/>
    </xf>
    <xf numFmtId="9" fontId="1" fillId="4" borderId="5" xfId="2" applyFont="1" applyFill="1" applyBorder="1" applyAlignment="1" applyProtection="1">
      <alignment horizontal="center" vertical="center"/>
      <protection locked="0"/>
    </xf>
    <xf numFmtId="164" fontId="17" fillId="4" borderId="5" xfId="10" applyFont="1" applyFill="1" applyBorder="1" applyProtection="1">
      <alignment horizontal="center" vertical="center"/>
      <protection locked="0"/>
    </xf>
    <xf numFmtId="0" fontId="3" fillId="0" borderId="0" xfId="0" applyFont="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4" fillId="0" borderId="4" xfId="0" applyFont="1" applyBorder="1" applyAlignment="1" applyProtection="1">
      <alignment vertical="center"/>
      <protection locked="0"/>
    </xf>
    <xf numFmtId="0" fontId="0" fillId="0" borderId="0" xfId="0" applyProtection="1">
      <protection locked="0"/>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30" fillId="0" borderId="0" xfId="0" applyFont="1" applyAlignment="1">
      <alignment horizontal="left"/>
    </xf>
    <xf numFmtId="0" fontId="31" fillId="0" borderId="0" xfId="0" applyFont="1"/>
    <xf numFmtId="165" fontId="23" fillId="0" borderId="0" xfId="9" applyFont="1" applyBorder="1" applyAlignment="1">
      <alignment horizontal="left"/>
    </xf>
    <xf numFmtId="0" fontId="24" fillId="0" borderId="0" xfId="0" applyFont="1"/>
    <xf numFmtId="0" fontId="22" fillId="0" borderId="0" xfId="8" applyFont="1" applyAlignment="1">
      <alignment horizontal="left"/>
    </xf>
    <xf numFmtId="0" fontId="4" fillId="0" borderId="0" xfId="0" applyFont="1"/>
    <xf numFmtId="0" fontId="28" fillId="0" borderId="0" xfId="8" applyFont="1" applyAlignment="1">
      <alignment horizontal="left"/>
    </xf>
    <xf numFmtId="0" fontId="11" fillId="0" borderId="0" xfId="0" applyFont="1"/>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99">
    <dxf>
      <fill>
        <patternFill>
          <bgColor theme="5" tint="0.79998168889431442"/>
        </patternFill>
      </fill>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98"/>
      <tableStyleElement type="headerRow" dxfId="497"/>
      <tableStyleElement type="totalRow" dxfId="496"/>
      <tableStyleElement type="firstColumn" dxfId="495"/>
      <tableStyleElement type="lastColumn" dxfId="494"/>
      <tableStyleElement type="firstRowStripe" dxfId="493"/>
      <tableStyleElement type="secondRowStripe" dxfId="492"/>
      <tableStyleElement type="firstColumnStripe" dxfId="491"/>
      <tableStyleElement type="secondColumnStripe" dxfId="49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12</xdr:col>
      <xdr:colOff>9306</xdr:colOff>
      <xdr:row>10</xdr:row>
      <xdr:rowOff>19538</xdr:rowOff>
    </xdr:from>
    <xdr:to>
      <xdr:col>13</xdr:col>
      <xdr:colOff>2793</xdr:colOff>
      <xdr:row>10</xdr:row>
      <xdr:rowOff>376348</xdr:rowOff>
    </xdr:to>
    <xdr:sp macro="" textlink="">
      <xdr:nvSpPr>
        <xdr:cNvPr id="3" name="Diamond 2">
          <a:extLst>
            <a:ext uri="{FF2B5EF4-FFF2-40B4-BE49-F238E27FC236}">
              <a16:creationId xmlns:a16="http://schemas.microsoft.com/office/drawing/2014/main" id="{14C9BD81-28CF-75ED-9027-D52FF0528FFE}"/>
            </a:ext>
          </a:extLst>
        </xdr:cNvPr>
        <xdr:cNvSpPr/>
      </xdr:nvSpPr>
      <xdr:spPr>
        <a:xfrm>
          <a:off x="6649592" y="3847681"/>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14112</xdr:colOff>
      <xdr:row>8</xdr:row>
      <xdr:rowOff>183444</xdr:rowOff>
    </xdr:from>
    <xdr:to>
      <xdr:col>12</xdr:col>
      <xdr:colOff>105836</xdr:colOff>
      <xdr:row>10</xdr:row>
      <xdr:rowOff>19537</xdr:rowOff>
    </xdr:to>
    <xdr:cxnSp macro="">
      <xdr:nvCxnSpPr>
        <xdr:cNvPr id="10" name="Elbow Connector 9">
          <a:extLst>
            <a:ext uri="{FF2B5EF4-FFF2-40B4-BE49-F238E27FC236}">
              <a16:creationId xmlns:a16="http://schemas.microsoft.com/office/drawing/2014/main" id="{99B11A7F-D7E2-93A6-8DD8-A644CEDEC8C4}"/>
            </a:ext>
          </a:extLst>
        </xdr:cNvPr>
        <xdr:cNvCxnSpPr>
          <a:endCxn id="3" idx="0"/>
        </xdr:cNvCxnSpPr>
      </xdr:nvCxnSpPr>
      <xdr:spPr>
        <a:xfrm rot="16200000" flipH="1">
          <a:off x="6401213" y="3502772"/>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10583</xdr:colOff>
      <xdr:row>12</xdr:row>
      <xdr:rowOff>169335</xdr:rowOff>
    </xdr:from>
    <xdr:to>
      <xdr:col>14</xdr:col>
      <xdr:colOff>95253</xdr:colOff>
      <xdr:row>13</xdr:row>
      <xdr:rowOff>31753</xdr:rowOff>
    </xdr:to>
    <xdr:cxnSp macro="">
      <xdr:nvCxnSpPr>
        <xdr:cNvPr id="12" name="Elbow Connector 11">
          <a:extLst>
            <a:ext uri="{FF2B5EF4-FFF2-40B4-BE49-F238E27FC236}">
              <a16:creationId xmlns:a16="http://schemas.microsoft.com/office/drawing/2014/main" id="{D3B688A9-1F10-2A4B-BFC3-C27E7B3A52B9}"/>
            </a:ext>
          </a:extLst>
        </xdr:cNvPr>
        <xdr:cNvCxnSpPr/>
      </xdr:nvCxnSpPr>
      <xdr:spPr>
        <a:xfrm rot="16200000" flipH="1">
          <a:off x="6979709" y="4820709"/>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14817</xdr:colOff>
      <xdr:row>14</xdr:row>
      <xdr:rowOff>141819</xdr:rowOff>
    </xdr:from>
    <xdr:to>
      <xdr:col>15</xdr:col>
      <xdr:colOff>99487</xdr:colOff>
      <xdr:row>15</xdr:row>
      <xdr:rowOff>4237</xdr:rowOff>
    </xdr:to>
    <xdr:cxnSp macro="">
      <xdr:nvCxnSpPr>
        <xdr:cNvPr id="15" name="Elbow Connector 14">
          <a:extLst>
            <a:ext uri="{FF2B5EF4-FFF2-40B4-BE49-F238E27FC236}">
              <a16:creationId xmlns:a16="http://schemas.microsoft.com/office/drawing/2014/main" id="{6F761C9F-B767-9345-BC5D-1187B3BEE28D}"/>
            </a:ext>
          </a:extLst>
        </xdr:cNvPr>
        <xdr:cNvCxnSpPr/>
      </xdr:nvCxnSpPr>
      <xdr:spPr>
        <a:xfrm rot="16200000" flipH="1">
          <a:off x="7185026" y="5555193"/>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21166</xdr:colOff>
      <xdr:row>18</xdr:row>
      <xdr:rowOff>137583</xdr:rowOff>
    </xdr:from>
    <xdr:to>
      <xdr:col>16</xdr:col>
      <xdr:colOff>105836</xdr:colOff>
      <xdr:row>19</xdr:row>
      <xdr:rowOff>1</xdr:rowOff>
    </xdr:to>
    <xdr:cxnSp macro="">
      <xdr:nvCxnSpPr>
        <xdr:cNvPr id="17" name="Elbow Connector 16">
          <a:extLst>
            <a:ext uri="{FF2B5EF4-FFF2-40B4-BE49-F238E27FC236}">
              <a16:creationId xmlns:a16="http://schemas.microsoft.com/office/drawing/2014/main" id="{F60FB8FA-5BAE-2D44-8168-C0F60F98A889}"/>
            </a:ext>
          </a:extLst>
        </xdr:cNvPr>
        <xdr:cNvCxnSpPr/>
      </xdr:nvCxnSpPr>
      <xdr:spPr>
        <a:xfrm rot="16200000" flipH="1">
          <a:off x="7392459" y="7074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21167</xdr:colOff>
      <xdr:row>19</xdr:row>
      <xdr:rowOff>165806</xdr:rowOff>
    </xdr:from>
    <xdr:to>
      <xdr:col>17</xdr:col>
      <xdr:colOff>112891</xdr:colOff>
      <xdr:row>21</xdr:row>
      <xdr:rowOff>1899</xdr:rowOff>
    </xdr:to>
    <xdr:cxnSp macro="">
      <xdr:nvCxnSpPr>
        <xdr:cNvPr id="18" name="Elbow Connector 17">
          <a:extLst>
            <a:ext uri="{FF2B5EF4-FFF2-40B4-BE49-F238E27FC236}">
              <a16:creationId xmlns:a16="http://schemas.microsoft.com/office/drawing/2014/main" id="{28DBEC7C-DE6C-D24D-8C2E-D1AEE16E5CB8}"/>
            </a:ext>
          </a:extLst>
        </xdr:cNvPr>
        <xdr:cNvCxnSpPr/>
      </xdr:nvCxnSpPr>
      <xdr:spPr>
        <a:xfrm rot="16200000" flipH="1">
          <a:off x="7419732" y="7657991"/>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21166</xdr:colOff>
      <xdr:row>21</xdr:row>
      <xdr:rowOff>158750</xdr:rowOff>
    </xdr:from>
    <xdr:to>
      <xdr:col>21</xdr:col>
      <xdr:colOff>105836</xdr:colOff>
      <xdr:row>22</xdr:row>
      <xdr:rowOff>21168</xdr:rowOff>
    </xdr:to>
    <xdr:cxnSp macro="">
      <xdr:nvCxnSpPr>
        <xdr:cNvPr id="20" name="Elbow Connector 19">
          <a:extLst>
            <a:ext uri="{FF2B5EF4-FFF2-40B4-BE49-F238E27FC236}">
              <a16:creationId xmlns:a16="http://schemas.microsoft.com/office/drawing/2014/main" id="{9C9E84AB-CE77-2C43-9F2D-EEE6394D1798}"/>
            </a:ext>
          </a:extLst>
        </xdr:cNvPr>
        <xdr:cNvCxnSpPr/>
      </xdr:nvCxnSpPr>
      <xdr:spPr>
        <a:xfrm rot="16200000" flipH="1">
          <a:off x="8397875" y="823912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25399</xdr:colOff>
      <xdr:row>24</xdr:row>
      <xdr:rowOff>177801</xdr:rowOff>
    </xdr:from>
    <xdr:to>
      <xdr:col>24</xdr:col>
      <xdr:colOff>101603</xdr:colOff>
      <xdr:row>28</xdr:row>
      <xdr:rowOff>3</xdr:rowOff>
    </xdr:to>
    <xdr:cxnSp macro="">
      <xdr:nvCxnSpPr>
        <xdr:cNvPr id="22" name="Elbow Connector 21">
          <a:extLst>
            <a:ext uri="{FF2B5EF4-FFF2-40B4-BE49-F238E27FC236}">
              <a16:creationId xmlns:a16="http://schemas.microsoft.com/office/drawing/2014/main" id="{8EF1F65B-22FD-F244-B7DA-BDE31EE34531}"/>
            </a:ext>
          </a:extLst>
        </xdr:cNvPr>
        <xdr:cNvCxnSpPr/>
      </xdr:nvCxnSpPr>
      <xdr:spPr>
        <a:xfrm rot="16200000" flipH="1">
          <a:off x="8382000" y="9855200"/>
          <a:ext cx="1346202" cy="279404"/>
        </a:xfrm>
        <a:prstGeom prst="bentConnector3">
          <a:avLst>
            <a:gd name="adj1" fmla="val 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6839</xdr:colOff>
      <xdr:row>30</xdr:row>
      <xdr:rowOff>19538</xdr:rowOff>
    </xdr:from>
    <xdr:to>
      <xdr:col>38</xdr:col>
      <xdr:colOff>193872</xdr:colOff>
      <xdr:row>30</xdr:row>
      <xdr:rowOff>376348</xdr:rowOff>
    </xdr:to>
    <xdr:sp macro="" textlink="">
      <xdr:nvSpPr>
        <xdr:cNvPr id="29" name="Diamond 28">
          <a:extLst>
            <a:ext uri="{FF2B5EF4-FFF2-40B4-BE49-F238E27FC236}">
              <a16:creationId xmlns:a16="http://schemas.microsoft.com/office/drawing/2014/main" id="{D10CC547-E11A-E545-9643-38FCD617C25F}"/>
            </a:ext>
          </a:extLst>
        </xdr:cNvPr>
        <xdr:cNvSpPr/>
      </xdr:nvSpPr>
      <xdr:spPr>
        <a:xfrm>
          <a:off x="11944839" y="11449538"/>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25400</xdr:colOff>
      <xdr:row>28</xdr:row>
      <xdr:rowOff>152400</xdr:rowOff>
    </xdr:from>
    <xdr:to>
      <xdr:col>25</xdr:col>
      <xdr:colOff>110070</xdr:colOff>
      <xdr:row>29</xdr:row>
      <xdr:rowOff>14818</xdr:rowOff>
    </xdr:to>
    <xdr:cxnSp macro="">
      <xdr:nvCxnSpPr>
        <xdr:cNvPr id="30" name="Elbow Connector 29">
          <a:extLst>
            <a:ext uri="{FF2B5EF4-FFF2-40B4-BE49-F238E27FC236}">
              <a16:creationId xmlns:a16="http://schemas.microsoft.com/office/drawing/2014/main" id="{881F3EFD-C38B-E44F-8C3C-D1BDA649A36E}"/>
            </a:ext>
          </a:extLst>
        </xdr:cNvPr>
        <xdr:cNvCxnSpPr/>
      </xdr:nvCxnSpPr>
      <xdr:spPr>
        <a:xfrm rot="16200000" flipH="1">
          <a:off x="9242426" y="10899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14941</xdr:colOff>
      <xdr:row>32</xdr:row>
      <xdr:rowOff>141942</xdr:rowOff>
    </xdr:from>
    <xdr:to>
      <xdr:col>40</xdr:col>
      <xdr:colOff>99611</xdr:colOff>
      <xdr:row>33</xdr:row>
      <xdr:rowOff>4360</xdr:rowOff>
    </xdr:to>
    <xdr:cxnSp macro="">
      <xdr:nvCxnSpPr>
        <xdr:cNvPr id="34" name="Elbow Connector 33">
          <a:extLst>
            <a:ext uri="{FF2B5EF4-FFF2-40B4-BE49-F238E27FC236}">
              <a16:creationId xmlns:a16="http://schemas.microsoft.com/office/drawing/2014/main" id="{71ECEC27-D2D8-3042-83F4-C8FC5358D585}"/>
            </a:ext>
          </a:extLst>
        </xdr:cNvPr>
        <xdr:cNvCxnSpPr/>
      </xdr:nvCxnSpPr>
      <xdr:spPr>
        <a:xfrm rot="16200000" flipH="1">
          <a:off x="12279967" y="1241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14941</xdr:colOff>
      <xdr:row>37</xdr:row>
      <xdr:rowOff>144182</xdr:rowOff>
    </xdr:from>
    <xdr:to>
      <xdr:col>47</xdr:col>
      <xdr:colOff>99611</xdr:colOff>
      <xdr:row>38</xdr:row>
      <xdr:rowOff>6600</xdr:rowOff>
    </xdr:to>
    <xdr:cxnSp macro="">
      <xdr:nvCxnSpPr>
        <xdr:cNvPr id="35" name="Elbow Connector 34">
          <a:extLst>
            <a:ext uri="{FF2B5EF4-FFF2-40B4-BE49-F238E27FC236}">
              <a16:creationId xmlns:a16="http://schemas.microsoft.com/office/drawing/2014/main" id="{27ADF269-C0D0-814D-950B-182342CBAAE4}"/>
            </a:ext>
          </a:extLst>
        </xdr:cNvPr>
        <xdr:cNvCxnSpPr/>
      </xdr:nvCxnSpPr>
      <xdr:spPr>
        <a:xfrm rot="16200000" flipH="1">
          <a:off x="13702367" y="1432055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42</xdr:col>
      <xdr:colOff>7470</xdr:colOff>
      <xdr:row>33</xdr:row>
      <xdr:rowOff>141941</xdr:rowOff>
    </xdr:from>
    <xdr:to>
      <xdr:col>42</xdr:col>
      <xdr:colOff>92140</xdr:colOff>
      <xdr:row>34</xdr:row>
      <xdr:rowOff>4359</xdr:rowOff>
    </xdr:to>
    <xdr:cxnSp macro="">
      <xdr:nvCxnSpPr>
        <xdr:cNvPr id="36" name="Elbow Connector 35">
          <a:extLst>
            <a:ext uri="{FF2B5EF4-FFF2-40B4-BE49-F238E27FC236}">
              <a16:creationId xmlns:a16="http://schemas.microsoft.com/office/drawing/2014/main" id="{1FF5D5F1-F758-014E-80AD-B409684712E0}"/>
            </a:ext>
          </a:extLst>
        </xdr:cNvPr>
        <xdr:cNvCxnSpPr/>
      </xdr:nvCxnSpPr>
      <xdr:spPr>
        <a:xfrm rot="16200000" flipH="1">
          <a:off x="12678896" y="12794315"/>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44</xdr:col>
      <xdr:colOff>12700</xdr:colOff>
      <xdr:row>35</xdr:row>
      <xdr:rowOff>139700</xdr:rowOff>
    </xdr:from>
    <xdr:to>
      <xdr:col>44</xdr:col>
      <xdr:colOff>97370</xdr:colOff>
      <xdr:row>36</xdr:row>
      <xdr:rowOff>2118</xdr:rowOff>
    </xdr:to>
    <xdr:cxnSp macro="">
      <xdr:nvCxnSpPr>
        <xdr:cNvPr id="37" name="Elbow Connector 36">
          <a:extLst>
            <a:ext uri="{FF2B5EF4-FFF2-40B4-BE49-F238E27FC236}">
              <a16:creationId xmlns:a16="http://schemas.microsoft.com/office/drawing/2014/main" id="{ACBFF437-46EB-C548-B387-3250CE2B6627}"/>
            </a:ext>
          </a:extLst>
        </xdr:cNvPr>
        <xdr:cNvCxnSpPr/>
      </xdr:nvCxnSpPr>
      <xdr:spPr>
        <a:xfrm rot="16200000" flipH="1">
          <a:off x="13090526" y="135540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41</xdr:col>
      <xdr:colOff>104588</xdr:colOff>
      <xdr:row>36</xdr:row>
      <xdr:rowOff>0</xdr:rowOff>
    </xdr:from>
    <xdr:to>
      <xdr:col>41</xdr:col>
      <xdr:colOff>104588</xdr:colOff>
      <xdr:row>37</xdr:row>
      <xdr:rowOff>7471</xdr:rowOff>
    </xdr:to>
    <xdr:cxnSp macro="">
      <xdr:nvCxnSpPr>
        <xdr:cNvPr id="39" name="Straight Arrow Connector 38">
          <a:extLst>
            <a:ext uri="{FF2B5EF4-FFF2-40B4-BE49-F238E27FC236}">
              <a16:creationId xmlns:a16="http://schemas.microsoft.com/office/drawing/2014/main" id="{8F926D0D-5995-C093-2F34-E33001F45567}"/>
            </a:ext>
          </a:extLst>
        </xdr:cNvPr>
        <xdr:cNvCxnSpPr/>
      </xdr:nvCxnSpPr>
      <xdr:spPr>
        <a:xfrm>
          <a:off x="12652188" y="13716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16933</xdr:colOff>
      <xdr:row>37</xdr:row>
      <xdr:rowOff>16933</xdr:rowOff>
    </xdr:from>
    <xdr:to>
      <xdr:col>47</xdr:col>
      <xdr:colOff>766</xdr:colOff>
      <xdr:row>37</xdr:row>
      <xdr:rowOff>373743</xdr:rowOff>
    </xdr:to>
    <xdr:sp macro="" textlink="">
      <xdr:nvSpPr>
        <xdr:cNvPr id="41" name="Diamond 40">
          <a:extLst>
            <a:ext uri="{FF2B5EF4-FFF2-40B4-BE49-F238E27FC236}">
              <a16:creationId xmlns:a16="http://schemas.microsoft.com/office/drawing/2014/main" id="{8AB7FDAE-0A83-6F40-A584-5BD157965462}"/>
            </a:ext>
          </a:extLst>
        </xdr:cNvPr>
        <xdr:cNvSpPr/>
      </xdr:nvSpPr>
      <xdr:spPr>
        <a:xfrm>
          <a:off x="13580533" y="14113933"/>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100311</xdr:colOff>
      <xdr:row>26</xdr:row>
      <xdr:rowOff>45077</xdr:rowOff>
    </xdr:from>
    <xdr:to>
      <xdr:col>24</xdr:col>
      <xdr:colOff>100311</xdr:colOff>
      <xdr:row>26</xdr:row>
      <xdr:rowOff>378452</xdr:rowOff>
    </xdr:to>
    <xdr:cxnSp macro="">
      <xdr:nvCxnSpPr>
        <xdr:cNvPr id="9" name="Straight Arrow Connector 8">
          <a:extLst>
            <a:ext uri="{FF2B5EF4-FFF2-40B4-BE49-F238E27FC236}">
              <a16:creationId xmlns:a16="http://schemas.microsoft.com/office/drawing/2014/main" id="{3E78D07C-8FD9-39BE-AB7D-19705C3BE22E}"/>
            </a:ext>
          </a:extLst>
        </xdr:cNvPr>
        <xdr:cNvCxnSpPr/>
      </xdr:nvCxnSpPr>
      <xdr:spPr>
        <a:xfrm>
          <a:off x="9211181" y="9956599"/>
          <a:ext cx="0" cy="33337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27215</xdr:colOff>
      <xdr:row>24</xdr:row>
      <xdr:rowOff>172357</xdr:rowOff>
    </xdr:from>
    <xdr:to>
      <xdr:col>23</xdr:col>
      <xdr:colOff>108859</xdr:colOff>
      <xdr:row>25</xdr:row>
      <xdr:rowOff>18142</xdr:rowOff>
    </xdr:to>
    <xdr:cxnSp macro="">
      <xdr:nvCxnSpPr>
        <xdr:cNvPr id="13" name="Elbow Connector 12">
          <a:extLst>
            <a:ext uri="{FF2B5EF4-FFF2-40B4-BE49-F238E27FC236}">
              <a16:creationId xmlns:a16="http://schemas.microsoft.com/office/drawing/2014/main" id="{71F85EA1-E0AA-E646-9251-5C5396AD68CB}"/>
            </a:ext>
          </a:extLst>
        </xdr:cNvPr>
        <xdr:cNvCxnSpPr/>
      </xdr:nvCxnSpPr>
      <xdr:spPr>
        <a:xfrm rot="16200000" flipH="1">
          <a:off x="8790215" y="9388928"/>
          <a:ext cx="226785" cy="81644"/>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19537</xdr:colOff>
      <xdr:row>41</xdr:row>
      <xdr:rowOff>148654</xdr:rowOff>
    </xdr:from>
    <xdr:to>
      <xdr:col>72</xdr:col>
      <xdr:colOff>104207</xdr:colOff>
      <xdr:row>42</xdr:row>
      <xdr:rowOff>11072</xdr:rowOff>
    </xdr:to>
    <xdr:cxnSp macro="">
      <xdr:nvCxnSpPr>
        <xdr:cNvPr id="23" name="Elbow Connector 22">
          <a:extLst>
            <a:ext uri="{FF2B5EF4-FFF2-40B4-BE49-F238E27FC236}">
              <a16:creationId xmlns:a16="http://schemas.microsoft.com/office/drawing/2014/main" id="{C8593061-E73F-C944-8692-6C9207452BE0}"/>
            </a:ext>
          </a:extLst>
        </xdr:cNvPr>
        <xdr:cNvCxnSpPr/>
      </xdr:nvCxnSpPr>
      <xdr:spPr>
        <a:xfrm rot="16200000" flipH="1">
          <a:off x="18651496" y="15849028"/>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9768</xdr:colOff>
      <xdr:row>43</xdr:row>
      <xdr:rowOff>138886</xdr:rowOff>
    </xdr:from>
    <xdr:to>
      <xdr:col>72</xdr:col>
      <xdr:colOff>94438</xdr:colOff>
      <xdr:row>44</xdr:row>
      <xdr:rowOff>1304</xdr:rowOff>
    </xdr:to>
    <xdr:cxnSp macro="">
      <xdr:nvCxnSpPr>
        <xdr:cNvPr id="24" name="Elbow Connector 23">
          <a:extLst>
            <a:ext uri="{FF2B5EF4-FFF2-40B4-BE49-F238E27FC236}">
              <a16:creationId xmlns:a16="http://schemas.microsoft.com/office/drawing/2014/main" id="{43C6831E-6BC0-634C-B0A8-EA9E489A6301}"/>
            </a:ext>
          </a:extLst>
        </xdr:cNvPr>
        <xdr:cNvCxnSpPr/>
      </xdr:nvCxnSpPr>
      <xdr:spPr>
        <a:xfrm rot="16200000" flipH="1">
          <a:off x="18641727" y="16601260"/>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73</xdr:col>
      <xdr:colOff>15874</xdr:colOff>
      <xdr:row>42</xdr:row>
      <xdr:rowOff>17991</xdr:rowOff>
    </xdr:from>
    <xdr:to>
      <xdr:col>74</xdr:col>
      <xdr:colOff>1661</xdr:colOff>
      <xdr:row>42</xdr:row>
      <xdr:rowOff>374801</xdr:rowOff>
    </xdr:to>
    <xdr:sp macro="" textlink="">
      <xdr:nvSpPr>
        <xdr:cNvPr id="26" name="Diamond 25">
          <a:extLst>
            <a:ext uri="{FF2B5EF4-FFF2-40B4-BE49-F238E27FC236}">
              <a16:creationId xmlns:a16="http://schemas.microsoft.com/office/drawing/2014/main" id="{EA29204B-AE53-E644-A1ED-032382F58ABE}"/>
            </a:ext>
          </a:extLst>
        </xdr:cNvPr>
        <xdr:cNvSpPr/>
      </xdr:nvSpPr>
      <xdr:spPr>
        <a:xfrm>
          <a:off x="18928291" y="16019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15874</xdr:colOff>
      <xdr:row>44</xdr:row>
      <xdr:rowOff>17991</xdr:rowOff>
    </xdr:from>
    <xdr:to>
      <xdr:col>74</xdr:col>
      <xdr:colOff>1661</xdr:colOff>
      <xdr:row>44</xdr:row>
      <xdr:rowOff>374801</xdr:rowOff>
    </xdr:to>
    <xdr:sp macro="" textlink="">
      <xdr:nvSpPr>
        <xdr:cNvPr id="27" name="Diamond 26">
          <a:extLst>
            <a:ext uri="{FF2B5EF4-FFF2-40B4-BE49-F238E27FC236}">
              <a16:creationId xmlns:a16="http://schemas.microsoft.com/office/drawing/2014/main" id="{254E7071-BCCC-FF43-8BAB-0F819C4E989A}"/>
            </a:ext>
          </a:extLst>
        </xdr:cNvPr>
        <xdr:cNvSpPr/>
      </xdr:nvSpPr>
      <xdr:spPr>
        <a:xfrm>
          <a:off x="18928291" y="16781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117289</xdr:colOff>
      <xdr:row>42</xdr:row>
      <xdr:rowOff>0</xdr:rowOff>
    </xdr:from>
    <xdr:to>
      <xdr:col>47</xdr:col>
      <xdr:colOff>120650</xdr:colOff>
      <xdr:row>55</xdr:row>
      <xdr:rowOff>0</xdr:rowOff>
    </xdr:to>
    <xdr:cxnSp macro="">
      <xdr:nvCxnSpPr>
        <xdr:cNvPr id="31" name="Straight Arrow Connector 30">
          <a:extLst>
            <a:ext uri="{FF2B5EF4-FFF2-40B4-BE49-F238E27FC236}">
              <a16:creationId xmlns:a16="http://schemas.microsoft.com/office/drawing/2014/main" id="{7E078523-E721-BC48-8C71-DC9F4AC3A731}"/>
            </a:ext>
          </a:extLst>
        </xdr:cNvPr>
        <xdr:cNvCxnSpPr/>
      </xdr:nvCxnSpPr>
      <xdr:spPr>
        <a:xfrm flipH="1">
          <a:off x="13884089" y="16002000"/>
          <a:ext cx="3361" cy="4953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114300</xdr:colOff>
      <xdr:row>39</xdr:row>
      <xdr:rowOff>12700</xdr:rowOff>
    </xdr:from>
    <xdr:to>
      <xdr:col>47</xdr:col>
      <xdr:colOff>114300</xdr:colOff>
      <xdr:row>41</xdr:row>
      <xdr:rowOff>0</xdr:rowOff>
    </xdr:to>
    <xdr:cxnSp macro="">
      <xdr:nvCxnSpPr>
        <xdr:cNvPr id="40" name="Straight Arrow Connector 39">
          <a:extLst>
            <a:ext uri="{FF2B5EF4-FFF2-40B4-BE49-F238E27FC236}">
              <a16:creationId xmlns:a16="http://schemas.microsoft.com/office/drawing/2014/main" id="{770EE47F-8D0E-1241-865D-E438A3A6888B}"/>
            </a:ext>
          </a:extLst>
        </xdr:cNvPr>
        <xdr:cNvCxnSpPr/>
      </xdr:nvCxnSpPr>
      <xdr:spPr>
        <a:xfrm>
          <a:off x="13881100" y="14871700"/>
          <a:ext cx="0" cy="7493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101600</xdr:colOff>
      <xdr:row>31</xdr:row>
      <xdr:rowOff>12700</xdr:rowOff>
    </xdr:from>
    <xdr:to>
      <xdr:col>38</xdr:col>
      <xdr:colOff>101600</xdr:colOff>
      <xdr:row>32</xdr:row>
      <xdr:rowOff>20171</xdr:rowOff>
    </xdr:to>
    <xdr:cxnSp macro="">
      <xdr:nvCxnSpPr>
        <xdr:cNvPr id="44" name="Straight Arrow Connector 43">
          <a:extLst>
            <a:ext uri="{FF2B5EF4-FFF2-40B4-BE49-F238E27FC236}">
              <a16:creationId xmlns:a16="http://schemas.microsoft.com/office/drawing/2014/main" id="{0A8B080C-687C-EA4B-B72B-0D1EE6AE3059}"/>
            </a:ext>
          </a:extLst>
        </xdr:cNvPr>
        <xdr:cNvCxnSpPr/>
      </xdr:nvCxnSpPr>
      <xdr:spPr>
        <a:xfrm>
          <a:off x="12039600" y="11823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114300</xdr:colOff>
      <xdr:row>23</xdr:row>
      <xdr:rowOff>12700</xdr:rowOff>
    </xdr:from>
    <xdr:to>
      <xdr:col>22</xdr:col>
      <xdr:colOff>114300</xdr:colOff>
      <xdr:row>24</xdr:row>
      <xdr:rowOff>20171</xdr:rowOff>
    </xdr:to>
    <xdr:cxnSp macro="">
      <xdr:nvCxnSpPr>
        <xdr:cNvPr id="45" name="Straight Arrow Connector 44">
          <a:extLst>
            <a:ext uri="{FF2B5EF4-FFF2-40B4-BE49-F238E27FC236}">
              <a16:creationId xmlns:a16="http://schemas.microsoft.com/office/drawing/2014/main" id="{14718883-C16B-4045-8ECE-B31080D47A9C}"/>
            </a:ext>
          </a:extLst>
        </xdr:cNvPr>
        <xdr:cNvCxnSpPr/>
      </xdr:nvCxnSpPr>
      <xdr:spPr>
        <a:xfrm>
          <a:off x="8801100" y="8775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114300</xdr:colOff>
      <xdr:row>17</xdr:row>
      <xdr:rowOff>12700</xdr:rowOff>
    </xdr:from>
    <xdr:to>
      <xdr:col>15</xdr:col>
      <xdr:colOff>114300</xdr:colOff>
      <xdr:row>18</xdr:row>
      <xdr:rowOff>20171</xdr:rowOff>
    </xdr:to>
    <xdr:cxnSp macro="">
      <xdr:nvCxnSpPr>
        <xdr:cNvPr id="46" name="Straight Arrow Connector 45">
          <a:extLst>
            <a:ext uri="{FF2B5EF4-FFF2-40B4-BE49-F238E27FC236}">
              <a16:creationId xmlns:a16="http://schemas.microsoft.com/office/drawing/2014/main" id="{5F9187A8-5B3C-1643-8BB2-8CE531849198}"/>
            </a:ext>
          </a:extLst>
        </xdr:cNvPr>
        <xdr:cNvCxnSpPr/>
      </xdr:nvCxnSpPr>
      <xdr:spPr>
        <a:xfrm>
          <a:off x="7378700" y="6489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101600</xdr:colOff>
      <xdr:row>11</xdr:row>
      <xdr:rowOff>0</xdr:rowOff>
    </xdr:from>
    <xdr:to>
      <xdr:col>12</xdr:col>
      <xdr:colOff>101600</xdr:colOff>
      <xdr:row>12</xdr:row>
      <xdr:rowOff>7471</xdr:rowOff>
    </xdr:to>
    <xdr:cxnSp macro="">
      <xdr:nvCxnSpPr>
        <xdr:cNvPr id="47" name="Straight Arrow Connector 46">
          <a:extLst>
            <a:ext uri="{FF2B5EF4-FFF2-40B4-BE49-F238E27FC236}">
              <a16:creationId xmlns:a16="http://schemas.microsoft.com/office/drawing/2014/main" id="{F4109FFD-B3CB-224C-8BE4-FD4154A360D6}"/>
            </a:ext>
          </a:extLst>
        </xdr:cNvPr>
        <xdr:cNvCxnSpPr/>
      </xdr:nvCxnSpPr>
      <xdr:spPr>
        <a:xfrm>
          <a:off x="6756400" y="4191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100463</xdr:colOff>
      <xdr:row>45</xdr:row>
      <xdr:rowOff>368300</xdr:rowOff>
    </xdr:from>
    <xdr:to>
      <xdr:col>74</xdr:col>
      <xdr:colOff>101600</xdr:colOff>
      <xdr:row>50</xdr:row>
      <xdr:rowOff>1</xdr:rowOff>
    </xdr:to>
    <xdr:cxnSp macro="">
      <xdr:nvCxnSpPr>
        <xdr:cNvPr id="50" name="Straight Arrow Connector 49">
          <a:extLst>
            <a:ext uri="{FF2B5EF4-FFF2-40B4-BE49-F238E27FC236}">
              <a16:creationId xmlns:a16="http://schemas.microsoft.com/office/drawing/2014/main" id="{508FCBCC-C137-3D40-B16A-892443DDE629}"/>
            </a:ext>
          </a:extLst>
        </xdr:cNvPr>
        <xdr:cNvCxnSpPr>
          <a:endCxn id="2" idx="0"/>
        </xdr:cNvCxnSpPr>
      </xdr:nvCxnSpPr>
      <xdr:spPr>
        <a:xfrm flipH="1">
          <a:off x="19353663" y="17513300"/>
          <a:ext cx="1137" cy="153670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35</xdr:col>
      <xdr:colOff>10583</xdr:colOff>
      <xdr:row>29</xdr:row>
      <xdr:rowOff>137583</xdr:rowOff>
    </xdr:from>
    <xdr:to>
      <xdr:col>35</xdr:col>
      <xdr:colOff>95253</xdr:colOff>
      <xdr:row>30</xdr:row>
      <xdr:rowOff>1</xdr:rowOff>
    </xdr:to>
    <xdr:cxnSp macro="">
      <xdr:nvCxnSpPr>
        <xdr:cNvPr id="52" name="Elbow Connector 51">
          <a:extLst>
            <a:ext uri="{FF2B5EF4-FFF2-40B4-BE49-F238E27FC236}">
              <a16:creationId xmlns:a16="http://schemas.microsoft.com/office/drawing/2014/main" id="{DDC56D82-B2D4-4E4B-A6F1-EAD350295257}"/>
            </a:ext>
          </a:extLst>
        </xdr:cNvPr>
        <xdr:cNvCxnSpPr/>
      </xdr:nvCxnSpPr>
      <xdr:spPr>
        <a:xfrm rot="16200000" flipH="1">
          <a:off x="11202459" y="11265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9769</xdr:colOff>
      <xdr:row>50</xdr:row>
      <xdr:rowOff>1</xdr:rowOff>
    </xdr:from>
    <xdr:to>
      <xdr:col>74</xdr:col>
      <xdr:colOff>191157</xdr:colOff>
      <xdr:row>50</xdr:row>
      <xdr:rowOff>356811</xdr:rowOff>
    </xdr:to>
    <xdr:sp macro="" textlink="">
      <xdr:nvSpPr>
        <xdr:cNvPr id="2" name="Diamond 1">
          <a:extLst>
            <a:ext uri="{FF2B5EF4-FFF2-40B4-BE49-F238E27FC236}">
              <a16:creationId xmlns:a16="http://schemas.microsoft.com/office/drawing/2014/main" id="{1335E30E-61A4-2B47-A180-A96DF765EE1B}"/>
            </a:ext>
          </a:extLst>
        </xdr:cNvPr>
        <xdr:cNvSpPr/>
      </xdr:nvSpPr>
      <xdr:spPr>
        <a:xfrm>
          <a:off x="19391923" y="19059770"/>
          <a:ext cx="18138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107</xdr:col>
      <xdr:colOff>0</xdr:colOff>
      <xdr:row>53</xdr:row>
      <xdr:rowOff>0</xdr:rowOff>
    </xdr:from>
    <xdr:to>
      <xdr:col>107</xdr:col>
      <xdr:colOff>200025</xdr:colOff>
      <xdr:row>54</xdr:row>
      <xdr:rowOff>0</xdr:rowOff>
    </xdr:to>
    <xdr:sp macro="" textlink="">
      <xdr:nvSpPr>
        <xdr:cNvPr id="4" name="Diamond 3">
          <a:extLst>
            <a:ext uri="{FF2B5EF4-FFF2-40B4-BE49-F238E27FC236}">
              <a16:creationId xmlns:a16="http://schemas.microsoft.com/office/drawing/2014/main" id="{0E03FBB1-C5A4-7B44-B3FB-75489B83DE2E}"/>
            </a:ext>
          </a:extLst>
        </xdr:cNvPr>
        <xdr:cNvSpPr/>
      </xdr:nvSpPr>
      <xdr:spPr>
        <a:xfrm>
          <a:off x="25958800" y="20193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0</xdr:colOff>
      <xdr:row>55</xdr:row>
      <xdr:rowOff>0</xdr:rowOff>
    </xdr:from>
    <xdr:to>
      <xdr:col>48</xdr:col>
      <xdr:colOff>4640</xdr:colOff>
      <xdr:row>56</xdr:row>
      <xdr:rowOff>0</xdr:rowOff>
    </xdr:to>
    <xdr:sp macro="" textlink="">
      <xdr:nvSpPr>
        <xdr:cNvPr id="5" name="Diamond 4">
          <a:extLst>
            <a:ext uri="{FF2B5EF4-FFF2-40B4-BE49-F238E27FC236}">
              <a16:creationId xmlns:a16="http://schemas.microsoft.com/office/drawing/2014/main" id="{74D53CE5-5A5C-AE4E-90C4-2D8C84A52CB5}"/>
            </a:ext>
          </a:extLst>
        </xdr:cNvPr>
        <xdr:cNvSpPr/>
      </xdr:nvSpPr>
      <xdr:spPr>
        <a:xfrm>
          <a:off x="13448974" y="21459744"/>
          <a:ext cx="200025" cy="390769"/>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75</xdr:col>
      <xdr:colOff>14941</xdr:colOff>
      <xdr:row>45</xdr:row>
      <xdr:rowOff>134471</xdr:rowOff>
    </xdr:from>
    <xdr:to>
      <xdr:col>75</xdr:col>
      <xdr:colOff>99611</xdr:colOff>
      <xdr:row>45</xdr:row>
      <xdr:rowOff>377889</xdr:rowOff>
    </xdr:to>
    <xdr:cxnSp macro="">
      <xdr:nvCxnSpPr>
        <xdr:cNvPr id="11" name="Elbow Connector 10">
          <a:extLst>
            <a:ext uri="{FF2B5EF4-FFF2-40B4-BE49-F238E27FC236}">
              <a16:creationId xmlns:a16="http://schemas.microsoft.com/office/drawing/2014/main" id="{CA4D84FD-BBC9-7246-9A43-03258BA7B2F2}"/>
            </a:ext>
          </a:extLst>
        </xdr:cNvPr>
        <xdr:cNvCxnSpPr/>
      </xdr:nvCxnSpPr>
      <xdr:spPr>
        <a:xfrm rot="16200000" flipH="1">
          <a:off x="19291861" y="1736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14941</xdr:colOff>
      <xdr:row>46</xdr:row>
      <xdr:rowOff>134471</xdr:rowOff>
    </xdr:from>
    <xdr:to>
      <xdr:col>78</xdr:col>
      <xdr:colOff>99611</xdr:colOff>
      <xdr:row>46</xdr:row>
      <xdr:rowOff>377889</xdr:rowOff>
    </xdr:to>
    <xdr:cxnSp macro="">
      <xdr:nvCxnSpPr>
        <xdr:cNvPr id="14" name="Elbow Connector 13">
          <a:extLst>
            <a:ext uri="{FF2B5EF4-FFF2-40B4-BE49-F238E27FC236}">
              <a16:creationId xmlns:a16="http://schemas.microsoft.com/office/drawing/2014/main" id="{0313A6BF-D0EF-9647-BF4E-CE3316C12877}"/>
            </a:ext>
          </a:extLst>
        </xdr:cNvPr>
        <xdr:cNvCxnSpPr/>
      </xdr:nvCxnSpPr>
      <xdr:spPr>
        <a:xfrm rot="16200000" flipH="1">
          <a:off x="19896979" y="1774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82</xdr:col>
      <xdr:colOff>14941</xdr:colOff>
      <xdr:row>47</xdr:row>
      <xdr:rowOff>134471</xdr:rowOff>
    </xdr:from>
    <xdr:to>
      <xdr:col>82</xdr:col>
      <xdr:colOff>99611</xdr:colOff>
      <xdr:row>47</xdr:row>
      <xdr:rowOff>377889</xdr:rowOff>
    </xdr:to>
    <xdr:cxnSp macro="">
      <xdr:nvCxnSpPr>
        <xdr:cNvPr id="25" name="Elbow Connector 24">
          <a:extLst>
            <a:ext uri="{FF2B5EF4-FFF2-40B4-BE49-F238E27FC236}">
              <a16:creationId xmlns:a16="http://schemas.microsoft.com/office/drawing/2014/main" id="{C85C793B-31DD-404F-8736-1071BFA3BA4C}"/>
            </a:ext>
          </a:extLst>
        </xdr:cNvPr>
        <xdr:cNvCxnSpPr/>
      </xdr:nvCxnSpPr>
      <xdr:spPr>
        <a:xfrm rot="16200000" flipH="1">
          <a:off x="20703802" y="1812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94</xdr:col>
      <xdr:colOff>14941</xdr:colOff>
      <xdr:row>50</xdr:row>
      <xdr:rowOff>134471</xdr:rowOff>
    </xdr:from>
    <xdr:to>
      <xdr:col>94</xdr:col>
      <xdr:colOff>99611</xdr:colOff>
      <xdr:row>50</xdr:row>
      <xdr:rowOff>377889</xdr:rowOff>
    </xdr:to>
    <xdr:cxnSp macro="">
      <xdr:nvCxnSpPr>
        <xdr:cNvPr id="28" name="Elbow Connector 27">
          <a:extLst>
            <a:ext uri="{FF2B5EF4-FFF2-40B4-BE49-F238E27FC236}">
              <a16:creationId xmlns:a16="http://schemas.microsoft.com/office/drawing/2014/main" id="{8ADBC0A3-F322-084B-B63C-88F1A09BCD65}"/>
            </a:ext>
          </a:extLst>
        </xdr:cNvPr>
        <xdr:cNvCxnSpPr/>
      </xdr:nvCxnSpPr>
      <xdr:spPr>
        <a:xfrm rot="16200000" flipH="1">
          <a:off x="23124273" y="19271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97</xdr:col>
      <xdr:colOff>14941</xdr:colOff>
      <xdr:row>51</xdr:row>
      <xdr:rowOff>134471</xdr:rowOff>
    </xdr:from>
    <xdr:to>
      <xdr:col>97</xdr:col>
      <xdr:colOff>99611</xdr:colOff>
      <xdr:row>51</xdr:row>
      <xdr:rowOff>377889</xdr:rowOff>
    </xdr:to>
    <xdr:cxnSp macro="">
      <xdr:nvCxnSpPr>
        <xdr:cNvPr id="32" name="Elbow Connector 31">
          <a:extLst>
            <a:ext uri="{FF2B5EF4-FFF2-40B4-BE49-F238E27FC236}">
              <a16:creationId xmlns:a16="http://schemas.microsoft.com/office/drawing/2014/main" id="{855E6152-5860-9447-BC42-4F9FBB87CE44}"/>
            </a:ext>
          </a:extLst>
        </xdr:cNvPr>
        <xdr:cNvCxnSpPr/>
      </xdr:nvCxnSpPr>
      <xdr:spPr>
        <a:xfrm rot="16200000" flipH="1">
          <a:off x="23729391" y="19652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101</xdr:col>
      <xdr:colOff>14941</xdr:colOff>
      <xdr:row>52</xdr:row>
      <xdr:rowOff>134471</xdr:rowOff>
    </xdr:from>
    <xdr:to>
      <xdr:col>101</xdr:col>
      <xdr:colOff>99611</xdr:colOff>
      <xdr:row>52</xdr:row>
      <xdr:rowOff>377889</xdr:rowOff>
    </xdr:to>
    <xdr:cxnSp macro="">
      <xdr:nvCxnSpPr>
        <xdr:cNvPr id="33" name="Elbow Connector 32">
          <a:extLst>
            <a:ext uri="{FF2B5EF4-FFF2-40B4-BE49-F238E27FC236}">
              <a16:creationId xmlns:a16="http://schemas.microsoft.com/office/drawing/2014/main" id="{BC917FE3-0F29-0B42-8746-F6D5BA98F0FE}"/>
            </a:ext>
          </a:extLst>
        </xdr:cNvPr>
        <xdr:cNvCxnSpPr/>
      </xdr:nvCxnSpPr>
      <xdr:spPr>
        <a:xfrm rot="16200000" flipH="1">
          <a:off x="24536214" y="2003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51</xdr:col>
      <xdr:colOff>14941</xdr:colOff>
      <xdr:row>55</xdr:row>
      <xdr:rowOff>134471</xdr:rowOff>
    </xdr:from>
    <xdr:to>
      <xdr:col>51</xdr:col>
      <xdr:colOff>99611</xdr:colOff>
      <xdr:row>55</xdr:row>
      <xdr:rowOff>377889</xdr:rowOff>
    </xdr:to>
    <xdr:cxnSp macro="">
      <xdr:nvCxnSpPr>
        <xdr:cNvPr id="38" name="Elbow Connector 37">
          <a:extLst>
            <a:ext uri="{FF2B5EF4-FFF2-40B4-BE49-F238E27FC236}">
              <a16:creationId xmlns:a16="http://schemas.microsoft.com/office/drawing/2014/main" id="{1F8ED440-EEE4-DE4D-BE38-0E8480CDFD3C}"/>
            </a:ext>
          </a:extLst>
        </xdr:cNvPr>
        <xdr:cNvCxnSpPr/>
      </xdr:nvCxnSpPr>
      <xdr:spPr>
        <a:xfrm rot="16200000" flipH="1">
          <a:off x="14450920" y="2117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14941</xdr:colOff>
      <xdr:row>56</xdr:row>
      <xdr:rowOff>134471</xdr:rowOff>
    </xdr:from>
    <xdr:to>
      <xdr:col>55</xdr:col>
      <xdr:colOff>99611</xdr:colOff>
      <xdr:row>56</xdr:row>
      <xdr:rowOff>377889</xdr:rowOff>
    </xdr:to>
    <xdr:cxnSp macro="">
      <xdr:nvCxnSpPr>
        <xdr:cNvPr id="43" name="Elbow Connector 42">
          <a:extLst>
            <a:ext uri="{FF2B5EF4-FFF2-40B4-BE49-F238E27FC236}">
              <a16:creationId xmlns:a16="http://schemas.microsoft.com/office/drawing/2014/main" id="{2E7B73CE-0CEA-6E4E-A5EA-D80F7C785C58}"/>
            </a:ext>
          </a:extLst>
        </xdr:cNvPr>
        <xdr:cNvCxnSpPr/>
      </xdr:nvCxnSpPr>
      <xdr:spPr>
        <a:xfrm rot="16200000" flipH="1">
          <a:off x="15257743" y="2155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70</xdr:col>
      <xdr:colOff>14941</xdr:colOff>
      <xdr:row>57</xdr:row>
      <xdr:rowOff>134471</xdr:rowOff>
    </xdr:from>
    <xdr:to>
      <xdr:col>70</xdr:col>
      <xdr:colOff>99611</xdr:colOff>
      <xdr:row>57</xdr:row>
      <xdr:rowOff>377889</xdr:rowOff>
    </xdr:to>
    <xdr:cxnSp macro="">
      <xdr:nvCxnSpPr>
        <xdr:cNvPr id="48" name="Elbow Connector 47">
          <a:extLst>
            <a:ext uri="{FF2B5EF4-FFF2-40B4-BE49-F238E27FC236}">
              <a16:creationId xmlns:a16="http://schemas.microsoft.com/office/drawing/2014/main" id="{5D6F16CA-1574-B84D-8E2F-AC160DB95756}"/>
            </a:ext>
          </a:extLst>
        </xdr:cNvPr>
        <xdr:cNvCxnSpPr/>
      </xdr:nvCxnSpPr>
      <xdr:spPr>
        <a:xfrm rot="16200000" flipH="1">
          <a:off x="18283332" y="2193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107</xdr:col>
      <xdr:colOff>100013</xdr:colOff>
      <xdr:row>54</xdr:row>
      <xdr:rowOff>0</xdr:rowOff>
    </xdr:from>
    <xdr:to>
      <xdr:col>107</xdr:col>
      <xdr:colOff>100013</xdr:colOff>
      <xdr:row>61</xdr:row>
      <xdr:rowOff>0</xdr:rowOff>
    </xdr:to>
    <xdr:cxnSp macro="">
      <xdr:nvCxnSpPr>
        <xdr:cNvPr id="49" name="Straight Arrow Connector 48">
          <a:extLst>
            <a:ext uri="{FF2B5EF4-FFF2-40B4-BE49-F238E27FC236}">
              <a16:creationId xmlns:a16="http://schemas.microsoft.com/office/drawing/2014/main" id="{70F08CCC-181F-EF4C-87BD-0E2D573CE38F}"/>
            </a:ext>
          </a:extLst>
        </xdr:cNvPr>
        <xdr:cNvCxnSpPr>
          <a:cxnSpLocks/>
          <a:stCxn id="4" idx="2"/>
        </xdr:cNvCxnSpPr>
      </xdr:nvCxnSpPr>
      <xdr:spPr>
        <a:xfrm>
          <a:off x="26058813" y="20574000"/>
          <a:ext cx="0" cy="2667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25400</xdr:colOff>
      <xdr:row>63</xdr:row>
      <xdr:rowOff>8466</xdr:rowOff>
    </xdr:from>
    <xdr:to>
      <xdr:col>111</xdr:col>
      <xdr:colOff>1058</xdr:colOff>
      <xdr:row>63</xdr:row>
      <xdr:rowOff>368300</xdr:rowOff>
    </xdr:to>
    <xdr:sp macro="" textlink="">
      <xdr:nvSpPr>
        <xdr:cNvPr id="58" name="Diamond 57">
          <a:extLst>
            <a:ext uri="{FF2B5EF4-FFF2-40B4-BE49-F238E27FC236}">
              <a16:creationId xmlns:a16="http://schemas.microsoft.com/office/drawing/2014/main" id="{E5AB19DD-6694-E34C-BA97-9103366075ED}"/>
            </a:ext>
          </a:extLst>
        </xdr:cNvPr>
        <xdr:cNvSpPr/>
      </xdr:nvSpPr>
      <xdr:spPr>
        <a:xfrm>
          <a:off x="26593800" y="24011466"/>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88</xdr:col>
      <xdr:colOff>0</xdr:colOff>
      <xdr:row>58</xdr:row>
      <xdr:rowOff>0</xdr:rowOff>
    </xdr:from>
    <xdr:to>
      <xdr:col>88</xdr:col>
      <xdr:colOff>200025</xdr:colOff>
      <xdr:row>59</xdr:row>
      <xdr:rowOff>0</xdr:rowOff>
    </xdr:to>
    <xdr:sp macro="" textlink="">
      <xdr:nvSpPr>
        <xdr:cNvPr id="59" name="Diamond 58">
          <a:extLst>
            <a:ext uri="{FF2B5EF4-FFF2-40B4-BE49-F238E27FC236}">
              <a16:creationId xmlns:a16="http://schemas.microsoft.com/office/drawing/2014/main" id="{84C7BC50-4E10-914C-8843-D45DC28E8F9B}"/>
            </a:ext>
          </a:extLst>
        </xdr:cNvPr>
        <xdr:cNvSpPr/>
      </xdr:nvSpPr>
      <xdr:spPr>
        <a:xfrm>
          <a:off x="22098000" y="22098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0</xdr:colOff>
      <xdr:row>27</xdr:row>
      <xdr:rowOff>0</xdr:rowOff>
    </xdr:from>
    <xdr:to>
      <xdr:col>29</xdr:col>
      <xdr:colOff>200025</xdr:colOff>
      <xdr:row>28</xdr:row>
      <xdr:rowOff>0</xdr:rowOff>
    </xdr:to>
    <xdr:sp macro="" textlink="">
      <xdr:nvSpPr>
        <xdr:cNvPr id="60" name="Diamond 59">
          <a:extLst>
            <a:ext uri="{FF2B5EF4-FFF2-40B4-BE49-F238E27FC236}">
              <a16:creationId xmlns:a16="http://schemas.microsoft.com/office/drawing/2014/main" id="{04C52EF7-9EC6-1C49-B1DA-2F1189DC1FAF}"/>
            </a:ext>
          </a:extLst>
        </xdr:cNvPr>
        <xdr:cNvSpPr/>
      </xdr:nvSpPr>
      <xdr:spPr>
        <a:xfrm>
          <a:off x="10109200" y="10287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109</xdr:col>
      <xdr:colOff>12700</xdr:colOff>
      <xdr:row>61</xdr:row>
      <xdr:rowOff>152400</xdr:rowOff>
    </xdr:from>
    <xdr:to>
      <xdr:col>109</xdr:col>
      <xdr:colOff>97370</xdr:colOff>
      <xdr:row>62</xdr:row>
      <xdr:rowOff>14818</xdr:rowOff>
    </xdr:to>
    <xdr:cxnSp macro="">
      <xdr:nvCxnSpPr>
        <xdr:cNvPr id="61" name="Elbow Connector 60">
          <a:extLst>
            <a:ext uri="{FF2B5EF4-FFF2-40B4-BE49-F238E27FC236}">
              <a16:creationId xmlns:a16="http://schemas.microsoft.com/office/drawing/2014/main" id="{35B5C47D-D708-4E4D-B103-1799D606BD20}"/>
            </a:ext>
          </a:extLst>
        </xdr:cNvPr>
        <xdr:cNvCxnSpPr/>
      </xdr:nvCxnSpPr>
      <xdr:spPr>
        <a:xfrm rot="16200000" flipH="1">
          <a:off x="26298526" y="23472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12699</xdr:colOff>
      <xdr:row>62</xdr:row>
      <xdr:rowOff>165100</xdr:rowOff>
    </xdr:from>
    <xdr:to>
      <xdr:col>110</xdr:col>
      <xdr:colOff>114828</xdr:colOff>
      <xdr:row>63</xdr:row>
      <xdr:rowOff>8466</xdr:rowOff>
    </xdr:to>
    <xdr:cxnSp macro="">
      <xdr:nvCxnSpPr>
        <xdr:cNvPr id="62" name="Elbow Connector 61">
          <a:extLst>
            <a:ext uri="{FF2B5EF4-FFF2-40B4-BE49-F238E27FC236}">
              <a16:creationId xmlns:a16="http://schemas.microsoft.com/office/drawing/2014/main" id="{91F5031A-1F26-9C44-9397-47CDF71DA2E1}"/>
            </a:ext>
          </a:extLst>
        </xdr:cNvPr>
        <xdr:cNvCxnSpPr>
          <a:endCxn id="58" idx="0"/>
        </xdr:cNvCxnSpPr>
      </xdr:nvCxnSpPr>
      <xdr:spPr>
        <a:xfrm rot="16200000" flipH="1">
          <a:off x="26519981" y="23848218"/>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113</xdr:col>
      <xdr:colOff>12701</xdr:colOff>
      <xdr:row>65</xdr:row>
      <xdr:rowOff>165101</xdr:rowOff>
    </xdr:from>
    <xdr:to>
      <xdr:col>113</xdr:col>
      <xdr:colOff>114830</xdr:colOff>
      <xdr:row>66</xdr:row>
      <xdr:rowOff>8467</xdr:rowOff>
    </xdr:to>
    <xdr:cxnSp macro="">
      <xdr:nvCxnSpPr>
        <xdr:cNvPr id="65" name="Elbow Connector 64">
          <a:extLst>
            <a:ext uri="{FF2B5EF4-FFF2-40B4-BE49-F238E27FC236}">
              <a16:creationId xmlns:a16="http://schemas.microsoft.com/office/drawing/2014/main" id="{584DDF8B-D4B0-E04A-80D3-F3322FBEA8F9}"/>
            </a:ext>
          </a:extLst>
        </xdr:cNvPr>
        <xdr:cNvCxnSpPr/>
      </xdr:nvCxnSpPr>
      <xdr:spPr>
        <a:xfrm rot="16200000" flipH="1">
          <a:off x="27129583" y="24991219"/>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114</xdr:col>
      <xdr:colOff>25400</xdr:colOff>
      <xdr:row>66</xdr:row>
      <xdr:rowOff>12700</xdr:rowOff>
    </xdr:from>
    <xdr:to>
      <xdr:col>115</xdr:col>
      <xdr:colOff>1058</xdr:colOff>
      <xdr:row>66</xdr:row>
      <xdr:rowOff>372534</xdr:rowOff>
    </xdr:to>
    <xdr:sp macro="" textlink="">
      <xdr:nvSpPr>
        <xdr:cNvPr id="66" name="Diamond 65">
          <a:extLst>
            <a:ext uri="{FF2B5EF4-FFF2-40B4-BE49-F238E27FC236}">
              <a16:creationId xmlns:a16="http://schemas.microsoft.com/office/drawing/2014/main" id="{910257D5-4A6E-2042-A347-A29A21AF6E53}"/>
            </a:ext>
          </a:extLst>
        </xdr:cNvPr>
        <xdr:cNvSpPr/>
      </xdr:nvSpPr>
      <xdr:spPr>
        <a:xfrm>
          <a:off x="27406600" y="25158700"/>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110</xdr:col>
      <xdr:colOff>108857</xdr:colOff>
      <xdr:row>63</xdr:row>
      <xdr:rowOff>368300</xdr:rowOff>
    </xdr:from>
    <xdr:to>
      <xdr:col>110</xdr:col>
      <xdr:colOff>108857</xdr:colOff>
      <xdr:row>65</xdr:row>
      <xdr:rowOff>263071</xdr:rowOff>
    </xdr:to>
    <xdr:cxnSp macro="">
      <xdr:nvCxnSpPr>
        <xdr:cNvPr id="73" name="Straight Connector 72">
          <a:extLst>
            <a:ext uri="{FF2B5EF4-FFF2-40B4-BE49-F238E27FC236}">
              <a16:creationId xmlns:a16="http://schemas.microsoft.com/office/drawing/2014/main" id="{059D4747-878B-FA64-3F0D-AAADDCB61D90}"/>
            </a:ext>
          </a:extLst>
        </xdr:cNvPr>
        <xdr:cNvCxnSpPr>
          <a:stCxn id="58" idx="2"/>
        </xdr:cNvCxnSpPr>
      </xdr:nvCxnSpPr>
      <xdr:spPr>
        <a:xfrm flipH="1">
          <a:off x="26307143" y="24371300"/>
          <a:ext cx="0" cy="656771"/>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99785</xdr:colOff>
      <xdr:row>65</xdr:row>
      <xdr:rowOff>281214</xdr:rowOff>
    </xdr:from>
    <xdr:to>
      <xdr:col>111</xdr:col>
      <xdr:colOff>9072</xdr:colOff>
      <xdr:row>65</xdr:row>
      <xdr:rowOff>281214</xdr:rowOff>
    </xdr:to>
    <xdr:cxnSp macro="">
      <xdr:nvCxnSpPr>
        <xdr:cNvPr id="77" name="Straight Arrow Connector 76">
          <a:extLst>
            <a:ext uri="{FF2B5EF4-FFF2-40B4-BE49-F238E27FC236}">
              <a16:creationId xmlns:a16="http://schemas.microsoft.com/office/drawing/2014/main" id="{2F837371-0E3C-425B-C48F-81CEC8D28228}"/>
            </a:ext>
          </a:extLst>
        </xdr:cNvPr>
        <xdr:cNvCxnSpPr/>
      </xdr:nvCxnSpPr>
      <xdr:spPr>
        <a:xfrm>
          <a:off x="26298071" y="25046214"/>
          <a:ext cx="108858"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I197"/>
  <sheetViews>
    <sheetView showGridLines="0" tabSelected="1" showRuler="0" zoomScale="70" zoomScaleNormal="70" zoomScalePageLayoutView="70" workbookViewId="0">
      <selection activeCell="P11" sqref="P11"/>
    </sheetView>
  </sheetViews>
  <sheetFormatPr baseColWidth="10" defaultColWidth="8.6640625" defaultRowHeight="30" customHeight="1" x14ac:dyDescent="0.15"/>
  <cols>
    <col min="1" max="1" width="2.6640625" style="10"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121" width="2.6640625" customWidth="1"/>
  </cols>
  <sheetData>
    <row r="1" spans="1:120" ht="90" customHeight="1" x14ac:dyDescent="0.85">
      <c r="A1" s="11"/>
      <c r="B1" s="83" t="s">
        <v>21</v>
      </c>
      <c r="C1" s="13"/>
      <c r="D1" s="14"/>
      <c r="E1" s="15"/>
      <c r="F1" s="16"/>
      <c r="H1" s="1"/>
      <c r="I1" s="115" t="s">
        <v>41</v>
      </c>
      <c r="J1" s="116"/>
      <c r="K1" s="116"/>
      <c r="L1" s="116"/>
      <c r="M1" s="116"/>
      <c r="N1" s="116"/>
      <c r="O1" s="116"/>
      <c r="P1" s="19"/>
      <c r="Q1" s="113">
        <f>DATE(2025,5,8)</f>
        <v>45785</v>
      </c>
      <c r="R1" s="114"/>
      <c r="S1" s="114"/>
      <c r="T1" s="114"/>
      <c r="U1" s="114"/>
      <c r="V1" s="114"/>
      <c r="W1" s="114"/>
      <c r="X1" s="114"/>
      <c r="Y1" s="114"/>
      <c r="Z1" s="114"/>
    </row>
    <row r="2" spans="1:120" ht="30" customHeight="1" x14ac:dyDescent="0.4">
      <c r="B2" s="81" t="s">
        <v>19</v>
      </c>
      <c r="C2" s="82" t="s">
        <v>20</v>
      </c>
      <c r="D2" s="17"/>
      <c r="E2" s="18"/>
      <c r="F2" s="17"/>
      <c r="I2" s="117" t="s">
        <v>91</v>
      </c>
      <c r="J2" s="118"/>
      <c r="K2" s="118"/>
      <c r="L2" s="118"/>
      <c r="M2" s="118"/>
      <c r="N2" s="118"/>
      <c r="O2" s="118"/>
      <c r="P2" s="96"/>
      <c r="Q2" s="111">
        <v>1</v>
      </c>
      <c r="R2" s="112"/>
      <c r="S2" s="112"/>
      <c r="T2" s="112"/>
      <c r="U2" s="112"/>
      <c r="V2" s="112"/>
      <c r="W2" s="112"/>
      <c r="X2" s="112"/>
      <c r="Y2" s="112"/>
      <c r="Z2" s="112"/>
    </row>
    <row r="3" spans="1:120" s="21" customFormat="1" ht="30" customHeight="1" x14ac:dyDescent="0.15">
      <c r="A3" s="10"/>
      <c r="B3" s="20" t="s">
        <v>6</v>
      </c>
      <c r="D3" s="22"/>
      <c r="E3" s="23"/>
    </row>
    <row r="4" spans="1:120" s="21" customFormat="1" ht="30" customHeight="1" x14ac:dyDescent="0.15">
      <c r="A4" s="11"/>
      <c r="B4" s="24" t="s">
        <v>11</v>
      </c>
      <c r="E4" s="25"/>
      <c r="I4" s="108">
        <f>I5</f>
        <v>45782</v>
      </c>
      <c r="J4" s="106"/>
      <c r="K4" s="106"/>
      <c r="L4" s="106"/>
      <c r="M4" s="106"/>
      <c r="N4" s="106"/>
      <c r="O4" s="106"/>
      <c r="P4" s="106">
        <f>P5</f>
        <v>45789</v>
      </c>
      <c r="Q4" s="106"/>
      <c r="R4" s="106"/>
      <c r="S4" s="106"/>
      <c r="T4" s="106"/>
      <c r="U4" s="106"/>
      <c r="V4" s="106"/>
      <c r="W4" s="106">
        <f>W5</f>
        <v>45796</v>
      </c>
      <c r="X4" s="106"/>
      <c r="Y4" s="106"/>
      <c r="Z4" s="106"/>
      <c r="AA4" s="106"/>
      <c r="AB4" s="106"/>
      <c r="AC4" s="106"/>
      <c r="AD4" s="106">
        <f>AD5</f>
        <v>45803</v>
      </c>
      <c r="AE4" s="106"/>
      <c r="AF4" s="106"/>
      <c r="AG4" s="106"/>
      <c r="AH4" s="106"/>
      <c r="AI4" s="106"/>
      <c r="AJ4" s="106"/>
      <c r="AK4" s="106">
        <f>AK5</f>
        <v>45810</v>
      </c>
      <c r="AL4" s="106"/>
      <c r="AM4" s="106"/>
      <c r="AN4" s="106"/>
      <c r="AO4" s="106"/>
      <c r="AP4" s="106"/>
      <c r="AQ4" s="106"/>
      <c r="AR4" s="106">
        <f>AR5</f>
        <v>45817</v>
      </c>
      <c r="AS4" s="106"/>
      <c r="AT4" s="106"/>
      <c r="AU4" s="106"/>
      <c r="AV4" s="106"/>
      <c r="AW4" s="106"/>
      <c r="AX4" s="106"/>
      <c r="AY4" s="106">
        <f>AY5</f>
        <v>45824</v>
      </c>
      <c r="AZ4" s="106"/>
      <c r="BA4" s="106"/>
      <c r="BB4" s="106"/>
      <c r="BC4" s="106"/>
      <c r="BD4" s="106"/>
      <c r="BE4" s="106"/>
      <c r="BF4" s="106">
        <f>BF5</f>
        <v>45831</v>
      </c>
      <c r="BG4" s="106"/>
      <c r="BH4" s="106"/>
      <c r="BI4" s="106"/>
      <c r="BJ4" s="106"/>
      <c r="BK4" s="106"/>
      <c r="BL4" s="107"/>
      <c r="BM4" s="106">
        <f>BM5</f>
        <v>45838</v>
      </c>
      <c r="BN4" s="106"/>
      <c r="BO4" s="106"/>
      <c r="BP4" s="106"/>
      <c r="BQ4" s="106"/>
      <c r="BR4" s="106"/>
      <c r="BS4" s="107"/>
      <c r="BT4" s="106">
        <f>BT5</f>
        <v>45845</v>
      </c>
      <c r="BU4" s="106"/>
      <c r="BV4" s="106"/>
      <c r="BW4" s="106"/>
      <c r="BX4" s="106"/>
      <c r="BY4" s="106"/>
      <c r="BZ4" s="107"/>
      <c r="CA4" s="106">
        <f>CA5</f>
        <v>45852</v>
      </c>
      <c r="CB4" s="106"/>
      <c r="CC4" s="106"/>
      <c r="CD4" s="106"/>
      <c r="CE4" s="106"/>
      <c r="CF4" s="106"/>
      <c r="CG4" s="107"/>
      <c r="CH4" s="106">
        <f>CH5</f>
        <v>45859</v>
      </c>
      <c r="CI4" s="106"/>
      <c r="CJ4" s="106"/>
      <c r="CK4" s="106"/>
      <c r="CL4" s="106"/>
      <c r="CM4" s="106"/>
      <c r="CN4" s="107"/>
      <c r="CO4" s="106">
        <f>CO5</f>
        <v>45866</v>
      </c>
      <c r="CP4" s="106"/>
      <c r="CQ4" s="106"/>
      <c r="CR4" s="106"/>
      <c r="CS4" s="106"/>
      <c r="CT4" s="106"/>
      <c r="CU4" s="107"/>
      <c r="CV4" s="106">
        <f>CV5</f>
        <v>45873</v>
      </c>
      <c r="CW4" s="106"/>
      <c r="CX4" s="106"/>
      <c r="CY4" s="106"/>
      <c r="CZ4" s="106"/>
      <c r="DA4" s="106"/>
      <c r="DB4" s="107"/>
      <c r="DC4" s="106">
        <f>DC5</f>
        <v>45880</v>
      </c>
      <c r="DD4" s="106"/>
      <c r="DE4" s="106"/>
      <c r="DF4" s="106"/>
      <c r="DG4" s="106"/>
      <c r="DH4" s="106"/>
      <c r="DI4" s="107"/>
      <c r="DJ4" s="106">
        <f>DJ5</f>
        <v>45887</v>
      </c>
      <c r="DK4" s="106"/>
      <c r="DL4" s="106"/>
      <c r="DM4" s="106"/>
      <c r="DN4" s="106"/>
      <c r="DO4" s="106"/>
      <c r="DP4" s="107"/>
    </row>
    <row r="5" spans="1:120" s="21" customFormat="1" ht="15" customHeight="1" x14ac:dyDescent="0.15">
      <c r="A5" s="119"/>
      <c r="B5" s="120" t="s">
        <v>44</v>
      </c>
      <c r="C5" s="122" t="s">
        <v>42</v>
      </c>
      <c r="D5" s="109" t="s">
        <v>0</v>
      </c>
      <c r="E5" s="109" t="s">
        <v>2</v>
      </c>
      <c r="F5" s="109" t="s">
        <v>3</v>
      </c>
      <c r="I5" s="26">
        <f>Project_Start-WEEKDAY(Project_Start,1)+2+7*(Display_Week-1)</f>
        <v>45782</v>
      </c>
      <c r="J5" s="26">
        <f>I5+1</f>
        <v>45783</v>
      </c>
      <c r="K5" s="26">
        <f t="shared" ref="K5:AX5" si="0">J5+1</f>
        <v>45784</v>
      </c>
      <c r="L5" s="26">
        <f t="shared" si="0"/>
        <v>45785</v>
      </c>
      <c r="M5" s="26">
        <f t="shared" si="0"/>
        <v>45786</v>
      </c>
      <c r="N5" s="26">
        <f t="shared" si="0"/>
        <v>45787</v>
      </c>
      <c r="O5" s="27">
        <f t="shared" si="0"/>
        <v>45788</v>
      </c>
      <c r="P5" s="28">
        <f>O5+1</f>
        <v>45789</v>
      </c>
      <c r="Q5" s="26">
        <f>P5+1</f>
        <v>45790</v>
      </c>
      <c r="R5" s="26">
        <f t="shared" si="0"/>
        <v>45791</v>
      </c>
      <c r="S5" s="26">
        <f t="shared" si="0"/>
        <v>45792</v>
      </c>
      <c r="T5" s="26">
        <f t="shared" si="0"/>
        <v>45793</v>
      </c>
      <c r="U5" s="26">
        <f t="shared" si="0"/>
        <v>45794</v>
      </c>
      <c r="V5" s="27">
        <f t="shared" si="0"/>
        <v>45795</v>
      </c>
      <c r="W5" s="28">
        <f>V5+1</f>
        <v>45796</v>
      </c>
      <c r="X5" s="26">
        <f>W5+1</f>
        <v>45797</v>
      </c>
      <c r="Y5" s="26">
        <f t="shared" si="0"/>
        <v>45798</v>
      </c>
      <c r="Z5" s="26">
        <f t="shared" si="0"/>
        <v>45799</v>
      </c>
      <c r="AA5" s="26">
        <f t="shared" si="0"/>
        <v>45800</v>
      </c>
      <c r="AB5" s="26">
        <f t="shared" si="0"/>
        <v>45801</v>
      </c>
      <c r="AC5" s="27">
        <f t="shared" si="0"/>
        <v>45802</v>
      </c>
      <c r="AD5" s="28">
        <f>AC5+1</f>
        <v>45803</v>
      </c>
      <c r="AE5" s="26">
        <f>AD5+1</f>
        <v>45804</v>
      </c>
      <c r="AF5" s="26">
        <f t="shared" si="0"/>
        <v>45805</v>
      </c>
      <c r="AG5" s="26">
        <f t="shared" si="0"/>
        <v>45806</v>
      </c>
      <c r="AH5" s="26">
        <f t="shared" si="0"/>
        <v>45807</v>
      </c>
      <c r="AI5" s="26">
        <f t="shared" si="0"/>
        <v>45808</v>
      </c>
      <c r="AJ5" s="27">
        <f t="shared" si="0"/>
        <v>45809</v>
      </c>
      <c r="AK5" s="28">
        <f>AJ5+1</f>
        <v>45810</v>
      </c>
      <c r="AL5" s="26">
        <f>AK5+1</f>
        <v>45811</v>
      </c>
      <c r="AM5" s="26">
        <f t="shared" si="0"/>
        <v>45812</v>
      </c>
      <c r="AN5" s="26">
        <f t="shared" si="0"/>
        <v>45813</v>
      </c>
      <c r="AO5" s="26">
        <f t="shared" si="0"/>
        <v>45814</v>
      </c>
      <c r="AP5" s="26">
        <f t="shared" si="0"/>
        <v>45815</v>
      </c>
      <c r="AQ5" s="27">
        <f t="shared" si="0"/>
        <v>45816</v>
      </c>
      <c r="AR5" s="28">
        <f>AQ5+1</f>
        <v>45817</v>
      </c>
      <c r="AS5" s="26">
        <f>AR5+1</f>
        <v>45818</v>
      </c>
      <c r="AT5" s="26">
        <f t="shared" si="0"/>
        <v>45819</v>
      </c>
      <c r="AU5" s="26">
        <f t="shared" si="0"/>
        <v>45820</v>
      </c>
      <c r="AV5" s="26">
        <f t="shared" si="0"/>
        <v>45821</v>
      </c>
      <c r="AW5" s="26">
        <f t="shared" si="0"/>
        <v>45822</v>
      </c>
      <c r="AX5" s="27">
        <f t="shared" si="0"/>
        <v>45823</v>
      </c>
      <c r="AY5" s="28">
        <f t="shared" ref="AY5:CD5" si="1">AX5+1</f>
        <v>45824</v>
      </c>
      <c r="AZ5" s="26">
        <f t="shared" si="1"/>
        <v>45825</v>
      </c>
      <c r="BA5" s="26">
        <f t="shared" si="1"/>
        <v>45826</v>
      </c>
      <c r="BB5" s="26">
        <f t="shared" si="1"/>
        <v>45827</v>
      </c>
      <c r="BC5" s="26">
        <f t="shared" si="1"/>
        <v>45828</v>
      </c>
      <c r="BD5" s="26">
        <f t="shared" si="1"/>
        <v>45829</v>
      </c>
      <c r="BE5" s="27">
        <f t="shared" si="1"/>
        <v>45830</v>
      </c>
      <c r="BF5" s="28">
        <f t="shared" si="1"/>
        <v>45831</v>
      </c>
      <c r="BG5" s="26">
        <f t="shared" si="1"/>
        <v>45832</v>
      </c>
      <c r="BH5" s="26">
        <f t="shared" si="1"/>
        <v>45833</v>
      </c>
      <c r="BI5" s="26">
        <f t="shared" si="1"/>
        <v>45834</v>
      </c>
      <c r="BJ5" s="26">
        <f t="shared" si="1"/>
        <v>45835</v>
      </c>
      <c r="BK5" s="26">
        <f t="shared" si="1"/>
        <v>45836</v>
      </c>
      <c r="BL5" s="26">
        <f t="shared" si="1"/>
        <v>45837</v>
      </c>
      <c r="BM5" s="28">
        <f t="shared" si="1"/>
        <v>45838</v>
      </c>
      <c r="BN5" s="26">
        <f t="shared" si="1"/>
        <v>45839</v>
      </c>
      <c r="BO5" s="26">
        <f t="shared" si="1"/>
        <v>45840</v>
      </c>
      <c r="BP5" s="26">
        <f t="shared" si="1"/>
        <v>45841</v>
      </c>
      <c r="BQ5" s="26">
        <f t="shared" si="1"/>
        <v>45842</v>
      </c>
      <c r="BR5" s="26">
        <f t="shared" si="1"/>
        <v>45843</v>
      </c>
      <c r="BS5" s="26">
        <f t="shared" si="1"/>
        <v>45844</v>
      </c>
      <c r="BT5" s="28">
        <f t="shared" si="1"/>
        <v>45845</v>
      </c>
      <c r="BU5" s="26">
        <f t="shared" si="1"/>
        <v>45846</v>
      </c>
      <c r="BV5" s="26">
        <f t="shared" si="1"/>
        <v>45847</v>
      </c>
      <c r="BW5" s="26">
        <f t="shared" si="1"/>
        <v>45848</v>
      </c>
      <c r="BX5" s="26">
        <f t="shared" si="1"/>
        <v>45849</v>
      </c>
      <c r="BY5" s="26">
        <f t="shared" si="1"/>
        <v>45850</v>
      </c>
      <c r="BZ5" s="26">
        <f t="shared" si="1"/>
        <v>45851</v>
      </c>
      <c r="CA5" s="28">
        <f t="shared" si="1"/>
        <v>45852</v>
      </c>
      <c r="CB5" s="26">
        <f t="shared" si="1"/>
        <v>45853</v>
      </c>
      <c r="CC5" s="26">
        <f t="shared" si="1"/>
        <v>45854</v>
      </c>
      <c r="CD5" s="26">
        <f t="shared" si="1"/>
        <v>45855</v>
      </c>
      <c r="CE5" s="26">
        <f t="shared" ref="CE5:DJ5" si="2">CD5+1</f>
        <v>45856</v>
      </c>
      <c r="CF5" s="26">
        <f t="shared" si="2"/>
        <v>45857</v>
      </c>
      <c r="CG5" s="26">
        <f t="shared" si="2"/>
        <v>45858</v>
      </c>
      <c r="CH5" s="28">
        <f t="shared" si="2"/>
        <v>45859</v>
      </c>
      <c r="CI5" s="26">
        <f t="shared" si="2"/>
        <v>45860</v>
      </c>
      <c r="CJ5" s="26">
        <f t="shared" si="2"/>
        <v>45861</v>
      </c>
      <c r="CK5" s="26">
        <f t="shared" si="2"/>
        <v>45862</v>
      </c>
      <c r="CL5" s="26">
        <f t="shared" si="2"/>
        <v>45863</v>
      </c>
      <c r="CM5" s="26">
        <f t="shared" si="2"/>
        <v>45864</v>
      </c>
      <c r="CN5" s="26">
        <f t="shared" si="2"/>
        <v>45865</v>
      </c>
      <c r="CO5" s="28">
        <f t="shared" si="2"/>
        <v>45866</v>
      </c>
      <c r="CP5" s="26">
        <f t="shared" si="2"/>
        <v>45867</v>
      </c>
      <c r="CQ5" s="26">
        <f t="shared" si="2"/>
        <v>45868</v>
      </c>
      <c r="CR5" s="26">
        <f t="shared" si="2"/>
        <v>45869</v>
      </c>
      <c r="CS5" s="26">
        <f t="shared" si="2"/>
        <v>45870</v>
      </c>
      <c r="CT5" s="26">
        <f t="shared" si="2"/>
        <v>45871</v>
      </c>
      <c r="CU5" s="26">
        <f t="shared" si="2"/>
        <v>45872</v>
      </c>
      <c r="CV5" s="28">
        <f t="shared" si="2"/>
        <v>45873</v>
      </c>
      <c r="CW5" s="26">
        <f t="shared" si="2"/>
        <v>45874</v>
      </c>
      <c r="CX5" s="26">
        <f t="shared" si="2"/>
        <v>45875</v>
      </c>
      <c r="CY5" s="26">
        <f t="shared" si="2"/>
        <v>45876</v>
      </c>
      <c r="CZ5" s="26">
        <f t="shared" si="2"/>
        <v>45877</v>
      </c>
      <c r="DA5" s="26">
        <f t="shared" si="2"/>
        <v>45878</v>
      </c>
      <c r="DB5" s="26">
        <f t="shared" si="2"/>
        <v>45879</v>
      </c>
      <c r="DC5" s="28">
        <f t="shared" si="2"/>
        <v>45880</v>
      </c>
      <c r="DD5" s="26">
        <f t="shared" si="2"/>
        <v>45881</v>
      </c>
      <c r="DE5" s="26">
        <f t="shared" si="2"/>
        <v>45882</v>
      </c>
      <c r="DF5" s="26">
        <f t="shared" si="2"/>
        <v>45883</v>
      </c>
      <c r="DG5" s="26">
        <f t="shared" si="2"/>
        <v>45884</v>
      </c>
      <c r="DH5" s="26">
        <f t="shared" si="2"/>
        <v>45885</v>
      </c>
      <c r="DI5" s="26">
        <f t="shared" si="2"/>
        <v>45886</v>
      </c>
      <c r="DJ5" s="28">
        <f t="shared" si="2"/>
        <v>45887</v>
      </c>
      <c r="DK5" s="26">
        <f t="shared" ref="DK5:DP5" si="3">DJ5+1</f>
        <v>45888</v>
      </c>
      <c r="DL5" s="26">
        <f t="shared" si="3"/>
        <v>45889</v>
      </c>
      <c r="DM5" s="26">
        <f t="shared" si="3"/>
        <v>45890</v>
      </c>
      <c r="DN5" s="26">
        <f t="shared" si="3"/>
        <v>45891</v>
      </c>
      <c r="DO5" s="26">
        <f t="shared" si="3"/>
        <v>45892</v>
      </c>
      <c r="DP5" s="26">
        <f t="shared" si="3"/>
        <v>45893</v>
      </c>
    </row>
    <row r="6" spans="1:120" s="21" customFormat="1" ht="15" customHeight="1" thickBot="1" x14ac:dyDescent="0.2">
      <c r="A6" s="119"/>
      <c r="B6" s="121"/>
      <c r="C6" s="110"/>
      <c r="D6" s="110"/>
      <c r="E6" s="110"/>
      <c r="F6" s="110"/>
      <c r="I6" s="29" t="str">
        <f t="shared" ref="I6:AN6" si="4">LEFT(TEXT(I5,"ddd"),1)</f>
        <v>M</v>
      </c>
      <c r="J6" s="30" t="str">
        <f t="shared" si="4"/>
        <v>T</v>
      </c>
      <c r="K6" s="30" t="str">
        <f t="shared" si="4"/>
        <v>W</v>
      </c>
      <c r="L6" s="30" t="str">
        <f t="shared" si="4"/>
        <v>T</v>
      </c>
      <c r="M6" s="30" t="str">
        <f t="shared" si="4"/>
        <v>F</v>
      </c>
      <c r="N6" s="30" t="str">
        <f t="shared" si="4"/>
        <v>S</v>
      </c>
      <c r="O6" s="30" t="str">
        <f t="shared" si="4"/>
        <v>S</v>
      </c>
      <c r="P6" s="30" t="str">
        <f t="shared" si="4"/>
        <v>M</v>
      </c>
      <c r="Q6" s="30" t="str">
        <f>LEFT(TEXT(Q5,"ddd"),1)</f>
        <v>T</v>
      </c>
      <c r="R6" s="30" t="str">
        <f t="shared" si="4"/>
        <v>W</v>
      </c>
      <c r="S6" s="30" t="str">
        <f t="shared" si="4"/>
        <v>T</v>
      </c>
      <c r="T6" s="30" t="str">
        <f t="shared" si="4"/>
        <v>F</v>
      </c>
      <c r="U6" s="30" t="str">
        <f t="shared" si="4"/>
        <v>S</v>
      </c>
      <c r="V6" s="30" t="str">
        <f t="shared" si="4"/>
        <v>S</v>
      </c>
      <c r="W6" s="30" t="str">
        <f t="shared" si="4"/>
        <v>M</v>
      </c>
      <c r="X6" s="30" t="str">
        <f t="shared" si="4"/>
        <v>T</v>
      </c>
      <c r="Y6" s="30" t="str">
        <f t="shared" si="4"/>
        <v>W</v>
      </c>
      <c r="Z6" s="30" t="str">
        <f t="shared" si="4"/>
        <v>T</v>
      </c>
      <c r="AA6" s="30" t="str">
        <f t="shared" si="4"/>
        <v>F</v>
      </c>
      <c r="AB6" s="30" t="str">
        <f t="shared" si="4"/>
        <v>S</v>
      </c>
      <c r="AC6" s="30" t="str">
        <f t="shared" si="4"/>
        <v>S</v>
      </c>
      <c r="AD6" s="30" t="str">
        <f t="shared" si="4"/>
        <v>M</v>
      </c>
      <c r="AE6" s="30" t="str">
        <f t="shared" si="4"/>
        <v>T</v>
      </c>
      <c r="AF6" s="30" t="str">
        <f t="shared" si="4"/>
        <v>W</v>
      </c>
      <c r="AG6" s="30" t="str">
        <f t="shared" si="4"/>
        <v>T</v>
      </c>
      <c r="AH6" s="30" t="str">
        <f t="shared" si="4"/>
        <v>F</v>
      </c>
      <c r="AI6" s="30" t="str">
        <f t="shared" si="4"/>
        <v>S</v>
      </c>
      <c r="AJ6" s="30" t="str">
        <f t="shared" si="4"/>
        <v>S</v>
      </c>
      <c r="AK6" s="30" t="str">
        <f t="shared" si="4"/>
        <v>M</v>
      </c>
      <c r="AL6" s="30" t="str">
        <f t="shared" si="4"/>
        <v>T</v>
      </c>
      <c r="AM6" s="30" t="str">
        <f t="shared" si="4"/>
        <v>W</v>
      </c>
      <c r="AN6" s="30" t="str">
        <f t="shared" si="4"/>
        <v>T</v>
      </c>
      <c r="AO6" s="30" t="str">
        <f t="shared" ref="AO6:BL6" si="5">LEFT(TEXT(AO5,"ddd"),1)</f>
        <v>F</v>
      </c>
      <c r="AP6" s="30" t="str">
        <f t="shared" si="5"/>
        <v>S</v>
      </c>
      <c r="AQ6" s="30" t="str">
        <f t="shared" si="5"/>
        <v>S</v>
      </c>
      <c r="AR6" s="30" t="str">
        <f t="shared" si="5"/>
        <v>M</v>
      </c>
      <c r="AS6" s="30" t="str">
        <f t="shared" si="5"/>
        <v>T</v>
      </c>
      <c r="AT6" s="30" t="str">
        <f t="shared" si="5"/>
        <v>W</v>
      </c>
      <c r="AU6" s="30" t="str">
        <f t="shared" si="5"/>
        <v>T</v>
      </c>
      <c r="AV6" s="30" t="str">
        <f t="shared" si="5"/>
        <v>F</v>
      </c>
      <c r="AW6" s="30" t="str">
        <f t="shared" si="5"/>
        <v>S</v>
      </c>
      <c r="AX6" s="30" t="str">
        <f t="shared" si="5"/>
        <v>S</v>
      </c>
      <c r="AY6" s="30" t="str">
        <f t="shared" si="5"/>
        <v>M</v>
      </c>
      <c r="AZ6" s="30" t="str">
        <f t="shared" si="5"/>
        <v>T</v>
      </c>
      <c r="BA6" s="30" t="str">
        <f t="shared" si="5"/>
        <v>W</v>
      </c>
      <c r="BB6" s="30" t="str">
        <f t="shared" si="5"/>
        <v>T</v>
      </c>
      <c r="BC6" s="30" t="str">
        <f t="shared" si="5"/>
        <v>F</v>
      </c>
      <c r="BD6" s="30" t="str">
        <f t="shared" si="5"/>
        <v>S</v>
      </c>
      <c r="BE6" s="30" t="str">
        <f t="shared" si="5"/>
        <v>S</v>
      </c>
      <c r="BF6" s="30" t="str">
        <f t="shared" si="5"/>
        <v>M</v>
      </c>
      <c r="BG6" s="30" t="str">
        <f t="shared" si="5"/>
        <v>T</v>
      </c>
      <c r="BH6" s="30" t="str">
        <f t="shared" si="5"/>
        <v>W</v>
      </c>
      <c r="BI6" s="30" t="str">
        <f t="shared" si="5"/>
        <v>T</v>
      </c>
      <c r="BJ6" s="30" t="str">
        <f t="shared" si="5"/>
        <v>F</v>
      </c>
      <c r="BK6" s="30" t="str">
        <f t="shared" si="5"/>
        <v>S</v>
      </c>
      <c r="BL6" s="31" t="str">
        <f t="shared" si="5"/>
        <v>S</v>
      </c>
      <c r="BM6" s="30" t="str">
        <f t="shared" ref="BM6:BS6" si="6">LEFT(TEXT(BM5,"ddd"),1)</f>
        <v>M</v>
      </c>
      <c r="BN6" s="30" t="str">
        <f t="shared" si="6"/>
        <v>T</v>
      </c>
      <c r="BO6" s="30" t="str">
        <f t="shared" si="6"/>
        <v>W</v>
      </c>
      <c r="BP6" s="30" t="str">
        <f t="shared" si="6"/>
        <v>T</v>
      </c>
      <c r="BQ6" s="30" t="str">
        <f t="shared" si="6"/>
        <v>F</v>
      </c>
      <c r="BR6" s="30" t="str">
        <f t="shared" si="6"/>
        <v>S</v>
      </c>
      <c r="BS6" s="31" t="str">
        <f t="shared" si="6"/>
        <v>S</v>
      </c>
      <c r="BT6" s="30" t="str">
        <f t="shared" ref="BT6:BZ6" si="7">LEFT(TEXT(BT5,"ddd"),1)</f>
        <v>M</v>
      </c>
      <c r="BU6" s="30" t="str">
        <f t="shared" si="7"/>
        <v>T</v>
      </c>
      <c r="BV6" s="30" t="str">
        <f t="shared" si="7"/>
        <v>W</v>
      </c>
      <c r="BW6" s="30" t="str">
        <f t="shared" si="7"/>
        <v>T</v>
      </c>
      <c r="BX6" s="30" t="str">
        <f t="shared" si="7"/>
        <v>F</v>
      </c>
      <c r="BY6" s="30" t="str">
        <f t="shared" si="7"/>
        <v>S</v>
      </c>
      <c r="BZ6" s="31" t="str">
        <f t="shared" si="7"/>
        <v>S</v>
      </c>
      <c r="CA6" s="30" t="str">
        <f t="shared" ref="CA6:CG6" si="8">LEFT(TEXT(CA5,"ddd"),1)</f>
        <v>M</v>
      </c>
      <c r="CB6" s="30" t="str">
        <f t="shared" si="8"/>
        <v>T</v>
      </c>
      <c r="CC6" s="30" t="str">
        <f t="shared" si="8"/>
        <v>W</v>
      </c>
      <c r="CD6" s="30" t="str">
        <f t="shared" si="8"/>
        <v>T</v>
      </c>
      <c r="CE6" s="30" t="str">
        <f t="shared" si="8"/>
        <v>F</v>
      </c>
      <c r="CF6" s="30" t="str">
        <f t="shared" si="8"/>
        <v>S</v>
      </c>
      <c r="CG6" s="31" t="str">
        <f t="shared" si="8"/>
        <v>S</v>
      </c>
      <c r="CH6" s="30" t="str">
        <f t="shared" ref="CH6:CU6" si="9">LEFT(TEXT(CH5,"ddd"),1)</f>
        <v>M</v>
      </c>
      <c r="CI6" s="30" t="str">
        <f t="shared" si="9"/>
        <v>T</v>
      </c>
      <c r="CJ6" s="30" t="str">
        <f t="shared" si="9"/>
        <v>W</v>
      </c>
      <c r="CK6" s="30" t="str">
        <f t="shared" si="9"/>
        <v>T</v>
      </c>
      <c r="CL6" s="30" t="str">
        <f t="shared" si="9"/>
        <v>F</v>
      </c>
      <c r="CM6" s="30" t="str">
        <f t="shared" si="9"/>
        <v>S</v>
      </c>
      <c r="CN6" s="31" t="str">
        <f t="shared" si="9"/>
        <v>S</v>
      </c>
      <c r="CO6" s="30" t="str">
        <f t="shared" si="9"/>
        <v>M</v>
      </c>
      <c r="CP6" s="30" t="str">
        <f t="shared" si="9"/>
        <v>T</v>
      </c>
      <c r="CQ6" s="30" t="str">
        <f t="shared" si="9"/>
        <v>W</v>
      </c>
      <c r="CR6" s="30" t="str">
        <f t="shared" si="9"/>
        <v>T</v>
      </c>
      <c r="CS6" s="30" t="str">
        <f t="shared" si="9"/>
        <v>F</v>
      </c>
      <c r="CT6" s="30" t="str">
        <f t="shared" si="9"/>
        <v>S</v>
      </c>
      <c r="CU6" s="31" t="str">
        <f t="shared" si="9"/>
        <v>S</v>
      </c>
      <c r="CV6" s="30" t="str">
        <f t="shared" ref="CV6:DB6" si="10">LEFT(TEXT(CV5,"ddd"),1)</f>
        <v>M</v>
      </c>
      <c r="CW6" s="30" t="str">
        <f t="shared" si="10"/>
        <v>T</v>
      </c>
      <c r="CX6" s="30" t="str">
        <f t="shared" si="10"/>
        <v>W</v>
      </c>
      <c r="CY6" s="30" t="str">
        <f t="shared" si="10"/>
        <v>T</v>
      </c>
      <c r="CZ6" s="30" t="str">
        <f t="shared" si="10"/>
        <v>F</v>
      </c>
      <c r="DA6" s="30" t="str">
        <f t="shared" si="10"/>
        <v>S</v>
      </c>
      <c r="DB6" s="31" t="str">
        <f t="shared" si="10"/>
        <v>S</v>
      </c>
      <c r="DC6" s="30" t="str">
        <f t="shared" ref="DC6:DI6" si="11">LEFT(TEXT(DC5,"ddd"),1)</f>
        <v>M</v>
      </c>
      <c r="DD6" s="30" t="str">
        <f t="shared" si="11"/>
        <v>T</v>
      </c>
      <c r="DE6" s="30" t="str">
        <f t="shared" si="11"/>
        <v>W</v>
      </c>
      <c r="DF6" s="30" t="str">
        <f t="shared" si="11"/>
        <v>T</v>
      </c>
      <c r="DG6" s="30" t="str">
        <f t="shared" si="11"/>
        <v>F</v>
      </c>
      <c r="DH6" s="30" t="str">
        <f t="shared" si="11"/>
        <v>S</v>
      </c>
      <c r="DI6" s="31" t="str">
        <f t="shared" si="11"/>
        <v>S</v>
      </c>
      <c r="DJ6" s="30" t="str">
        <f t="shared" ref="DJ6:DP6" si="12">LEFT(TEXT(DJ5,"ddd"),1)</f>
        <v>M</v>
      </c>
      <c r="DK6" s="30" t="str">
        <f t="shared" si="12"/>
        <v>T</v>
      </c>
      <c r="DL6" s="30" t="str">
        <f t="shared" si="12"/>
        <v>W</v>
      </c>
      <c r="DM6" s="30" t="str">
        <f t="shared" si="12"/>
        <v>T</v>
      </c>
      <c r="DN6" s="30" t="str">
        <f t="shared" si="12"/>
        <v>F</v>
      </c>
      <c r="DO6" s="30" t="str">
        <f t="shared" si="12"/>
        <v>S</v>
      </c>
      <c r="DP6" s="31" t="str">
        <f t="shared" si="12"/>
        <v>S</v>
      </c>
    </row>
    <row r="7" spans="1:120"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120" s="41" customFormat="1" ht="30" customHeight="1" thickBot="1" x14ac:dyDescent="0.2">
      <c r="A8" s="11"/>
      <c r="B8" s="35" t="s">
        <v>45</v>
      </c>
      <c r="C8" s="36"/>
      <c r="D8" s="37"/>
      <c r="E8" s="38"/>
      <c r="F8" s="39" t="s">
        <v>47</v>
      </c>
      <c r="G8" s="12"/>
      <c r="H8" s="3" t="str">
        <f t="shared" ref="H8:H49" si="13">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120" s="41" customFormat="1" ht="30" customHeight="1" thickBot="1" x14ac:dyDescent="0.2">
      <c r="A9" s="11"/>
      <c r="B9" s="42" t="s">
        <v>22</v>
      </c>
      <c r="C9" s="43" t="s">
        <v>43</v>
      </c>
      <c r="D9" s="44">
        <v>1</v>
      </c>
      <c r="E9" s="45">
        <f>Project_Start</f>
        <v>45785</v>
      </c>
      <c r="F9" s="45">
        <f>E9</f>
        <v>45785</v>
      </c>
      <c r="G9" s="12"/>
      <c r="H9" s="3">
        <f t="shared" si="13"/>
        <v>1</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row>
    <row r="10" spans="1:120" s="41" customFormat="1" ht="30" customHeight="1" thickBot="1" x14ac:dyDescent="0.2">
      <c r="A10" s="11"/>
      <c r="B10" s="47" t="s">
        <v>57</v>
      </c>
      <c r="C10" s="48" t="s">
        <v>43</v>
      </c>
      <c r="D10" s="49">
        <v>1</v>
      </c>
      <c r="E10" s="50">
        <f>F9</f>
        <v>45785</v>
      </c>
      <c r="F10" s="50">
        <f>E10</f>
        <v>45785</v>
      </c>
      <c r="G10" s="12"/>
      <c r="H10" s="3">
        <f t="shared" si="13"/>
        <v>1</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row>
    <row r="11" spans="1:120" s="41" customFormat="1" ht="30" customHeight="1" thickBot="1" x14ac:dyDescent="0.2">
      <c r="A11" s="10"/>
      <c r="B11" s="47" t="s">
        <v>58</v>
      </c>
      <c r="C11" s="48" t="s">
        <v>43</v>
      </c>
      <c r="D11" s="49">
        <v>1</v>
      </c>
      <c r="E11" s="50">
        <f>F10</f>
        <v>45785</v>
      </c>
      <c r="F11" s="50">
        <f>E11+1</f>
        <v>45786</v>
      </c>
      <c r="G11" s="12"/>
      <c r="H11" s="3">
        <f t="shared" si="13"/>
        <v>2</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row>
    <row r="12" spans="1:120" s="41" customFormat="1" ht="30" customHeight="1" thickBot="1" x14ac:dyDescent="0.2">
      <c r="A12" s="10"/>
      <c r="B12" s="52" t="s">
        <v>46</v>
      </c>
      <c r="C12" s="53"/>
      <c r="D12" s="54"/>
      <c r="E12" s="55"/>
      <c r="F12" s="56"/>
      <c r="H12" s="3" t="str">
        <f t="shared" si="13"/>
        <v/>
      </c>
    </row>
    <row r="13" spans="1:120" s="41" customFormat="1" ht="30" customHeight="1" thickBot="1" x14ac:dyDescent="0.2">
      <c r="A13" s="10"/>
      <c r="B13" s="57" t="s">
        <v>62</v>
      </c>
      <c r="C13" s="58" t="s">
        <v>43</v>
      </c>
      <c r="D13" s="59">
        <v>1</v>
      </c>
      <c r="E13" s="60">
        <f>F11</f>
        <v>45786</v>
      </c>
      <c r="F13" s="60">
        <f>E13+1</f>
        <v>45787</v>
      </c>
      <c r="G13" s="12"/>
      <c r="H13" s="3">
        <f t="shared" si="13"/>
        <v>2</v>
      </c>
      <c r="I13" s="46"/>
      <c r="J13" s="46"/>
      <c r="K13" s="46"/>
      <c r="L13" s="46"/>
      <c r="M13" s="46"/>
      <c r="N13" s="46"/>
      <c r="O13" s="46"/>
      <c r="P13" s="46"/>
      <c r="Q13" s="46"/>
      <c r="R13" s="46"/>
      <c r="S13" s="46"/>
      <c r="T13" s="46"/>
      <c r="U13" s="51"/>
      <c r="V13" s="51"/>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row>
    <row r="14" spans="1:120" s="41" customFormat="1" ht="30" customHeight="1" thickBot="1" x14ac:dyDescent="0.2">
      <c r="A14" s="11"/>
      <c r="B14" s="57" t="s">
        <v>62</v>
      </c>
      <c r="C14" s="58" t="s">
        <v>43</v>
      </c>
      <c r="D14" s="59">
        <v>1</v>
      </c>
      <c r="E14" s="60">
        <f>F13</f>
        <v>45787</v>
      </c>
      <c r="F14" s="60">
        <f>E14+1</f>
        <v>45788</v>
      </c>
      <c r="G14" s="12"/>
      <c r="H14" s="3">
        <f t="shared" si="13"/>
        <v>2</v>
      </c>
      <c r="I14" s="46"/>
      <c r="J14" s="46"/>
      <c r="K14" s="46"/>
      <c r="L14" s="46"/>
      <c r="M14" s="46"/>
      <c r="N14" s="46"/>
      <c r="O14" s="46"/>
      <c r="P14" s="46"/>
      <c r="Q14" s="46"/>
      <c r="R14" s="46"/>
      <c r="S14" s="46"/>
      <c r="T14" s="46"/>
      <c r="U14" s="51"/>
      <c r="V14" s="51"/>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row>
    <row r="15" spans="1:120" s="41" customFormat="1" ht="30" customHeight="1" thickBot="1" x14ac:dyDescent="0.2">
      <c r="A15" s="11"/>
      <c r="B15" s="57" t="s">
        <v>61</v>
      </c>
      <c r="C15" s="58" t="s">
        <v>43</v>
      </c>
      <c r="D15" s="59">
        <v>1</v>
      </c>
      <c r="E15" s="60">
        <f>F14</f>
        <v>45788</v>
      </c>
      <c r="F15" s="60">
        <f>E15</f>
        <v>45788</v>
      </c>
      <c r="G15" s="12"/>
      <c r="H15" s="3">
        <f t="shared" si="13"/>
        <v>1</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row>
    <row r="16" spans="1:120" s="41" customFormat="1" ht="30" customHeight="1" thickBot="1" x14ac:dyDescent="0.2">
      <c r="A16" s="10"/>
      <c r="B16" s="57" t="s">
        <v>60</v>
      </c>
      <c r="C16" s="58" t="s">
        <v>43</v>
      </c>
      <c r="D16" s="59">
        <v>1</v>
      </c>
      <c r="E16" s="60">
        <f>F15</f>
        <v>45788</v>
      </c>
      <c r="F16" s="60">
        <f>E16+1</f>
        <v>45789</v>
      </c>
      <c r="G16" s="12"/>
      <c r="H16" s="3">
        <f t="shared" si="13"/>
        <v>2</v>
      </c>
      <c r="I16" s="46"/>
      <c r="J16" s="46"/>
      <c r="K16" s="46"/>
      <c r="L16" s="46"/>
      <c r="M16" s="46"/>
      <c r="N16" s="46"/>
      <c r="O16" s="46"/>
      <c r="P16" s="46"/>
      <c r="Q16" s="46"/>
      <c r="R16" s="46"/>
      <c r="S16" s="46"/>
      <c r="T16" s="46"/>
      <c r="U16" s="46"/>
      <c r="V16" s="46"/>
      <c r="W16" s="46"/>
      <c r="X16" s="46"/>
      <c r="Y16" s="51"/>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row>
    <row r="17" spans="1:121" s="41" customFormat="1" ht="30" customHeight="1" thickBot="1" x14ac:dyDescent="0.2">
      <c r="A17" s="10"/>
      <c r="B17" s="57" t="s">
        <v>59</v>
      </c>
      <c r="C17" s="58" t="s">
        <v>43</v>
      </c>
      <c r="D17" s="59">
        <v>1</v>
      </c>
      <c r="E17" s="60">
        <f>F16</f>
        <v>45789</v>
      </c>
      <c r="F17" s="60">
        <f>E17</f>
        <v>45789</v>
      </c>
      <c r="G17" s="12"/>
      <c r="H17" s="3">
        <f t="shared" si="13"/>
        <v>1</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row>
    <row r="18" spans="1:121" s="41" customFormat="1" ht="30" customHeight="1" thickBot="1" x14ac:dyDescent="0.2">
      <c r="A18" s="10"/>
      <c r="B18" s="61" t="s">
        <v>48</v>
      </c>
      <c r="C18" s="62"/>
      <c r="D18" s="63"/>
      <c r="E18" s="64"/>
      <c r="F18" s="65"/>
      <c r="G18" s="12"/>
      <c r="H18" s="3" t="str">
        <f t="shared" si="13"/>
        <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121" s="41" customFormat="1" ht="30" customHeight="1" thickBot="1" x14ac:dyDescent="0.2">
      <c r="A19" s="10"/>
      <c r="B19" s="67" t="s">
        <v>66</v>
      </c>
      <c r="C19" s="68" t="s">
        <v>43</v>
      </c>
      <c r="D19" s="69">
        <v>1</v>
      </c>
      <c r="E19" s="70">
        <f>F17</f>
        <v>45789</v>
      </c>
      <c r="F19" s="70">
        <f>E19</f>
        <v>45789</v>
      </c>
      <c r="G19" s="12"/>
      <c r="H19" s="3">
        <f t="shared" si="13"/>
        <v>1</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row>
    <row r="20" spans="1:121" s="41" customFormat="1" ht="30" customHeight="1" thickBot="1" x14ac:dyDescent="0.2">
      <c r="A20" s="10"/>
      <c r="B20" s="67" t="s">
        <v>67</v>
      </c>
      <c r="C20" s="68" t="s">
        <v>43</v>
      </c>
      <c r="D20" s="69">
        <v>1</v>
      </c>
      <c r="E20" s="70">
        <f>F19</f>
        <v>45789</v>
      </c>
      <c r="F20" s="70">
        <f>E20+1</f>
        <v>45790</v>
      </c>
      <c r="G20" s="12"/>
      <c r="H20" s="3">
        <f t="shared" si="13"/>
        <v>2</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row>
    <row r="21" spans="1:121" s="41" customFormat="1" ht="30" customHeight="1" thickBot="1" x14ac:dyDescent="0.2">
      <c r="A21" s="10"/>
      <c r="B21" s="67" t="s">
        <v>68</v>
      </c>
      <c r="C21" s="68" t="s">
        <v>43</v>
      </c>
      <c r="D21" s="69">
        <v>1</v>
      </c>
      <c r="E21" s="70">
        <f>F20</f>
        <v>45790</v>
      </c>
      <c r="F21" s="70">
        <f>E21</f>
        <v>45790</v>
      </c>
      <c r="G21" s="12"/>
      <c r="H21" s="3">
        <f t="shared" si="13"/>
        <v>1</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row>
    <row r="22" spans="1:121" s="41" customFormat="1" ht="30" customHeight="1" thickBot="1" x14ac:dyDescent="0.2">
      <c r="A22" s="10"/>
      <c r="B22" s="67" t="s">
        <v>69</v>
      </c>
      <c r="C22" s="68" t="s">
        <v>43</v>
      </c>
      <c r="D22" s="69">
        <v>0.75</v>
      </c>
      <c r="E22" s="70">
        <f>F21</f>
        <v>45790</v>
      </c>
      <c r="F22" s="70">
        <f>E22+4</f>
        <v>45794</v>
      </c>
      <c r="G22" s="12"/>
      <c r="H22" s="3">
        <f t="shared" si="13"/>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row>
    <row r="23" spans="1:121" s="41" customFormat="1" ht="30" customHeight="1" thickBot="1" x14ac:dyDescent="0.2">
      <c r="A23" s="10"/>
      <c r="B23" s="67" t="s">
        <v>94</v>
      </c>
      <c r="C23" s="68" t="s">
        <v>43</v>
      </c>
      <c r="D23" s="69">
        <v>0.5</v>
      </c>
      <c r="E23" s="70">
        <f>F22</f>
        <v>45794</v>
      </c>
      <c r="F23" s="70">
        <f>E23+2</f>
        <v>45796</v>
      </c>
      <c r="G23" s="12"/>
      <c r="H23" s="3">
        <f t="shared" si="13"/>
        <v>3</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row>
    <row r="24" spans="1:121" s="41" customFormat="1" ht="30" customHeight="1" thickBot="1" x14ac:dyDescent="0.2">
      <c r="A24" s="10"/>
      <c r="B24" s="71" t="s">
        <v>49</v>
      </c>
      <c r="C24" s="72"/>
      <c r="D24" s="73"/>
      <c r="E24" s="74"/>
      <c r="F24" s="75"/>
      <c r="G24" s="12"/>
      <c r="H24" s="3" t="str">
        <f t="shared" si="13"/>
        <v/>
      </c>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DQ24" s="10"/>
    </row>
    <row r="25" spans="1:121" s="41" customFormat="1" ht="30" customHeight="1" thickBot="1" x14ac:dyDescent="0.2">
      <c r="A25" s="10"/>
      <c r="B25" s="77" t="s">
        <v>67</v>
      </c>
      <c r="C25" s="78" t="s">
        <v>43</v>
      </c>
      <c r="D25" s="79">
        <v>1</v>
      </c>
      <c r="E25" s="80">
        <f>F23</f>
        <v>45796</v>
      </c>
      <c r="F25" s="80">
        <f>E25</f>
        <v>45796</v>
      </c>
      <c r="G25" s="12"/>
      <c r="H25" s="3">
        <f t="shared" si="13"/>
        <v>1</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10"/>
    </row>
    <row r="26" spans="1:121" s="41" customFormat="1" ht="30" customHeight="1" thickBot="1" x14ac:dyDescent="0.2">
      <c r="A26" s="10"/>
      <c r="B26" s="77" t="s">
        <v>71</v>
      </c>
      <c r="C26" s="78" t="s">
        <v>43</v>
      </c>
      <c r="D26" s="79">
        <v>1</v>
      </c>
      <c r="E26" s="80">
        <f>F25</f>
        <v>45796</v>
      </c>
      <c r="F26" s="80">
        <f>E26+1</f>
        <v>45797</v>
      </c>
      <c r="G26" s="12"/>
      <c r="H26" s="3">
        <f t="shared" si="13"/>
        <v>2</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row>
    <row r="27" spans="1:121" s="41" customFormat="1" ht="30" customHeight="1" thickBot="1" x14ac:dyDescent="0.2">
      <c r="A27" s="10"/>
      <c r="B27" s="77" t="s">
        <v>72</v>
      </c>
      <c r="C27" s="78" t="s">
        <v>43</v>
      </c>
      <c r="D27" s="79">
        <v>0.5</v>
      </c>
      <c r="E27" s="80">
        <f>DATE(2025, 5, 19)</f>
        <v>45796</v>
      </c>
      <c r="F27" s="80">
        <f>E27</f>
        <v>45796</v>
      </c>
      <c r="G27" s="12"/>
      <c r="H27" s="3">
        <f t="shared" si="13"/>
        <v>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row>
    <row r="28" spans="1:121" s="41" customFormat="1" ht="30" customHeight="1" thickBot="1" x14ac:dyDescent="0.2">
      <c r="A28" s="10"/>
      <c r="B28" s="77" t="s">
        <v>75</v>
      </c>
      <c r="C28" s="78" t="s">
        <v>43</v>
      </c>
      <c r="D28" s="79">
        <v>0.25</v>
      </c>
      <c r="E28" s="80">
        <f>F27</f>
        <v>45796</v>
      </c>
      <c r="F28" s="80">
        <f>E28+7</f>
        <v>45803</v>
      </c>
      <c r="G28" s="12"/>
      <c r="H28" s="3">
        <f t="shared" si="13"/>
        <v>8</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row>
    <row r="29" spans="1:121" s="41" customFormat="1" ht="30" customHeight="1" thickBot="1" x14ac:dyDescent="0.2">
      <c r="A29" s="10"/>
      <c r="B29" s="77" t="s">
        <v>73</v>
      </c>
      <c r="C29" s="78" t="s">
        <v>43</v>
      </c>
      <c r="D29" s="79">
        <v>0.25</v>
      </c>
      <c r="E29" s="80">
        <f>F25+1</f>
        <v>45797</v>
      </c>
      <c r="F29" s="80">
        <f>E29+1</f>
        <v>45798</v>
      </c>
      <c r="G29" s="12"/>
      <c r="H29" s="3">
        <f t="shared" si="13"/>
        <v>2</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row>
    <row r="30" spans="1:121" s="41" customFormat="1" ht="30" customHeight="1" thickBot="1" x14ac:dyDescent="0.2">
      <c r="A30" s="10"/>
      <c r="B30" s="77" t="s">
        <v>74</v>
      </c>
      <c r="C30" s="78" t="s">
        <v>43</v>
      </c>
      <c r="D30" s="79">
        <v>0</v>
      </c>
      <c r="E30" s="80">
        <f>F29</f>
        <v>45798</v>
      </c>
      <c r="F30" s="80">
        <f>E30+10</f>
        <v>45808</v>
      </c>
      <c r="G30" s="12"/>
      <c r="H30" s="3">
        <f t="shared" si="13"/>
        <v>11</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row>
    <row r="31" spans="1:121" s="41" customFormat="1" ht="30" customHeight="1" thickBot="1" x14ac:dyDescent="0.2">
      <c r="A31" s="10"/>
      <c r="B31" s="77" t="s">
        <v>76</v>
      </c>
      <c r="C31" s="78" t="s">
        <v>43</v>
      </c>
      <c r="D31" s="79">
        <v>0</v>
      </c>
      <c r="E31" s="80">
        <f>E27+7</f>
        <v>45803</v>
      </c>
      <c r="F31" s="80">
        <f>E31+9</f>
        <v>45812</v>
      </c>
      <c r="G31" s="12"/>
      <c r="H31" s="3">
        <f t="shared" si="13"/>
        <v>10</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row>
    <row r="32" spans="1:121" s="41" customFormat="1" ht="30" customHeight="1" thickBot="1" x14ac:dyDescent="0.2">
      <c r="A32" s="10"/>
      <c r="B32" s="35" t="s">
        <v>50</v>
      </c>
      <c r="C32" s="36"/>
      <c r="D32" s="37"/>
      <c r="E32" s="38"/>
      <c r="F32" s="39"/>
      <c r="G32" s="12"/>
      <c r="H32" s="3" t="str">
        <f t="shared" si="13"/>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122" s="41" customFormat="1" ht="30" customHeight="1" thickBot="1" x14ac:dyDescent="0.2">
      <c r="A33" s="11"/>
      <c r="B33" s="42" t="s">
        <v>82</v>
      </c>
      <c r="C33" s="43" t="s">
        <v>43</v>
      </c>
      <c r="D33" s="44">
        <v>0</v>
      </c>
      <c r="E33" s="45">
        <f>F31</f>
        <v>45812</v>
      </c>
      <c r="F33" s="45">
        <f>E33+1</f>
        <v>45813</v>
      </c>
      <c r="G33" s="12"/>
      <c r="H33" s="3">
        <f t="shared" si="13"/>
        <v>2</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row>
    <row r="34" spans="1:122" ht="30" customHeight="1" thickBot="1" x14ac:dyDescent="0.2">
      <c r="B34" s="47" t="s">
        <v>77</v>
      </c>
      <c r="C34" s="48" t="s">
        <v>43</v>
      </c>
      <c r="D34" s="49">
        <v>0</v>
      </c>
      <c r="E34" s="50">
        <f>F33</f>
        <v>45813</v>
      </c>
      <c r="F34" s="50">
        <f>E34+2</f>
        <v>45815</v>
      </c>
      <c r="G34" s="12"/>
      <c r="H34" s="3">
        <f t="shared" si="13"/>
        <v>3</v>
      </c>
      <c r="I34" s="46"/>
      <c r="J34" s="46"/>
      <c r="K34" s="46"/>
      <c r="L34" s="46"/>
      <c r="M34" s="46"/>
      <c r="N34" s="46"/>
      <c r="O34" s="46"/>
      <c r="P34" s="46"/>
      <c r="Q34" s="46"/>
      <c r="R34" s="46"/>
      <c r="S34" s="46"/>
      <c r="T34" s="46"/>
      <c r="U34" s="51"/>
      <c r="V34" s="51"/>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row>
    <row r="35" spans="1:122" ht="30" customHeight="1" thickBot="1" x14ac:dyDescent="0.2">
      <c r="B35" s="47" t="s">
        <v>78</v>
      </c>
      <c r="C35" s="48" t="s">
        <v>43</v>
      </c>
      <c r="D35" s="49">
        <v>0</v>
      </c>
      <c r="E35" s="50">
        <f>F34</f>
        <v>45815</v>
      </c>
      <c r="F35" s="50">
        <f>E35+2</f>
        <v>45817</v>
      </c>
      <c r="G35" s="12"/>
      <c r="H35" s="3">
        <f t="shared" si="13"/>
        <v>3</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row>
    <row r="36" spans="1:122" ht="30" customHeight="1" thickBot="1" x14ac:dyDescent="0.2">
      <c r="B36" s="47" t="s">
        <v>79</v>
      </c>
      <c r="C36" s="48" t="s">
        <v>43</v>
      </c>
      <c r="D36" s="49">
        <v>0</v>
      </c>
      <c r="E36" s="50">
        <f>F34</f>
        <v>45815</v>
      </c>
      <c r="F36" s="50">
        <f>E36+2</f>
        <v>45817</v>
      </c>
      <c r="G36" s="12"/>
      <c r="H36" s="3">
        <f t="shared" si="13"/>
        <v>3</v>
      </c>
      <c r="I36" s="46"/>
      <c r="J36" s="46"/>
      <c r="K36" s="46"/>
      <c r="L36" s="46"/>
      <c r="M36" s="46"/>
      <c r="N36" s="46"/>
      <c r="O36" s="46"/>
      <c r="P36" s="46"/>
      <c r="Q36" s="46"/>
      <c r="R36" s="46"/>
      <c r="S36" s="46"/>
      <c r="T36" s="46"/>
      <c r="U36" s="46"/>
      <c r="V36" s="46"/>
      <c r="W36" s="46"/>
      <c r="X36" s="46"/>
      <c r="Y36" s="51"/>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row>
    <row r="37" spans="1:122" ht="30" customHeight="1" thickBot="1" x14ac:dyDescent="0.2">
      <c r="B37" s="47" t="s">
        <v>80</v>
      </c>
      <c r="C37" s="48" t="s">
        <v>43</v>
      </c>
      <c r="D37" s="49">
        <v>0</v>
      </c>
      <c r="E37" s="50">
        <f>F36+1</f>
        <v>45818</v>
      </c>
      <c r="F37" s="50">
        <f>E37+1</f>
        <v>45819</v>
      </c>
      <c r="G37" s="12"/>
      <c r="H37" s="3">
        <f t="shared" si="13"/>
        <v>2</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row>
    <row r="38" spans="1:122" ht="30" customHeight="1" thickBot="1" x14ac:dyDescent="0.2">
      <c r="B38" s="47" t="s">
        <v>81</v>
      </c>
      <c r="C38" s="48" t="s">
        <v>43</v>
      </c>
      <c r="D38" s="49">
        <v>0</v>
      </c>
      <c r="E38" s="50">
        <f>F34</f>
        <v>45815</v>
      </c>
      <c r="F38" s="50">
        <f>E38+5</f>
        <v>45820</v>
      </c>
      <c r="G38" s="12"/>
      <c r="H38" s="3">
        <f t="shared" si="13"/>
        <v>6</v>
      </c>
      <c r="I38" s="46"/>
      <c r="J38" s="46"/>
      <c r="K38" s="46"/>
      <c r="L38" s="46"/>
      <c r="M38" s="46"/>
      <c r="N38" s="46"/>
      <c r="O38" s="46"/>
      <c r="P38" s="46"/>
      <c r="Q38" s="46"/>
      <c r="R38" s="46"/>
      <c r="S38" s="46"/>
      <c r="T38" s="46"/>
      <c r="U38" s="46"/>
      <c r="V38" s="46"/>
      <c r="W38" s="46"/>
      <c r="X38" s="46"/>
      <c r="Y38" s="51"/>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10"/>
    </row>
    <row r="39" spans="1:122" ht="30" customHeight="1" thickBot="1" x14ac:dyDescent="0.2">
      <c r="B39" s="47" t="s">
        <v>83</v>
      </c>
      <c r="C39" s="48" t="s">
        <v>43</v>
      </c>
      <c r="D39" s="49">
        <v>0</v>
      </c>
      <c r="E39" s="50">
        <f>F38+1</f>
        <v>45821</v>
      </c>
      <c r="F39" s="50">
        <f>E39</f>
        <v>45821</v>
      </c>
      <c r="G39" s="12"/>
      <c r="H39" s="3">
        <f t="shared" si="13"/>
        <v>1</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10"/>
    </row>
    <row r="40" spans="1:122" ht="30" customHeight="1" thickBot="1" x14ac:dyDescent="0.2">
      <c r="B40" s="91" t="s">
        <v>70</v>
      </c>
      <c r="C40" s="92"/>
      <c r="D40" s="93"/>
      <c r="E40" s="94"/>
      <c r="F40" s="95"/>
      <c r="G40" s="12"/>
      <c r="H40" s="3" t="str">
        <f t="shared" si="13"/>
        <v/>
      </c>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row>
    <row r="41" spans="1:122" ht="30" customHeight="1" thickBot="1" x14ac:dyDescent="0.2">
      <c r="B41" s="52" t="s">
        <v>52</v>
      </c>
      <c r="C41" s="53"/>
      <c r="D41" s="54"/>
      <c r="E41" s="55"/>
      <c r="F41" s="56"/>
      <c r="G41" s="12"/>
      <c r="H41" s="3" t="str">
        <f t="shared" si="13"/>
        <v/>
      </c>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122" s="105" customFormat="1" ht="30" customHeight="1" thickBot="1" x14ac:dyDescent="0.2">
      <c r="A42" s="97"/>
      <c r="B42" s="98" t="s">
        <v>85</v>
      </c>
      <c r="C42" s="99" t="s">
        <v>43</v>
      </c>
      <c r="D42" s="100">
        <v>0</v>
      </c>
      <c r="E42" s="101">
        <f>F39</f>
        <v>45821</v>
      </c>
      <c r="F42" s="101">
        <f>E42+24</f>
        <v>45845</v>
      </c>
      <c r="G42" s="102"/>
      <c r="H42" s="103">
        <f t="shared" si="13"/>
        <v>25</v>
      </c>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c r="CX42" s="104"/>
      <c r="CY42" s="104"/>
      <c r="CZ42" s="104"/>
      <c r="DA42" s="104"/>
      <c r="DB42" s="104"/>
      <c r="DC42" s="104"/>
      <c r="DD42" s="104"/>
      <c r="DE42" s="104"/>
      <c r="DF42" s="104"/>
      <c r="DG42" s="104"/>
      <c r="DH42" s="104"/>
      <c r="DI42" s="104"/>
      <c r="DJ42" s="104"/>
      <c r="DK42" s="104"/>
      <c r="DL42" s="104"/>
      <c r="DM42" s="104"/>
      <c r="DN42" s="104"/>
      <c r="DO42" s="104"/>
      <c r="DP42" s="104"/>
    </row>
    <row r="43" spans="1:122" ht="30" customHeight="1" thickBot="1" x14ac:dyDescent="0.2">
      <c r="B43" s="57" t="s">
        <v>84</v>
      </c>
      <c r="C43" s="58" t="s">
        <v>43</v>
      </c>
      <c r="D43" s="59">
        <v>0</v>
      </c>
      <c r="E43" s="60">
        <f>F42</f>
        <v>45845</v>
      </c>
      <c r="F43" s="60">
        <f>E43+2</f>
        <v>45847</v>
      </c>
      <c r="G43" s="12"/>
      <c r="H43" s="3">
        <f t="shared" si="13"/>
        <v>3</v>
      </c>
      <c r="I43" s="46"/>
      <c r="J43" s="46"/>
      <c r="K43" s="46"/>
      <c r="L43" s="46"/>
      <c r="M43" s="46"/>
      <c r="N43" s="46"/>
      <c r="O43" s="46"/>
      <c r="P43" s="46"/>
      <c r="Q43" s="46"/>
      <c r="R43" s="46"/>
      <c r="S43" s="46"/>
      <c r="T43" s="46"/>
      <c r="U43" s="51"/>
      <c r="V43" s="51"/>
      <c r="W43" s="46"/>
      <c r="X43" s="46"/>
      <c r="Y43" s="46"/>
      <c r="Z43" s="46"/>
      <c r="AA43" s="46"/>
      <c r="AB43" s="46"/>
      <c r="AC43" s="46"/>
      <c r="AD43" s="46"/>
      <c r="AE43" s="46"/>
      <c r="AF43" s="46"/>
      <c r="AG43" s="46"/>
      <c r="AH43" s="46"/>
      <c r="AI43" s="46"/>
      <c r="AJ43" s="46"/>
      <c r="AK43" s="46"/>
      <c r="AL43" s="46"/>
      <c r="AM43" s="46"/>
      <c r="AN43" s="46"/>
      <c r="AO43" s="46"/>
      <c r="AP43" s="46"/>
      <c r="AQ43" s="46"/>
      <c r="AR43" s="46"/>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c r="CX43" s="104"/>
      <c r="CY43" s="46"/>
      <c r="CZ43" s="46"/>
      <c r="DA43" s="46"/>
      <c r="DB43" s="46"/>
      <c r="DC43" s="46"/>
      <c r="DD43" s="46"/>
      <c r="DE43" s="46"/>
      <c r="DF43" s="46"/>
      <c r="DG43" s="46"/>
      <c r="DH43" s="46"/>
      <c r="DI43" s="46"/>
      <c r="DJ43" s="46"/>
      <c r="DK43" s="46"/>
      <c r="DL43" s="46"/>
      <c r="DM43" s="46"/>
      <c r="DN43" s="46"/>
      <c r="DO43" s="46"/>
      <c r="DP43" s="46"/>
    </row>
    <row r="44" spans="1:122" ht="30" customHeight="1" thickBot="1" x14ac:dyDescent="0.2">
      <c r="B44" s="57" t="s">
        <v>86</v>
      </c>
      <c r="C44" s="58" t="s">
        <v>43</v>
      </c>
      <c r="D44" s="59">
        <v>0</v>
      </c>
      <c r="E44" s="60">
        <f>E42</f>
        <v>45821</v>
      </c>
      <c r="F44" s="60">
        <f>E44+24</f>
        <v>45845</v>
      </c>
      <c r="G44" s="12"/>
      <c r="H44" s="3">
        <f t="shared" si="13"/>
        <v>25</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c r="CX44" s="104"/>
      <c r="CY44" s="46"/>
      <c r="CZ44" s="46"/>
      <c r="DA44" s="46"/>
      <c r="DB44" s="46"/>
      <c r="DC44" s="46"/>
      <c r="DD44" s="46"/>
      <c r="DE44" s="46"/>
      <c r="DF44" s="46"/>
      <c r="DG44" s="46"/>
      <c r="DH44" s="46"/>
      <c r="DI44" s="46"/>
      <c r="DJ44" s="46"/>
      <c r="DK44" s="46"/>
      <c r="DL44" s="46"/>
      <c r="DM44" s="46"/>
      <c r="DN44" s="46"/>
      <c r="DO44" s="46"/>
      <c r="DP44" s="46"/>
    </row>
    <row r="45" spans="1:122" ht="30" customHeight="1" thickBot="1" x14ac:dyDescent="0.2">
      <c r="B45" s="57" t="s">
        <v>87</v>
      </c>
      <c r="C45" s="58" t="s">
        <v>43</v>
      </c>
      <c r="D45" s="59">
        <v>0</v>
      </c>
      <c r="E45" s="60">
        <f>F44</f>
        <v>45845</v>
      </c>
      <c r="F45" s="60">
        <f>E45+2</f>
        <v>45847</v>
      </c>
      <c r="G45" s="12"/>
      <c r="H45" s="3">
        <f t="shared" si="13"/>
        <v>3</v>
      </c>
      <c r="I45" s="46"/>
      <c r="J45" s="46"/>
      <c r="K45" s="46"/>
      <c r="L45" s="46"/>
      <c r="M45" s="46"/>
      <c r="N45" s="46"/>
      <c r="O45" s="46"/>
      <c r="P45" s="46"/>
      <c r="Q45" s="46"/>
      <c r="R45" s="46"/>
      <c r="S45" s="46"/>
      <c r="T45" s="46"/>
      <c r="U45" s="46"/>
      <c r="V45" s="46"/>
      <c r="W45" s="46"/>
      <c r="X45" s="46"/>
      <c r="Y45" s="51"/>
      <c r="Z45" s="46"/>
      <c r="AA45" s="46"/>
      <c r="AB45" s="46"/>
      <c r="AC45" s="46"/>
      <c r="AD45" s="46"/>
      <c r="AE45" s="46"/>
      <c r="AF45" s="46"/>
      <c r="AG45" s="46"/>
      <c r="AH45" s="46"/>
      <c r="AI45" s="46"/>
      <c r="AJ45" s="46"/>
      <c r="AK45" s="46"/>
      <c r="AL45" s="46"/>
      <c r="AM45" s="46"/>
      <c r="AN45" s="46"/>
      <c r="AO45" s="46"/>
      <c r="AP45" s="46"/>
      <c r="AQ45" s="46"/>
      <c r="AR45" s="46"/>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c r="CX45" s="104"/>
      <c r="CY45" s="46"/>
      <c r="CZ45" s="46"/>
      <c r="DA45" s="46"/>
      <c r="DB45" s="46"/>
      <c r="DC45" s="46"/>
      <c r="DD45" s="46"/>
      <c r="DE45" s="46"/>
      <c r="DF45" s="46"/>
      <c r="DG45" s="46"/>
      <c r="DH45" s="46"/>
      <c r="DI45" s="46"/>
      <c r="DJ45" s="46"/>
      <c r="DK45" s="46"/>
      <c r="DL45" s="46"/>
      <c r="DM45" s="46"/>
      <c r="DN45" s="46"/>
      <c r="DO45" s="46"/>
      <c r="DP45" s="46"/>
    </row>
    <row r="46" spans="1:122" ht="30" customHeight="1" thickBot="1" x14ac:dyDescent="0.2">
      <c r="B46" s="57" t="s">
        <v>88</v>
      </c>
      <c r="C46" s="58" t="s">
        <v>43</v>
      </c>
      <c r="D46" s="59">
        <v>0</v>
      </c>
      <c r="E46" s="60">
        <f>F44</f>
        <v>45845</v>
      </c>
      <c r="F46" s="60">
        <f>E46+3</f>
        <v>45848</v>
      </c>
      <c r="G46" s="12"/>
      <c r="H46" s="3">
        <f t="shared" si="13"/>
        <v>4</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c r="CX46" s="104"/>
      <c r="CY46" s="46"/>
      <c r="CZ46" s="46"/>
      <c r="DA46" s="46"/>
      <c r="DB46" s="46"/>
      <c r="DC46" s="46"/>
      <c r="DD46" s="46"/>
      <c r="DE46" s="46"/>
      <c r="DF46" s="46"/>
      <c r="DG46" s="46"/>
      <c r="DH46" s="46"/>
      <c r="DI46" s="46"/>
      <c r="DJ46" s="46"/>
      <c r="DK46" s="46"/>
      <c r="DL46" s="46"/>
      <c r="DM46" s="46"/>
      <c r="DN46" s="46"/>
      <c r="DO46" s="46"/>
      <c r="DP46" s="46"/>
    </row>
    <row r="47" spans="1:122" ht="30" customHeight="1" thickBot="1" x14ac:dyDescent="0.2">
      <c r="B47" s="57" t="s">
        <v>89</v>
      </c>
      <c r="C47" s="58" t="s">
        <v>43</v>
      </c>
      <c r="D47" s="59">
        <v>0</v>
      </c>
      <c r="E47" s="60">
        <f>F46</f>
        <v>45848</v>
      </c>
      <c r="F47" s="60">
        <f>E47+3</f>
        <v>45851</v>
      </c>
      <c r="G47" s="12"/>
      <c r="H47" s="3">
        <f t="shared" si="13"/>
        <v>4</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c r="CX47" s="104"/>
      <c r="CY47" s="46"/>
      <c r="CZ47" s="46"/>
      <c r="DA47" s="46"/>
      <c r="DB47" s="46"/>
      <c r="DC47" s="46"/>
      <c r="DD47" s="46"/>
      <c r="DE47" s="46"/>
      <c r="DF47" s="46"/>
      <c r="DG47" s="46"/>
      <c r="DH47" s="46"/>
      <c r="DI47" s="46"/>
      <c r="DJ47" s="46"/>
      <c r="DK47" s="46"/>
      <c r="DL47" s="46"/>
      <c r="DM47" s="46"/>
      <c r="DN47" s="46"/>
      <c r="DO47" s="46"/>
      <c r="DP47" s="46"/>
      <c r="DQ47" s="10"/>
      <c r="DR47" s="10"/>
    </row>
    <row r="48" spans="1:122" ht="30" customHeight="1" thickBot="1" x14ac:dyDescent="0.2">
      <c r="B48" s="57" t="s">
        <v>90</v>
      </c>
      <c r="C48" s="58" t="s">
        <v>43</v>
      </c>
      <c r="D48" s="59">
        <v>0</v>
      </c>
      <c r="E48" s="60">
        <f>F47</f>
        <v>45851</v>
      </c>
      <c r="F48" s="60">
        <f>E48+4</f>
        <v>45855</v>
      </c>
      <c r="G48" s="12"/>
      <c r="H48" s="3">
        <f t="shared" si="13"/>
        <v>5</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c r="CX48" s="104"/>
      <c r="CY48" s="46"/>
      <c r="CZ48" s="46"/>
      <c r="DA48" s="46"/>
      <c r="DB48" s="46"/>
      <c r="DC48" s="46"/>
      <c r="DD48" s="46"/>
      <c r="DE48" s="46"/>
      <c r="DF48" s="46"/>
      <c r="DG48" s="46"/>
      <c r="DH48" s="46"/>
      <c r="DI48" s="46"/>
      <c r="DJ48" s="46"/>
      <c r="DK48" s="46"/>
      <c r="DL48" s="46"/>
      <c r="DM48" s="46"/>
      <c r="DN48" s="46"/>
      <c r="DO48" s="46"/>
      <c r="DP48" s="46"/>
      <c r="DQ48" s="10"/>
      <c r="DR48" s="10"/>
    </row>
    <row r="49" spans="2:122" ht="30" customHeight="1" thickBot="1" x14ac:dyDescent="0.2">
      <c r="B49" s="57" t="s">
        <v>83</v>
      </c>
      <c r="C49" s="58" t="s">
        <v>43</v>
      </c>
      <c r="D49" s="59">
        <v>0</v>
      </c>
      <c r="E49" s="60">
        <f>F48</f>
        <v>45855</v>
      </c>
      <c r="F49" s="60">
        <f>E49+13</f>
        <v>45868</v>
      </c>
      <c r="G49" s="12"/>
      <c r="H49" s="3">
        <f t="shared" si="13"/>
        <v>14</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c r="CX49" s="104"/>
      <c r="CY49" s="46"/>
      <c r="CZ49" s="46"/>
      <c r="DA49" s="46"/>
      <c r="DB49" s="46"/>
      <c r="DC49" s="46"/>
      <c r="DD49" s="46"/>
      <c r="DE49" s="46"/>
      <c r="DF49" s="46"/>
      <c r="DG49" s="46"/>
      <c r="DH49" s="46"/>
      <c r="DI49" s="46"/>
      <c r="DJ49" s="46"/>
      <c r="DK49" s="46"/>
      <c r="DL49" s="46"/>
      <c r="DM49" s="46"/>
      <c r="DN49" s="46"/>
      <c r="DO49" s="46"/>
      <c r="DP49" s="46"/>
      <c r="DQ49" s="10"/>
      <c r="DR49" s="10"/>
    </row>
    <row r="50" spans="2:122" ht="30" customHeight="1" thickBot="1" x14ac:dyDescent="0.2">
      <c r="B50" s="61" t="s">
        <v>53</v>
      </c>
      <c r="C50" s="62"/>
      <c r="D50" s="63"/>
      <c r="E50" s="64"/>
      <c r="F50" s="65"/>
      <c r="G50" s="12"/>
      <c r="H50" s="3" t="str">
        <f t="shared" ref="H50:H70" si="14">IF(OR(ISBLANK(task_start),ISBLANK(task_end)),"",task_end-task_start+1)</f>
        <v/>
      </c>
      <c r="I50" s="66"/>
      <c r="J50" s="66"/>
      <c r="K50" s="66"/>
      <c r="L50" s="66"/>
      <c r="M50" s="66"/>
      <c r="N50" s="66"/>
      <c r="O50" s="66"/>
      <c r="P50" s="66"/>
      <c r="Q50" s="66"/>
      <c r="R50" s="66"/>
      <c r="S50" s="10"/>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DQ50" s="10"/>
      <c r="DR50" s="10"/>
    </row>
    <row r="51" spans="2:122" ht="30" customHeight="1" thickBot="1" x14ac:dyDescent="0.2">
      <c r="B51" s="67" t="s">
        <v>92</v>
      </c>
      <c r="C51" s="68" t="s">
        <v>43</v>
      </c>
      <c r="D51" s="69">
        <v>0</v>
      </c>
      <c r="E51" s="70">
        <f>F46</f>
        <v>45848</v>
      </c>
      <c r="F51" s="70">
        <f>E51+19</f>
        <v>45867</v>
      </c>
      <c r="G51" s="12"/>
      <c r="H51" s="3">
        <f t="shared" si="14"/>
        <v>20</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10"/>
      <c r="DR51" s="10"/>
    </row>
    <row r="52" spans="2:122" ht="30" customHeight="1" thickBot="1" x14ac:dyDescent="0.2">
      <c r="B52" s="67" t="s">
        <v>93</v>
      </c>
      <c r="C52" s="68" t="s">
        <v>43</v>
      </c>
      <c r="D52" s="69">
        <v>0</v>
      </c>
      <c r="E52" s="70">
        <f>F51+1</f>
        <v>45868</v>
      </c>
      <c r="F52" s="70">
        <f>E52+2</f>
        <v>45870</v>
      </c>
      <c r="G52" s="12"/>
      <c r="H52" s="3">
        <f t="shared" si="14"/>
        <v>3</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10"/>
      <c r="DR52" s="10"/>
    </row>
    <row r="53" spans="2:122" ht="30" customHeight="1" thickBot="1" x14ac:dyDescent="0.2">
      <c r="B53" s="67" t="s">
        <v>95</v>
      </c>
      <c r="C53" s="68" t="s">
        <v>43</v>
      </c>
      <c r="D53" s="69">
        <v>0</v>
      </c>
      <c r="E53" s="70">
        <f>F52</f>
        <v>45870</v>
      </c>
      <c r="F53" s="70">
        <f>E53+4</f>
        <v>45874</v>
      </c>
      <c r="G53" s="12"/>
      <c r="H53" s="3">
        <f t="shared" si="14"/>
        <v>5</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10"/>
      <c r="DR53" s="10"/>
    </row>
    <row r="54" spans="2:122" ht="30" customHeight="1" thickBot="1" x14ac:dyDescent="0.2">
      <c r="B54" s="67" t="s">
        <v>96</v>
      </c>
      <c r="C54" s="68" t="s">
        <v>43</v>
      </c>
      <c r="D54" s="69">
        <v>0</v>
      </c>
      <c r="E54" s="70">
        <f>F53+1</f>
        <v>45875</v>
      </c>
      <c r="F54" s="70">
        <f>E54+6</f>
        <v>45881</v>
      </c>
      <c r="G54" s="12"/>
      <c r="H54" s="3">
        <f t="shared" si="14"/>
        <v>7</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10"/>
      <c r="DR54" s="10"/>
    </row>
    <row r="55" spans="2:122" ht="30" customHeight="1" thickBot="1" x14ac:dyDescent="0.2">
      <c r="B55" s="71" t="s">
        <v>64</v>
      </c>
      <c r="C55" s="72"/>
      <c r="D55" s="73"/>
      <c r="E55" s="74"/>
      <c r="F55" s="75"/>
      <c r="G55" s="12"/>
      <c r="H55" s="3" t="str">
        <f t="shared" si="14"/>
        <v/>
      </c>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DQ55" s="10"/>
      <c r="DR55" s="10"/>
    </row>
    <row r="56" spans="2:122" ht="30" customHeight="1" thickBot="1" x14ac:dyDescent="0.2">
      <c r="B56" s="77" t="s">
        <v>100</v>
      </c>
      <c r="C56" s="78" t="s">
        <v>43</v>
      </c>
      <c r="D56" s="79">
        <v>1</v>
      </c>
      <c r="E56" s="80">
        <f>E42</f>
        <v>45821</v>
      </c>
      <c r="F56" s="80">
        <f>E56+3</f>
        <v>45824</v>
      </c>
      <c r="G56" s="12"/>
      <c r="H56" s="3">
        <f t="shared" si="14"/>
        <v>4</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10"/>
      <c r="DR56" s="10"/>
    </row>
    <row r="57" spans="2:122" ht="30" customHeight="1" thickBot="1" x14ac:dyDescent="0.2">
      <c r="B57" s="77" t="s">
        <v>97</v>
      </c>
      <c r="C57" s="78" t="s">
        <v>43</v>
      </c>
      <c r="D57" s="79">
        <v>1</v>
      </c>
      <c r="E57" s="80">
        <f>F56</f>
        <v>45824</v>
      </c>
      <c r="F57" s="80">
        <f>E57+4</f>
        <v>45828</v>
      </c>
      <c r="G57" s="12"/>
      <c r="H57" s="3">
        <f t="shared" si="14"/>
        <v>5</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10"/>
      <c r="DR57" s="10"/>
    </row>
    <row r="58" spans="2:122" ht="30" customHeight="1" thickBot="1" x14ac:dyDescent="0.2">
      <c r="B58" s="77" t="s">
        <v>98</v>
      </c>
      <c r="C58" s="78" t="s">
        <v>43</v>
      </c>
      <c r="D58" s="79">
        <v>1</v>
      </c>
      <c r="E58" s="80">
        <f>F57</f>
        <v>45828</v>
      </c>
      <c r="F58" s="80">
        <f>E58+15</f>
        <v>45843</v>
      </c>
      <c r="G58" s="12"/>
      <c r="H58" s="3">
        <f t="shared" si="14"/>
        <v>16</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10"/>
      <c r="DR58" s="10"/>
    </row>
    <row r="59" spans="2:122" ht="30" customHeight="1" thickBot="1" x14ac:dyDescent="0.2">
      <c r="B59" s="77" t="s">
        <v>99</v>
      </c>
      <c r="C59" s="78" t="s">
        <v>43</v>
      </c>
      <c r="D59" s="79">
        <v>1</v>
      </c>
      <c r="E59" s="80">
        <f>F58</f>
        <v>45843</v>
      </c>
      <c r="F59" s="80">
        <f>E59+19</f>
        <v>45862</v>
      </c>
      <c r="G59" s="12"/>
      <c r="H59" s="3">
        <f t="shared" si="14"/>
        <v>20</v>
      </c>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10"/>
      <c r="DR59" s="10"/>
    </row>
    <row r="60" spans="2:122" ht="30" customHeight="1" thickBot="1" x14ac:dyDescent="0.2">
      <c r="B60" s="77" t="s">
        <v>101</v>
      </c>
      <c r="C60" s="78" t="s">
        <v>43</v>
      </c>
      <c r="D60" s="79" t="s">
        <v>102</v>
      </c>
      <c r="E60" s="80">
        <f>F59</f>
        <v>45862</v>
      </c>
      <c r="F60" s="80">
        <f>E60</f>
        <v>45862</v>
      </c>
      <c r="G60" s="12"/>
      <c r="H60" s="3">
        <f t="shared" si="14"/>
        <v>1</v>
      </c>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10"/>
      <c r="DR60" s="10"/>
    </row>
    <row r="61" spans="2:122" ht="30" customHeight="1" thickBot="1" x14ac:dyDescent="0.2">
      <c r="B61" s="35" t="s">
        <v>65</v>
      </c>
      <c r="C61" s="36"/>
      <c r="D61" s="37"/>
      <c r="E61" s="38"/>
      <c r="F61" s="39" t="s">
        <v>47</v>
      </c>
      <c r="G61" s="12"/>
      <c r="H61" s="3" t="str">
        <f t="shared" si="14"/>
        <v/>
      </c>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10"/>
      <c r="DR61" s="10"/>
    </row>
    <row r="62" spans="2:122" ht="30" customHeight="1" thickBot="1" x14ac:dyDescent="0.2">
      <c r="B62" s="42" t="s">
        <v>104</v>
      </c>
      <c r="C62" s="43" t="s">
        <v>43</v>
      </c>
      <c r="D62" s="44">
        <v>0</v>
      </c>
      <c r="E62" s="45">
        <f>F54</f>
        <v>45881</v>
      </c>
      <c r="F62" s="45">
        <f>E62+1</f>
        <v>45882</v>
      </c>
      <c r="G62" s="12"/>
      <c r="H62" s="3">
        <f t="shared" si="14"/>
        <v>2</v>
      </c>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10"/>
      <c r="DR62" s="10"/>
    </row>
    <row r="63" spans="2:122" ht="30" customHeight="1" thickBot="1" x14ac:dyDescent="0.2">
      <c r="B63" s="47" t="s">
        <v>105</v>
      </c>
      <c r="C63" s="48" t="s">
        <v>43</v>
      </c>
      <c r="D63" s="49">
        <v>0</v>
      </c>
      <c r="E63" s="50">
        <f>F62</f>
        <v>45882</v>
      </c>
      <c r="F63" s="50">
        <f>E63+1</f>
        <v>45883</v>
      </c>
      <c r="G63" s="12"/>
      <c r="H63" s="3">
        <f t="shared" si="14"/>
        <v>2</v>
      </c>
      <c r="I63" s="46"/>
      <c r="J63" s="46"/>
      <c r="K63" s="46"/>
      <c r="L63" s="46"/>
      <c r="M63" s="46"/>
      <c r="N63" s="46"/>
      <c r="O63" s="46"/>
      <c r="P63" s="46"/>
      <c r="Q63" s="46"/>
      <c r="R63" s="46"/>
      <c r="S63" s="46"/>
      <c r="T63" s="46"/>
      <c r="U63" s="51"/>
      <c r="V63" s="51"/>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10"/>
      <c r="DR63" s="10"/>
    </row>
    <row r="64" spans="2:122" ht="30" customHeight="1" thickBot="1" x14ac:dyDescent="0.2">
      <c r="B64" s="47" t="s">
        <v>103</v>
      </c>
      <c r="C64" s="48" t="s">
        <v>43</v>
      </c>
      <c r="D64" s="49">
        <v>0</v>
      </c>
      <c r="E64" s="50">
        <f>F63</f>
        <v>45883</v>
      </c>
      <c r="F64" s="50">
        <f>E64+1</f>
        <v>45884</v>
      </c>
      <c r="G64" s="12"/>
      <c r="H64" s="3">
        <f t="shared" si="14"/>
        <v>2</v>
      </c>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10"/>
      <c r="DR64" s="10"/>
    </row>
    <row r="65" spans="2:243" ht="30" customHeight="1" thickBot="1" x14ac:dyDescent="0.2">
      <c r="B65" s="52" t="s">
        <v>63</v>
      </c>
      <c r="C65" s="53"/>
      <c r="D65" s="54"/>
      <c r="E65" s="55"/>
      <c r="F65" s="56"/>
      <c r="G65" s="12"/>
      <c r="H65" s="3" t="str">
        <f t="shared" si="14"/>
        <v/>
      </c>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41"/>
      <c r="DB65" s="41"/>
      <c r="DC65" s="41"/>
      <c r="DD65" s="41"/>
      <c r="DE65" s="41"/>
      <c r="DF65" s="41"/>
      <c r="DG65" s="41"/>
      <c r="DH65" s="41"/>
      <c r="DI65" s="41"/>
      <c r="DJ65" s="41"/>
      <c r="DK65" s="41"/>
      <c r="DL65" s="41"/>
      <c r="DM65" s="41"/>
      <c r="DN65" s="41"/>
      <c r="DO65" s="41"/>
      <c r="DP65" s="41"/>
      <c r="DQ65" s="10"/>
      <c r="DR65" s="10"/>
    </row>
    <row r="66" spans="2:243" ht="30" customHeight="1" thickBot="1" x14ac:dyDescent="0.2">
      <c r="B66" s="57" t="s">
        <v>106</v>
      </c>
      <c r="C66" s="58" t="s">
        <v>43</v>
      </c>
      <c r="D66" s="59">
        <v>0</v>
      </c>
      <c r="E66" s="60">
        <f>F64+1</f>
        <v>45885</v>
      </c>
      <c r="F66" s="60">
        <f>E66+1</f>
        <v>45886</v>
      </c>
      <c r="G66" s="12"/>
      <c r="H66" s="3">
        <f t="shared" si="14"/>
        <v>2</v>
      </c>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104"/>
      <c r="DH66" s="104"/>
      <c r="DI66" s="104"/>
      <c r="DJ66" s="104"/>
      <c r="DK66" s="104"/>
      <c r="DL66" s="104"/>
      <c r="DM66" s="104"/>
      <c r="DN66" s="104"/>
      <c r="DO66" s="104"/>
      <c r="DP66" s="104"/>
      <c r="DQ66" s="10"/>
      <c r="DR66" s="10"/>
    </row>
    <row r="67" spans="2:243" ht="30" customHeight="1" thickBot="1" x14ac:dyDescent="0.2">
      <c r="B67" s="57" t="s">
        <v>107</v>
      </c>
      <c r="C67" s="58" t="s">
        <v>43</v>
      </c>
      <c r="D67" s="59">
        <v>0</v>
      </c>
      <c r="E67" s="60">
        <f>F66</f>
        <v>45886</v>
      </c>
      <c r="F67" s="60">
        <f>E67+2</f>
        <v>45888</v>
      </c>
      <c r="G67" s="12"/>
      <c r="H67" s="3">
        <f t="shared" si="14"/>
        <v>3</v>
      </c>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104"/>
      <c r="DH67" s="104"/>
      <c r="DI67" s="104"/>
      <c r="DJ67" s="104"/>
      <c r="DK67" s="104"/>
      <c r="DL67" s="104"/>
      <c r="DM67" s="104"/>
      <c r="DN67" s="104"/>
      <c r="DO67" s="104"/>
      <c r="DP67" s="104"/>
      <c r="DQ67" s="10"/>
      <c r="DR67" s="10"/>
    </row>
    <row r="68" spans="2:243" ht="30" customHeight="1" x14ac:dyDescent="0.15">
      <c r="B68" s="91" t="s">
        <v>56</v>
      </c>
      <c r="C68" s="92"/>
      <c r="D68" s="93"/>
      <c r="E68" s="94"/>
      <c r="F68" s="95" t="s">
        <v>108</v>
      </c>
      <c r="G68" s="10"/>
      <c r="H68" s="10" t="str">
        <f t="shared" si="14"/>
        <v/>
      </c>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row>
    <row r="69" spans="2:243" ht="30" customHeight="1" x14ac:dyDescent="0.15">
      <c r="B69" s="10"/>
      <c r="C69" s="10"/>
      <c r="D69" s="10"/>
      <c r="E69" s="10"/>
      <c r="F69" s="10"/>
      <c r="G69" s="10"/>
      <c r="H69" s="10" t="str">
        <f t="shared" si="14"/>
        <v/>
      </c>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row>
    <row r="70" spans="2:243" ht="30" customHeight="1" x14ac:dyDescent="0.15">
      <c r="B70" s="10"/>
      <c r="C70" s="10"/>
      <c r="D70" s="10"/>
      <c r="E70" s="10"/>
      <c r="F70" s="10"/>
      <c r="G70" s="10"/>
      <c r="H70" s="10" t="str">
        <f t="shared" si="14"/>
        <v/>
      </c>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row>
    <row r="71" spans="2:243" ht="30" customHeight="1" x14ac:dyDescent="0.15">
      <c r="DQ71" s="10"/>
      <c r="DR71" s="10"/>
    </row>
    <row r="72" spans="2:243" ht="30" customHeight="1" x14ac:dyDescent="0.15">
      <c r="DQ72" s="10"/>
      <c r="DR72" s="10"/>
    </row>
    <row r="73" spans="2:243" ht="30" customHeight="1" x14ac:dyDescent="0.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row>
    <row r="74" spans="2:243" ht="30" customHeight="1" x14ac:dyDescent="0.15">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row>
    <row r="75" spans="2:243" ht="30" customHeight="1" x14ac:dyDescent="0.15">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row>
    <row r="76" spans="2:243" ht="30" customHeight="1" x14ac:dyDescent="0.15">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row>
    <row r="77" spans="2:243" ht="30" customHeight="1" x14ac:dyDescent="0.15">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row>
    <row r="78" spans="2:243" ht="30" customHeight="1" x14ac:dyDescent="0.15">
      <c r="S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row>
    <row r="79" spans="2:243" ht="30" customHeight="1" x14ac:dyDescent="0.15">
      <c r="S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row>
    <row r="80" spans="2:243" ht="30" customHeight="1" x14ac:dyDescent="0.15">
      <c r="S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row>
    <row r="81" spans="19:243" ht="30" customHeight="1" x14ac:dyDescent="0.15">
      <c r="S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row>
    <row r="82" spans="19:243" ht="30" customHeight="1" x14ac:dyDescent="0.15">
      <c r="S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row>
    <row r="83" spans="19:243" ht="30" customHeight="1" x14ac:dyDescent="0.15">
      <c r="S83" s="10"/>
      <c r="DP83" s="10"/>
      <c r="DQ83" s="10" t="s">
        <v>33</v>
      </c>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row>
    <row r="84" spans="19:243" ht="30" customHeight="1" x14ac:dyDescent="0.15">
      <c r="S84" s="10"/>
      <c r="DP84" s="10"/>
      <c r="DQ84" s="10" t="s">
        <v>34</v>
      </c>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row>
    <row r="85" spans="19:243" ht="30" customHeight="1" x14ac:dyDescent="0.15">
      <c r="S85" s="10"/>
      <c r="DP85" s="10"/>
      <c r="DQ85" s="10" t="s">
        <v>35</v>
      </c>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row>
    <row r="86" spans="19:243" ht="30" customHeight="1" x14ac:dyDescent="0.15">
      <c r="S86" s="10"/>
      <c r="DP86" s="10"/>
      <c r="DQ86" s="10" t="s">
        <v>36</v>
      </c>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row>
    <row r="87" spans="19:243" ht="30" customHeight="1" x14ac:dyDescent="0.15">
      <c r="S87" s="10"/>
      <c r="DP87" s="10"/>
      <c r="DQ87" s="10" t="s">
        <v>49</v>
      </c>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row>
    <row r="88" spans="19:243" ht="30" customHeight="1" x14ac:dyDescent="0.15">
      <c r="S88" s="10"/>
      <c r="DP88" s="10"/>
      <c r="DQ88" s="10" t="s">
        <v>33</v>
      </c>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row>
    <row r="89" spans="19:243" ht="30" customHeight="1" x14ac:dyDescent="0.15">
      <c r="S89" s="10"/>
      <c r="DP89" s="10"/>
      <c r="DQ89" s="10" t="s">
        <v>37</v>
      </c>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row>
    <row r="90" spans="19:243" ht="30" customHeight="1" x14ac:dyDescent="0.15">
      <c r="S90" s="10"/>
      <c r="DP90" s="10"/>
      <c r="DQ90" s="10" t="s">
        <v>38</v>
      </c>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row>
    <row r="91" spans="19:243" ht="30" customHeight="1" x14ac:dyDescent="0.15">
      <c r="S91" s="10"/>
      <c r="DP91" s="10"/>
      <c r="DQ91" s="10" t="s">
        <v>39</v>
      </c>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row>
    <row r="92" spans="19:243" ht="30" customHeight="1" x14ac:dyDescent="0.15">
      <c r="S92" s="10"/>
      <c r="DP92" s="10"/>
      <c r="DQ92" s="10" t="s">
        <v>40</v>
      </c>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row>
    <row r="93" spans="19:243" ht="30" customHeight="1" x14ac:dyDescent="0.15">
      <c r="S93" s="10"/>
      <c r="DP93" s="10"/>
      <c r="DQ93" s="10" t="s">
        <v>50</v>
      </c>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row>
    <row r="94" spans="19:243" ht="30" customHeight="1" x14ac:dyDescent="0.15">
      <c r="S94" s="10"/>
      <c r="DP94" s="10"/>
      <c r="DQ94" s="10" t="s">
        <v>22</v>
      </c>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row>
    <row r="95" spans="19:243" ht="30" customHeight="1" x14ac:dyDescent="0.15">
      <c r="S95" s="10"/>
      <c r="DP95" s="10"/>
      <c r="DQ95" s="10" t="s">
        <v>23</v>
      </c>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row>
    <row r="96" spans="19:243" ht="30" customHeight="1" x14ac:dyDescent="0.15">
      <c r="S96" s="10"/>
      <c r="DP96" s="10"/>
      <c r="DQ96" s="10" t="s">
        <v>24</v>
      </c>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row>
    <row r="97" spans="19:243" ht="30" customHeight="1" x14ac:dyDescent="0.15">
      <c r="S97" s="10"/>
      <c r="DP97" s="10"/>
      <c r="DQ97" s="10" t="s">
        <v>25</v>
      </c>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row>
    <row r="98" spans="19:243" ht="30" customHeight="1" x14ac:dyDescent="0.15">
      <c r="S98" s="10"/>
      <c r="DP98" s="10"/>
      <c r="DQ98" s="10" t="s">
        <v>26</v>
      </c>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row>
    <row r="99" spans="19:243" ht="30" customHeight="1" x14ac:dyDescent="0.15">
      <c r="S99" s="10"/>
      <c r="DP99" s="10"/>
      <c r="DQ99" s="10" t="s">
        <v>51</v>
      </c>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row>
    <row r="100" spans="19:243" ht="30" customHeight="1" x14ac:dyDescent="0.15">
      <c r="S100" s="10"/>
      <c r="DP100" s="10"/>
      <c r="DQ100" s="10" t="s">
        <v>52</v>
      </c>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row>
    <row r="101" spans="19:243" ht="30" customHeight="1" x14ac:dyDescent="0.15">
      <c r="DP101" s="10"/>
      <c r="DQ101" s="10" t="s">
        <v>27</v>
      </c>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row>
    <row r="102" spans="19:243" ht="30" customHeight="1" x14ac:dyDescent="0.15">
      <c r="DP102" s="10"/>
      <c r="DQ102" s="10" t="s">
        <v>28</v>
      </c>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row>
    <row r="103" spans="19:243" ht="30" customHeight="1" x14ac:dyDescent="0.15">
      <c r="DP103" s="10"/>
      <c r="DQ103" s="10" t="s">
        <v>29</v>
      </c>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row>
    <row r="104" spans="19:243" ht="30" customHeight="1" x14ac:dyDescent="0.15">
      <c r="DP104" s="10"/>
      <c r="DQ104" s="10" t="s">
        <v>30</v>
      </c>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row>
    <row r="105" spans="19:243" ht="30" customHeight="1" x14ac:dyDescent="0.15">
      <c r="DP105" s="10"/>
      <c r="DQ105" s="10" t="s">
        <v>31</v>
      </c>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row>
    <row r="106" spans="19:243" ht="30" customHeight="1" x14ac:dyDescent="0.15">
      <c r="DP106" s="10"/>
      <c r="DQ106" s="10" t="s">
        <v>53</v>
      </c>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row>
    <row r="107" spans="19:243" ht="30" customHeight="1" x14ac:dyDescent="0.15">
      <c r="DP107" s="10"/>
      <c r="DQ107" s="10" t="s">
        <v>32</v>
      </c>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row>
    <row r="108" spans="19:243" ht="30" customHeight="1" x14ac:dyDescent="0.15">
      <c r="DP108" s="10"/>
      <c r="DQ108" s="10" t="s">
        <v>33</v>
      </c>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row>
    <row r="109" spans="19:243" ht="30" customHeight="1" x14ac:dyDescent="0.15">
      <c r="DP109" s="10"/>
      <c r="DQ109" s="10" t="s">
        <v>34</v>
      </c>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row>
    <row r="110" spans="19:243" ht="30" customHeight="1" x14ac:dyDescent="0.15">
      <c r="DP110" s="10"/>
      <c r="DQ110" s="10" t="s">
        <v>35</v>
      </c>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row>
    <row r="111" spans="19:243" ht="30" customHeight="1" x14ac:dyDescent="0.15">
      <c r="DP111" s="10"/>
      <c r="DQ111" s="10" t="s">
        <v>36</v>
      </c>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row>
    <row r="112" spans="19:243" ht="30" customHeight="1" x14ac:dyDescent="0.15">
      <c r="DP112" s="10"/>
      <c r="DQ112" s="10" t="s">
        <v>54</v>
      </c>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row>
    <row r="113" spans="120:240" ht="30" customHeight="1" x14ac:dyDescent="0.15">
      <c r="DP113" s="10"/>
      <c r="DQ113" s="10" t="s">
        <v>33</v>
      </c>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row>
    <row r="114" spans="120:240" ht="30" customHeight="1" x14ac:dyDescent="0.15">
      <c r="DP114" s="10"/>
      <c r="DQ114" s="10" t="s">
        <v>37</v>
      </c>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row>
    <row r="115" spans="120:240" ht="30" customHeight="1" x14ac:dyDescent="0.15">
      <c r="DP115" s="10"/>
      <c r="DQ115" s="10" t="s">
        <v>38</v>
      </c>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row>
    <row r="116" spans="120:240" ht="30" customHeight="1" x14ac:dyDescent="0.15">
      <c r="DP116" s="10"/>
      <c r="DQ116" s="10" t="s">
        <v>39</v>
      </c>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row>
    <row r="117" spans="120:240" ht="30" customHeight="1" x14ac:dyDescent="0.15">
      <c r="DP117" s="10"/>
      <c r="DQ117" s="10" t="s">
        <v>40</v>
      </c>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row>
    <row r="118" spans="120:240" ht="30" customHeight="1" x14ac:dyDescent="0.15">
      <c r="DP118" s="10"/>
      <c r="DQ118" s="10" t="s">
        <v>55</v>
      </c>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row>
    <row r="119" spans="120:240" ht="30" customHeight="1" x14ac:dyDescent="0.15">
      <c r="DP119" s="10"/>
      <c r="DQ119" s="10" t="s">
        <v>22</v>
      </c>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row>
    <row r="120" spans="120:240" ht="30" customHeight="1" x14ac:dyDescent="0.15">
      <c r="DP120" s="10"/>
      <c r="DQ120" s="10" t="s">
        <v>23</v>
      </c>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row>
    <row r="121" spans="120:240" ht="30" customHeight="1" x14ac:dyDescent="0.15">
      <c r="DP121" s="10"/>
      <c r="DQ121" s="10" t="s">
        <v>24</v>
      </c>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row>
    <row r="122" spans="120:240" ht="30" customHeight="1" x14ac:dyDescent="0.15">
      <c r="DP122" s="10"/>
      <c r="DQ122" s="10" t="s">
        <v>25</v>
      </c>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row>
    <row r="123" spans="120:240" ht="30" customHeight="1" x14ac:dyDescent="0.15">
      <c r="DP123" s="10"/>
      <c r="DQ123" s="10" t="s">
        <v>26</v>
      </c>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row>
    <row r="124" spans="120:240" ht="30" customHeight="1" x14ac:dyDescent="0.15">
      <c r="DP124" s="10"/>
      <c r="DQ124" s="10" t="s">
        <v>46</v>
      </c>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row>
    <row r="125" spans="120:240" ht="30" customHeight="1" x14ac:dyDescent="0.15">
      <c r="DP125" s="10"/>
      <c r="DQ125" s="10" t="s">
        <v>27</v>
      </c>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row>
    <row r="126" spans="120:240" ht="30" customHeight="1" x14ac:dyDescent="0.15">
      <c r="DP126" s="10"/>
      <c r="DQ126" s="10" t="s">
        <v>28</v>
      </c>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row>
    <row r="127" spans="120:240" ht="30" customHeight="1" x14ac:dyDescent="0.15">
      <c r="DP127" s="10"/>
      <c r="DQ127" s="10" t="s">
        <v>29</v>
      </c>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row>
    <row r="128" spans="120:240" ht="30" customHeight="1" x14ac:dyDescent="0.15">
      <c r="DP128" s="10"/>
      <c r="DQ128" s="10" t="s">
        <v>30</v>
      </c>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row>
    <row r="129" spans="120:240" ht="30" customHeight="1" x14ac:dyDescent="0.15">
      <c r="DP129" s="10"/>
      <c r="DQ129" s="10" t="s">
        <v>31</v>
      </c>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row>
    <row r="130" spans="120:240" ht="30" customHeight="1" x14ac:dyDescent="0.15">
      <c r="DP130" s="10"/>
      <c r="DQ130" s="10" t="s">
        <v>56</v>
      </c>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row>
    <row r="131" spans="120:240" ht="30" customHeight="1" x14ac:dyDescent="0.15">
      <c r="DP131" s="10"/>
      <c r="DQ131" s="10"/>
      <c r="DR131" s="10"/>
      <c r="DS131" s="10"/>
      <c r="DT131" s="10"/>
      <c r="DU131" s="10"/>
      <c r="DV131" s="10"/>
      <c r="DW131" s="10"/>
      <c r="DX131" s="10"/>
    </row>
    <row r="132" spans="120:240" ht="30" customHeight="1" x14ac:dyDescent="0.15">
      <c r="DP132" s="10"/>
      <c r="DQ132" s="10"/>
      <c r="DR132" s="10"/>
      <c r="DS132" s="10"/>
      <c r="DT132" s="10"/>
      <c r="DU132" s="10"/>
      <c r="DV132" s="10"/>
      <c r="DW132" s="10"/>
      <c r="DX132" s="10"/>
    </row>
    <row r="133" spans="120:240" ht="30" customHeight="1" x14ac:dyDescent="0.15">
      <c r="DP133" s="10"/>
      <c r="DQ133" s="10"/>
      <c r="DR133" s="10"/>
      <c r="DS133" s="10"/>
      <c r="DT133" s="10"/>
      <c r="DU133" s="10"/>
      <c r="DV133" s="10"/>
      <c r="DW133" s="10"/>
      <c r="DX133" s="10"/>
    </row>
    <row r="134" spans="120:240" ht="30" customHeight="1" x14ac:dyDescent="0.15">
      <c r="DP134" s="10"/>
      <c r="DQ134" s="10"/>
      <c r="DR134" s="10"/>
      <c r="DS134" s="10"/>
      <c r="DT134" s="10"/>
      <c r="DU134" s="10"/>
      <c r="DV134" s="10"/>
      <c r="DW134" s="10"/>
      <c r="DX134" s="10"/>
    </row>
    <row r="135" spans="120:240" ht="30" customHeight="1" x14ac:dyDescent="0.15">
      <c r="DP135" s="10"/>
      <c r="DQ135" s="10"/>
      <c r="DR135" s="10"/>
      <c r="DS135" s="10"/>
      <c r="DT135" s="10"/>
      <c r="DU135" s="10"/>
      <c r="DV135" s="10"/>
      <c r="DW135" s="10"/>
      <c r="DX135" s="10"/>
    </row>
    <row r="136" spans="120:240" ht="30" customHeight="1" x14ac:dyDescent="0.15">
      <c r="DP136" s="10"/>
      <c r="DQ136" s="10"/>
      <c r="DR136" s="10"/>
      <c r="DS136" s="10"/>
      <c r="DT136" s="10"/>
      <c r="DU136" s="10"/>
      <c r="DV136" s="10"/>
      <c r="DW136" s="10"/>
      <c r="DX136" s="10"/>
    </row>
    <row r="137" spans="120:240" ht="30" customHeight="1" x14ac:dyDescent="0.15">
      <c r="DP137" s="10"/>
      <c r="DQ137" s="10"/>
      <c r="DR137" s="10"/>
      <c r="DS137" s="10"/>
      <c r="DT137" s="10"/>
      <c r="DU137" s="10"/>
      <c r="DV137" s="10"/>
      <c r="DW137" s="10"/>
      <c r="DX137" s="10"/>
    </row>
    <row r="138" spans="120:240" ht="30" customHeight="1" x14ac:dyDescent="0.15">
      <c r="DP138" s="10"/>
      <c r="DQ138" s="10"/>
      <c r="DR138" s="10"/>
      <c r="DS138" s="10"/>
      <c r="DT138" s="10"/>
      <c r="DU138" s="10"/>
      <c r="DV138" s="10"/>
      <c r="DW138" s="10"/>
      <c r="DX138" s="10"/>
    </row>
    <row r="139" spans="120:240" ht="30" customHeight="1" x14ac:dyDescent="0.15">
      <c r="DP139" s="10"/>
      <c r="DQ139" s="10"/>
      <c r="DR139" s="10"/>
      <c r="DS139" s="10"/>
      <c r="DT139" s="10"/>
      <c r="DU139" s="10"/>
      <c r="DV139" s="10"/>
      <c r="DW139" s="10"/>
      <c r="DX139" s="10"/>
    </row>
    <row r="140" spans="120:240" ht="30" customHeight="1" x14ac:dyDescent="0.15">
      <c r="DP140" s="10"/>
      <c r="DQ140" s="10"/>
      <c r="DR140" s="10"/>
      <c r="DS140" s="10"/>
      <c r="DT140" s="10"/>
      <c r="DU140" s="10"/>
      <c r="DV140" s="10"/>
      <c r="DW140" s="10"/>
      <c r="DX140" s="10"/>
    </row>
    <row r="141" spans="120:240" ht="30" customHeight="1" x14ac:dyDescent="0.15">
      <c r="DP141" s="10"/>
      <c r="DQ141" s="10"/>
      <c r="DR141" s="10"/>
      <c r="DS141" s="10"/>
      <c r="DT141" s="10"/>
      <c r="DU141" s="10"/>
      <c r="DV141" s="10"/>
      <c r="DW141" s="10"/>
      <c r="DX141" s="10"/>
    </row>
    <row r="142" spans="120:240" ht="30" customHeight="1" x14ac:dyDescent="0.15">
      <c r="DP142" s="10"/>
      <c r="DQ142" s="10"/>
      <c r="DR142" s="10"/>
      <c r="DS142" s="10"/>
      <c r="DT142" s="10"/>
      <c r="DU142" s="10"/>
      <c r="DV142" s="10"/>
      <c r="DW142" s="10"/>
      <c r="DX142" s="10"/>
    </row>
    <row r="143" spans="120:240" ht="30" customHeight="1" x14ac:dyDescent="0.15">
      <c r="DP143" s="10"/>
      <c r="DQ143" s="10"/>
      <c r="DR143" s="10"/>
      <c r="DS143" s="10"/>
      <c r="DT143" s="10"/>
      <c r="DU143" s="10"/>
      <c r="DV143" s="10"/>
      <c r="DW143" s="10"/>
      <c r="DX143" s="10"/>
    </row>
    <row r="144" spans="120:240" ht="30" customHeight="1" x14ac:dyDescent="0.15">
      <c r="DP144" s="10"/>
      <c r="DQ144" s="10"/>
      <c r="DR144" s="10"/>
      <c r="DS144" s="10"/>
      <c r="DT144" s="10"/>
      <c r="DU144" s="10"/>
      <c r="DV144" s="10"/>
      <c r="DW144" s="10"/>
      <c r="DX144" s="10"/>
    </row>
    <row r="145" spans="120:128" ht="30" customHeight="1" x14ac:dyDescent="0.15">
      <c r="DP145" s="10"/>
      <c r="DQ145" s="10"/>
      <c r="DR145" s="10"/>
      <c r="DS145" s="10"/>
      <c r="DT145" s="10"/>
      <c r="DU145" s="10"/>
      <c r="DV145" s="10"/>
      <c r="DW145" s="10"/>
      <c r="DX145" s="10"/>
    </row>
    <row r="146" spans="120:128" ht="30" customHeight="1" x14ac:dyDescent="0.15">
      <c r="DP146" s="10"/>
      <c r="DQ146" s="10"/>
      <c r="DR146" s="10"/>
      <c r="DS146" s="10"/>
      <c r="DT146" s="10"/>
      <c r="DU146" s="10"/>
      <c r="DV146" s="10"/>
      <c r="DW146" s="10"/>
      <c r="DX146" s="10"/>
    </row>
    <row r="147" spans="120:128" ht="30" customHeight="1" x14ac:dyDescent="0.15">
      <c r="DP147" s="10"/>
      <c r="DQ147" s="10"/>
      <c r="DR147" s="10"/>
      <c r="DS147" s="10"/>
      <c r="DT147" s="10"/>
      <c r="DU147" s="10"/>
      <c r="DV147" s="10"/>
      <c r="DW147" s="10"/>
      <c r="DX147" s="10"/>
    </row>
    <row r="148" spans="120:128" ht="30" customHeight="1" x14ac:dyDescent="0.15">
      <c r="DP148" s="10"/>
      <c r="DQ148" s="10"/>
      <c r="DR148" s="10"/>
      <c r="DS148" s="10"/>
      <c r="DT148" s="10"/>
      <c r="DU148" s="10"/>
      <c r="DV148" s="10"/>
      <c r="DW148" s="10"/>
      <c r="DX148" s="10"/>
    </row>
    <row r="149" spans="120:128" ht="30" customHeight="1" x14ac:dyDescent="0.15">
      <c r="DP149" s="10"/>
      <c r="DQ149" s="10"/>
      <c r="DR149" s="10"/>
      <c r="DS149" s="10"/>
      <c r="DT149" s="10"/>
      <c r="DU149" s="10"/>
      <c r="DV149" s="10"/>
      <c r="DW149" s="10"/>
      <c r="DX149" s="10"/>
    </row>
    <row r="150" spans="120:128" ht="30" customHeight="1" x14ac:dyDescent="0.15">
      <c r="DP150" s="10"/>
      <c r="DQ150" s="10"/>
      <c r="DR150" s="10"/>
      <c r="DS150" s="10"/>
      <c r="DT150" s="10"/>
      <c r="DU150" s="10"/>
      <c r="DV150" s="10"/>
      <c r="DW150" s="10"/>
      <c r="DX150" s="10"/>
    </row>
    <row r="151" spans="120:128" ht="30" customHeight="1" x14ac:dyDescent="0.15">
      <c r="DP151" s="10"/>
      <c r="DQ151" s="10"/>
      <c r="DR151" s="10"/>
      <c r="DS151" s="10"/>
      <c r="DT151" s="10"/>
      <c r="DU151" s="10"/>
      <c r="DV151" s="10"/>
      <c r="DW151" s="10"/>
      <c r="DX151" s="10"/>
    </row>
    <row r="152" spans="120:128" ht="30" customHeight="1" x14ac:dyDescent="0.15">
      <c r="DP152" s="10"/>
      <c r="DQ152" s="10"/>
      <c r="DR152" s="10"/>
      <c r="DS152" s="10"/>
      <c r="DT152" s="10"/>
      <c r="DU152" s="10"/>
      <c r="DV152" s="10"/>
      <c r="DW152" s="10"/>
      <c r="DX152" s="10"/>
    </row>
    <row r="153" spans="120:128" ht="30" customHeight="1" x14ac:dyDescent="0.15">
      <c r="DP153" s="10"/>
      <c r="DQ153" s="10"/>
      <c r="DR153" s="10"/>
      <c r="DS153" s="10"/>
      <c r="DT153" s="10"/>
      <c r="DU153" s="10"/>
      <c r="DV153" s="10"/>
      <c r="DW153" s="10"/>
      <c r="DX153" s="10"/>
    </row>
    <row r="154" spans="120:128" ht="30" customHeight="1" x14ac:dyDescent="0.15">
      <c r="DP154" s="10"/>
      <c r="DQ154" s="10"/>
      <c r="DR154" s="10"/>
      <c r="DS154" s="10"/>
      <c r="DT154" s="10"/>
      <c r="DU154" s="10"/>
      <c r="DV154" s="10"/>
      <c r="DW154" s="10"/>
      <c r="DX154" s="10"/>
    </row>
    <row r="155" spans="120:128" ht="30" customHeight="1" x14ac:dyDescent="0.15">
      <c r="DP155" s="10"/>
      <c r="DQ155" s="10"/>
      <c r="DR155" s="10"/>
      <c r="DS155" s="10"/>
      <c r="DT155" s="10"/>
      <c r="DU155" s="10"/>
      <c r="DV155" s="10"/>
      <c r="DW155" s="10"/>
      <c r="DX155" s="10"/>
    </row>
    <row r="156" spans="120:128" ht="30" customHeight="1" x14ac:dyDescent="0.15">
      <c r="DP156" s="10"/>
      <c r="DQ156" s="10"/>
      <c r="DR156" s="10"/>
      <c r="DS156" s="10"/>
      <c r="DT156" s="10"/>
      <c r="DU156" s="10"/>
      <c r="DV156" s="10"/>
      <c r="DW156" s="10"/>
      <c r="DX156" s="10"/>
    </row>
    <row r="157" spans="120:128" ht="30" customHeight="1" x14ac:dyDescent="0.15">
      <c r="DP157" s="10"/>
      <c r="DQ157" s="10"/>
      <c r="DR157" s="10"/>
      <c r="DS157" s="10"/>
      <c r="DT157" s="10"/>
      <c r="DU157" s="10"/>
      <c r="DV157" s="10"/>
      <c r="DW157" s="10"/>
      <c r="DX157" s="10"/>
    </row>
    <row r="158" spans="120:128" ht="30" customHeight="1" x14ac:dyDescent="0.15">
      <c r="DP158" s="10"/>
      <c r="DQ158" s="10"/>
      <c r="DR158" s="10"/>
      <c r="DS158" s="10"/>
      <c r="DT158" s="10"/>
      <c r="DU158" s="10"/>
      <c r="DV158" s="10"/>
      <c r="DW158" s="10"/>
      <c r="DX158" s="10"/>
    </row>
    <row r="159" spans="120:128" ht="30" customHeight="1" x14ac:dyDescent="0.15">
      <c r="DP159" s="10"/>
      <c r="DQ159" s="10"/>
      <c r="DR159" s="10"/>
      <c r="DS159" s="10"/>
      <c r="DT159" s="10"/>
      <c r="DU159" s="10"/>
      <c r="DV159" s="10"/>
      <c r="DW159" s="10"/>
      <c r="DX159" s="10"/>
    </row>
    <row r="160" spans="120:128" ht="30" customHeight="1" x14ac:dyDescent="0.15">
      <c r="DP160" s="10"/>
      <c r="DQ160" s="10"/>
      <c r="DR160" s="10"/>
      <c r="DS160" s="10"/>
      <c r="DT160" s="10"/>
      <c r="DU160" s="10"/>
      <c r="DV160" s="10"/>
      <c r="DW160" s="10"/>
      <c r="DX160" s="10"/>
    </row>
    <row r="161" spans="120:128" ht="30" customHeight="1" x14ac:dyDescent="0.15">
      <c r="DP161" s="10"/>
      <c r="DQ161" s="10"/>
      <c r="DR161" s="10"/>
      <c r="DS161" s="10"/>
      <c r="DT161" s="10"/>
      <c r="DU161" s="10"/>
      <c r="DV161" s="10"/>
      <c r="DW161" s="10"/>
      <c r="DX161" s="10"/>
    </row>
    <row r="162" spans="120:128" ht="30" customHeight="1" x14ac:dyDescent="0.15">
      <c r="DP162" s="10"/>
      <c r="DQ162" s="10"/>
      <c r="DR162" s="10"/>
      <c r="DS162" s="10"/>
      <c r="DT162" s="10"/>
      <c r="DU162" s="10"/>
      <c r="DV162" s="10"/>
      <c r="DW162" s="10"/>
      <c r="DX162" s="10"/>
    </row>
    <row r="163" spans="120:128" ht="30" customHeight="1" x14ac:dyDescent="0.15">
      <c r="DP163" s="10"/>
      <c r="DQ163" s="10"/>
      <c r="DR163" s="10"/>
      <c r="DS163" s="10"/>
      <c r="DT163" s="10"/>
      <c r="DU163" s="10"/>
      <c r="DV163" s="10"/>
      <c r="DW163" s="10"/>
      <c r="DX163" s="10"/>
    </row>
    <row r="164" spans="120:128" ht="30" customHeight="1" x14ac:dyDescent="0.15">
      <c r="DP164" s="10"/>
      <c r="DQ164" s="10"/>
      <c r="DR164" s="10"/>
      <c r="DS164" s="10"/>
      <c r="DT164" s="10"/>
      <c r="DU164" s="10"/>
      <c r="DV164" s="10"/>
      <c r="DW164" s="10"/>
      <c r="DX164" s="10"/>
    </row>
    <row r="165" spans="120:128" ht="30" customHeight="1" x14ac:dyDescent="0.15">
      <c r="DP165" s="10"/>
      <c r="DQ165" s="10"/>
      <c r="DR165" s="10"/>
      <c r="DS165" s="10"/>
      <c r="DT165" s="10"/>
      <c r="DU165" s="10"/>
      <c r="DV165" s="10"/>
      <c r="DW165" s="10"/>
      <c r="DX165" s="10"/>
    </row>
    <row r="166" spans="120:128" ht="30" customHeight="1" x14ac:dyDescent="0.15">
      <c r="DP166" s="10"/>
      <c r="DQ166" s="10"/>
      <c r="DR166" s="10"/>
      <c r="DS166" s="10"/>
      <c r="DT166" s="10"/>
      <c r="DU166" s="10"/>
      <c r="DV166" s="10"/>
      <c r="DW166" s="10"/>
      <c r="DX166" s="10"/>
    </row>
    <row r="167" spans="120:128" ht="30" customHeight="1" x14ac:dyDescent="0.15">
      <c r="DP167" s="10"/>
      <c r="DQ167" s="10"/>
      <c r="DR167" s="10"/>
      <c r="DS167" s="10"/>
      <c r="DT167" s="10"/>
      <c r="DU167" s="10"/>
      <c r="DV167" s="10"/>
      <c r="DW167" s="10"/>
      <c r="DX167" s="10"/>
    </row>
    <row r="168" spans="120:128" ht="30" customHeight="1" x14ac:dyDescent="0.15">
      <c r="DP168" s="10"/>
      <c r="DQ168" s="10"/>
      <c r="DR168" s="10"/>
      <c r="DS168" s="10"/>
      <c r="DT168" s="10"/>
      <c r="DU168" s="10"/>
      <c r="DV168" s="10"/>
      <c r="DW168" s="10"/>
      <c r="DX168" s="10"/>
    </row>
    <row r="169" spans="120:128" ht="30" customHeight="1" x14ac:dyDescent="0.15">
      <c r="DP169" s="10"/>
      <c r="DQ169" s="10"/>
      <c r="DR169" s="10"/>
      <c r="DS169" s="10"/>
      <c r="DT169" s="10"/>
      <c r="DU169" s="10"/>
      <c r="DV169" s="10"/>
      <c r="DW169" s="10"/>
      <c r="DX169" s="10"/>
    </row>
    <row r="170" spans="120:128" ht="30" customHeight="1" x14ac:dyDescent="0.15">
      <c r="DP170" s="10"/>
      <c r="DQ170" s="10"/>
      <c r="DR170" s="10"/>
      <c r="DS170" s="10"/>
      <c r="DT170" s="10"/>
      <c r="DU170" s="10"/>
      <c r="DV170" s="10"/>
      <c r="DW170" s="10"/>
      <c r="DX170" s="10"/>
    </row>
    <row r="171" spans="120:128" ht="30" customHeight="1" x14ac:dyDescent="0.15">
      <c r="DP171" s="10"/>
      <c r="DQ171" s="10"/>
      <c r="DR171" s="10"/>
      <c r="DS171" s="10"/>
      <c r="DT171" s="10"/>
      <c r="DU171" s="10"/>
      <c r="DV171" s="10"/>
      <c r="DW171" s="10"/>
      <c r="DX171" s="10"/>
    </row>
    <row r="172" spans="120:128" ht="30" customHeight="1" x14ac:dyDescent="0.15">
      <c r="DP172" s="10"/>
      <c r="DQ172" s="10"/>
      <c r="DR172" s="10"/>
      <c r="DS172" s="10"/>
      <c r="DT172" s="10"/>
      <c r="DU172" s="10"/>
      <c r="DV172" s="10"/>
      <c r="DW172" s="10"/>
      <c r="DX172" s="10"/>
    </row>
    <row r="173" spans="120:128" ht="30" customHeight="1" x14ac:dyDescent="0.15">
      <c r="DP173" s="10"/>
      <c r="DQ173" s="10"/>
      <c r="DR173" s="10"/>
      <c r="DS173" s="10"/>
      <c r="DT173" s="10"/>
      <c r="DU173" s="10"/>
      <c r="DV173" s="10"/>
      <c r="DW173" s="10"/>
      <c r="DX173" s="10"/>
    </row>
    <row r="174" spans="120:128" ht="30" customHeight="1" x14ac:dyDescent="0.15">
      <c r="DP174" s="10"/>
      <c r="DQ174" s="10"/>
      <c r="DR174" s="10"/>
      <c r="DS174" s="10"/>
      <c r="DT174" s="10"/>
      <c r="DU174" s="10"/>
      <c r="DV174" s="10"/>
      <c r="DW174" s="10"/>
      <c r="DX174" s="10"/>
    </row>
    <row r="175" spans="120:128" ht="30" customHeight="1" x14ac:dyDescent="0.15">
      <c r="DP175" s="10"/>
      <c r="DQ175" s="10"/>
      <c r="DR175" s="10"/>
      <c r="DS175" s="10"/>
      <c r="DT175" s="10"/>
      <c r="DU175" s="10"/>
      <c r="DV175" s="10"/>
      <c r="DW175" s="10"/>
      <c r="DX175" s="10"/>
    </row>
    <row r="176" spans="120:128" ht="30" customHeight="1" x14ac:dyDescent="0.15">
      <c r="DP176" s="10"/>
      <c r="DQ176" s="10"/>
      <c r="DR176" s="10"/>
      <c r="DS176" s="10"/>
      <c r="DT176" s="10"/>
      <c r="DU176" s="10"/>
      <c r="DV176" s="10"/>
      <c r="DW176" s="10"/>
      <c r="DX176" s="10"/>
    </row>
    <row r="177" spans="120:128" ht="30" customHeight="1" x14ac:dyDescent="0.15">
      <c r="DP177" s="10"/>
      <c r="DQ177" s="10"/>
      <c r="DR177" s="10"/>
      <c r="DS177" s="10"/>
      <c r="DT177" s="10"/>
      <c r="DU177" s="10"/>
      <c r="DV177" s="10"/>
      <c r="DW177" s="10"/>
      <c r="DX177" s="10"/>
    </row>
    <row r="178" spans="120:128" ht="30" customHeight="1" x14ac:dyDescent="0.15">
      <c r="DP178" s="10"/>
      <c r="DQ178" s="10"/>
      <c r="DR178" s="10"/>
      <c r="DS178" s="10"/>
      <c r="DT178" s="10"/>
      <c r="DU178" s="10"/>
      <c r="DV178" s="10"/>
      <c r="DW178" s="10"/>
      <c r="DX178" s="10"/>
    </row>
    <row r="179" spans="120:128" ht="30" customHeight="1" x14ac:dyDescent="0.15">
      <c r="DP179" s="10"/>
      <c r="DQ179" s="10"/>
      <c r="DR179" s="10"/>
      <c r="DS179" s="10"/>
      <c r="DT179" s="10"/>
      <c r="DU179" s="10"/>
      <c r="DV179" s="10"/>
      <c r="DW179" s="10"/>
      <c r="DX179" s="10"/>
    </row>
    <row r="180" spans="120:128" ht="30" customHeight="1" x14ac:dyDescent="0.15">
      <c r="DP180" s="10"/>
      <c r="DQ180" s="10"/>
      <c r="DR180" s="10"/>
      <c r="DS180" s="10"/>
      <c r="DT180" s="10"/>
      <c r="DU180" s="10"/>
      <c r="DV180" s="10"/>
      <c r="DW180" s="10"/>
      <c r="DX180" s="10"/>
    </row>
    <row r="181" spans="120:128" ht="30" customHeight="1" x14ac:dyDescent="0.15">
      <c r="DP181" s="10"/>
      <c r="DQ181" s="10"/>
      <c r="DR181" s="10"/>
      <c r="DS181" s="10"/>
      <c r="DT181" s="10"/>
      <c r="DU181" s="10"/>
      <c r="DV181" s="10"/>
      <c r="DW181" s="10"/>
      <c r="DX181" s="10"/>
    </row>
    <row r="182" spans="120:128" ht="30" customHeight="1" x14ac:dyDescent="0.15">
      <c r="DP182" s="10"/>
      <c r="DQ182" s="10"/>
      <c r="DR182" s="10"/>
      <c r="DS182" s="10"/>
      <c r="DT182" s="10"/>
      <c r="DU182" s="10"/>
      <c r="DV182" s="10"/>
      <c r="DW182" s="10"/>
      <c r="DX182" s="10"/>
    </row>
    <row r="183" spans="120:128" ht="30" customHeight="1" x14ac:dyDescent="0.15">
      <c r="DP183" s="10"/>
      <c r="DQ183" s="10"/>
      <c r="DR183" s="10"/>
      <c r="DS183" s="10"/>
      <c r="DT183" s="10"/>
      <c r="DU183" s="10"/>
      <c r="DV183" s="10"/>
      <c r="DW183" s="10"/>
      <c r="DX183" s="10"/>
    </row>
    <row r="184" spans="120:128" ht="30" customHeight="1" x14ac:dyDescent="0.15">
      <c r="DP184" s="10"/>
      <c r="DQ184" s="10"/>
      <c r="DR184" s="10"/>
      <c r="DS184" s="10"/>
      <c r="DT184" s="10"/>
      <c r="DU184" s="10"/>
      <c r="DV184" s="10"/>
      <c r="DW184" s="10"/>
      <c r="DX184" s="10"/>
    </row>
    <row r="185" spans="120:128" ht="30" customHeight="1" x14ac:dyDescent="0.15">
      <c r="DP185" s="10"/>
      <c r="DQ185" s="10"/>
      <c r="DR185" s="10"/>
      <c r="DS185" s="10"/>
      <c r="DT185" s="10"/>
      <c r="DU185" s="10"/>
      <c r="DV185" s="10"/>
      <c r="DW185" s="10"/>
      <c r="DX185" s="10"/>
    </row>
    <row r="186" spans="120:128" ht="30" customHeight="1" x14ac:dyDescent="0.15">
      <c r="DP186" s="10"/>
      <c r="DQ186" s="10"/>
      <c r="DR186" s="10"/>
      <c r="DS186" s="10"/>
      <c r="DT186" s="10"/>
      <c r="DU186" s="10"/>
      <c r="DV186" s="10"/>
      <c r="DW186" s="10"/>
      <c r="DX186" s="10"/>
    </row>
    <row r="187" spans="120:128" ht="30" customHeight="1" x14ac:dyDescent="0.15">
      <c r="DP187" s="10"/>
      <c r="DQ187" s="10"/>
      <c r="DR187" s="10"/>
      <c r="DS187" s="10"/>
      <c r="DT187" s="10"/>
      <c r="DU187" s="10"/>
      <c r="DV187" s="10"/>
      <c r="DW187" s="10"/>
      <c r="DX187" s="10"/>
    </row>
    <row r="188" spans="120:128" ht="30" customHeight="1" x14ac:dyDescent="0.15">
      <c r="DP188" s="10"/>
      <c r="DQ188" s="10"/>
      <c r="DR188" s="10"/>
      <c r="DS188" s="10"/>
      <c r="DT188" s="10"/>
      <c r="DU188" s="10"/>
      <c r="DV188" s="10"/>
      <c r="DW188" s="10"/>
      <c r="DX188" s="10"/>
    </row>
    <row r="189" spans="120:128" ht="30" customHeight="1" x14ac:dyDescent="0.15">
      <c r="DP189" s="10"/>
      <c r="DQ189" s="10"/>
      <c r="DR189" s="10"/>
      <c r="DS189" s="10"/>
      <c r="DT189" s="10"/>
      <c r="DU189" s="10"/>
      <c r="DV189" s="10"/>
      <c r="DW189" s="10"/>
      <c r="DX189" s="10"/>
    </row>
    <row r="190" spans="120:128" ht="30" customHeight="1" x14ac:dyDescent="0.15">
      <c r="DP190" s="10"/>
      <c r="DQ190" s="10"/>
      <c r="DR190" s="10"/>
      <c r="DS190" s="10"/>
      <c r="DT190" s="10"/>
      <c r="DU190" s="10"/>
      <c r="DV190" s="10"/>
      <c r="DW190" s="10"/>
      <c r="DX190" s="10"/>
    </row>
    <row r="191" spans="120:128" ht="30" customHeight="1" x14ac:dyDescent="0.15">
      <c r="DP191" s="10"/>
      <c r="DQ191" s="10"/>
      <c r="DR191" s="10"/>
      <c r="DS191" s="10"/>
      <c r="DT191" s="10"/>
      <c r="DU191" s="10"/>
      <c r="DV191" s="10"/>
      <c r="DW191" s="10"/>
      <c r="DX191" s="10"/>
    </row>
    <row r="192" spans="120:128" ht="30" customHeight="1" x14ac:dyDescent="0.15">
      <c r="DP192" s="10"/>
      <c r="DQ192" s="10"/>
      <c r="DR192" s="10"/>
      <c r="DS192" s="10"/>
      <c r="DT192" s="10"/>
      <c r="DU192" s="10"/>
      <c r="DV192" s="10"/>
      <c r="DW192" s="10"/>
      <c r="DX192" s="10"/>
    </row>
    <row r="193" spans="120:128" ht="30" customHeight="1" x14ac:dyDescent="0.15">
      <c r="DP193" s="10"/>
      <c r="DQ193" s="10"/>
      <c r="DR193" s="10"/>
      <c r="DS193" s="10"/>
      <c r="DT193" s="10"/>
      <c r="DU193" s="10"/>
      <c r="DV193" s="10"/>
      <c r="DW193" s="10"/>
      <c r="DX193" s="10"/>
    </row>
    <row r="194" spans="120:128" ht="30" customHeight="1" x14ac:dyDescent="0.15">
      <c r="DP194" s="10"/>
      <c r="DQ194" s="10"/>
      <c r="DR194" s="10"/>
      <c r="DS194" s="10"/>
      <c r="DT194" s="10"/>
      <c r="DU194" s="10"/>
      <c r="DV194" s="10"/>
      <c r="DW194" s="10"/>
      <c r="DX194" s="10"/>
    </row>
    <row r="195" spans="120:128" ht="30" customHeight="1" x14ac:dyDescent="0.15">
      <c r="DP195" s="10"/>
      <c r="DQ195" s="10"/>
      <c r="DR195" s="10"/>
      <c r="DS195" s="10"/>
      <c r="DT195" s="10"/>
      <c r="DU195" s="10"/>
      <c r="DV195" s="10"/>
      <c r="DW195" s="10"/>
      <c r="DX195" s="10"/>
    </row>
    <row r="196" spans="120:128" ht="30" customHeight="1" x14ac:dyDescent="0.15">
      <c r="DP196" s="10"/>
      <c r="DQ196" s="10"/>
      <c r="DR196" s="10"/>
      <c r="DS196" s="10"/>
      <c r="DT196" s="10"/>
      <c r="DU196" s="10"/>
      <c r="DV196" s="10"/>
      <c r="DW196" s="10"/>
      <c r="DX196" s="10"/>
    </row>
    <row r="197" spans="120:128" ht="30" customHeight="1" x14ac:dyDescent="0.15">
      <c r="DP197" s="10"/>
      <c r="DQ197" s="10"/>
      <c r="DR197" s="10"/>
      <c r="DS197" s="10"/>
      <c r="DT197" s="10"/>
      <c r="DU197" s="10"/>
      <c r="DV197" s="10"/>
      <c r="DW197" s="10"/>
      <c r="DX197" s="10"/>
    </row>
  </sheetData>
  <mergeCells count="26">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7:D39">
    <cfRule type="dataBar" priority="30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D50:D54">
    <cfRule type="dataBar" priority="68">
      <dataBar>
        <cfvo type="num" val="0"/>
        <cfvo type="num" val="1"/>
        <color theme="0"/>
      </dataBar>
      <extLst>
        <ext xmlns:x14="http://schemas.microsoft.com/office/spreadsheetml/2009/9/main" uri="{B025F937-C7B1-47D3-B67F-A62EFF666E3E}">
          <x14:id>{6257828B-7AD2-4B40-83B0-926EC244584F}</x14:id>
        </ext>
      </extLst>
    </cfRule>
  </conditionalFormatting>
  <conditionalFormatting sqref="D55:D60">
    <cfRule type="dataBar" priority="61">
      <dataBar>
        <cfvo type="num" val="0"/>
        <cfvo type="num" val="1"/>
        <color theme="0"/>
      </dataBar>
      <extLst>
        <ext xmlns:x14="http://schemas.microsoft.com/office/spreadsheetml/2009/9/main" uri="{B025F937-C7B1-47D3-B67F-A62EFF666E3E}">
          <x14:id>{8C449FA3-76EF-8A45-A4DB-A99747A16EDE}</x14:id>
        </ext>
      </extLst>
    </cfRule>
  </conditionalFormatting>
  <conditionalFormatting sqref="D40:D49">
    <cfRule type="dataBar" priority="99">
      <dataBar>
        <cfvo type="num" val="0"/>
        <cfvo type="num" val="1"/>
        <color theme="0"/>
      </dataBar>
      <extLst>
        <ext xmlns:x14="http://schemas.microsoft.com/office/spreadsheetml/2009/9/main" uri="{B025F937-C7B1-47D3-B67F-A62EFF666E3E}">
          <x14:id>{D13B2AEB-4697-1F4B-A888-E0634BFD5C8E}</x14:id>
        </ext>
      </extLst>
    </cfRule>
  </conditionalFormatting>
  <conditionalFormatting sqref="G12:G14">
    <cfRule type="expression" dxfId="233" priority="153">
      <formula>AND(TODAY()&gt;=I$5, TODAY()&lt;J$5)</formula>
    </cfRule>
  </conditionalFormatting>
  <conditionalFormatting sqref="I49:Q49 T49:BL49">
    <cfRule type="expression" dxfId="232" priority="39" stopIfTrue="1">
      <formula>AND(task_end&gt;=I$5,task_start&lt;J$5)</formula>
    </cfRule>
  </conditionalFormatting>
  <conditionalFormatting sqref="I48:S49 T49:BL49">
    <cfRule type="expression" dxfId="231" priority="38">
      <formula>AND(task_start&lt;=I$5,ROUNDDOWN((task_end-task_start+1)*task_progress,0)+task_start-1&gt;=I$5)</formula>
    </cfRule>
  </conditionalFormatting>
  <conditionalFormatting sqref="I48:S49">
    <cfRule type="expression" dxfId="230" priority="53">
      <formula>AND(TODAY()&gt;=I$5, TODAY()&lt;J$5)</formula>
    </cfRule>
  </conditionalFormatting>
  <conditionalFormatting sqref="I51:BJ51 I52:BL54 F73:R73 U73:BI73">
    <cfRule type="expression" dxfId="229" priority="104">
      <formula>AND(task_start&lt;=F$5,ROUNDDOWN((task_end-task_start+1)*task_progress,0)+task_start-1&gt;=F$5)</formula>
    </cfRule>
    <cfRule type="expression" dxfId="228" priority="105" stopIfTrue="1">
      <formula>AND(task_end&gt;=F$5,task_start&lt;G$5)</formula>
    </cfRule>
  </conditionalFormatting>
  <conditionalFormatting sqref="I13:BL19 T48:BL48 I48:Q48">
    <cfRule type="expression" dxfId="227" priority="284" stopIfTrue="1">
      <formula>AND(task_end&gt;=I$5,task_start&lt;J$5)</formula>
    </cfRule>
  </conditionalFormatting>
  <conditionalFormatting sqref="I13:BL19 T48:BL48">
    <cfRule type="expression" dxfId="226" priority="283">
      <formula>AND(task_start&lt;=I$5,ROUNDDOWN((task_end-task_start+1)*task_progress,0)+task_start-1&gt;=I$5)</formula>
    </cfRule>
  </conditionalFormatting>
  <conditionalFormatting sqref="I19:BL24">
    <cfRule type="expression" dxfId="225" priority="281">
      <formula>AND(task_start&lt;=I$5,ROUNDDOWN((task_end-task_start+1)*task_progress,0)+task_start-1&gt;=I$5)</formula>
    </cfRule>
    <cfRule type="expression" dxfId="224" priority="282" stopIfTrue="1">
      <formula>AND(task_end&gt;=I$5,task_start&lt;J$5)</formula>
    </cfRule>
  </conditionalFormatting>
  <conditionalFormatting sqref="I25:BL30 U25:AS31 I31:AS31 AV31:BL31">
    <cfRule type="expression" dxfId="223" priority="315">
      <formula>AND(task_start&lt;=I$5,ROUNDDOWN((task_end-task_start+1)*task_progress,0)+task_start-1&gt;=I$5)</formula>
    </cfRule>
    <cfRule type="expression" dxfId="222" priority="316" stopIfTrue="1">
      <formula>AND(task_end&gt;=I$5,task_start&lt;J$5)</formula>
    </cfRule>
  </conditionalFormatting>
  <conditionalFormatting sqref="I32:BL39 I4:BL30 U25:AS31 I31:AS31 AV31:BL31">
    <cfRule type="expression" dxfId="221" priority="204">
      <formula>AND(TODAY()&gt;=I$5, TODAY()&lt;J$5)</formula>
    </cfRule>
  </conditionalFormatting>
  <conditionalFormatting sqref="I40:BL47 AS42:CX49 T48:BL49 I51:BJ51 F73:R73 U73:DM73">
    <cfRule type="expression" dxfId="220" priority="100">
      <formula>AND(TODAY()&gt;=F$5, TODAY()&lt;G$5)</formula>
    </cfRule>
  </conditionalFormatting>
  <conditionalFormatting sqref="I41:BL46 AS42:CX49">
    <cfRule type="expression" dxfId="219" priority="98" stopIfTrue="1">
      <formula>AND(task_end&gt;=I$5,task_start&lt;J$5)</formula>
    </cfRule>
  </conditionalFormatting>
  <conditionalFormatting sqref="I41:BL47">
    <cfRule type="expression" dxfId="218" priority="79">
      <formula>AND(task_start&lt;=I$5,ROUNDDOWN((task_end-task_start+1)*task_progress,0)+task_start-1&gt;=I$5)</formula>
    </cfRule>
  </conditionalFormatting>
  <conditionalFormatting sqref="I47:BL47">
    <cfRule type="expression" dxfId="217" priority="80" stopIfTrue="1">
      <formula>AND(task_end&gt;=I$5,task_start&lt;J$5)</formula>
    </cfRule>
  </conditionalFormatting>
  <conditionalFormatting sqref="I50:BL50">
    <cfRule type="expression" dxfId="216" priority="43">
      <formula>AND(TODAY()&gt;=I$5, TODAY()&lt;J$5)</formula>
    </cfRule>
    <cfRule type="expression" dxfId="215" priority="44">
      <formula>AND(task_start&lt;=I$5,ROUNDDOWN((task_end-task_start+1)*task_progress,0)+task_start-1&gt;=I$5)</formula>
    </cfRule>
    <cfRule type="expression" dxfId="214" priority="45" stopIfTrue="1">
      <formula>AND(task_end&gt;=I$5,task_start&lt;J$5)</formula>
    </cfRule>
  </conditionalFormatting>
  <conditionalFormatting sqref="I52:BL60">
    <cfRule type="expression" dxfId="213" priority="55">
      <formula>AND(TODAY()&gt;=I$5, TODAY()&lt;J$5)</formula>
    </cfRule>
  </conditionalFormatting>
  <conditionalFormatting sqref="I55:BL60">
    <cfRule type="expression" dxfId="212" priority="60" stopIfTrue="1">
      <formula>AND(task_end&gt;=I$5,task_start&lt;J$5)</formula>
    </cfRule>
  </conditionalFormatting>
  <conditionalFormatting sqref="I55:BL60">
    <cfRule type="expression" dxfId="211" priority="59">
      <formula>AND(task_start&lt;=I$5,ROUNDDOWN((task_end-task_start+1)*task_progress,0)+task_start-1&gt;=I$5)</formula>
    </cfRule>
  </conditionalFormatting>
  <conditionalFormatting sqref="I9:DP12">
    <cfRule type="expression" dxfId="210" priority="255">
      <formula>AND(task_start&lt;=I$5,ROUNDDOWN((task_end-task_start+1)*task_progress,0)+task_start-1&gt;=I$5)</formula>
    </cfRule>
    <cfRule type="expression" dxfId="209" priority="256" stopIfTrue="1">
      <formula>AND(task_end&gt;=I$5,task_start&lt;J$5)</formula>
    </cfRule>
  </conditionalFormatting>
  <conditionalFormatting sqref="I33:DP37 AJ33:BG39">
    <cfRule type="expression" dxfId="208" priority="232" stopIfTrue="1">
      <formula>AND(task_end&gt;=I$5,task_start&lt;J$5)</formula>
    </cfRule>
  </conditionalFormatting>
  <conditionalFormatting sqref="I33:DP39">
    <cfRule type="expression" dxfId="207" priority="112">
      <formula>AND(task_start&lt;=I$5,ROUNDDOWN((task_end-task_start+1)*task_progress,0)+task_start-1&gt;=I$5)</formula>
    </cfRule>
  </conditionalFormatting>
  <conditionalFormatting sqref="I38:DP39">
    <cfRule type="expression" dxfId="206" priority="113" stopIfTrue="1">
      <formula>AND(task_end&gt;=I$5,task_start&lt;J$5)</formula>
    </cfRule>
  </conditionalFormatting>
  <conditionalFormatting sqref="R48:S49">
    <cfRule type="expression" dxfId="205" priority="52" stopIfTrue="1">
      <formula>AND(task_end&gt;=R$5,task_start&lt;S$5)</formula>
    </cfRule>
  </conditionalFormatting>
  <conditionalFormatting sqref="AS42:CX49">
    <cfRule type="expression" dxfId="204" priority="97">
      <formula>AND(task_start&lt;=AS$5,ROUNDDOWN((task_end-task_start+1)*task_progress,0)+task_start-1&gt;=AS$5)</formula>
    </cfRule>
  </conditionalFormatting>
  <conditionalFormatting sqref="AT31">
    <cfRule type="expression" dxfId="203" priority="320">
      <formula>AND(TODAY()&gt;=AU$5, TODAY()&lt;AV$5)</formula>
    </cfRule>
    <cfRule type="expression" dxfId="202" priority="323">
      <formula>AND(task_start&lt;=AU$5,ROUNDDOWN((task_end-task_start+1)*task_progress,0)+task_start-1&gt;=AU$5)</formula>
    </cfRule>
    <cfRule type="expression" dxfId="201" priority="324" stopIfTrue="1">
      <formula>AND(task_end&gt;=AU$5,task_start&lt;AV$5)</formula>
    </cfRule>
  </conditionalFormatting>
  <conditionalFormatting sqref="BB51:DP54">
    <cfRule type="expression" dxfId="200" priority="23">
      <formula>AND(TODAY()&gt;=BB$5, TODAY()&lt;BC$5)</formula>
    </cfRule>
    <cfRule type="expression" dxfId="199" priority="24">
      <formula>AND(task_start&lt;=BB$5,ROUNDDOWN((task_end-task_start+1)*task_progress,0)+task_start-1&gt;=BB$5)</formula>
    </cfRule>
    <cfRule type="expression" dxfId="198" priority="25" stopIfTrue="1">
      <formula>AND(task_end&gt;=BB$5,task_start&lt;BC$5)</formula>
    </cfRule>
    <cfRule type="expression" dxfId="197" priority="35">
      <formula>AND(TODAY()&gt;=BB$5, TODAY()&lt;BC$5)</formula>
    </cfRule>
    <cfRule type="expression" dxfId="196" priority="36">
      <formula>AND(task_start&lt;=BB$5,ROUNDDOWN((task_end-task_start+1)*task_progress,0)+task_start-1&gt;=BB$5)</formula>
    </cfRule>
    <cfRule type="expression" dxfId="195" priority="37" stopIfTrue="1">
      <formula>AND(task_end&gt;=BB$5,task_start&lt;BC$5)</formula>
    </cfRule>
  </conditionalFormatting>
  <conditionalFormatting sqref="BJ73:DM73">
    <cfRule type="expression" dxfId="194" priority="102">
      <formula>AND(task_start&lt;=BJ$5,ROUNDDOWN((task_end-task_start+1)*task_progress,0)+task_start-1&gt;=BJ$5)</formula>
    </cfRule>
    <cfRule type="expression" dxfId="193" priority="103" stopIfTrue="1">
      <formula>AND(task_end&gt;=BJ$5,task_start&lt;BK$5)</formula>
    </cfRule>
  </conditionalFormatting>
  <conditionalFormatting sqref="BL51">
    <cfRule type="expression" dxfId="192" priority="326">
      <formula>AND(TODAY()&gt;=BK$5, TODAY()&lt;BL$5)</formula>
    </cfRule>
    <cfRule type="expression" dxfId="191" priority="329">
      <formula>AND(task_start&lt;=BK$5,ROUNDDOWN((task_end-task_start+1)*task_progress,0)+task_start-1&gt;=BK$5)</formula>
    </cfRule>
    <cfRule type="expression" dxfId="190" priority="330" stopIfTrue="1">
      <formula>AND(task_end&gt;=BK$5,task_start&lt;BL$5)</formula>
    </cfRule>
  </conditionalFormatting>
  <conditionalFormatting sqref="BM42:BV42">
    <cfRule type="colorScale" priority="54">
      <colorScale>
        <cfvo type="min"/>
        <cfvo type="max"/>
        <color theme="5" tint="0.79998168889431442"/>
        <color theme="5" tint="0.39997558519241921"/>
      </colorScale>
    </cfRule>
  </conditionalFormatting>
  <conditionalFormatting sqref="BM4:DP6">
    <cfRule type="expression" dxfId="189" priority="260">
      <formula>AND(TODAY()&gt;=BM$5, TODAY()&lt;BN$5)</formula>
    </cfRule>
  </conditionalFormatting>
  <conditionalFormatting sqref="BM9:DP19">
    <cfRule type="expression" dxfId="188" priority="248">
      <formula>AND(TODAY()&gt;=BM$5, TODAY()&lt;BN$5)</formula>
    </cfRule>
  </conditionalFormatting>
  <conditionalFormatting sqref="BM13:DP19">
    <cfRule type="expression" dxfId="187" priority="249">
      <formula>AND(task_start&lt;=BM$5,ROUNDDOWN((task_end-task_start+1)*task_progress,0)+task_start-1&gt;=BM$5)</formula>
    </cfRule>
    <cfRule type="expression" dxfId="186" priority="250" stopIfTrue="1">
      <formula>AND(task_end&gt;=BM$5,task_start&lt;BN$5)</formula>
    </cfRule>
  </conditionalFormatting>
  <conditionalFormatting sqref="BM19:DP31">
    <cfRule type="expression" dxfId="185" priority="236">
      <formula>AND(TODAY()&gt;=BM$5, TODAY()&lt;BN$5)</formula>
    </cfRule>
    <cfRule type="expression" dxfId="184" priority="237">
      <formula>AND(task_start&lt;=BM$5,ROUNDDOWN((task_end-task_start+1)*task_progress,0)+task_start-1&gt;=BM$5)</formula>
    </cfRule>
    <cfRule type="expression" dxfId="183" priority="238" stopIfTrue="1">
      <formula>AND(task_end&gt;=BM$5,task_start&lt;BN$5)</formula>
    </cfRule>
  </conditionalFormatting>
  <conditionalFormatting sqref="BM33:DP39">
    <cfRule type="expression" dxfId="182" priority="111">
      <formula>AND(TODAY()&gt;=BM$5, TODAY()&lt;BN$5)</formula>
    </cfRule>
  </conditionalFormatting>
  <conditionalFormatting sqref="BM41:DP49">
    <cfRule type="expression" dxfId="181" priority="91">
      <formula>AND(task_start&lt;=BM$5,ROUNDDOWN((task_end-task_start+1)*task_progress,0)+task_start-1&gt;=BM$5)</formula>
    </cfRule>
    <cfRule type="expression" dxfId="180" priority="92">
      <formula>AND(task_end&gt;=BM$5,task_start&lt;BN$5)</formula>
    </cfRule>
  </conditionalFormatting>
  <conditionalFormatting sqref="BM50:DP50 BR51:DP51 BV51:DP54 BM52:BQ52 BM53:BV54">
    <cfRule type="expression" dxfId="179" priority="65" stopIfTrue="1">
      <formula>AND(task_end&gt;=BM$5,task_start&lt;BN$5)</formula>
    </cfRule>
  </conditionalFormatting>
  <conditionalFormatting sqref="BM55:DP55">
    <cfRule type="expression" dxfId="178" priority="57">
      <formula>AND(task_start&lt;=BM$5,ROUNDDOWN((task_end-task_start+1)*task_progress,0)+task_start-1&gt;=BM$5)</formula>
    </cfRule>
    <cfRule type="expression" dxfId="177" priority="58" stopIfTrue="1">
      <formula>AND(task_end&gt;=BM$5,task_start&lt;BN$5)</formula>
    </cfRule>
  </conditionalFormatting>
  <conditionalFormatting sqref="BM55:DP55">
    <cfRule type="expression" dxfId="176" priority="56">
      <formula>AND(TODAY()&gt;=BM$5, TODAY()&lt;BN$5)</formula>
    </cfRule>
  </conditionalFormatting>
  <conditionalFormatting sqref="BR52:BW52">
    <cfRule type="expression" dxfId="175" priority="29">
      <formula>AND(TODAY()&gt;=BR$5, TODAY()&lt;BS$5)</formula>
    </cfRule>
    <cfRule type="expression" dxfId="174" priority="30">
      <formula>AND(task_start&lt;=BR$5,ROUNDDOWN((task_end-task_start+1)*task_progress,0)+task_start-1&gt;=BR$5)</formula>
    </cfRule>
    <cfRule type="expression" dxfId="173" priority="31" stopIfTrue="1">
      <formula>AND(task_end&gt;=BR$5,task_start&lt;BS$5)</formula>
    </cfRule>
  </conditionalFormatting>
  <conditionalFormatting sqref="BR51:DP51 BV51:DP54 BM52:BQ52 BM53:BV54 BM41:DP50">
    <cfRule type="expression" dxfId="172" priority="63">
      <formula>AND(TODAY()&gt;=BM$5, TODAY()&lt;BN$5)</formula>
    </cfRule>
  </conditionalFormatting>
  <conditionalFormatting sqref="BR51:DP51 BV51:DP54 BM52:BQ52 BM53:BV54 BM50:DP50">
    <cfRule type="expression" dxfId="171" priority="64">
      <formula>AND(task_start&lt;=BM$5,ROUNDDOWN((task_end-task_start+1)*task_progress,0)+task_start-1&gt;=BM$5)</formula>
    </cfRule>
  </conditionalFormatting>
  <conditionalFormatting sqref="BW53:BW54 CC53:CC54 CI53:CI54">
    <cfRule type="expression" dxfId="170" priority="26">
      <formula>AND(TODAY()&gt;=BW$5, TODAY()&lt;BX$5)</formula>
    </cfRule>
    <cfRule type="expression" dxfId="169" priority="27">
      <formula>AND(task_start&lt;=BW$5,ROUNDDOWN((task_end-task_start+1)*task_progress,0)+task_start-1&gt;=BW$5)</formula>
    </cfRule>
    <cfRule type="expression" dxfId="168" priority="28" stopIfTrue="1">
      <formula>AND(task_end&gt;=BW$5,task_start&lt;BX$5)</formula>
    </cfRule>
  </conditionalFormatting>
  <conditionalFormatting sqref="DS75:DS130">
    <cfRule type="dataBar" priority="198">
      <dataBar>
        <cfvo type="num" val="0"/>
        <cfvo type="num" val="1"/>
        <color theme="0"/>
      </dataBar>
      <extLst>
        <ext xmlns:x14="http://schemas.microsoft.com/office/spreadsheetml/2009/9/main" uri="{B025F937-C7B1-47D3-B67F-A62EFF666E3E}">
          <x14:id>{71C973A6-7D13-2A4D-B7E0-C14C40BCE926}</x14:id>
        </ext>
      </extLst>
    </cfRule>
  </conditionalFormatting>
  <conditionalFormatting sqref="DX106:GA111">
    <cfRule type="expression" dxfId="167" priority="189">
      <formula>AND(task_start&lt;=DX$5,ROUNDDOWN((task_end-task_start+1)*task_progress,0)+task_start-1&gt;=DX$5)</formula>
    </cfRule>
    <cfRule type="expression" dxfId="166" priority="190" stopIfTrue="1">
      <formula>AND(task_end&gt;=DX$5,task_start&lt;DY$5)</formula>
    </cfRule>
  </conditionalFormatting>
  <conditionalFormatting sqref="DX106:GA129">
    <cfRule type="expression" dxfId="165" priority="157">
      <formula>AND(TODAY()&gt;=DX$5, TODAY()&lt;DY$5)</formula>
    </cfRule>
  </conditionalFormatting>
  <conditionalFormatting sqref="DX112:GA117">
    <cfRule type="expression" dxfId="164" priority="187">
      <formula>AND(task_start&lt;=DX$5,ROUNDDOWN((task_end-task_start+1)*task_progress,0)+task_start-1&gt;=DX$5)</formula>
    </cfRule>
    <cfRule type="expression" dxfId="163" priority="188" stopIfTrue="1">
      <formula>AND(task_end&gt;=DX$5,task_start&lt;DY$5)</formula>
    </cfRule>
  </conditionalFormatting>
  <conditionalFormatting sqref="DX125:GA129">
    <cfRule type="expression" dxfId="162" priority="158">
      <formula>AND(task_start&lt;=DX$5,ROUNDDOWN((task_end-task_start+1)*task_progress,0)+task_start-1&gt;=DX$5)</formula>
    </cfRule>
    <cfRule type="expression" dxfId="161" priority="159" stopIfTrue="1">
      <formula>AND(task_end&gt;=DX$5,task_start&lt;DY$5)</formula>
    </cfRule>
  </conditionalFormatting>
  <conditionalFormatting sqref="DX119:IE123">
    <cfRule type="expression" dxfId="160" priority="161">
      <formula>AND(task_start&lt;=DX$5,ROUNDDOWN((task_end-task_start+1)*task_progress,0)+task_start-1&gt;=DX$5)</formula>
    </cfRule>
    <cfRule type="expression" dxfId="159" priority="162" stopIfTrue="1">
      <formula>AND(task_end&gt;=DX$5,task_start&lt;DY$5)</formula>
    </cfRule>
  </conditionalFormatting>
  <conditionalFormatting sqref="GB106:IE117">
    <cfRule type="expression" dxfId="147" priority="165">
      <formula>AND(TODAY()&gt;=GB$5, TODAY()&lt;GC$5)</formula>
    </cfRule>
    <cfRule type="expression" dxfId="146" priority="166">
      <formula>AND(task_start&lt;=GB$5,ROUNDDOWN((task_end-task_start+1)*task_progress,0)+task_start-1&gt;=GB$5)</formula>
    </cfRule>
    <cfRule type="expression" dxfId="145" priority="167" stopIfTrue="1">
      <formula>AND(task_end&gt;=GB$5,task_start&lt;GC$5)</formula>
    </cfRule>
  </conditionalFormatting>
  <conditionalFormatting sqref="GB119:IE123">
    <cfRule type="expression" dxfId="144" priority="160">
      <formula>AND(TODAY()&gt;=GB$5, TODAY()&lt;GC$5)</formula>
    </cfRule>
  </conditionalFormatting>
  <conditionalFormatting sqref="GB125:IE129">
    <cfRule type="expression" dxfId="143" priority="154">
      <formula>AND(TODAY()&gt;=GB$5, TODAY()&lt;GC$5)</formula>
    </cfRule>
    <cfRule type="expression" dxfId="142" priority="155">
      <formula>AND(task_start&lt;=GB$5,ROUNDDOWN((task_end-task_start+1)*task_progress,0)+task_start-1&gt;=GB$5)</formula>
    </cfRule>
    <cfRule type="expression" dxfId="141" priority="156" stopIfTrue="1">
      <formula>AND(task_end&gt;=GB$5,task_start&lt;GC$5)</formula>
    </cfRule>
  </conditionalFormatting>
  <conditionalFormatting sqref="BM56:DP60">
    <cfRule type="expression" dxfId="133" priority="17">
      <formula>AND(TODAY()&gt;=BM$5, TODAY()&lt;BN$5)</formula>
    </cfRule>
  </conditionalFormatting>
  <conditionalFormatting sqref="BM56:DP60">
    <cfRule type="expression" dxfId="132" priority="19" stopIfTrue="1">
      <formula>AND(task_end&gt;=BM$5,task_start&lt;BN$5)</formula>
    </cfRule>
  </conditionalFormatting>
  <conditionalFormatting sqref="BM56:DP60">
    <cfRule type="expression" dxfId="131" priority="18">
      <formula>AND(task_start&lt;=BM$5,ROUNDDOWN((task_end-task_start+1)*task_progress,0)+task_start-1&gt;=BM$5)</formula>
    </cfRule>
  </conditionalFormatting>
  <conditionalFormatting sqref="D61:D64">
    <cfRule type="dataBar" priority="16">
      <dataBar>
        <cfvo type="num" val="0"/>
        <cfvo type="num" val="1"/>
        <color theme="0"/>
      </dataBar>
      <extLst>
        <ext xmlns:x14="http://schemas.microsoft.com/office/spreadsheetml/2009/9/main" uri="{B025F937-C7B1-47D3-B67F-A62EFF666E3E}">
          <x14:id>{5E5A2D73-FCCC-3740-B611-9501BEC964E9}</x14:id>
        </ext>
      </extLst>
    </cfRule>
  </conditionalFormatting>
  <conditionalFormatting sqref="I61:BL64">
    <cfRule type="expression" dxfId="130" priority="12">
      <formula>AND(TODAY()&gt;=I$5, TODAY()&lt;J$5)</formula>
    </cfRule>
  </conditionalFormatting>
  <conditionalFormatting sqref="I62:DP64">
    <cfRule type="expression" dxfId="129" priority="14">
      <formula>AND(task_start&lt;=I$5,ROUNDDOWN((task_end-task_start+1)*task_progress,0)+task_start-1&gt;=I$5)</formula>
    </cfRule>
    <cfRule type="expression" dxfId="128" priority="15" stopIfTrue="1">
      <formula>AND(task_end&gt;=I$5,task_start&lt;J$5)</formula>
    </cfRule>
  </conditionalFormatting>
  <conditionalFormatting sqref="BM62:DP64">
    <cfRule type="expression" dxfId="127" priority="13">
      <formula>AND(TODAY()&gt;=BM$5, TODAY()&lt;BN$5)</formula>
    </cfRule>
  </conditionalFormatting>
  <conditionalFormatting sqref="D65:D68">
    <cfRule type="dataBar" priority="11">
      <dataBar>
        <cfvo type="num" val="0"/>
        <cfvo type="num" val="1"/>
        <color theme="0"/>
      </dataBar>
      <extLst>
        <ext xmlns:x14="http://schemas.microsoft.com/office/spreadsheetml/2009/9/main" uri="{B025F937-C7B1-47D3-B67F-A62EFF666E3E}">
          <x14:id>{33CF32AD-D90D-744C-9EB5-8CC3F8E671B4}</x14:id>
        </ext>
      </extLst>
    </cfRule>
  </conditionalFormatting>
  <conditionalFormatting sqref="I65:BL67 J66:DF67">
    <cfRule type="expression" dxfId="126" priority="8">
      <formula>AND(TODAY()&gt;=I$5, TODAY()&lt;J$5)</formula>
    </cfRule>
  </conditionalFormatting>
  <conditionalFormatting sqref="I66:DF67">
    <cfRule type="expression" dxfId="125" priority="9">
      <formula>AND(task_start&lt;=I$5,ROUNDDOWN((task_end-task_start+1)*task_progress,0)+task_start-1&gt;=I$5)</formula>
    </cfRule>
    <cfRule type="expression" dxfId="124" priority="10" stopIfTrue="1">
      <formula>AND(task_end&gt;=I$5,task_start&lt;J$5)</formula>
    </cfRule>
  </conditionalFormatting>
  <conditionalFormatting sqref="BM66:DF67">
    <cfRule type="expression" dxfId="123" priority="5">
      <formula>AND(TODAY()&gt;=BM$5, TODAY()&lt;BN$5)</formula>
    </cfRule>
    <cfRule type="expression" dxfId="122" priority="6">
      <formula>AND(task_start&lt;=BM$5,ROUNDDOWN((task_end-task_start+1)*task_progress,0)+task_start-1&gt;=BM$5)</formula>
    </cfRule>
    <cfRule type="expression" dxfId="121" priority="7" stopIfTrue="1">
      <formula>AND(task_end&gt;=BM$5,task_start&lt;BN$5)</formula>
    </cfRule>
  </conditionalFormatting>
  <conditionalFormatting sqref="DG66:DP67">
    <cfRule type="expression" dxfId="120" priority="4">
      <formula>AND(TODAY()&gt;=DG$5, TODAY()&lt;DH$5)</formula>
    </cfRule>
  </conditionalFormatting>
  <conditionalFormatting sqref="DG66:DP67">
    <cfRule type="expression" dxfId="119" priority="3" stopIfTrue="1">
      <formula>AND(task_end&gt;=DG$5,task_start&lt;DH$5)</formula>
    </cfRule>
  </conditionalFormatting>
  <conditionalFormatting sqref="DG66:DP67">
    <cfRule type="expression" dxfId="118" priority="1">
      <formula>AND(task_start&lt;=DG$5,ROUNDDOWN((task_end-task_start+1)*task_progress,0)+task_start-1&gt;=DG$5)</formula>
    </cfRule>
  </conditionalFormatting>
  <conditionalFormatting sqref="DG66:DP67">
    <cfRule type="expression" dxfId="117" priority="2">
      <formula>AND(task_start&lt;=DG$5,ROUNDDOWN((task_end-task_start+1)*task_progress,0)+task_start-1&gt;=DG$5)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1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 xmlns:xm="http://schemas.microsoft.com/office/excel/2006/main">
          <x14:cfRule type="dataBar" id="{6257828B-7AD2-4B40-83B0-926EC244584F}">
            <x14:dataBar minLength="0" maxLength="100" gradient="0">
              <x14:cfvo type="num">
                <xm:f>0</xm:f>
              </x14:cfvo>
              <x14:cfvo type="num">
                <xm:f>1</xm:f>
              </x14:cfvo>
              <x14:negativeFillColor rgb="FFFF0000"/>
              <x14:axisColor rgb="FF000000"/>
            </x14:dataBar>
          </x14:cfRule>
          <xm:sqref>D50:D54</xm:sqref>
        </x14:conditionalFormatting>
        <x14:conditionalFormatting xmlns:xm="http://schemas.microsoft.com/office/excel/2006/main">
          <x14:cfRule type="dataBar" id="{8C449FA3-76EF-8A45-A4DB-A99747A16EDE}">
            <x14:dataBar minLength="0" maxLength="100" gradient="0">
              <x14:cfvo type="num">
                <xm:f>0</xm:f>
              </x14:cfvo>
              <x14:cfvo type="num">
                <xm:f>1</xm:f>
              </x14:cfvo>
              <x14:negativeFillColor rgb="FFFF0000"/>
              <x14:axisColor rgb="FF000000"/>
            </x14:dataBar>
          </x14:cfRule>
          <xm:sqref>D55:D60</xm:sqref>
        </x14:conditionalFormatting>
        <x14:conditionalFormatting xmlns:xm="http://schemas.microsoft.com/office/excel/2006/main">
          <x14:cfRule type="dataBar" id="{D13B2AEB-4697-1F4B-A888-E0634BFD5C8E}">
            <x14:dataBar minLength="0" maxLength="100" gradient="0">
              <x14:cfvo type="num">
                <xm:f>0</xm:f>
              </x14:cfvo>
              <x14:cfvo type="num">
                <xm:f>1</xm:f>
              </x14:cfvo>
              <x14:negativeFillColor rgb="FFFF0000"/>
              <x14:axisColor rgb="FF000000"/>
            </x14:dataBar>
          </x14:cfRule>
          <xm:sqref>D40:D49</xm:sqref>
        </x14:conditionalFormatting>
        <x14:conditionalFormatting xmlns:xm="http://schemas.microsoft.com/office/excel/2006/main">
          <x14:cfRule type="dataBar" id="{71C973A6-7D13-2A4D-B7E0-C14C40BCE926}">
            <x14:dataBar minLength="0" maxLength="100" gradient="0">
              <x14:cfvo type="num">
                <xm:f>0</xm:f>
              </x14:cfvo>
              <x14:cfvo type="num">
                <xm:f>1</xm:f>
              </x14:cfvo>
              <x14:negativeFillColor rgb="FFFF0000"/>
              <x14:axisColor rgb="FF000000"/>
            </x14:dataBar>
          </x14:cfRule>
          <xm:sqref>DS75:DS130</xm:sqref>
        </x14:conditionalFormatting>
        <x14:conditionalFormatting xmlns:xm="http://schemas.microsoft.com/office/excel/2006/main">
          <x14:cfRule type="dataBar" id="{5E5A2D73-FCCC-3740-B611-9501BEC964E9}">
            <x14:dataBar minLength="0" maxLength="100" gradient="0">
              <x14:cfvo type="num">
                <xm:f>0</xm:f>
              </x14:cfvo>
              <x14:cfvo type="num">
                <xm:f>1</xm:f>
              </x14:cfvo>
              <x14:negativeFillColor rgb="FFFF0000"/>
              <x14:axisColor rgb="FF000000"/>
            </x14:dataBar>
          </x14:cfRule>
          <xm:sqref>D61:D64</xm:sqref>
        </x14:conditionalFormatting>
        <x14:conditionalFormatting xmlns:xm="http://schemas.microsoft.com/office/excel/2006/main">
          <x14:cfRule type="dataBar" id="{33CF32AD-D90D-744C-9EB5-8CC3F8E671B4}">
            <x14:dataBar minLength="0" maxLength="100" gradient="0">
              <x14:cfvo type="num">
                <xm:f>0</xm:f>
              </x14:cfvo>
              <x14:cfvo type="num">
                <xm:f>1</xm:f>
              </x14:cfvo>
              <x14:negativeFillColor rgb="FFFF0000"/>
              <x14:axisColor rgb="FF000000"/>
            </x14:dataBar>
          </x14:cfRule>
          <xm:sqref>D65:D68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4" t="s">
        <v>6</v>
      </c>
      <c r="B2" s="5"/>
    </row>
    <row r="3" spans="1:2" s="8" customFormat="1" ht="27" customHeight="1" x14ac:dyDescent="0.15">
      <c r="A3" s="85"/>
      <c r="B3" s="9"/>
    </row>
    <row r="4" spans="1:2" s="7" customFormat="1" ht="31" x14ac:dyDescent="0.45">
      <c r="A4" s="86" t="s">
        <v>5</v>
      </c>
    </row>
    <row r="5" spans="1:2" ht="74.25" customHeight="1" x14ac:dyDescent="0.15">
      <c r="A5" s="87" t="s">
        <v>14</v>
      </c>
    </row>
    <row r="6" spans="1:2" ht="26.25" customHeight="1" x14ac:dyDescent="0.15">
      <c r="A6" s="86" t="s">
        <v>17</v>
      </c>
    </row>
    <row r="7" spans="1:2" s="4" customFormat="1" ht="205" customHeight="1" x14ac:dyDescent="0.15">
      <c r="A7" s="88" t="s">
        <v>16</v>
      </c>
    </row>
    <row r="8" spans="1:2" s="7" customFormat="1" ht="31" x14ac:dyDescent="0.45">
      <c r="A8" s="86" t="s">
        <v>7</v>
      </c>
    </row>
    <row r="9" spans="1:2" ht="60" x14ac:dyDescent="0.15">
      <c r="A9" s="87" t="s">
        <v>15</v>
      </c>
    </row>
    <row r="10" spans="1:2" s="4" customFormat="1" ht="28" customHeight="1" x14ac:dyDescent="0.15">
      <c r="A10" s="89" t="s">
        <v>13</v>
      </c>
    </row>
    <row r="11" spans="1:2" s="7" customFormat="1" ht="31" x14ac:dyDescent="0.45">
      <c r="A11" s="86" t="s">
        <v>4</v>
      </c>
    </row>
    <row r="12" spans="1:2" ht="30" x14ac:dyDescent="0.15">
      <c r="A12" s="87" t="s">
        <v>12</v>
      </c>
    </row>
    <row r="13" spans="1:2" s="4" customFormat="1" ht="28" customHeight="1" x14ac:dyDescent="0.15">
      <c r="A13" s="89" t="s">
        <v>1</v>
      </c>
    </row>
    <row r="14" spans="1:2" s="7" customFormat="1" ht="31" x14ac:dyDescent="0.45">
      <c r="A14" s="86" t="s">
        <v>8</v>
      </c>
    </row>
    <row r="15" spans="1:2" ht="75" customHeight="1" x14ac:dyDescent="0.15">
      <c r="A15" s="87" t="s">
        <v>9</v>
      </c>
    </row>
    <row r="16" spans="1:2" ht="75" x14ac:dyDescent="0.15">
      <c r="A16" s="87" t="s">
        <v>10</v>
      </c>
    </row>
    <row r="17" spans="1:1" x14ac:dyDescent="0.15">
      <c r="A17" s="90"/>
    </row>
    <row r="18" spans="1:1" x14ac:dyDescent="0.15">
      <c r="A18" s="90"/>
    </row>
    <row r="19" spans="1:1" x14ac:dyDescent="0.15">
      <c r="A19" s="90"/>
    </row>
    <row r="20" spans="1:1" x14ac:dyDescent="0.15">
      <c r="A20" s="90"/>
    </row>
    <row r="21" spans="1:1" x14ac:dyDescent="0.15">
      <c r="A21" s="90"/>
    </row>
    <row r="22" spans="1:1" x14ac:dyDescent="0.15">
      <c r="A22" s="90"/>
    </row>
    <row r="23" spans="1:1" x14ac:dyDescent="0.15">
      <c r="A23" s="90"/>
    </row>
    <row r="24" spans="1:1" x14ac:dyDescent="0.1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Abdallah Elsayed</cp:lastModifiedBy>
  <dcterms:created xsi:type="dcterms:W3CDTF">2022-03-11T22:41:12Z</dcterms:created>
  <dcterms:modified xsi:type="dcterms:W3CDTF">2025-05-15T01:45:57Z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