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Modelo BenchMarking-v3 a ver si es la final\"/>
    </mc:Choice>
  </mc:AlternateContent>
  <xr:revisionPtr revIDLastSave="0" documentId="13_ncr:1_{1D98A4C8-BCA8-4275-B92F-B787044A3628}" xr6:coauthVersionLast="47" xr6:coauthVersionMax="47" xr10:uidLastSave="{00000000-0000-0000-0000-000000000000}"/>
  <bookViews>
    <workbookView xWindow="-110" yWindow="-110" windowWidth="19420" windowHeight="10300" tabRatio="752" firstSheet="1" activeTab="11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age_units" sheetId="6" r:id="rId8"/>
    <sheet name="store" sheetId="7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Y4" i="20" l="1"/>
  <c r="GY5" i="20"/>
  <c r="GY6" i="20"/>
  <c r="GY7" i="20"/>
  <c r="GY8" i="20"/>
  <c r="GY9" i="20"/>
  <c r="GY10" i="20"/>
  <c r="GY11" i="20"/>
  <c r="GY12" i="20"/>
  <c r="GY13" i="20"/>
  <c r="GY14" i="20"/>
  <c r="GY15" i="20"/>
  <c r="GY16" i="20"/>
  <c r="GY17" i="20"/>
  <c r="GY18" i="20"/>
  <c r="GY19" i="20"/>
  <c r="GY20" i="20"/>
  <c r="GY21" i="20"/>
  <c r="GY22" i="20"/>
  <c r="GY23" i="20"/>
  <c r="GY24" i="20"/>
  <c r="GY25" i="20"/>
  <c r="GY26" i="20"/>
  <c r="GY27" i="20"/>
  <c r="GY28" i="20"/>
  <c r="GY29" i="20"/>
  <c r="GY30" i="20"/>
  <c r="GY31" i="20"/>
  <c r="GY32" i="20"/>
  <c r="GY33" i="20"/>
  <c r="GY34" i="20"/>
  <c r="GY35" i="20"/>
  <c r="GY36" i="20"/>
  <c r="GY37" i="20"/>
  <c r="GY38" i="20"/>
  <c r="GY39" i="20"/>
  <c r="GY40" i="20"/>
  <c r="GY41" i="20"/>
  <c r="GY42" i="20"/>
  <c r="GY43" i="20"/>
  <c r="GY44" i="20"/>
  <c r="GY45" i="20"/>
  <c r="GY46" i="20"/>
  <c r="GY47" i="20"/>
  <c r="GY48" i="20"/>
  <c r="GY49" i="20"/>
  <c r="GY50" i="20"/>
  <c r="GY51" i="20"/>
  <c r="GY52" i="20"/>
  <c r="GY53" i="20"/>
  <c r="GY54" i="20"/>
  <c r="GY55" i="20"/>
  <c r="GY56" i="20"/>
  <c r="GY57" i="20"/>
  <c r="GY58" i="20"/>
  <c r="GY59" i="20"/>
  <c r="GY60" i="20"/>
  <c r="GY61" i="20"/>
  <c r="GY62" i="20"/>
  <c r="GY63" i="20"/>
  <c r="GY64" i="20"/>
  <c r="GY65" i="20"/>
  <c r="GY66" i="20"/>
  <c r="GY67" i="20"/>
  <c r="GY68" i="20"/>
  <c r="GY69" i="20"/>
  <c r="GY70" i="20"/>
  <c r="GY71" i="20"/>
  <c r="GY72" i="20"/>
  <c r="GY73" i="20"/>
  <c r="GY74" i="20"/>
  <c r="GY75" i="20"/>
  <c r="GY76" i="20"/>
  <c r="GY77" i="20"/>
  <c r="GY78" i="20"/>
  <c r="GY79" i="20"/>
  <c r="GY80" i="20"/>
  <c r="GY81" i="20"/>
  <c r="GY82" i="20"/>
  <c r="GY83" i="20"/>
  <c r="GY84" i="20"/>
  <c r="GY85" i="20"/>
  <c r="GY86" i="20"/>
  <c r="GY87" i="20"/>
  <c r="GY88" i="20"/>
  <c r="GY89" i="20"/>
  <c r="GY90" i="20"/>
  <c r="GY91" i="20"/>
  <c r="GY92" i="20"/>
  <c r="GY93" i="20"/>
  <c r="GY94" i="20"/>
  <c r="GY95" i="20"/>
  <c r="GY96" i="20"/>
  <c r="GY97" i="20"/>
  <c r="GY98" i="20"/>
  <c r="GY99" i="20"/>
  <c r="GY100" i="20"/>
  <c r="GY101" i="20"/>
  <c r="GY102" i="20"/>
  <c r="GY103" i="20"/>
  <c r="GY104" i="20"/>
  <c r="GY105" i="20"/>
  <c r="GY106" i="20"/>
  <c r="GY107" i="20"/>
  <c r="GY108" i="20"/>
  <c r="GY109" i="20"/>
  <c r="GY110" i="20"/>
  <c r="GY111" i="20"/>
  <c r="GY112" i="20"/>
  <c r="GY113" i="20"/>
  <c r="GY114" i="20"/>
  <c r="GY115" i="20"/>
  <c r="GY116" i="20"/>
  <c r="GY117" i="20"/>
  <c r="GY118" i="20"/>
  <c r="GY119" i="20"/>
  <c r="GY120" i="20"/>
  <c r="GY121" i="20"/>
  <c r="GY122" i="20"/>
  <c r="GY123" i="20"/>
  <c r="GY124" i="20"/>
  <c r="GY125" i="20"/>
  <c r="GY126" i="20"/>
  <c r="GY127" i="20"/>
  <c r="GY128" i="20"/>
  <c r="GY129" i="20"/>
  <c r="GY130" i="20"/>
  <c r="GY131" i="20"/>
  <c r="GY132" i="20"/>
  <c r="GY133" i="20"/>
  <c r="GY134" i="20"/>
  <c r="GY135" i="20"/>
  <c r="GY136" i="20"/>
  <c r="GY137" i="20"/>
  <c r="GY138" i="20"/>
  <c r="GY139" i="20"/>
  <c r="GY140" i="20"/>
  <c r="GY141" i="20"/>
  <c r="GY142" i="20"/>
  <c r="GY143" i="20"/>
  <c r="GY144" i="20"/>
  <c r="GY145" i="20"/>
  <c r="GY146" i="20"/>
  <c r="GY147" i="20"/>
  <c r="GY148" i="20"/>
  <c r="GY149" i="20"/>
  <c r="GY150" i="20"/>
  <c r="GY151" i="20"/>
  <c r="GY152" i="20"/>
  <c r="GY153" i="20"/>
  <c r="GY154" i="20"/>
  <c r="GY155" i="20"/>
  <c r="GY156" i="20"/>
  <c r="GY157" i="20"/>
  <c r="GY3" i="20"/>
  <c r="GX4" i="20"/>
  <c r="GX5" i="20"/>
  <c r="GX6" i="20"/>
  <c r="GX7" i="20"/>
  <c r="GX8" i="20"/>
  <c r="GX9" i="20"/>
  <c r="GX10" i="20"/>
  <c r="GX11" i="20"/>
  <c r="GX12" i="20"/>
  <c r="GX13" i="20"/>
  <c r="GX14" i="20"/>
  <c r="GX15" i="20"/>
  <c r="GX16" i="20"/>
  <c r="GX17" i="20"/>
  <c r="GX18" i="20"/>
  <c r="GX19" i="20"/>
  <c r="GX20" i="20"/>
  <c r="GX21" i="20"/>
  <c r="GX22" i="20"/>
  <c r="GX23" i="20"/>
  <c r="GX24" i="20"/>
  <c r="GX25" i="20"/>
  <c r="GX26" i="20"/>
  <c r="GX27" i="20"/>
  <c r="GX28" i="20"/>
  <c r="GX29" i="20"/>
  <c r="GX30" i="20"/>
  <c r="GX31" i="20"/>
  <c r="GX32" i="20"/>
  <c r="GX33" i="20"/>
  <c r="GX34" i="20"/>
  <c r="GX35" i="20"/>
  <c r="GX36" i="20"/>
  <c r="GX37" i="20"/>
  <c r="GX38" i="20"/>
  <c r="GX39" i="20"/>
  <c r="GX40" i="20"/>
  <c r="GX41" i="20"/>
  <c r="GX42" i="20"/>
  <c r="GX43" i="20"/>
  <c r="GX44" i="20"/>
  <c r="GX45" i="20"/>
  <c r="GX46" i="20"/>
  <c r="GX47" i="20"/>
  <c r="GX48" i="20"/>
  <c r="GX49" i="20"/>
  <c r="GX50" i="20"/>
  <c r="GX51" i="20"/>
  <c r="GX52" i="20"/>
  <c r="GX53" i="20"/>
  <c r="GX54" i="20"/>
  <c r="GX55" i="20"/>
  <c r="GX56" i="20"/>
  <c r="GX57" i="20"/>
  <c r="GX58" i="20"/>
  <c r="GX59" i="20"/>
  <c r="GX60" i="20"/>
  <c r="GX61" i="20"/>
  <c r="GX62" i="20"/>
  <c r="GX63" i="20"/>
  <c r="GX64" i="20"/>
  <c r="GX65" i="20"/>
  <c r="GX66" i="20"/>
  <c r="GX67" i="20"/>
  <c r="GX68" i="20"/>
  <c r="GX69" i="20"/>
  <c r="GX70" i="20"/>
  <c r="GX71" i="20"/>
  <c r="GX72" i="20"/>
  <c r="GX73" i="20"/>
  <c r="GX74" i="20"/>
  <c r="GX75" i="20"/>
  <c r="GX76" i="20"/>
  <c r="GX77" i="20"/>
  <c r="GX78" i="20"/>
  <c r="GX79" i="20"/>
  <c r="GX80" i="20"/>
  <c r="GX81" i="20"/>
  <c r="GX82" i="20"/>
  <c r="GX83" i="20"/>
  <c r="GX84" i="20"/>
  <c r="GX85" i="20"/>
  <c r="GX86" i="20"/>
  <c r="GX87" i="20"/>
  <c r="GX88" i="20"/>
  <c r="GX89" i="20"/>
  <c r="GX90" i="20"/>
  <c r="GX91" i="20"/>
  <c r="GX92" i="20"/>
  <c r="GX93" i="20"/>
  <c r="GX94" i="20"/>
  <c r="GX95" i="20"/>
  <c r="GX96" i="20"/>
  <c r="GX97" i="20"/>
  <c r="GX98" i="20"/>
  <c r="GX99" i="20"/>
  <c r="GX100" i="20"/>
  <c r="GX101" i="20"/>
  <c r="GX102" i="20"/>
  <c r="GX103" i="20"/>
  <c r="GX104" i="20"/>
  <c r="GX105" i="20"/>
  <c r="GX106" i="20"/>
  <c r="GX107" i="20"/>
  <c r="GX108" i="20"/>
  <c r="GX109" i="20"/>
  <c r="GX110" i="20"/>
  <c r="GX111" i="20"/>
  <c r="GX112" i="20"/>
  <c r="GX113" i="20"/>
  <c r="GX114" i="20"/>
  <c r="GX115" i="20"/>
  <c r="GX116" i="20"/>
  <c r="GX117" i="20"/>
  <c r="GX118" i="20"/>
  <c r="GX119" i="20"/>
  <c r="GX120" i="20"/>
  <c r="GX121" i="20"/>
  <c r="GX122" i="20"/>
  <c r="GX123" i="20"/>
  <c r="GX124" i="20"/>
  <c r="GX125" i="20"/>
  <c r="GX126" i="20"/>
  <c r="GX127" i="20"/>
  <c r="GX128" i="20"/>
  <c r="GX129" i="20"/>
  <c r="GX130" i="20"/>
  <c r="GX131" i="20"/>
  <c r="GX132" i="20"/>
  <c r="GX133" i="20"/>
  <c r="GX134" i="20"/>
  <c r="GX135" i="20"/>
  <c r="GX136" i="20"/>
  <c r="GX137" i="20"/>
  <c r="GX138" i="20"/>
  <c r="GX139" i="20"/>
  <c r="GX140" i="20"/>
  <c r="GX141" i="20"/>
  <c r="GX142" i="20"/>
  <c r="GX143" i="20"/>
  <c r="GX144" i="20"/>
  <c r="GX145" i="20"/>
  <c r="GX146" i="20"/>
  <c r="GX147" i="20"/>
  <c r="GX148" i="20"/>
  <c r="GX149" i="20"/>
  <c r="GX150" i="20"/>
  <c r="GX151" i="20"/>
  <c r="GX152" i="20"/>
  <c r="GX153" i="20"/>
  <c r="GX154" i="20"/>
  <c r="GX155" i="20"/>
  <c r="GX156" i="20"/>
  <c r="GX157" i="20"/>
  <c r="GX3" i="20"/>
  <c r="Q6" i="21" l="1"/>
  <c r="AH8" i="10" l="1"/>
  <c r="AH9" i="10"/>
  <c r="AH16" i="10"/>
  <c r="AH17" i="10"/>
  <c r="AH24" i="10"/>
  <c r="AH25" i="10"/>
  <c r="AH32" i="10"/>
  <c r="AH33" i="10"/>
  <c r="AH39" i="10"/>
  <c r="AH40" i="10"/>
  <c r="AH41" i="10"/>
  <c r="AH48" i="10"/>
  <c r="AH49" i="10"/>
  <c r="AH56" i="10"/>
  <c r="AH57" i="10"/>
  <c r="AH64" i="10"/>
  <c r="AH65" i="10"/>
  <c r="AH72" i="10"/>
  <c r="AH73" i="10"/>
  <c r="AH79" i="10"/>
  <c r="AH81" i="10"/>
  <c r="AH88" i="10"/>
  <c r="AH89" i="10"/>
  <c r="AH95" i="10"/>
  <c r="AH96" i="10"/>
  <c r="AH97" i="10"/>
  <c r="AH103" i="10"/>
  <c r="AH104" i="10"/>
  <c r="AH105" i="10"/>
  <c r="AH111" i="10"/>
  <c r="AH112" i="10"/>
  <c r="AH113" i="10"/>
  <c r="AH120" i="10"/>
  <c r="AH121" i="10"/>
  <c r="AH128" i="10"/>
  <c r="AH129" i="10"/>
  <c r="AH136" i="10"/>
  <c r="AH137" i="10"/>
  <c r="AH143" i="10"/>
  <c r="AH144" i="10"/>
  <c r="AH145" i="10"/>
  <c r="AH152" i="10"/>
  <c r="AH153" i="10"/>
  <c r="AH160" i="10"/>
  <c r="AH161" i="10"/>
  <c r="AH167" i="10"/>
  <c r="AH168" i="10"/>
  <c r="AH169" i="10"/>
  <c r="AH4" i="10"/>
  <c r="AH12" i="10"/>
  <c r="AH13" i="10"/>
  <c r="AH20" i="10"/>
  <c r="AH29" i="10"/>
  <c r="AH36" i="10"/>
  <c r="AH37" i="10"/>
  <c r="AH44" i="10"/>
  <c r="AH52" i="10"/>
  <c r="AH53" i="10"/>
  <c r="AH61" i="10"/>
  <c r="AH69" i="10"/>
  <c r="AH76" i="10"/>
  <c r="AH77" i="10"/>
  <c r="AH84" i="10"/>
  <c r="AH85" i="10"/>
  <c r="AH93" i="10"/>
  <c r="AH101" i="10"/>
  <c r="AH108" i="10"/>
  <c r="AH109" i="10"/>
  <c r="AH116" i="10"/>
  <c r="AH124" i="10"/>
  <c r="AH132" i="10"/>
  <c r="AH133" i="10"/>
  <c r="AH141" i="10"/>
  <c r="AH156" i="10"/>
  <c r="AH157" i="10"/>
  <c r="AH165" i="10"/>
  <c r="AH28" i="10"/>
  <c r="AH7" i="10"/>
  <c r="AH23" i="10"/>
  <c r="AH47" i="10"/>
  <c r="AH55" i="10"/>
  <c r="AH71" i="10"/>
  <c r="AH80" i="10"/>
  <c r="AH127" i="10"/>
  <c r="AH148" i="10"/>
  <c r="AH151" i="10"/>
  <c r="AH159" i="10"/>
  <c r="AI2" i="10"/>
  <c r="AE4" i="22"/>
  <c r="AF4" i="22"/>
  <c r="AH4" i="22"/>
  <c r="AH3" i="10"/>
  <c r="AH5" i="10"/>
  <c r="AH6" i="10"/>
  <c r="AH11" i="10"/>
  <c r="AH14" i="10"/>
  <c r="AH15" i="10"/>
  <c r="AH19" i="10"/>
  <c r="AH21" i="10"/>
  <c r="AH22" i="10"/>
  <c r="AH27" i="10"/>
  <c r="AH30" i="10"/>
  <c r="AH31" i="10"/>
  <c r="AH35" i="10"/>
  <c r="AH38" i="10"/>
  <c r="AH43" i="10"/>
  <c r="AH45" i="10"/>
  <c r="AH46" i="10"/>
  <c r="AH51" i="10"/>
  <c r="AH54" i="10"/>
  <c r="AH59" i="10"/>
  <c r="AH60" i="10"/>
  <c r="AH62" i="10"/>
  <c r="AH63" i="10"/>
  <c r="AH67" i="10"/>
  <c r="AH68" i="10"/>
  <c r="AH70" i="10"/>
  <c r="AH75" i="10"/>
  <c r="AH78" i="10"/>
  <c r="AH83" i="10"/>
  <c r="AH86" i="10"/>
  <c r="AH87" i="10"/>
  <c r="AH91" i="10"/>
  <c r="AH92" i="10"/>
  <c r="AH94" i="10"/>
  <c r="AH99" i="10"/>
  <c r="AH100" i="10"/>
  <c r="AH102" i="10"/>
  <c r="AH107" i="10"/>
  <c r="AH110" i="10"/>
  <c r="AH115" i="10"/>
  <c r="AH117" i="10"/>
  <c r="AH118" i="10"/>
  <c r="AH119" i="10"/>
  <c r="AH123" i="10"/>
  <c r="AH125" i="10"/>
  <c r="AH126" i="10"/>
  <c r="AH131" i="10"/>
  <c r="AH134" i="10"/>
  <c r="AH135" i="10"/>
  <c r="AH139" i="10"/>
  <c r="AH140" i="10"/>
  <c r="AH142" i="10"/>
  <c r="AH147" i="10"/>
  <c r="AH149" i="10"/>
  <c r="AH150" i="10"/>
  <c r="AH155" i="10"/>
  <c r="AH158" i="10"/>
  <c r="AH163" i="10"/>
  <c r="AH164" i="10"/>
  <c r="AH166" i="10"/>
  <c r="AH130" i="10" l="1"/>
  <c r="AH122" i="10"/>
  <c r="AH114" i="10"/>
  <c r="AH106" i="10"/>
  <c r="AH98" i="10"/>
  <c r="AH90" i="10"/>
  <c r="AH82" i="10"/>
  <c r="AH74" i="10"/>
  <c r="AH66" i="10"/>
  <c r="AH58" i="10"/>
  <c r="AH50" i="10"/>
  <c r="AH42" i="10"/>
  <c r="AH34" i="10"/>
  <c r="AH26" i="10"/>
  <c r="AH18" i="10"/>
  <c r="AH10" i="10"/>
  <c r="AH138" i="10"/>
  <c r="AH146" i="10"/>
  <c r="AH162" i="10"/>
  <c r="AH154" i="10"/>
  <c r="AH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I3" i="10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M4" i="20"/>
  <c r="GO4" i="20" s="1"/>
  <c r="GP4" i="20" s="1"/>
  <c r="GM5" i="20"/>
  <c r="GO5" i="20" s="1"/>
  <c r="GP5" i="20" s="1"/>
  <c r="GM6" i="20"/>
  <c r="GO6" i="20" s="1"/>
  <c r="GP6" i="20" s="1"/>
  <c r="GM7" i="20"/>
  <c r="GO7" i="20" s="1"/>
  <c r="GP7" i="20" s="1"/>
  <c r="GM8" i="20"/>
  <c r="GO8" i="20" s="1"/>
  <c r="GP8" i="20" s="1"/>
  <c r="GM9" i="20"/>
  <c r="GO9" i="20" s="1"/>
  <c r="GP9" i="20" s="1"/>
  <c r="GM10" i="20"/>
  <c r="GO10" i="20" s="1"/>
  <c r="GP10" i="20" s="1"/>
  <c r="GM11" i="20"/>
  <c r="GO11" i="20" s="1"/>
  <c r="GP11" i="20" s="1"/>
  <c r="GM12" i="20"/>
  <c r="GO12" i="20" s="1"/>
  <c r="GP12" i="20" s="1"/>
  <c r="GM13" i="20"/>
  <c r="GO13" i="20" s="1"/>
  <c r="GP13" i="20" s="1"/>
  <c r="GM14" i="20"/>
  <c r="GO14" i="20" s="1"/>
  <c r="GP14" i="20" s="1"/>
  <c r="GM15" i="20"/>
  <c r="GO15" i="20" s="1"/>
  <c r="GP15" i="20" s="1"/>
  <c r="GM16" i="20"/>
  <c r="GO16" i="20" s="1"/>
  <c r="GP16" i="20" s="1"/>
  <c r="GM17" i="20"/>
  <c r="GO17" i="20" s="1"/>
  <c r="GP17" i="20" s="1"/>
  <c r="GM18" i="20"/>
  <c r="GO18" i="20" s="1"/>
  <c r="GP18" i="20" s="1"/>
  <c r="GM19" i="20"/>
  <c r="GO19" i="20" s="1"/>
  <c r="GP19" i="20" s="1"/>
  <c r="GM20" i="20"/>
  <c r="GO20" i="20" s="1"/>
  <c r="GP20" i="20" s="1"/>
  <c r="GM21" i="20"/>
  <c r="GO21" i="20" s="1"/>
  <c r="GP21" i="20" s="1"/>
  <c r="GM22" i="20"/>
  <c r="GO22" i="20" s="1"/>
  <c r="GP22" i="20" s="1"/>
  <c r="GM23" i="20"/>
  <c r="GO23" i="20" s="1"/>
  <c r="GP23" i="20" s="1"/>
  <c r="GM24" i="20"/>
  <c r="GO24" i="20" s="1"/>
  <c r="GP24" i="20" s="1"/>
  <c r="GM25" i="20"/>
  <c r="GO25" i="20" s="1"/>
  <c r="GP25" i="20" s="1"/>
  <c r="GM26" i="20"/>
  <c r="GO26" i="20" s="1"/>
  <c r="GP26" i="20" s="1"/>
  <c r="GM27" i="20"/>
  <c r="GO27" i="20" s="1"/>
  <c r="GP27" i="20" s="1"/>
  <c r="GM28" i="20"/>
  <c r="GO28" i="20" s="1"/>
  <c r="GP28" i="20" s="1"/>
  <c r="GM29" i="20"/>
  <c r="GO29" i="20" s="1"/>
  <c r="GP29" i="20" s="1"/>
  <c r="GM30" i="20"/>
  <c r="GO30" i="20" s="1"/>
  <c r="GP30" i="20" s="1"/>
  <c r="GM31" i="20"/>
  <c r="GO31" i="20" s="1"/>
  <c r="GP31" i="20" s="1"/>
  <c r="GM32" i="20"/>
  <c r="GO32" i="20" s="1"/>
  <c r="GP32" i="20" s="1"/>
  <c r="GM33" i="20"/>
  <c r="GO33" i="20" s="1"/>
  <c r="GP33" i="20" s="1"/>
  <c r="GM34" i="20"/>
  <c r="GO34" i="20" s="1"/>
  <c r="GP34" i="20" s="1"/>
  <c r="GM35" i="20"/>
  <c r="GO35" i="20" s="1"/>
  <c r="GP35" i="20" s="1"/>
  <c r="GM36" i="20"/>
  <c r="GO36" i="20" s="1"/>
  <c r="GP36" i="20" s="1"/>
  <c r="GM37" i="20"/>
  <c r="GO37" i="20" s="1"/>
  <c r="GP37" i="20" s="1"/>
  <c r="GM38" i="20"/>
  <c r="GO38" i="20" s="1"/>
  <c r="GP38" i="20" s="1"/>
  <c r="GM39" i="20"/>
  <c r="GO39" i="20" s="1"/>
  <c r="GP39" i="20" s="1"/>
  <c r="GM40" i="20"/>
  <c r="GO40" i="20" s="1"/>
  <c r="GP40" i="20" s="1"/>
  <c r="GM41" i="20"/>
  <c r="GO41" i="20" s="1"/>
  <c r="GP41" i="20" s="1"/>
  <c r="GM42" i="20"/>
  <c r="GO42" i="20" s="1"/>
  <c r="GP42" i="20" s="1"/>
  <c r="GM43" i="20"/>
  <c r="GO43" i="20" s="1"/>
  <c r="GP43" i="20" s="1"/>
  <c r="GM44" i="20"/>
  <c r="GO44" i="20" s="1"/>
  <c r="GP44" i="20" s="1"/>
  <c r="GM45" i="20"/>
  <c r="GO45" i="20" s="1"/>
  <c r="GP45" i="20" s="1"/>
  <c r="GM46" i="20"/>
  <c r="GO46" i="20" s="1"/>
  <c r="GP46" i="20" s="1"/>
  <c r="GM47" i="20"/>
  <c r="GO47" i="20" s="1"/>
  <c r="GP47" i="20" s="1"/>
  <c r="GM48" i="20"/>
  <c r="GO48" i="20" s="1"/>
  <c r="GP48" i="20" s="1"/>
  <c r="GM49" i="20"/>
  <c r="GO49" i="20" s="1"/>
  <c r="GP49" i="20" s="1"/>
  <c r="GM50" i="20"/>
  <c r="GO50" i="20" s="1"/>
  <c r="GP50" i="20" s="1"/>
  <c r="GM51" i="20"/>
  <c r="GO51" i="20" s="1"/>
  <c r="GP51" i="20" s="1"/>
  <c r="GM52" i="20"/>
  <c r="GO52" i="20" s="1"/>
  <c r="GP52" i="20" s="1"/>
  <c r="GM53" i="20"/>
  <c r="GO53" i="20" s="1"/>
  <c r="GP53" i="20" s="1"/>
  <c r="GM54" i="20"/>
  <c r="GO54" i="20" s="1"/>
  <c r="GP54" i="20" s="1"/>
  <c r="GM55" i="20"/>
  <c r="GO55" i="20" s="1"/>
  <c r="GP55" i="20" s="1"/>
  <c r="GM56" i="20"/>
  <c r="GO56" i="20" s="1"/>
  <c r="GP56" i="20" s="1"/>
  <c r="GM57" i="20"/>
  <c r="GO57" i="20" s="1"/>
  <c r="GP57" i="20" s="1"/>
  <c r="GM58" i="20"/>
  <c r="GO58" i="20" s="1"/>
  <c r="GP58" i="20" s="1"/>
  <c r="GM59" i="20"/>
  <c r="GO59" i="20" s="1"/>
  <c r="GP59" i="20" s="1"/>
  <c r="GM60" i="20"/>
  <c r="GO60" i="20" s="1"/>
  <c r="GP60" i="20" s="1"/>
  <c r="GM61" i="20"/>
  <c r="GO61" i="20" s="1"/>
  <c r="GP61" i="20" s="1"/>
  <c r="GM62" i="20"/>
  <c r="GO62" i="20" s="1"/>
  <c r="GP62" i="20" s="1"/>
  <c r="GM63" i="20"/>
  <c r="GO63" i="20" s="1"/>
  <c r="GP63" i="20" s="1"/>
  <c r="GM64" i="20"/>
  <c r="GO64" i="20" s="1"/>
  <c r="GP64" i="20" s="1"/>
  <c r="GM65" i="20"/>
  <c r="GO65" i="20" s="1"/>
  <c r="GP65" i="20" s="1"/>
  <c r="GM66" i="20"/>
  <c r="GO66" i="20" s="1"/>
  <c r="GP66" i="20" s="1"/>
  <c r="GM67" i="20"/>
  <c r="GO67" i="20" s="1"/>
  <c r="GP67" i="20" s="1"/>
  <c r="GM68" i="20"/>
  <c r="GO68" i="20" s="1"/>
  <c r="GP68" i="20" s="1"/>
  <c r="GM69" i="20"/>
  <c r="GO69" i="20" s="1"/>
  <c r="GP69" i="20" s="1"/>
  <c r="GM70" i="20"/>
  <c r="GO70" i="20" s="1"/>
  <c r="GP70" i="20" s="1"/>
  <c r="GM71" i="20"/>
  <c r="GO71" i="20" s="1"/>
  <c r="GP71" i="20" s="1"/>
  <c r="GM72" i="20"/>
  <c r="GO72" i="20" s="1"/>
  <c r="GP72" i="20" s="1"/>
  <c r="GM73" i="20"/>
  <c r="GO73" i="20" s="1"/>
  <c r="GP73" i="20" s="1"/>
  <c r="GM74" i="20"/>
  <c r="GO74" i="20" s="1"/>
  <c r="GP74" i="20" s="1"/>
  <c r="GM75" i="20"/>
  <c r="GO75" i="20" s="1"/>
  <c r="GP75" i="20" s="1"/>
  <c r="GM76" i="20"/>
  <c r="GO76" i="20" s="1"/>
  <c r="GP76" i="20" s="1"/>
  <c r="GM77" i="20"/>
  <c r="GO77" i="20" s="1"/>
  <c r="GP77" i="20" s="1"/>
  <c r="GM78" i="20"/>
  <c r="GO78" i="20" s="1"/>
  <c r="GP78" i="20" s="1"/>
  <c r="GM79" i="20"/>
  <c r="GO79" i="20" s="1"/>
  <c r="GP79" i="20" s="1"/>
  <c r="GM80" i="20"/>
  <c r="GO80" i="20" s="1"/>
  <c r="GP80" i="20" s="1"/>
  <c r="GM81" i="20"/>
  <c r="GO81" i="20" s="1"/>
  <c r="GP81" i="20" s="1"/>
  <c r="GM82" i="20"/>
  <c r="GO82" i="20" s="1"/>
  <c r="GP82" i="20" s="1"/>
  <c r="GM83" i="20"/>
  <c r="GO83" i="20" s="1"/>
  <c r="GP83" i="20" s="1"/>
  <c r="GM84" i="20"/>
  <c r="GO84" i="20" s="1"/>
  <c r="GP84" i="20" s="1"/>
  <c r="GM85" i="20"/>
  <c r="GO85" i="20" s="1"/>
  <c r="GP85" i="20" s="1"/>
  <c r="GM86" i="20"/>
  <c r="GO86" i="20" s="1"/>
  <c r="GP86" i="20" s="1"/>
  <c r="GM87" i="20"/>
  <c r="GO87" i="20" s="1"/>
  <c r="GP87" i="20" s="1"/>
  <c r="GM88" i="20"/>
  <c r="GO88" i="20" s="1"/>
  <c r="GP88" i="20" s="1"/>
  <c r="GM89" i="20"/>
  <c r="GO89" i="20" s="1"/>
  <c r="GP89" i="20" s="1"/>
  <c r="GM90" i="20"/>
  <c r="GO90" i="20" s="1"/>
  <c r="GP90" i="20" s="1"/>
  <c r="GM91" i="20"/>
  <c r="GO91" i="20" s="1"/>
  <c r="GP91" i="20" s="1"/>
  <c r="GM92" i="20"/>
  <c r="GO92" i="20" s="1"/>
  <c r="GP92" i="20" s="1"/>
  <c r="GM93" i="20"/>
  <c r="GO93" i="20" s="1"/>
  <c r="GP93" i="20" s="1"/>
  <c r="GM94" i="20"/>
  <c r="GO94" i="20" s="1"/>
  <c r="GP94" i="20" s="1"/>
  <c r="GM95" i="20"/>
  <c r="GO95" i="20" s="1"/>
  <c r="GP95" i="20" s="1"/>
  <c r="GM96" i="20"/>
  <c r="GO96" i="20" s="1"/>
  <c r="GP96" i="20" s="1"/>
  <c r="GM97" i="20"/>
  <c r="GO97" i="20" s="1"/>
  <c r="GP97" i="20" s="1"/>
  <c r="GM98" i="20"/>
  <c r="GO98" i="20" s="1"/>
  <c r="GP98" i="20" s="1"/>
  <c r="GM99" i="20"/>
  <c r="GO99" i="20" s="1"/>
  <c r="GP99" i="20" s="1"/>
  <c r="GM100" i="20"/>
  <c r="GO100" i="20" s="1"/>
  <c r="GP100" i="20" s="1"/>
  <c r="GM101" i="20"/>
  <c r="GO101" i="20" s="1"/>
  <c r="GP101" i="20" s="1"/>
  <c r="GM102" i="20"/>
  <c r="GO102" i="20" s="1"/>
  <c r="GP102" i="20" s="1"/>
  <c r="GM103" i="20"/>
  <c r="GO103" i="20" s="1"/>
  <c r="GP103" i="20" s="1"/>
  <c r="GM104" i="20"/>
  <c r="GO104" i="20" s="1"/>
  <c r="GP104" i="20" s="1"/>
  <c r="GM105" i="20"/>
  <c r="GO105" i="20" s="1"/>
  <c r="GP105" i="20" s="1"/>
  <c r="GM106" i="20"/>
  <c r="GO106" i="20" s="1"/>
  <c r="GP106" i="20" s="1"/>
  <c r="GM107" i="20"/>
  <c r="GO107" i="20" s="1"/>
  <c r="GP107" i="20" s="1"/>
  <c r="GM108" i="20"/>
  <c r="GO108" i="20" s="1"/>
  <c r="GP108" i="20" s="1"/>
  <c r="GM109" i="20"/>
  <c r="GO109" i="20" s="1"/>
  <c r="GP109" i="20" s="1"/>
  <c r="GM110" i="20"/>
  <c r="GO110" i="20" s="1"/>
  <c r="GP110" i="20" s="1"/>
  <c r="GM111" i="20"/>
  <c r="GO111" i="20" s="1"/>
  <c r="GP111" i="20" s="1"/>
  <c r="GM112" i="20"/>
  <c r="GO112" i="20" s="1"/>
  <c r="GP112" i="20" s="1"/>
  <c r="GM113" i="20"/>
  <c r="GO113" i="20" s="1"/>
  <c r="GP113" i="20" s="1"/>
  <c r="GM114" i="20"/>
  <c r="GO114" i="20" s="1"/>
  <c r="GP114" i="20" s="1"/>
  <c r="GM115" i="20"/>
  <c r="GO115" i="20" s="1"/>
  <c r="GP115" i="20" s="1"/>
  <c r="GM116" i="20"/>
  <c r="GO116" i="20" s="1"/>
  <c r="GP116" i="20" s="1"/>
  <c r="GM117" i="20"/>
  <c r="GO117" i="20" s="1"/>
  <c r="GP117" i="20" s="1"/>
  <c r="GM118" i="20"/>
  <c r="GO118" i="20" s="1"/>
  <c r="GP118" i="20" s="1"/>
  <c r="GM119" i="20"/>
  <c r="GO119" i="20" s="1"/>
  <c r="GP119" i="20" s="1"/>
  <c r="GM120" i="20"/>
  <c r="GO120" i="20" s="1"/>
  <c r="GP120" i="20" s="1"/>
  <c r="GM121" i="20"/>
  <c r="GO121" i="20" s="1"/>
  <c r="GP121" i="20" s="1"/>
  <c r="GM122" i="20"/>
  <c r="GO122" i="20" s="1"/>
  <c r="GP122" i="20" s="1"/>
  <c r="GM123" i="20"/>
  <c r="GO123" i="20" s="1"/>
  <c r="GP123" i="20" s="1"/>
  <c r="GM124" i="20"/>
  <c r="GO124" i="20" s="1"/>
  <c r="GP124" i="20" s="1"/>
  <c r="GM125" i="20"/>
  <c r="GO125" i="20" s="1"/>
  <c r="GP125" i="20" s="1"/>
  <c r="GM126" i="20"/>
  <c r="GO126" i="20" s="1"/>
  <c r="GP126" i="20" s="1"/>
  <c r="GM127" i="20"/>
  <c r="GO127" i="20" s="1"/>
  <c r="GP127" i="20" s="1"/>
  <c r="GM128" i="20"/>
  <c r="GO128" i="20" s="1"/>
  <c r="GP128" i="20" s="1"/>
  <c r="GM129" i="20"/>
  <c r="GO129" i="20" s="1"/>
  <c r="GP129" i="20" s="1"/>
  <c r="GM130" i="20"/>
  <c r="GO130" i="20" s="1"/>
  <c r="GP130" i="20" s="1"/>
  <c r="GM131" i="20"/>
  <c r="GO131" i="20" s="1"/>
  <c r="GP131" i="20" s="1"/>
  <c r="GM132" i="20"/>
  <c r="GO132" i="20" s="1"/>
  <c r="GP132" i="20" s="1"/>
  <c r="GM133" i="20"/>
  <c r="GO133" i="20" s="1"/>
  <c r="GP133" i="20" s="1"/>
  <c r="GM134" i="20"/>
  <c r="GO134" i="20" s="1"/>
  <c r="GP134" i="20" s="1"/>
  <c r="GM135" i="20"/>
  <c r="GO135" i="20" s="1"/>
  <c r="GP135" i="20" s="1"/>
  <c r="GM136" i="20"/>
  <c r="GO136" i="20" s="1"/>
  <c r="GP136" i="20" s="1"/>
  <c r="GM137" i="20"/>
  <c r="GO137" i="20" s="1"/>
  <c r="GP137" i="20" s="1"/>
  <c r="GM138" i="20"/>
  <c r="GO138" i="20" s="1"/>
  <c r="GP138" i="20" s="1"/>
  <c r="GM139" i="20"/>
  <c r="GO139" i="20" s="1"/>
  <c r="GP139" i="20" s="1"/>
  <c r="GM140" i="20"/>
  <c r="GO140" i="20" s="1"/>
  <c r="GP140" i="20" s="1"/>
  <c r="GM141" i="20"/>
  <c r="GO141" i="20" s="1"/>
  <c r="GP141" i="20" s="1"/>
  <c r="GM142" i="20"/>
  <c r="GO142" i="20" s="1"/>
  <c r="GP142" i="20" s="1"/>
  <c r="GM143" i="20"/>
  <c r="GO143" i="20" s="1"/>
  <c r="GP143" i="20" s="1"/>
  <c r="GM144" i="20"/>
  <c r="GO144" i="20" s="1"/>
  <c r="GP144" i="20" s="1"/>
  <c r="GM145" i="20"/>
  <c r="GO145" i="20" s="1"/>
  <c r="GP145" i="20" s="1"/>
  <c r="GM146" i="20"/>
  <c r="GO146" i="20" s="1"/>
  <c r="GP146" i="20" s="1"/>
  <c r="GM147" i="20"/>
  <c r="GO147" i="20" s="1"/>
  <c r="GP147" i="20" s="1"/>
  <c r="GM148" i="20"/>
  <c r="GO148" i="20" s="1"/>
  <c r="GP148" i="20" s="1"/>
  <c r="GM149" i="20"/>
  <c r="GO149" i="20" s="1"/>
  <c r="GP149" i="20" s="1"/>
  <c r="GM150" i="20"/>
  <c r="GO150" i="20" s="1"/>
  <c r="GP150" i="20" s="1"/>
  <c r="GM151" i="20"/>
  <c r="GO151" i="20" s="1"/>
  <c r="GP151" i="20" s="1"/>
  <c r="GM152" i="20"/>
  <c r="GO152" i="20" s="1"/>
  <c r="GP152" i="20" s="1"/>
  <c r="GM153" i="20"/>
  <c r="GO153" i="20" s="1"/>
  <c r="GP153" i="20" s="1"/>
  <c r="GM154" i="20"/>
  <c r="GO154" i="20" s="1"/>
  <c r="GP154" i="20" s="1"/>
  <c r="GM155" i="20"/>
  <c r="GO155" i="20" s="1"/>
  <c r="GP155" i="20" s="1"/>
  <c r="GM156" i="20"/>
  <c r="GO156" i="20" s="1"/>
  <c r="GP156" i="20" s="1"/>
  <c r="GM157" i="20"/>
  <c r="GO157" i="20" s="1"/>
  <c r="GP157" i="20" s="1"/>
  <c r="GM158" i="20"/>
  <c r="GO158" i="20" s="1"/>
  <c r="GP158" i="20" s="1"/>
  <c r="GM159" i="20"/>
  <c r="GO159" i="20" s="1"/>
  <c r="GP159" i="20" s="1"/>
  <c r="GM160" i="20"/>
  <c r="GO160" i="20" s="1"/>
  <c r="GP160" i="20" s="1"/>
  <c r="GM161" i="20"/>
  <c r="GO161" i="20" s="1"/>
  <c r="GP161" i="20" s="1"/>
  <c r="GM162" i="20"/>
  <c r="GO162" i="20" s="1"/>
  <c r="GP162" i="20" s="1"/>
  <c r="GM163" i="20"/>
  <c r="GO163" i="20" s="1"/>
  <c r="GP163" i="20" s="1"/>
  <c r="GM164" i="20"/>
  <c r="GO164" i="20" s="1"/>
  <c r="GP164" i="20" s="1"/>
  <c r="GM165" i="20"/>
  <c r="GO165" i="20" s="1"/>
  <c r="GP165" i="20" s="1"/>
  <c r="GM166" i="20"/>
  <c r="GO166" i="20" s="1"/>
  <c r="GP166" i="20" s="1"/>
  <c r="GM167" i="20"/>
  <c r="GO167" i="20" s="1"/>
  <c r="GP167" i="20" s="1"/>
  <c r="GM168" i="20"/>
  <c r="GO168" i="20" s="1"/>
  <c r="GP168" i="20" s="1"/>
  <c r="GM169" i="20"/>
  <c r="GO169" i="20" s="1"/>
  <c r="GP169" i="20" s="1"/>
  <c r="GM170" i="20"/>
  <c r="GO170" i="20" s="1"/>
  <c r="GP170" i="20" s="1"/>
  <c r="GM3" i="20"/>
  <c r="GO3" i="20" s="1"/>
  <c r="GP3" i="20" s="1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7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7" i="17" l="1"/>
  <c r="D2" i="7" l="1"/>
</calcChain>
</file>

<file path=xl/sharedStrings.xml><?xml version="1.0" encoding="utf-8"?>
<sst xmlns="http://schemas.openxmlformats.org/spreadsheetml/2006/main" count="921" uniqueCount="382">
  <si>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</si>
  <si>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</si>
  <si>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</si>
  <si>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</si>
  <si>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</si>
  <si>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</si>
  <si>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</si>
  <si>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</si>
  <si>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</si>
  <si>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</si>
  <si>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</si>
  <si>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</si>
  <si>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</si>
  <si>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</si>
  <si>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</si>
  <si>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</si>
  <si>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</si>
  <si>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</si>
  <si>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</si>
  <si>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</si>
  <si>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</si>
  <si>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</si>
  <si>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</si>
  <si>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</si>
  <si>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</si>
  <si>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</si>
  <si>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</si>
  <si>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</si>
  <si>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</si>
  <si>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</si>
  <si>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</si>
  <si>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</si>
  <si>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</si>
  <si>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</si>
  <si>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</si>
  <si>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</si>
  <si>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</si>
  <si>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</si>
  <si>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</si>
  <si>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</si>
  <si>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</si>
  <si>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</si>
  <si>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</si>
  <si>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</si>
  <si>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</si>
  <si>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</si>
  <si>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</si>
  <si>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</si>
  <si>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</si>
  <si>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</si>
  <si>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</si>
  <si>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</si>
  <si>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</si>
  <si>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</si>
  <si>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</si>
  <si>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</si>
  <si>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</si>
  <si>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</si>
  <si>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</si>
  <si>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</si>
  <si>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</si>
  <si>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</si>
  <si>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</si>
  <si>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</si>
  <si>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</si>
  <si>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</si>
  <si>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</si>
  <si>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</si>
  <si>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</si>
  <si>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</si>
  <si>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</si>
  <si>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</si>
  <si>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</si>
  <si>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</si>
  <si>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</si>
  <si>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</si>
  <si>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</si>
  <si>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</si>
  <si>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</si>
  <si>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</si>
  <si>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</si>
  <si>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</si>
  <si>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</si>
  <si>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</si>
  <si>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</si>
  <si>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</si>
  <si>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</si>
  <si>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</si>
  <si>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</si>
  <si>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</si>
  <si>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</si>
  <si>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</si>
  <si>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</si>
  <si>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</si>
  <si>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</si>
  <si>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</si>
  <si>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</si>
  <si>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</si>
  <si>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</si>
  <si>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</si>
  <si>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</si>
  <si>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</si>
  <si>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</si>
  <si>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</si>
  <si>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</si>
  <si>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</si>
  <si>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</si>
  <si>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</si>
  <si>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</si>
  <si>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</si>
  <si>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</si>
  <si>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</si>
  <si>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</si>
  <si>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</si>
  <si>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</si>
  <si>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</si>
  <si>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</si>
  <si>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</si>
  <si>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</si>
  <si>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</si>
  <si>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</si>
  <si>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</si>
  <si>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</si>
  <si>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</si>
  <si>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</si>
  <si>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</si>
  <si>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</si>
  <si>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</si>
  <si>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</si>
  <si>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</si>
  <si>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</si>
  <si>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</si>
  <si>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</si>
  <si>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</si>
  <si>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</si>
  <si>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</si>
  <si>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</si>
  <si>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</si>
  <si>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</si>
  <si>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</si>
  <si>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</si>
  <si>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</si>
  <si>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</si>
  <si>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</si>
  <si>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</si>
  <si>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</si>
  <si>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</si>
  <si>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</si>
  <si>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</si>
  <si>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</si>
  <si>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</si>
  <si>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</si>
  <si>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</si>
  <si>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</si>
  <si>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</si>
  <si>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</si>
  <si>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</si>
  <si>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</si>
  <si>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</si>
  <si>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</si>
  <si>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</si>
  <si>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</si>
  <si>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</si>
  <si>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</si>
  <si>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</si>
  <si>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</si>
  <si>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</si>
  <si>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</si>
  <si>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</si>
  <si>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</si>
  <si>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</si>
  <si>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</si>
  <si>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</si>
  <si>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</si>
  <si>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</si>
  <si>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</si>
  <si>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</si>
  <si>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</si>
  <si>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</si>
  <si>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</si>
  <si>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</si>
  <si>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</si>
  <si>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</si>
  <si>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</si>
  <si>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</si>
  <si>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</si>
  <si>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</si>
  <si>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</si>
  <si>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</si>
  <si>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</si>
  <si>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</si>
  <si>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</si>
  <si>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</si>
  <si>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</si>
  <si>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</si>
  <si>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</si>
  <si>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</si>
  <si>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</si>
  <si>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</si>
  <si>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</si>
  <si>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</si>
  <si>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</si>
  <si>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</si>
  <si>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</si>
  <si>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</si>
  <si>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</si>
  <si>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</si>
  <si>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</si>
  <si>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</si>
  <si>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</si>
  <si>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</si>
  <si>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</si>
  <si>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</si>
  <si>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</si>
  <si>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</si>
  <si>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</si>
  <si>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</si>
  <si>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</si>
  <si>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</si>
  <si>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</si>
  <si>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</si>
  <si>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</si>
  <si>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</si>
  <si>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</si>
  <si>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</si>
  <si>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</si>
  <si>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</si>
  <si>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</si>
  <si>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</si>
  <si>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</si>
  <si>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</si>
  <si>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</si>
  <si>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</si>
  <si>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</si>
  <si>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</si>
  <si>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</si>
  <si>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</si>
  <si>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</si>
  <si>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</si>
  <si>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</si>
  <si>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</si>
  <si>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</si>
  <si>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</si>
  <si>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</si>
  <si>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</si>
  <si>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</si>
  <si>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</si>
  <si>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</si>
  <si>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</si>
  <si>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</si>
  <si>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</si>
  <si>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</si>
  <si>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</si>
  <si>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</si>
  <si>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</si>
  <si>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</si>
  <si>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</si>
  <si>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</si>
  <si>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</si>
  <si>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</si>
  <si>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</si>
  <si>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</si>
  <si>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</si>
  <si>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</si>
  <si>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</si>
  <si>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</si>
  <si>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</si>
  <si>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</si>
  <si>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</si>
  <si>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</si>
  <si>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</si>
  <si>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</si>
  <si>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</si>
  <si>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</si>
  <si>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</si>
  <si>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</si>
  <si>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</si>
  <si>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</si>
  <si>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</si>
  <si>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</si>
  <si>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</si>
  <si>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</si>
  <si>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</si>
  <si>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</si>
  <si>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</si>
  <si>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</si>
  <si>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</si>
  <si>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</si>
  <si>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</si>
  <si>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</si>
  <si>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</si>
  <si>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</si>
  <si>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</si>
  <si>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</si>
  <si>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</si>
  <si>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</si>
  <si>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</si>
  <si>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</si>
  <si>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</si>
  <si>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</si>
  <si>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</si>
  <si>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</si>
  <si>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</si>
  <si>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</si>
  <si>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</si>
  <si>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</si>
  <si>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</si>
  <si>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</si>
  <si>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</si>
  <si>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</si>
  <si>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</si>
  <si>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</si>
  <si>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</si>
  <si>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</si>
  <si>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</si>
  <si>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</si>
  <si>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</si>
  <si>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</si>
  <si>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</si>
  <si>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</si>
  <si>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</si>
  <si>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</si>
  <si>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</si>
  <si>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</si>
  <si>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</si>
  <si>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</si>
  <si>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</si>
  <si>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</si>
  <si>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</si>
  <si>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</si>
  <si>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</si>
  <si>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</si>
  <si>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</si>
  <si>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</si>
  <si>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</si>
  <si>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</si>
  <si>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</si>
  <si>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</si>
  <si>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</si>
  <si>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</si>
  <si>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</si>
  <si>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</si>
  <si>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</si>
  <si>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</si>
  <si>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</si>
  <si>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</si>
  <si>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</si>
  <si>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</si>
  <si>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</si>
  <si>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</si>
  <si>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</si>
  <si>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</si>
  <si>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</si>
  <si>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</si>
  <si>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</si>
  <si>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</si>
  <si>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</si>
  <si>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</si>
  <si>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</si>
  <si>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</si>
  <si>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</si>
  <si>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</si>
  <si>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</si>
  <si>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</si>
  <si>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</si>
  <si>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</si>
  <si>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</si>
  <si>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</si>
  <si>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</si>
  <si>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</si>
  <si>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</si>
  <si>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</si>
  <si>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</si>
  <si>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</si>
  <si>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</si>
  <si>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</si>
  <si>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</si>
  <si>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WS071</t>
  </si>
  <si>
    <t>ES</t>
  </si>
  <si>
    <t>PT</t>
  </si>
  <si>
    <t>10% más barato</t>
  </si>
  <si>
    <t>10% aumento es el límite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</si>
</sst>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9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1"/>
      <color rgb="FF000000"/>
      <name val="Calibri"/>
      <family val="2"/>
      <scheme val="minor"/>
    </font>
    <font>
      <sz val="10"/>
      <color theme="0"/>
      <name val="Aptos"/>
      <family val="2"/>
    </font>
  </fonts>
  <fills count="4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4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52" fillId="0" borderId="0" xfId="0" applyFont="1"/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164" fontId="46" fillId="7" borderId="0" xfId="0" applyNumberFormat="1" applyFont="1" applyFill="1" applyAlignment="1">
      <alignment horizontal="center" vertical="center"/>
    </xf>
    <xf numFmtId="0" fontId="53" fillId="48" borderId="2" xfId="0" applyFont="1" applyFill="1" applyBorder="1" applyAlignment="1">
      <alignment horizontal="right"/>
    </xf>
    <xf numFmtId="169" fontId="28" fillId="7" borderId="15" xfId="0" applyNumberFormat="1" applyFont="1" applyFill="1" applyBorder="1" applyAlignment="1">
      <alignment horizontal="center" vertical="center"/>
    </xf>
    <xf numFmtId="169" fontId="28" fillId="7" borderId="14" xfId="0" applyNumberFormat="1" applyFont="1" applyFill="1" applyBorder="1" applyAlignment="1">
      <alignment horizontal="center" vertic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'Obtencion de Datos'!$GI$1</c:f>
              <c:strCache>
                <c:ptCount val="1"/>
                <c:pt idx="0">
                  <c:v>WS071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Datos'!$GI$2:$GI$169</c:f>
              <c:numCache>
                <c:formatCode>General</c:formatCode>
                <c:ptCount val="168"/>
                <c:pt idx="0">
                  <c:v>1409.668426</c:v>
                </c:pt>
                <c:pt idx="1">
                  <c:v>1295.2330689999999</c:v>
                </c:pt>
                <c:pt idx="2">
                  <c:v>1219.370615</c:v>
                </c:pt>
                <c:pt idx="3">
                  <c:v>1148.319741</c:v>
                </c:pt>
                <c:pt idx="4">
                  <c:v>1097.602844</c:v>
                </c:pt>
                <c:pt idx="5">
                  <c:v>1069.2209419999999</c:v>
                </c:pt>
                <c:pt idx="6">
                  <c:v>1034.4001599999999</c:v>
                </c:pt>
                <c:pt idx="7">
                  <c:v>1038.8147759999999</c:v>
                </c:pt>
                <c:pt idx="8">
                  <c:v>1038.2045949999999</c:v>
                </c:pt>
                <c:pt idx="9">
                  <c:v>1716.0281179999999</c:v>
                </c:pt>
                <c:pt idx="10">
                  <c:v>3518.203469</c:v>
                </c:pt>
                <c:pt idx="11">
                  <c:v>5291.8935030000002</c:v>
                </c:pt>
                <c:pt idx="12">
                  <c:v>6406.0814950000004</c:v>
                </c:pt>
                <c:pt idx="13">
                  <c:v>6829.7910769999999</c:v>
                </c:pt>
                <c:pt idx="14">
                  <c:v>6512.1452509999999</c:v>
                </c:pt>
                <c:pt idx="15">
                  <c:v>5504.812801</c:v>
                </c:pt>
                <c:pt idx="16">
                  <c:v>3977.0912279999998</c:v>
                </c:pt>
                <c:pt idx="17">
                  <c:v>2359.0792040000001</c:v>
                </c:pt>
                <c:pt idx="18">
                  <c:v>1396.288912</c:v>
                </c:pt>
                <c:pt idx="19">
                  <c:v>1465.3290649999999</c:v>
                </c:pt>
                <c:pt idx="20">
                  <c:v>1508.253706</c:v>
                </c:pt>
                <c:pt idx="21">
                  <c:v>1535.355881</c:v>
                </c:pt>
                <c:pt idx="22">
                  <c:v>1480.5354749999999</c:v>
                </c:pt>
                <c:pt idx="23">
                  <c:v>1406.8766900000001</c:v>
                </c:pt>
                <c:pt idx="24">
                  <c:v>1319.4264519999999</c:v>
                </c:pt>
                <c:pt idx="25">
                  <c:v>1240.171458</c:v>
                </c:pt>
                <c:pt idx="26">
                  <c:v>1148.8398420000001</c:v>
                </c:pt>
                <c:pt idx="27">
                  <c:v>1068.16866</c:v>
                </c:pt>
                <c:pt idx="28">
                  <c:v>1000.483101</c:v>
                </c:pt>
                <c:pt idx="29">
                  <c:v>923.51061319999997</c:v>
                </c:pt>
                <c:pt idx="30">
                  <c:v>891.18580329999998</c:v>
                </c:pt>
                <c:pt idx="31">
                  <c:v>916.97150929999998</c:v>
                </c:pt>
                <c:pt idx="32">
                  <c:v>955.51367830000004</c:v>
                </c:pt>
                <c:pt idx="33">
                  <c:v>1626.2691830000001</c:v>
                </c:pt>
                <c:pt idx="34">
                  <c:v>3362.8594079999998</c:v>
                </c:pt>
                <c:pt idx="35">
                  <c:v>5007.1944649999996</c:v>
                </c:pt>
                <c:pt idx="36">
                  <c:v>6083.3553460000003</c:v>
                </c:pt>
                <c:pt idx="37">
                  <c:v>6456.4725099999996</c:v>
                </c:pt>
                <c:pt idx="38">
                  <c:v>6120.7475290000002</c:v>
                </c:pt>
                <c:pt idx="39">
                  <c:v>5074.6875529999998</c:v>
                </c:pt>
                <c:pt idx="40">
                  <c:v>3671.6372339999998</c:v>
                </c:pt>
                <c:pt idx="41">
                  <c:v>2193.4045839999999</c:v>
                </c:pt>
                <c:pt idx="42">
                  <c:v>1356.00935</c:v>
                </c:pt>
                <c:pt idx="43">
                  <c:v>1553.8807839999999</c:v>
                </c:pt>
                <c:pt idx="44">
                  <c:v>1627.6851529999999</c:v>
                </c:pt>
                <c:pt idx="45">
                  <c:v>1641.1624589999999</c:v>
                </c:pt>
                <c:pt idx="46">
                  <c:v>1657.601435</c:v>
                </c:pt>
                <c:pt idx="47">
                  <c:v>1584.8924259999999</c:v>
                </c:pt>
                <c:pt idx="48">
                  <c:v>1524.270606</c:v>
                </c:pt>
                <c:pt idx="49">
                  <c:v>1510.5142699999999</c:v>
                </c:pt>
                <c:pt idx="50">
                  <c:v>1564.197576</c:v>
                </c:pt>
                <c:pt idx="51">
                  <c:v>1595.6141950000001</c:v>
                </c:pt>
                <c:pt idx="52">
                  <c:v>1609.56567</c:v>
                </c:pt>
                <c:pt idx="53">
                  <c:v>1631.9711569999999</c:v>
                </c:pt>
                <c:pt idx="54">
                  <c:v>1606.8190139999999</c:v>
                </c:pt>
                <c:pt idx="55">
                  <c:v>1535.3932830000001</c:v>
                </c:pt>
                <c:pt idx="56">
                  <c:v>1426.3816790000001</c:v>
                </c:pt>
                <c:pt idx="57">
                  <c:v>1863.1196540000001</c:v>
                </c:pt>
                <c:pt idx="58">
                  <c:v>3369.8331269999999</c:v>
                </c:pt>
                <c:pt idx="59">
                  <c:v>4921.45208</c:v>
                </c:pt>
                <c:pt idx="60">
                  <c:v>5987.562629</c:v>
                </c:pt>
                <c:pt idx="61">
                  <c:v>6418.5352350000003</c:v>
                </c:pt>
                <c:pt idx="62">
                  <c:v>6163.6547049999999</c:v>
                </c:pt>
                <c:pt idx="63">
                  <c:v>5306.1280139999999</c:v>
                </c:pt>
                <c:pt idx="64">
                  <c:v>3990.8631970000001</c:v>
                </c:pt>
                <c:pt idx="65">
                  <c:v>2507.9606370000001</c:v>
                </c:pt>
                <c:pt idx="66">
                  <c:v>1544.549808</c:v>
                </c:pt>
                <c:pt idx="67">
                  <c:v>1638.608512</c:v>
                </c:pt>
                <c:pt idx="68">
                  <c:v>1644.8171809999999</c:v>
                </c:pt>
                <c:pt idx="69">
                  <c:v>1537.119594</c:v>
                </c:pt>
                <c:pt idx="70">
                  <c:v>1472.233283</c:v>
                </c:pt>
                <c:pt idx="71">
                  <c:v>1402.7481909999999</c:v>
                </c:pt>
                <c:pt idx="72">
                  <c:v>1354.9437539999999</c:v>
                </c:pt>
                <c:pt idx="73">
                  <c:v>1271.5158719999999</c:v>
                </c:pt>
                <c:pt idx="74">
                  <c:v>1259.7346709999999</c:v>
                </c:pt>
                <c:pt idx="75">
                  <c:v>1268.8480950000001</c:v>
                </c:pt>
                <c:pt idx="76">
                  <c:v>1309.092116</c:v>
                </c:pt>
                <c:pt idx="77">
                  <c:v>1367.036838</c:v>
                </c:pt>
                <c:pt idx="78">
                  <c:v>1435.5354</c:v>
                </c:pt>
                <c:pt idx="79">
                  <c:v>1453.3802909999999</c:v>
                </c:pt>
                <c:pt idx="80">
                  <c:v>1487.9230480000001</c:v>
                </c:pt>
                <c:pt idx="81">
                  <c:v>1814.0233310000001</c:v>
                </c:pt>
                <c:pt idx="82">
                  <c:v>2846.1215459999999</c:v>
                </c:pt>
                <c:pt idx="83">
                  <c:v>3933.8974210000001</c:v>
                </c:pt>
                <c:pt idx="84">
                  <c:v>4834.7402709999997</c:v>
                </c:pt>
                <c:pt idx="85">
                  <c:v>5441.547493</c:v>
                </c:pt>
                <c:pt idx="86">
                  <c:v>5619.7256090000001</c:v>
                </c:pt>
                <c:pt idx="87">
                  <c:v>5106.0627480000003</c:v>
                </c:pt>
                <c:pt idx="88">
                  <c:v>4271.7518449999998</c:v>
                </c:pt>
                <c:pt idx="89">
                  <c:v>3747.6971079999998</c:v>
                </c:pt>
                <c:pt idx="90">
                  <c:v>3656.5600570000001</c:v>
                </c:pt>
                <c:pt idx="91">
                  <c:v>3895.7385829999998</c:v>
                </c:pt>
                <c:pt idx="92">
                  <c:v>4304.5321809999996</c:v>
                </c:pt>
                <c:pt idx="93">
                  <c:v>4896.4647850000001</c:v>
                </c:pt>
                <c:pt idx="94">
                  <c:v>5209.024136</c:v>
                </c:pt>
                <c:pt idx="95">
                  <c:v>5320.7547130000003</c:v>
                </c:pt>
                <c:pt idx="96">
                  <c:v>5353.8995260000002</c:v>
                </c:pt>
                <c:pt idx="97">
                  <c:v>5417.3442660000001</c:v>
                </c:pt>
                <c:pt idx="98">
                  <c:v>5449.843554</c:v>
                </c:pt>
                <c:pt idx="99">
                  <c:v>5309.4137140000003</c:v>
                </c:pt>
                <c:pt idx="100">
                  <c:v>5112.8431959999998</c:v>
                </c:pt>
                <c:pt idx="101">
                  <c:v>5048.2321579999998</c:v>
                </c:pt>
                <c:pt idx="102">
                  <c:v>5083.7754889999997</c:v>
                </c:pt>
                <c:pt idx="103">
                  <c:v>4876.7861860000003</c:v>
                </c:pt>
                <c:pt idx="104">
                  <c:v>4541.4519970000001</c:v>
                </c:pt>
                <c:pt idx="105">
                  <c:v>4747.5472069999996</c:v>
                </c:pt>
                <c:pt idx="106">
                  <c:v>5940.4678649999996</c:v>
                </c:pt>
                <c:pt idx="107">
                  <c:v>7222.4450319999996</c:v>
                </c:pt>
                <c:pt idx="108">
                  <c:v>8091.5581469999997</c:v>
                </c:pt>
                <c:pt idx="109">
                  <c:v>8460.2011849999999</c:v>
                </c:pt>
                <c:pt idx="110">
                  <c:v>8134.8888729999999</c:v>
                </c:pt>
                <c:pt idx="111">
                  <c:v>7156.7227679999996</c:v>
                </c:pt>
                <c:pt idx="112">
                  <c:v>5775.0233109999999</c:v>
                </c:pt>
                <c:pt idx="113">
                  <c:v>4320.3080490000002</c:v>
                </c:pt>
                <c:pt idx="114">
                  <c:v>3319.6085170000001</c:v>
                </c:pt>
                <c:pt idx="115">
                  <c:v>3084.5709470000002</c:v>
                </c:pt>
                <c:pt idx="116">
                  <c:v>2869.6018349999999</c:v>
                </c:pt>
                <c:pt idx="117">
                  <c:v>2597.0898609999999</c:v>
                </c:pt>
                <c:pt idx="118">
                  <c:v>2245.3850179999999</c:v>
                </c:pt>
                <c:pt idx="119">
                  <c:v>1942.3498159999999</c:v>
                </c:pt>
                <c:pt idx="120">
                  <c:v>1651.9608029999999</c:v>
                </c:pt>
                <c:pt idx="121">
                  <c:v>1385.3796359999999</c:v>
                </c:pt>
                <c:pt idx="122">
                  <c:v>1210.2755010000001</c:v>
                </c:pt>
                <c:pt idx="123">
                  <c:v>1103.001268</c:v>
                </c:pt>
                <c:pt idx="124">
                  <c:v>1070.383112</c:v>
                </c:pt>
                <c:pt idx="125">
                  <c:v>1130.0527489999999</c:v>
                </c:pt>
                <c:pt idx="126">
                  <c:v>1140.3287350000001</c:v>
                </c:pt>
                <c:pt idx="127">
                  <c:v>1117.5706170000001</c:v>
                </c:pt>
                <c:pt idx="128">
                  <c:v>1092.599181</c:v>
                </c:pt>
                <c:pt idx="129">
                  <c:v>1647.33392</c:v>
                </c:pt>
                <c:pt idx="130">
                  <c:v>3150.9495670000001</c:v>
                </c:pt>
                <c:pt idx="131">
                  <c:v>4677.8091240000003</c:v>
                </c:pt>
                <c:pt idx="132">
                  <c:v>5510.2165450000002</c:v>
                </c:pt>
                <c:pt idx="133">
                  <c:v>5752.232978</c:v>
                </c:pt>
                <c:pt idx="134">
                  <c:v>5588.8594839999996</c:v>
                </c:pt>
                <c:pt idx="135">
                  <c:v>5423.2291370000003</c:v>
                </c:pt>
                <c:pt idx="136">
                  <c:v>4912.4408649999996</c:v>
                </c:pt>
                <c:pt idx="137">
                  <c:v>4285.4640010000003</c:v>
                </c:pt>
                <c:pt idx="138">
                  <c:v>4156.5520960000003</c:v>
                </c:pt>
                <c:pt idx="139">
                  <c:v>4540.8264300000001</c:v>
                </c:pt>
                <c:pt idx="140">
                  <c:v>4914.1606940000001</c:v>
                </c:pt>
                <c:pt idx="141">
                  <c:v>5236.0420960000001</c:v>
                </c:pt>
                <c:pt idx="142">
                  <c:v>5544.1527939999996</c:v>
                </c:pt>
                <c:pt idx="143">
                  <c:v>5853.1854910000002</c:v>
                </c:pt>
                <c:pt idx="144">
                  <c:v>6119.2684479999998</c:v>
                </c:pt>
                <c:pt idx="145">
                  <c:v>6305.2455069999996</c:v>
                </c:pt>
                <c:pt idx="146">
                  <c:v>6507.5326640000003</c:v>
                </c:pt>
                <c:pt idx="147">
                  <c:v>6567.372746</c:v>
                </c:pt>
                <c:pt idx="148">
                  <c:v>6449.9723370000002</c:v>
                </c:pt>
                <c:pt idx="149">
                  <c:v>6175.2073760000003</c:v>
                </c:pt>
                <c:pt idx="150">
                  <c:v>6224.9138590000002</c:v>
                </c:pt>
                <c:pt idx="151">
                  <c:v>6055.6414080000004</c:v>
                </c:pt>
                <c:pt idx="152">
                  <c:v>5428.9403869999996</c:v>
                </c:pt>
                <c:pt idx="153">
                  <c:v>4891.6631829999997</c:v>
                </c:pt>
                <c:pt idx="154">
                  <c:v>4668.4676129999998</c:v>
                </c:pt>
                <c:pt idx="155">
                  <c:v>4582.6249719999996</c:v>
                </c:pt>
                <c:pt idx="156">
                  <c:v>4978.9622769999996</c:v>
                </c:pt>
                <c:pt idx="157">
                  <c:v>5510.4905550000003</c:v>
                </c:pt>
                <c:pt idx="158">
                  <c:v>5844.0984150000004</c:v>
                </c:pt>
                <c:pt idx="159">
                  <c:v>5522.1392109999997</c:v>
                </c:pt>
                <c:pt idx="160">
                  <c:v>4794.9756479999996</c:v>
                </c:pt>
                <c:pt idx="161">
                  <c:v>3960.0947310000001</c:v>
                </c:pt>
                <c:pt idx="162">
                  <c:v>3136.3065409999999</c:v>
                </c:pt>
                <c:pt idx="163">
                  <c:v>3067.5387289999999</c:v>
                </c:pt>
                <c:pt idx="164">
                  <c:v>3233.3349119999998</c:v>
                </c:pt>
                <c:pt idx="165">
                  <c:v>3574.5304590000001</c:v>
                </c:pt>
                <c:pt idx="166">
                  <c:v>4051.3255180000001</c:v>
                </c:pt>
                <c:pt idx="167">
                  <c:v>4604.9586319999999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E-428D-B89E-8A2FEEBA4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090271"/>
        <c:axId val="2072085471"/>
      </c:lineChart>
      <c:catAx>
        <c:axId val="207209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85471"/>
        <c:crosses val="autoZero"/>
        <c:auto val="1"/>
        <c:lblAlgn val="ctr"/>
        <c:lblOffset val="100"/>
        <c:noMultiLvlLbl val="0"/>
      </c:catAx>
      <c:valAx>
        <c:axId val="207208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9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Datos'!$GV$3:$GV$157</c:f>
              <c:numCache>
                <c:formatCode>General</c:formatCode>
                <c:ptCount val="155"/>
                <c:pt idx="0">
                  <c:v>3776.590956</c:v>
                </c:pt>
                <c:pt idx="1">
                  <c:v>3776.590956</c:v>
                </c:pt>
                <c:pt idx="2">
                  <c:v>3776.590956</c:v>
                </c:pt>
                <c:pt idx="3">
                  <c:v>3776.590956</c:v>
                </c:pt>
                <c:pt idx="4">
                  <c:v>3776.590956</c:v>
                </c:pt>
                <c:pt idx="5">
                  <c:v>3776.590956</c:v>
                </c:pt>
                <c:pt idx="6">
                  <c:v>3776.590956</c:v>
                </c:pt>
                <c:pt idx="7">
                  <c:v>3776.590956</c:v>
                </c:pt>
                <c:pt idx="8">
                  <c:v>3776.590956</c:v>
                </c:pt>
                <c:pt idx="9">
                  <c:v>3776.590956</c:v>
                </c:pt>
                <c:pt idx="10">
                  <c:v>3776.590956</c:v>
                </c:pt>
                <c:pt idx="11">
                  <c:v>3776.590956</c:v>
                </c:pt>
                <c:pt idx="12">
                  <c:v>3776.590956</c:v>
                </c:pt>
                <c:pt idx="13">
                  <c:v>3776.590956</c:v>
                </c:pt>
                <c:pt idx="14">
                  <c:v>3776.590956</c:v>
                </c:pt>
                <c:pt idx="15">
                  <c:v>3776.590956</c:v>
                </c:pt>
                <c:pt idx="16">
                  <c:v>3776.590956</c:v>
                </c:pt>
                <c:pt idx="17">
                  <c:v>3776.590956</c:v>
                </c:pt>
                <c:pt idx="18">
                  <c:v>3776.590956</c:v>
                </c:pt>
                <c:pt idx="19">
                  <c:v>3776.590956</c:v>
                </c:pt>
                <c:pt idx="20">
                  <c:v>3776.590956</c:v>
                </c:pt>
                <c:pt idx="21">
                  <c:v>3776.590956</c:v>
                </c:pt>
                <c:pt idx="22">
                  <c:v>3776.590956</c:v>
                </c:pt>
                <c:pt idx="23">
                  <c:v>3776.590956</c:v>
                </c:pt>
                <c:pt idx="24">
                  <c:v>3776.590956</c:v>
                </c:pt>
                <c:pt idx="25">
                  <c:v>3776.590956</c:v>
                </c:pt>
                <c:pt idx="26">
                  <c:v>3776.590956</c:v>
                </c:pt>
                <c:pt idx="27">
                  <c:v>3776.590956</c:v>
                </c:pt>
                <c:pt idx="28">
                  <c:v>3776.590956</c:v>
                </c:pt>
                <c:pt idx="29">
                  <c:v>3776.590956</c:v>
                </c:pt>
                <c:pt idx="30">
                  <c:v>3776.590956</c:v>
                </c:pt>
                <c:pt idx="31">
                  <c:v>3776.590956</c:v>
                </c:pt>
                <c:pt idx="32">
                  <c:v>3776.590956</c:v>
                </c:pt>
                <c:pt idx="33">
                  <c:v>3776.590956</c:v>
                </c:pt>
                <c:pt idx="34">
                  <c:v>3776.590956</c:v>
                </c:pt>
                <c:pt idx="35">
                  <c:v>3776.590956</c:v>
                </c:pt>
                <c:pt idx="36">
                  <c:v>3776.590956</c:v>
                </c:pt>
                <c:pt idx="37">
                  <c:v>3776.590956</c:v>
                </c:pt>
                <c:pt idx="38">
                  <c:v>3776.590956</c:v>
                </c:pt>
                <c:pt idx="39">
                  <c:v>3776.590956</c:v>
                </c:pt>
                <c:pt idx="40">
                  <c:v>3776.590956</c:v>
                </c:pt>
                <c:pt idx="41">
                  <c:v>3776.590956</c:v>
                </c:pt>
                <c:pt idx="42">
                  <c:v>3776.590956</c:v>
                </c:pt>
                <c:pt idx="43">
                  <c:v>3776.590956</c:v>
                </c:pt>
                <c:pt idx="44">
                  <c:v>3776.590956</c:v>
                </c:pt>
                <c:pt idx="45">
                  <c:v>3776.590956</c:v>
                </c:pt>
                <c:pt idx="46">
                  <c:v>3776.590956</c:v>
                </c:pt>
                <c:pt idx="47">
                  <c:v>3776.590956</c:v>
                </c:pt>
                <c:pt idx="48">
                  <c:v>3776.590956</c:v>
                </c:pt>
                <c:pt idx="49">
                  <c:v>3776.590956</c:v>
                </c:pt>
                <c:pt idx="50">
                  <c:v>3776.590956</c:v>
                </c:pt>
                <c:pt idx="51">
                  <c:v>3776.590956</c:v>
                </c:pt>
                <c:pt idx="52">
                  <c:v>3776.590956</c:v>
                </c:pt>
                <c:pt idx="53">
                  <c:v>3776.590956</c:v>
                </c:pt>
                <c:pt idx="54">
                  <c:v>3776.590956</c:v>
                </c:pt>
                <c:pt idx="55">
                  <c:v>3776.590956</c:v>
                </c:pt>
                <c:pt idx="56">
                  <c:v>3776.590956</c:v>
                </c:pt>
                <c:pt idx="57">
                  <c:v>3776.590956</c:v>
                </c:pt>
                <c:pt idx="58">
                  <c:v>3776.590956</c:v>
                </c:pt>
                <c:pt idx="59">
                  <c:v>3776.590956</c:v>
                </c:pt>
                <c:pt idx="60">
                  <c:v>3776.590956</c:v>
                </c:pt>
                <c:pt idx="61">
                  <c:v>3776.590956</c:v>
                </c:pt>
                <c:pt idx="62">
                  <c:v>3776.590956</c:v>
                </c:pt>
                <c:pt idx="63">
                  <c:v>3776.590956</c:v>
                </c:pt>
                <c:pt idx="64">
                  <c:v>3776.590956</c:v>
                </c:pt>
                <c:pt idx="65">
                  <c:v>3776.590956</c:v>
                </c:pt>
                <c:pt idx="66">
                  <c:v>3776.590956</c:v>
                </c:pt>
                <c:pt idx="67">
                  <c:v>3776.590956</c:v>
                </c:pt>
                <c:pt idx="68">
                  <c:v>3776.590956</c:v>
                </c:pt>
                <c:pt idx="69">
                  <c:v>3776.590956</c:v>
                </c:pt>
                <c:pt idx="70">
                  <c:v>3776.590956</c:v>
                </c:pt>
                <c:pt idx="71">
                  <c:v>3776.590956</c:v>
                </c:pt>
                <c:pt idx="72">
                  <c:v>3776.590956</c:v>
                </c:pt>
                <c:pt idx="73">
                  <c:v>3776.590956</c:v>
                </c:pt>
                <c:pt idx="74">
                  <c:v>3776.590956</c:v>
                </c:pt>
                <c:pt idx="75">
                  <c:v>3776.590956</c:v>
                </c:pt>
                <c:pt idx="76">
                  <c:v>3776.590956</c:v>
                </c:pt>
                <c:pt idx="77">
                  <c:v>3776.590956</c:v>
                </c:pt>
                <c:pt idx="78">
                  <c:v>3776.590956</c:v>
                </c:pt>
                <c:pt idx="79">
                  <c:v>3776.590956</c:v>
                </c:pt>
                <c:pt idx="80">
                  <c:v>3776.590956</c:v>
                </c:pt>
                <c:pt idx="81">
                  <c:v>3776.590956</c:v>
                </c:pt>
                <c:pt idx="82">
                  <c:v>3776.590956</c:v>
                </c:pt>
                <c:pt idx="83">
                  <c:v>3776.590956</c:v>
                </c:pt>
                <c:pt idx="84">
                  <c:v>3776.590956</c:v>
                </c:pt>
                <c:pt idx="85">
                  <c:v>3776.590956</c:v>
                </c:pt>
                <c:pt idx="86">
                  <c:v>3776.590956</c:v>
                </c:pt>
                <c:pt idx="87">
                  <c:v>3776.590956</c:v>
                </c:pt>
                <c:pt idx="88">
                  <c:v>3776.590956</c:v>
                </c:pt>
                <c:pt idx="89">
                  <c:v>3776.590956</c:v>
                </c:pt>
                <c:pt idx="90">
                  <c:v>3776.590956</c:v>
                </c:pt>
                <c:pt idx="91">
                  <c:v>3776.590956</c:v>
                </c:pt>
                <c:pt idx="92">
                  <c:v>3776.590956</c:v>
                </c:pt>
                <c:pt idx="93">
                  <c:v>3776.590956</c:v>
                </c:pt>
                <c:pt idx="94">
                  <c:v>3776.590956</c:v>
                </c:pt>
                <c:pt idx="95">
                  <c:v>3776.590956</c:v>
                </c:pt>
                <c:pt idx="96">
                  <c:v>3776.590956</c:v>
                </c:pt>
                <c:pt idx="97">
                  <c:v>3776.590956</c:v>
                </c:pt>
                <c:pt idx="98">
                  <c:v>3776.590956</c:v>
                </c:pt>
                <c:pt idx="99">
                  <c:v>3776.590956</c:v>
                </c:pt>
                <c:pt idx="100">
                  <c:v>3776.590956</c:v>
                </c:pt>
                <c:pt idx="101">
                  <c:v>3776.590956</c:v>
                </c:pt>
                <c:pt idx="102">
                  <c:v>3776.590956</c:v>
                </c:pt>
                <c:pt idx="103">
                  <c:v>3776.590956</c:v>
                </c:pt>
                <c:pt idx="104">
                  <c:v>3776.590956</c:v>
                </c:pt>
                <c:pt idx="105">
                  <c:v>3776.590956</c:v>
                </c:pt>
                <c:pt idx="106">
                  <c:v>3776.590956</c:v>
                </c:pt>
                <c:pt idx="107">
                  <c:v>3776.590956</c:v>
                </c:pt>
                <c:pt idx="108">
                  <c:v>3776.590956</c:v>
                </c:pt>
                <c:pt idx="109">
                  <c:v>3776.590956</c:v>
                </c:pt>
                <c:pt idx="110">
                  <c:v>3776.590956</c:v>
                </c:pt>
                <c:pt idx="111">
                  <c:v>3776.590956</c:v>
                </c:pt>
                <c:pt idx="112">
                  <c:v>3776.590956</c:v>
                </c:pt>
                <c:pt idx="113">
                  <c:v>3776.590956</c:v>
                </c:pt>
                <c:pt idx="114">
                  <c:v>3776.590956</c:v>
                </c:pt>
                <c:pt idx="115">
                  <c:v>3776.590956</c:v>
                </c:pt>
                <c:pt idx="116">
                  <c:v>3776.590956</c:v>
                </c:pt>
                <c:pt idx="117">
                  <c:v>3776.590956</c:v>
                </c:pt>
                <c:pt idx="118">
                  <c:v>3776.590956</c:v>
                </c:pt>
                <c:pt idx="119">
                  <c:v>3776.590956</c:v>
                </c:pt>
                <c:pt idx="120">
                  <c:v>3776.590956</c:v>
                </c:pt>
                <c:pt idx="121">
                  <c:v>3776.590956</c:v>
                </c:pt>
                <c:pt idx="122">
                  <c:v>3776.590956</c:v>
                </c:pt>
                <c:pt idx="123">
                  <c:v>3776.590956</c:v>
                </c:pt>
                <c:pt idx="124">
                  <c:v>3776.590956</c:v>
                </c:pt>
                <c:pt idx="125">
                  <c:v>3776.590956</c:v>
                </c:pt>
                <c:pt idx="126">
                  <c:v>3776.590956</c:v>
                </c:pt>
                <c:pt idx="127">
                  <c:v>3776.590956</c:v>
                </c:pt>
                <c:pt idx="128">
                  <c:v>3776.590956</c:v>
                </c:pt>
                <c:pt idx="129">
                  <c:v>3776.590956</c:v>
                </c:pt>
                <c:pt idx="130">
                  <c:v>3776.590956</c:v>
                </c:pt>
                <c:pt idx="131">
                  <c:v>3776.590956</c:v>
                </c:pt>
                <c:pt idx="132">
                  <c:v>3776.590956</c:v>
                </c:pt>
                <c:pt idx="133">
                  <c:v>3776.590956</c:v>
                </c:pt>
                <c:pt idx="134">
                  <c:v>3776.590956</c:v>
                </c:pt>
                <c:pt idx="135">
                  <c:v>3776.590956</c:v>
                </c:pt>
                <c:pt idx="136">
                  <c:v>3776.590956</c:v>
                </c:pt>
                <c:pt idx="137">
                  <c:v>3776.590956</c:v>
                </c:pt>
                <c:pt idx="138">
                  <c:v>3776.590956</c:v>
                </c:pt>
                <c:pt idx="139">
                  <c:v>3776.590956</c:v>
                </c:pt>
                <c:pt idx="140">
                  <c:v>3776.590956</c:v>
                </c:pt>
                <c:pt idx="141">
                  <c:v>3776.590956</c:v>
                </c:pt>
                <c:pt idx="142">
                  <c:v>3776.590956</c:v>
                </c:pt>
                <c:pt idx="143">
                  <c:v>3776.590956</c:v>
                </c:pt>
                <c:pt idx="144">
                  <c:v>3776.590956</c:v>
                </c:pt>
                <c:pt idx="145">
                  <c:v>3776.590956</c:v>
                </c:pt>
                <c:pt idx="146">
                  <c:v>3776.590956</c:v>
                </c:pt>
                <c:pt idx="147">
                  <c:v>3776.590956</c:v>
                </c:pt>
                <c:pt idx="148">
                  <c:v>3776.590956</c:v>
                </c:pt>
                <c:pt idx="149">
                  <c:v>3776.590956</c:v>
                </c:pt>
                <c:pt idx="150">
                  <c:v>3776.590956</c:v>
                </c:pt>
                <c:pt idx="151">
                  <c:v>3776.590956</c:v>
                </c:pt>
                <c:pt idx="152">
                  <c:v>3776.590956</c:v>
                </c:pt>
                <c:pt idx="153">
                  <c:v>3776.590956</c:v>
                </c:pt>
                <c:pt idx="154">
                  <c:v>3776.590956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17-4F9F-8F1C-F13C0A9D17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Datos'!$GW$3:$GW$157</c:f>
              <c:numCache>
                <c:formatCode>General</c:formatCode>
                <c:ptCount val="155"/>
                <c:pt idx="0">
                  <c:v>1100.3735899999999</c:v>
                </c:pt>
                <c:pt idx="1">
                  <c:v>1100.3735899999999</c:v>
                </c:pt>
                <c:pt idx="2">
                  <c:v>1100.3735899999999</c:v>
                </c:pt>
                <c:pt idx="3">
                  <c:v>1100.3735899999999</c:v>
                </c:pt>
                <c:pt idx="4">
                  <c:v>1100.3735899999999</c:v>
                </c:pt>
                <c:pt idx="5">
                  <c:v>1100.3735899999999</c:v>
                </c:pt>
                <c:pt idx="6">
                  <c:v>1100.3735899999999</c:v>
                </c:pt>
                <c:pt idx="7">
                  <c:v>1100.3735899999999</c:v>
                </c:pt>
                <c:pt idx="8">
                  <c:v>1100.3735899999999</c:v>
                </c:pt>
                <c:pt idx="9">
                  <c:v>1100.3735899999999</c:v>
                </c:pt>
                <c:pt idx="10">
                  <c:v>1100.3735899999999</c:v>
                </c:pt>
                <c:pt idx="11">
                  <c:v>1100.3735899999999</c:v>
                </c:pt>
                <c:pt idx="12">
                  <c:v>1100.3735899999999</c:v>
                </c:pt>
                <c:pt idx="13">
                  <c:v>1100.3735899999999</c:v>
                </c:pt>
                <c:pt idx="14">
                  <c:v>1100.3735899999999</c:v>
                </c:pt>
                <c:pt idx="15">
                  <c:v>1100.3735899999999</c:v>
                </c:pt>
                <c:pt idx="16">
                  <c:v>1100.3735899999999</c:v>
                </c:pt>
                <c:pt idx="17">
                  <c:v>1100.3735899999999</c:v>
                </c:pt>
                <c:pt idx="18">
                  <c:v>1100.3735899999999</c:v>
                </c:pt>
                <c:pt idx="19">
                  <c:v>1100.3735899999999</c:v>
                </c:pt>
                <c:pt idx="20">
                  <c:v>1100.3735899999999</c:v>
                </c:pt>
                <c:pt idx="21">
                  <c:v>1100.3735899999999</c:v>
                </c:pt>
                <c:pt idx="22">
                  <c:v>1100.3735899999999</c:v>
                </c:pt>
                <c:pt idx="23">
                  <c:v>1100.3735899999999</c:v>
                </c:pt>
                <c:pt idx="24">
                  <c:v>1193.1803050000001</c:v>
                </c:pt>
                <c:pt idx="25">
                  <c:v>1193.1803050000001</c:v>
                </c:pt>
                <c:pt idx="26">
                  <c:v>1193.1803050000001</c:v>
                </c:pt>
                <c:pt idx="27">
                  <c:v>1193.1803050000001</c:v>
                </c:pt>
                <c:pt idx="28">
                  <c:v>1193.1803050000001</c:v>
                </c:pt>
                <c:pt idx="29">
                  <c:v>1193.1803050000001</c:v>
                </c:pt>
                <c:pt idx="30">
                  <c:v>1193.1803050000001</c:v>
                </c:pt>
                <c:pt idx="31">
                  <c:v>1193.1803050000001</c:v>
                </c:pt>
                <c:pt idx="32">
                  <c:v>1193.1803050000001</c:v>
                </c:pt>
                <c:pt idx="33">
                  <c:v>1193.1803050000001</c:v>
                </c:pt>
                <c:pt idx="34">
                  <c:v>1193.1803050000001</c:v>
                </c:pt>
                <c:pt idx="35">
                  <c:v>1193.1803050000001</c:v>
                </c:pt>
                <c:pt idx="36">
                  <c:v>1193.1803050000001</c:v>
                </c:pt>
                <c:pt idx="37">
                  <c:v>1193.1803050000001</c:v>
                </c:pt>
                <c:pt idx="38">
                  <c:v>1193.1803050000001</c:v>
                </c:pt>
                <c:pt idx="39">
                  <c:v>1193.1803050000001</c:v>
                </c:pt>
                <c:pt idx="40">
                  <c:v>1193.1803050000001</c:v>
                </c:pt>
                <c:pt idx="41">
                  <c:v>1193.1803050000001</c:v>
                </c:pt>
                <c:pt idx="42">
                  <c:v>1193.1803050000001</c:v>
                </c:pt>
                <c:pt idx="43">
                  <c:v>1193.1803050000001</c:v>
                </c:pt>
                <c:pt idx="44">
                  <c:v>1193.1803050000001</c:v>
                </c:pt>
                <c:pt idx="45">
                  <c:v>1193.1803050000001</c:v>
                </c:pt>
                <c:pt idx="46">
                  <c:v>1193.1803050000001</c:v>
                </c:pt>
                <c:pt idx="47">
                  <c:v>1193.1803050000001</c:v>
                </c:pt>
                <c:pt idx="48">
                  <c:v>1180.6436940000001</c:v>
                </c:pt>
                <c:pt idx="49">
                  <c:v>1180.6436940000001</c:v>
                </c:pt>
                <c:pt idx="50">
                  <c:v>1180.6436940000001</c:v>
                </c:pt>
                <c:pt idx="51">
                  <c:v>1180.6436940000001</c:v>
                </c:pt>
                <c:pt idx="52">
                  <c:v>1180.6436940000001</c:v>
                </c:pt>
                <c:pt idx="53">
                  <c:v>1180.6436940000001</c:v>
                </c:pt>
                <c:pt idx="54">
                  <c:v>1180.6436940000001</c:v>
                </c:pt>
                <c:pt idx="55">
                  <c:v>1180.6436940000001</c:v>
                </c:pt>
                <c:pt idx="56">
                  <c:v>1180.6436940000001</c:v>
                </c:pt>
                <c:pt idx="57">
                  <c:v>1180.6436940000001</c:v>
                </c:pt>
                <c:pt idx="58">
                  <c:v>1180.6436940000001</c:v>
                </c:pt>
                <c:pt idx="59">
                  <c:v>1180.6436940000001</c:v>
                </c:pt>
                <c:pt idx="60">
                  <c:v>1180.6436940000001</c:v>
                </c:pt>
                <c:pt idx="61">
                  <c:v>1180.6436940000001</c:v>
                </c:pt>
                <c:pt idx="62">
                  <c:v>1180.6436940000001</c:v>
                </c:pt>
                <c:pt idx="63">
                  <c:v>1180.6436940000001</c:v>
                </c:pt>
                <c:pt idx="64">
                  <c:v>1180.6436940000001</c:v>
                </c:pt>
                <c:pt idx="65">
                  <c:v>1180.6436940000001</c:v>
                </c:pt>
                <c:pt idx="66">
                  <c:v>1180.6436940000001</c:v>
                </c:pt>
                <c:pt idx="67">
                  <c:v>1180.6436940000001</c:v>
                </c:pt>
                <c:pt idx="68">
                  <c:v>1180.6436940000001</c:v>
                </c:pt>
                <c:pt idx="69">
                  <c:v>1180.6436940000001</c:v>
                </c:pt>
                <c:pt idx="70">
                  <c:v>1180.6436940000001</c:v>
                </c:pt>
                <c:pt idx="71">
                  <c:v>1492.3021429999999</c:v>
                </c:pt>
                <c:pt idx="72">
                  <c:v>1492.3021429999999</c:v>
                </c:pt>
                <c:pt idx="73">
                  <c:v>1492.3021429999999</c:v>
                </c:pt>
                <c:pt idx="74">
                  <c:v>1492.3021429999999</c:v>
                </c:pt>
                <c:pt idx="75">
                  <c:v>1492.3021429999999</c:v>
                </c:pt>
                <c:pt idx="76">
                  <c:v>1492.3021429999999</c:v>
                </c:pt>
                <c:pt idx="77">
                  <c:v>1492.3021429999999</c:v>
                </c:pt>
                <c:pt idx="78">
                  <c:v>1492.3021429999999</c:v>
                </c:pt>
                <c:pt idx="79">
                  <c:v>1492.3021429999999</c:v>
                </c:pt>
                <c:pt idx="80">
                  <c:v>1492.3021429999999</c:v>
                </c:pt>
                <c:pt idx="81">
                  <c:v>1492.3021429999999</c:v>
                </c:pt>
                <c:pt idx="82">
                  <c:v>1492.3021429999999</c:v>
                </c:pt>
                <c:pt idx="83">
                  <c:v>1492.3021429999999</c:v>
                </c:pt>
                <c:pt idx="84">
                  <c:v>1492.3021429999999</c:v>
                </c:pt>
                <c:pt idx="85">
                  <c:v>1492.3021429999999</c:v>
                </c:pt>
                <c:pt idx="86">
                  <c:v>1492.3021429999999</c:v>
                </c:pt>
                <c:pt idx="87">
                  <c:v>1492.3021429999999</c:v>
                </c:pt>
                <c:pt idx="88">
                  <c:v>1492.3021429999999</c:v>
                </c:pt>
                <c:pt idx="89">
                  <c:v>1492.3021429999999</c:v>
                </c:pt>
                <c:pt idx="90">
                  <c:v>1492.3021429999999</c:v>
                </c:pt>
                <c:pt idx="91">
                  <c:v>1492.3021429999999</c:v>
                </c:pt>
                <c:pt idx="92">
                  <c:v>1492.3021429999999</c:v>
                </c:pt>
                <c:pt idx="93">
                  <c:v>1492.3021429999999</c:v>
                </c:pt>
                <c:pt idx="94">
                  <c:v>1492.3021429999999</c:v>
                </c:pt>
                <c:pt idx="95">
                  <c:v>1537.03108</c:v>
                </c:pt>
                <c:pt idx="96">
                  <c:v>1537.03108</c:v>
                </c:pt>
                <c:pt idx="97">
                  <c:v>1537.03108</c:v>
                </c:pt>
                <c:pt idx="98">
                  <c:v>1537.03108</c:v>
                </c:pt>
                <c:pt idx="99">
                  <c:v>1537.03108</c:v>
                </c:pt>
                <c:pt idx="100">
                  <c:v>1537.03108</c:v>
                </c:pt>
                <c:pt idx="101">
                  <c:v>1537.03108</c:v>
                </c:pt>
                <c:pt idx="102">
                  <c:v>1537.03108</c:v>
                </c:pt>
                <c:pt idx="103">
                  <c:v>1537.03108</c:v>
                </c:pt>
                <c:pt idx="104">
                  <c:v>1537.03108</c:v>
                </c:pt>
                <c:pt idx="105">
                  <c:v>1537.03108</c:v>
                </c:pt>
                <c:pt idx="106">
                  <c:v>1537.03108</c:v>
                </c:pt>
                <c:pt idx="107">
                  <c:v>1537.03108</c:v>
                </c:pt>
                <c:pt idx="108">
                  <c:v>1537.03108</c:v>
                </c:pt>
                <c:pt idx="109">
                  <c:v>1537.03108</c:v>
                </c:pt>
                <c:pt idx="110">
                  <c:v>1537.03108</c:v>
                </c:pt>
                <c:pt idx="111">
                  <c:v>1537.03108</c:v>
                </c:pt>
                <c:pt idx="112">
                  <c:v>1537.03108</c:v>
                </c:pt>
                <c:pt idx="113">
                  <c:v>1537.03108</c:v>
                </c:pt>
                <c:pt idx="114">
                  <c:v>1537.03108</c:v>
                </c:pt>
                <c:pt idx="115">
                  <c:v>1537.03108</c:v>
                </c:pt>
                <c:pt idx="116">
                  <c:v>1537.03108</c:v>
                </c:pt>
                <c:pt idx="117">
                  <c:v>1537.03108</c:v>
                </c:pt>
                <c:pt idx="118">
                  <c:v>1537.03108</c:v>
                </c:pt>
                <c:pt idx="119">
                  <c:v>1135.1107420000001</c:v>
                </c:pt>
                <c:pt idx="120">
                  <c:v>1135.1107420000001</c:v>
                </c:pt>
                <c:pt idx="121">
                  <c:v>1135.1107420000001</c:v>
                </c:pt>
                <c:pt idx="122">
                  <c:v>1135.1107420000001</c:v>
                </c:pt>
                <c:pt idx="123">
                  <c:v>1135.1107420000001</c:v>
                </c:pt>
                <c:pt idx="124">
                  <c:v>1135.1107420000001</c:v>
                </c:pt>
                <c:pt idx="125">
                  <c:v>1135.1107420000001</c:v>
                </c:pt>
                <c:pt idx="126">
                  <c:v>1135.1107420000001</c:v>
                </c:pt>
                <c:pt idx="127">
                  <c:v>1135.1107420000001</c:v>
                </c:pt>
                <c:pt idx="128">
                  <c:v>1135.1107420000001</c:v>
                </c:pt>
                <c:pt idx="129">
                  <c:v>1135.1107420000001</c:v>
                </c:pt>
                <c:pt idx="130">
                  <c:v>1135.1107420000001</c:v>
                </c:pt>
                <c:pt idx="131">
                  <c:v>1135.1107420000001</c:v>
                </c:pt>
                <c:pt idx="132">
                  <c:v>1135.1107420000001</c:v>
                </c:pt>
                <c:pt idx="133">
                  <c:v>1135.1107420000001</c:v>
                </c:pt>
                <c:pt idx="134">
                  <c:v>1135.1107420000001</c:v>
                </c:pt>
                <c:pt idx="135">
                  <c:v>1135.1107420000001</c:v>
                </c:pt>
                <c:pt idx="136">
                  <c:v>1135.1107420000001</c:v>
                </c:pt>
                <c:pt idx="137">
                  <c:v>1135.1107420000001</c:v>
                </c:pt>
                <c:pt idx="138">
                  <c:v>1135.1107420000001</c:v>
                </c:pt>
                <c:pt idx="139">
                  <c:v>1135.1107420000001</c:v>
                </c:pt>
                <c:pt idx="140">
                  <c:v>1135.1107420000001</c:v>
                </c:pt>
                <c:pt idx="141">
                  <c:v>1135.1107420000001</c:v>
                </c:pt>
                <c:pt idx="142">
                  <c:v>1135.1107420000001</c:v>
                </c:pt>
                <c:pt idx="143">
                  <c:v>930.30215120000003</c:v>
                </c:pt>
                <c:pt idx="144">
                  <c:v>930.30215120000003</c:v>
                </c:pt>
                <c:pt idx="145">
                  <c:v>930.30215120000003</c:v>
                </c:pt>
                <c:pt idx="146">
                  <c:v>930.30215120000003</c:v>
                </c:pt>
                <c:pt idx="147">
                  <c:v>930.30215120000003</c:v>
                </c:pt>
                <c:pt idx="148">
                  <c:v>930.30215120000003</c:v>
                </c:pt>
                <c:pt idx="149">
                  <c:v>930.30215120000003</c:v>
                </c:pt>
                <c:pt idx="150">
                  <c:v>930.30215120000003</c:v>
                </c:pt>
                <c:pt idx="151">
                  <c:v>930.30215120000003</c:v>
                </c:pt>
                <c:pt idx="152">
                  <c:v>930.30215120000003</c:v>
                </c:pt>
                <c:pt idx="153">
                  <c:v>930.30215120000003</c:v>
                </c:pt>
                <c:pt idx="154">
                  <c:v>930.30215120000003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7-4F9F-8F1C-F13C0A9D1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668112"/>
        <c:axId val="1878675792"/>
      </c:lineChart>
      <c:catAx>
        <c:axId val="1878668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75792"/>
        <c:crosses val="autoZero"/>
        <c:auto val="1"/>
        <c:lblAlgn val="ctr"/>
        <c:lblOffset val="100"/>
        <c:noMultiLvlLbl val="0"/>
      </c:catAx>
      <c:valAx>
        <c:axId val="187867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6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187</xdr:col>
      <xdr:colOff>194235</xdr:colOff>
      <xdr:row>3</xdr:row>
      <xdr:rowOff>2988</xdr:rowOff>
    </xdr:from>
    <xdr:to>
      <xdr:col>192</xdr:col>
      <xdr:colOff>956235</xdr:colOff>
      <xdr:row>17</xdr:row>
      <xdr:rowOff>124012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4040454-A615-B9C0-57DB-6F6A75116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195</xdr:col>
      <xdr:colOff>209177</xdr:colOff>
      <xdr:row>10</xdr:row>
      <xdr:rowOff>182281</xdr:rowOff>
    </xdr:from>
    <xdr:to>
      <xdr:col>201</xdr:col>
      <xdr:colOff>448235</xdr:colOff>
      <xdr:row>26</xdr:row>
      <xdr:rowOff>97116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5C0BD89-7CB7-E341-70EC-3B8DD59B2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7" t="s">
        <v>337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364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8"/>
  <sheetViews>
    <sheetView topLeftCell="A18" zoomScale="85" zoomScaleNormal="85" workbookViewId="0">
      <selection activeCell="C38" sqref="C38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136</v>
      </c>
      <c r="B2" s="208" t="s">
        <v>30</v>
      </c>
      <c r="C2" s="208">
        <v>83000</v>
      </c>
      <c r="D2" s="208">
        <v>0</v>
      </c>
      <c r="E2" s="208" t="s">
        <v>149</v>
      </c>
      <c r="F2" s="208" t="s">
        <v>6</v>
      </c>
    </row>
    <row r="3" spans="1:6" x14ac:dyDescent="0.35">
      <c r="A3" s="6" t="s">
        <v>137</v>
      </c>
      <c r="B3" s="204" t="s">
        <v>30</v>
      </c>
      <c r="C3" s="204">
        <v>4805</v>
      </c>
      <c r="D3" s="204">
        <v>0</v>
      </c>
      <c r="E3" s="204" t="s">
        <v>151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309</v>
      </c>
      <c r="B8" s="204" t="s">
        <v>30</v>
      </c>
      <c r="C8" s="204">
        <v>11536.3</v>
      </c>
      <c r="D8" s="204">
        <v>10</v>
      </c>
      <c r="E8" s="204" t="s">
        <v>310</v>
      </c>
      <c r="F8" s="204" t="s">
        <v>6</v>
      </c>
    </row>
    <row r="9" spans="1:6" ht="15" customHeight="1" x14ac:dyDescent="0.35">
      <c r="A9" s="6" t="s">
        <v>335</v>
      </c>
      <c r="B9" s="204" t="s">
        <v>30</v>
      </c>
      <c r="C9" s="204">
        <v>8980</v>
      </c>
      <c r="D9" s="204">
        <v>8</v>
      </c>
      <c r="E9" s="204" t="s">
        <v>337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130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129</v>
      </c>
      <c r="F11" s="210" t="s">
        <v>6</v>
      </c>
    </row>
    <row r="12" spans="1:6" x14ac:dyDescent="0.35">
      <c r="A12" s="8" t="s">
        <v>138</v>
      </c>
      <c r="B12" s="204" t="s">
        <v>34</v>
      </c>
      <c r="C12" s="204">
        <v>14378.2</v>
      </c>
      <c r="D12" s="204">
        <v>0</v>
      </c>
      <c r="E12" s="204" t="s">
        <v>149</v>
      </c>
      <c r="F12" s="204" t="s">
        <v>6</v>
      </c>
    </row>
    <row r="13" spans="1:6" x14ac:dyDescent="0.35">
      <c r="A13" s="8" t="s">
        <v>160</v>
      </c>
      <c r="B13" s="204" t="s">
        <v>34</v>
      </c>
      <c r="C13" s="204">
        <v>11643.6</v>
      </c>
      <c r="D13" s="204">
        <v>0</v>
      </c>
      <c r="E13" s="204" t="s">
        <v>162</v>
      </c>
      <c r="F13" s="204" t="s">
        <v>6</v>
      </c>
    </row>
    <row r="14" spans="1:6" x14ac:dyDescent="0.35">
      <c r="A14" s="8" t="s">
        <v>161</v>
      </c>
      <c r="B14" s="204" t="s">
        <v>34</v>
      </c>
      <c r="C14" s="204">
        <v>646</v>
      </c>
      <c r="D14" s="204">
        <v>0</v>
      </c>
      <c r="E14" s="204" t="s">
        <v>163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311</v>
      </c>
      <c r="B18" s="204" t="s">
        <v>34</v>
      </c>
      <c r="C18" s="204">
        <v>3135.5</v>
      </c>
      <c r="D18" s="204">
        <v>10</v>
      </c>
      <c r="E18" s="204" t="s">
        <v>310</v>
      </c>
      <c r="F18" s="204" t="s">
        <v>6</v>
      </c>
    </row>
    <row r="19" spans="1:6" x14ac:dyDescent="0.35">
      <c r="A19" s="8" t="s">
        <v>336</v>
      </c>
      <c r="B19" s="204" t="s">
        <v>34</v>
      </c>
      <c r="C19" s="204">
        <v>2557</v>
      </c>
      <c r="D19" s="204">
        <v>8</v>
      </c>
      <c r="E19" s="204" t="s">
        <v>337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130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129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376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113</v>
      </c>
      <c r="B34" s="204" t="s">
        <v>103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114</v>
      </c>
      <c r="B35" s="210" t="s">
        <v>104</v>
      </c>
      <c r="C35" s="210">
        <v>330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99</v>
      </c>
      <c r="B36" s="208" t="s">
        <v>98</v>
      </c>
      <c r="C36" s="208">
        <v>1517.8</v>
      </c>
      <c r="D36" s="208">
        <v>0</v>
      </c>
      <c r="E36" s="208" t="s">
        <v>4</v>
      </c>
      <c r="F36" s="208" t="s">
        <v>6</v>
      </c>
    </row>
    <row r="37" spans="1:6" x14ac:dyDescent="0.35">
      <c r="A37" s="214" t="s">
        <v>100</v>
      </c>
      <c r="B37" s="210" t="s">
        <v>98</v>
      </c>
      <c r="C37" s="210">
        <f>3000-C36</f>
        <v>1482.2</v>
      </c>
      <c r="D37" s="210">
        <f>73.7</f>
        <v>73.7</v>
      </c>
      <c r="E37" s="210" t="s">
        <v>4</v>
      </c>
      <c r="F37" s="210" t="s">
        <v>6</v>
      </c>
    </row>
    <row r="38" spans="1:6" x14ac:dyDescent="0.35">
      <c r="A38" s="215" t="s">
        <v>363</v>
      </c>
      <c r="B38" s="216" t="s">
        <v>364</v>
      </c>
      <c r="C38" s="216">
        <v>10116.525395000001</v>
      </c>
      <c r="D38" s="216">
        <v>0</v>
      </c>
      <c r="E38" s="216" t="s">
        <v>4</v>
      </c>
      <c r="F38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37"/>
  <sheetViews>
    <sheetView zoomScale="85" zoomScaleNormal="85" workbookViewId="0">
      <selection activeCell="O7" sqref="O7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1" width="10.90625" style="5"/>
    <col min="12" max="12" width="9.26953125" style="5" customWidth="1"/>
    <col min="13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155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6">
        <v>28766.678</v>
      </c>
      <c r="E2" s="225"/>
      <c r="F2" s="218">
        <v>1</v>
      </c>
      <c r="G2" s="218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7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7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7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7">
        <f>32600</f>
        <v>32600</v>
      </c>
      <c r="E6" s="224"/>
      <c r="F6" s="219">
        <v>0.7</v>
      </c>
      <c r="G6" s="281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3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6" t="s">
        <v>42</v>
      </c>
      <c r="B8" s="218" t="s">
        <v>36</v>
      </c>
      <c r="C8" s="218" t="s">
        <v>34</v>
      </c>
      <c r="D8" s="236">
        <f>1357+468.996</f>
        <v>1825.9960000000001</v>
      </c>
      <c r="E8" s="225"/>
      <c r="F8" s="218">
        <v>1</v>
      </c>
      <c r="G8" s="218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7">
        <v>4613</v>
      </c>
      <c r="E9" s="224"/>
      <c r="F9" s="227">
        <v>1</v>
      </c>
      <c r="G9" s="227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7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7">
        <v>0</v>
      </c>
      <c r="E11" s="224"/>
      <c r="F11" s="224">
        <v>0.7</v>
      </c>
      <c r="G11" s="224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7">
        <f>13478</f>
        <v>13478</v>
      </c>
      <c r="E12" s="224"/>
      <c r="F12" s="224">
        <v>0.7</v>
      </c>
      <c r="G12" s="224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3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8" t="s">
        <v>69</v>
      </c>
      <c r="B14" s="229" t="s">
        <v>30</v>
      </c>
      <c r="C14" s="229" t="s">
        <v>34</v>
      </c>
      <c r="D14" s="231">
        <v>4200</v>
      </c>
      <c r="E14" s="230"/>
      <c r="F14" s="231">
        <v>1</v>
      </c>
      <c r="G14" s="231">
        <v>2</v>
      </c>
      <c r="H14" s="229" t="s">
        <v>7</v>
      </c>
      <c r="I14" s="229" t="s">
        <v>6</v>
      </c>
    </row>
    <row r="15" spans="1:9" x14ac:dyDescent="0.35">
      <c r="A15" s="215" t="s">
        <v>70</v>
      </c>
      <c r="B15" s="229" t="s">
        <v>33</v>
      </c>
      <c r="C15" s="229" t="s">
        <v>37</v>
      </c>
      <c r="D15" s="231">
        <v>2860.169492</v>
      </c>
      <c r="E15" s="230"/>
      <c r="F15" s="231">
        <v>1</v>
      </c>
      <c r="G15" s="231">
        <v>0.01</v>
      </c>
      <c r="H15" s="229" t="s">
        <v>4</v>
      </c>
      <c r="I15" s="229" t="s">
        <v>6</v>
      </c>
    </row>
    <row r="16" spans="1:9" x14ac:dyDescent="0.35">
      <c r="A16" s="228" t="s">
        <v>71</v>
      </c>
      <c r="B16" s="229" t="s">
        <v>34</v>
      </c>
      <c r="C16" s="229" t="s">
        <v>30</v>
      </c>
      <c r="D16" s="231">
        <v>3500</v>
      </c>
      <c r="E16" s="230"/>
      <c r="F16" s="231">
        <v>1</v>
      </c>
      <c r="G16" s="231">
        <v>2</v>
      </c>
      <c r="H16" s="229" t="s">
        <v>7</v>
      </c>
      <c r="I16" s="229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3">
        <v>2860.169492</v>
      </c>
      <c r="E17" s="232"/>
      <c r="F17" s="233">
        <v>1</v>
      </c>
      <c r="G17" s="233">
        <v>0</v>
      </c>
      <c r="H17" s="220" t="s">
        <v>4</v>
      </c>
      <c r="I17" s="220" t="s">
        <v>6</v>
      </c>
    </row>
    <row r="18" spans="1:9" x14ac:dyDescent="0.35">
      <c r="A18" s="235" t="s">
        <v>86</v>
      </c>
      <c r="B18" s="218" t="s">
        <v>30</v>
      </c>
      <c r="C18" s="218" t="s">
        <v>84</v>
      </c>
      <c r="D18" s="236">
        <v>5001</v>
      </c>
      <c r="E18" s="225"/>
      <c r="F18" s="236">
        <v>1</v>
      </c>
      <c r="G18" s="236">
        <v>2</v>
      </c>
      <c r="H18" s="218" t="s">
        <v>7</v>
      </c>
      <c r="I18" s="218" t="s">
        <v>6</v>
      </c>
    </row>
    <row r="19" spans="1:9" x14ac:dyDescent="0.35">
      <c r="A19" s="234" t="s">
        <v>90</v>
      </c>
      <c r="B19" s="220" t="s">
        <v>84</v>
      </c>
      <c r="C19" s="220" t="s">
        <v>30</v>
      </c>
      <c r="D19" s="233">
        <v>5001</v>
      </c>
      <c r="E19" s="232"/>
      <c r="F19" s="233">
        <v>1</v>
      </c>
      <c r="G19" s="233">
        <v>2</v>
      </c>
      <c r="H19" s="220" t="s">
        <v>7</v>
      </c>
      <c r="I19" s="220" t="s">
        <v>6</v>
      </c>
    </row>
    <row r="20" spans="1:9" x14ac:dyDescent="0.35">
      <c r="A20" s="237" t="s">
        <v>109</v>
      </c>
      <c r="B20" s="218" t="s">
        <v>33</v>
      </c>
      <c r="C20" s="218" t="s">
        <v>104</v>
      </c>
      <c r="D20" s="236">
        <v>5014.1242920000004</v>
      </c>
      <c r="E20" s="225"/>
      <c r="F20" s="236">
        <v>1</v>
      </c>
      <c r="G20" s="236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7">
        <v>7627.1186459999999</v>
      </c>
      <c r="E21" s="224"/>
      <c r="F21" s="227">
        <v>1</v>
      </c>
      <c r="G21" s="227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7">
        <v>7627.1186459999999</v>
      </c>
      <c r="E22" s="224"/>
      <c r="F22" s="227">
        <v>1</v>
      </c>
      <c r="G22" s="227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7">
        <v>1553.672292</v>
      </c>
      <c r="E23" s="224"/>
      <c r="F23" s="227">
        <v>1</v>
      </c>
      <c r="G23" s="227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7">
        <v>6780.6610170000004</v>
      </c>
      <c r="E24" s="224"/>
      <c r="F24" s="227">
        <v>1</v>
      </c>
      <c r="G24" s="227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3">
        <v>6780.6610170000004</v>
      </c>
      <c r="E25" s="232"/>
      <c r="F25" s="233">
        <v>1</v>
      </c>
      <c r="G25" s="233">
        <v>0.01</v>
      </c>
      <c r="H25" s="220" t="s">
        <v>4</v>
      </c>
      <c r="I25" s="220" t="s">
        <v>6</v>
      </c>
    </row>
    <row r="26" spans="1:9" x14ac:dyDescent="0.35">
      <c r="A26" s="238" t="s">
        <v>101</v>
      </c>
      <c r="B26" s="229" t="s">
        <v>98</v>
      </c>
      <c r="C26" s="229" t="s">
        <v>33</v>
      </c>
      <c r="D26" s="231">
        <v>3742.94</v>
      </c>
      <c r="E26" s="230">
        <v>0.4</v>
      </c>
      <c r="F26" s="231">
        <v>1</v>
      </c>
      <c r="G26" s="231">
        <v>0.01</v>
      </c>
      <c r="H26" s="229" t="s">
        <v>4</v>
      </c>
      <c r="I26" s="229" t="s">
        <v>6</v>
      </c>
    </row>
    <row r="27" spans="1:9" x14ac:dyDescent="0.35">
      <c r="A27" s="237" t="s">
        <v>366</v>
      </c>
      <c r="B27" s="218" t="s">
        <v>364</v>
      </c>
      <c r="C27" s="218" t="s">
        <v>85</v>
      </c>
      <c r="D27" s="248">
        <v>10000</v>
      </c>
      <c r="E27" s="225"/>
      <c r="F27" s="236">
        <v>1</v>
      </c>
      <c r="G27" s="233">
        <v>1</v>
      </c>
      <c r="H27" s="218" t="s">
        <v>4</v>
      </c>
      <c r="I27" s="218" t="s">
        <v>6</v>
      </c>
    </row>
    <row r="28" spans="1:9" x14ac:dyDescent="0.35">
      <c r="A28" s="212" t="s">
        <v>367</v>
      </c>
      <c r="B28" s="220" t="s">
        <v>85</v>
      </c>
      <c r="C28" s="220" t="s">
        <v>364</v>
      </c>
      <c r="D28" s="233">
        <v>10116.525395000001</v>
      </c>
      <c r="E28" s="232"/>
      <c r="F28" s="233">
        <v>1</v>
      </c>
      <c r="G28" s="233">
        <v>1</v>
      </c>
      <c r="H28" s="220" t="s">
        <v>4</v>
      </c>
      <c r="I28" s="220" t="s">
        <v>6</v>
      </c>
    </row>
    <row r="36" spans="7:8" x14ac:dyDescent="0.35">
      <c r="G36" s="227"/>
      <c r="H36" s="219"/>
    </row>
    <row r="37" spans="7:8" x14ac:dyDescent="0.35">
      <c r="G37" s="227"/>
      <c r="H37" s="219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10" sqref="A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9" t="s">
        <v>5</v>
      </c>
      <c r="B1" s="240" t="s">
        <v>15</v>
      </c>
      <c r="C1" s="240" t="s">
        <v>0</v>
      </c>
      <c r="D1" s="240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11" t="s">
        <v>128</v>
      </c>
      <c r="B8" s="219" t="s">
        <v>103</v>
      </c>
      <c r="C8" s="219" t="s">
        <v>4</v>
      </c>
      <c r="D8" s="219" t="s">
        <v>6</v>
      </c>
    </row>
    <row r="9" spans="1:4" x14ac:dyDescent="0.35">
      <c r="A9" s="12" t="s">
        <v>127</v>
      </c>
      <c r="B9" s="220" t="s">
        <v>104</v>
      </c>
      <c r="C9" s="220" t="s">
        <v>4</v>
      </c>
      <c r="D9" s="220" t="s">
        <v>6</v>
      </c>
    </row>
    <row r="10" spans="1:4" x14ac:dyDescent="0.35">
      <c r="A10" s="215" t="s">
        <v>365</v>
      </c>
      <c r="B10" s="229" t="s">
        <v>364</v>
      </c>
      <c r="C10" s="229" t="s">
        <v>4</v>
      </c>
      <c r="D10" s="229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131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G19" sqref="G19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6" t="s">
        <v>30</v>
      </c>
      <c r="C2" s="244">
        <f>26698</f>
        <v>26698</v>
      </c>
      <c r="D2" s="244">
        <v>2</v>
      </c>
      <c r="E2" s="244">
        <v>0.89658206299999998</v>
      </c>
      <c r="F2" s="244">
        <v>0.89658206299999998</v>
      </c>
      <c r="G2" s="244"/>
      <c r="H2" s="236" t="s">
        <v>29</v>
      </c>
      <c r="I2" s="236">
        <v>0.1</v>
      </c>
      <c r="J2" s="236" t="s">
        <v>7</v>
      </c>
      <c r="K2" s="236" t="s">
        <v>6</v>
      </c>
    </row>
    <row r="3" spans="1:11" ht="15" customHeight="1" x14ac:dyDescent="0.35">
      <c r="A3" s="209" t="s">
        <v>334</v>
      </c>
      <c r="B3" s="233" t="s">
        <v>33</v>
      </c>
      <c r="C3" s="245">
        <v>2583</v>
      </c>
      <c r="D3" s="245">
        <v>591.55999999999995</v>
      </c>
      <c r="E3" s="245">
        <v>1</v>
      </c>
      <c r="F3" s="245">
        <v>1</v>
      </c>
      <c r="G3" s="245"/>
      <c r="H3" s="233" t="s">
        <v>29</v>
      </c>
      <c r="I3" s="233">
        <v>1</v>
      </c>
      <c r="J3" s="233" t="s">
        <v>4</v>
      </c>
      <c r="K3" s="233" t="s">
        <v>6</v>
      </c>
    </row>
    <row r="4" spans="1:11" x14ac:dyDescent="0.35">
      <c r="A4" s="243" t="s">
        <v>54</v>
      </c>
      <c r="B4" s="231" t="s">
        <v>34</v>
      </c>
      <c r="C4" s="246">
        <f>3000</f>
        <v>3000</v>
      </c>
      <c r="D4" s="247">
        <v>4</v>
      </c>
      <c r="E4" s="247">
        <v>0.92</v>
      </c>
      <c r="F4" s="247">
        <v>0.92</v>
      </c>
      <c r="G4" s="247"/>
      <c r="H4" s="231" t="s">
        <v>29</v>
      </c>
      <c r="I4" s="231">
        <v>0.1</v>
      </c>
      <c r="J4" s="231" t="s">
        <v>7</v>
      </c>
      <c r="K4" s="2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C2" sqref="C2:F3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1" t="s">
        <v>55</v>
      </c>
      <c r="B2" s="231" t="s">
        <v>31</v>
      </c>
      <c r="C2" s="230">
        <f>20414989</f>
        <v>20414989</v>
      </c>
      <c r="D2" s="229">
        <f>C2*F2</f>
        <v>18373490.100000001</v>
      </c>
      <c r="E2" s="231">
        <v>0.2</v>
      </c>
      <c r="F2" s="231">
        <v>0.9</v>
      </c>
      <c r="G2" s="231" t="s">
        <v>29</v>
      </c>
      <c r="H2" s="231">
        <v>1</v>
      </c>
      <c r="I2" s="231" t="s">
        <v>8</v>
      </c>
      <c r="J2" s="231" t="s">
        <v>6</v>
      </c>
    </row>
    <row r="3" spans="1:10" x14ac:dyDescent="0.35">
      <c r="A3" s="242" t="s">
        <v>56</v>
      </c>
      <c r="B3" s="231" t="s">
        <v>35</v>
      </c>
      <c r="C3" s="230">
        <f>3307600</f>
        <v>3307600</v>
      </c>
      <c r="D3" s="229">
        <f>C3*F3</f>
        <v>2976840</v>
      </c>
      <c r="E3" s="231">
        <v>0.2</v>
      </c>
      <c r="F3" s="231">
        <v>0.9</v>
      </c>
      <c r="G3" s="231" t="s">
        <v>29</v>
      </c>
      <c r="H3" s="231">
        <v>1</v>
      </c>
      <c r="I3" s="231" t="s">
        <v>8</v>
      </c>
      <c r="J3" s="231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J2" sqref="J2:J169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128</v>
      </c>
      <c r="H1" s="29" t="s">
        <v>127</v>
      </c>
      <c r="I1" s="215" t="s">
        <v>365</v>
      </c>
    </row>
    <row r="2" spans="1:11" s="249" customFormat="1" ht="13" x14ac:dyDescent="0.3">
      <c r="A2" s="249">
        <v>38627.656022743329</v>
      </c>
      <c r="B2" s="249">
        <v>11835.47284307454</v>
      </c>
      <c r="C2" s="250">
        <v>9779.8591761418302</v>
      </c>
      <c r="D2" s="250">
        <v>1194.729528534212</v>
      </c>
      <c r="E2" s="250">
        <v>0</v>
      </c>
      <c r="F2" s="250">
        <v>6779.6610170000004</v>
      </c>
      <c r="G2" s="250">
        <v>0</v>
      </c>
      <c r="H2" s="250">
        <v>0</v>
      </c>
      <c r="I2" s="249">
        <v>10116.525395000001</v>
      </c>
    </row>
    <row r="3" spans="1:11" s="249" customFormat="1" ht="13" x14ac:dyDescent="0.3">
      <c r="A3" s="249">
        <v>42028.2839367165</v>
      </c>
      <c r="B3" s="249">
        <v>11835.47284307454</v>
      </c>
      <c r="C3" s="250">
        <v>8281.4230000000007</v>
      </c>
      <c r="D3" s="250">
        <v>1194.729528534212</v>
      </c>
      <c r="E3" s="250">
        <v>0</v>
      </c>
      <c r="F3" s="250">
        <v>6779.6610170000004</v>
      </c>
      <c r="G3" s="250">
        <v>0</v>
      </c>
      <c r="H3" s="250">
        <v>0</v>
      </c>
      <c r="I3" s="249">
        <v>10116.525395000001</v>
      </c>
    </row>
    <row r="4" spans="1:11" s="249" customFormat="1" ht="13" x14ac:dyDescent="0.3">
      <c r="A4" s="249">
        <v>41474.455783146885</v>
      </c>
      <c r="B4" s="249">
        <v>11835.47284307454</v>
      </c>
      <c r="C4" s="250">
        <v>7831.9400212765995</v>
      </c>
      <c r="D4" s="250">
        <v>1194.729528534212</v>
      </c>
      <c r="E4" s="250">
        <v>0</v>
      </c>
      <c r="F4" s="250">
        <v>6779.6610170000004</v>
      </c>
      <c r="G4" s="250">
        <v>0</v>
      </c>
      <c r="H4" s="250">
        <v>0</v>
      </c>
      <c r="I4" s="249">
        <v>10116.525395000001</v>
      </c>
    </row>
    <row r="5" spans="1:11" s="249" customFormat="1" ht="13" x14ac:dyDescent="0.3">
      <c r="A5" s="249">
        <v>41617.48565436848</v>
      </c>
      <c r="B5" s="249">
        <v>11835.47284307454</v>
      </c>
      <c r="C5" s="250">
        <v>10008.77299350282</v>
      </c>
      <c r="D5" s="250">
        <v>1194.729528534212</v>
      </c>
      <c r="E5" s="250">
        <v>0</v>
      </c>
      <c r="F5" s="250">
        <v>6779.6610170000004</v>
      </c>
      <c r="G5" s="250">
        <v>0</v>
      </c>
      <c r="H5" s="250">
        <v>0</v>
      </c>
      <c r="I5" s="249">
        <v>10116.525395000001</v>
      </c>
      <c r="K5" s="251"/>
    </row>
    <row r="6" spans="1:11" s="249" customFormat="1" ht="13" x14ac:dyDescent="0.3">
      <c r="A6" s="249">
        <v>40803.821207472291</v>
      </c>
      <c r="B6" s="249">
        <v>11851.182843924889</v>
      </c>
      <c r="C6" s="250">
        <v>8961.4193361702</v>
      </c>
      <c r="D6" s="250">
        <v>1194.729528534212</v>
      </c>
      <c r="E6" s="250">
        <v>0</v>
      </c>
      <c r="F6" s="250">
        <v>6779.6610170000004</v>
      </c>
      <c r="G6" s="250">
        <v>0</v>
      </c>
      <c r="H6" s="250">
        <v>0</v>
      </c>
      <c r="I6" s="249">
        <v>10116.525395000001</v>
      </c>
    </row>
    <row r="7" spans="1:11" s="249" customFormat="1" ht="13" x14ac:dyDescent="0.3">
      <c r="A7" s="249">
        <v>37447.755682309049</v>
      </c>
      <c r="B7" s="249">
        <v>11882.602845625599</v>
      </c>
      <c r="C7" s="250">
        <v>8637.9358468085102</v>
      </c>
      <c r="D7" s="250">
        <v>1292.686005011112</v>
      </c>
      <c r="E7" s="250">
        <v>0</v>
      </c>
      <c r="F7" s="250">
        <v>6779.6610170000004</v>
      </c>
      <c r="G7" s="250">
        <v>0</v>
      </c>
      <c r="H7" s="250">
        <v>0</v>
      </c>
      <c r="I7" s="249">
        <v>10116.525395000001</v>
      </c>
    </row>
    <row r="8" spans="1:11" s="249" customFormat="1" ht="13" x14ac:dyDescent="0.3">
      <c r="A8" s="249">
        <v>36103.774463628011</v>
      </c>
      <c r="B8" s="249">
        <v>11898.312846475948</v>
      </c>
      <c r="C8" s="250">
        <v>7383.2222553191496</v>
      </c>
      <c r="D8" s="250">
        <v>1390.642481488012</v>
      </c>
      <c r="E8" s="250">
        <v>0</v>
      </c>
      <c r="F8" s="250">
        <v>6779.6610170000004</v>
      </c>
      <c r="G8" s="250">
        <v>0</v>
      </c>
      <c r="H8" s="250">
        <v>0</v>
      </c>
      <c r="I8" s="249">
        <v>10116.525395000001</v>
      </c>
    </row>
    <row r="9" spans="1:11" s="249" customFormat="1" ht="13" x14ac:dyDescent="0.3">
      <c r="A9" s="249">
        <v>39057.19896927126</v>
      </c>
      <c r="B9" s="249">
        <v>11914.022847326309</v>
      </c>
      <c r="C9" s="250">
        <v>7502.5396170212698</v>
      </c>
      <c r="D9" s="250">
        <v>1483.443353939811</v>
      </c>
      <c r="E9" s="250">
        <v>0</v>
      </c>
      <c r="F9" s="250">
        <v>6779.6610170000004</v>
      </c>
      <c r="G9" s="250">
        <v>0</v>
      </c>
      <c r="H9" s="250">
        <v>0</v>
      </c>
      <c r="I9" s="249">
        <v>10116.525395000001</v>
      </c>
    </row>
    <row r="10" spans="1:11" s="249" customFormat="1" ht="13" x14ac:dyDescent="0.3">
      <c r="A10" s="249">
        <v>39793.091872328725</v>
      </c>
      <c r="B10" s="249">
        <v>11914.022847326309</v>
      </c>
      <c r="C10" s="250">
        <v>7534.8562340425497</v>
      </c>
      <c r="D10" s="250">
        <v>1581.399830416711</v>
      </c>
      <c r="E10" s="250">
        <v>0</v>
      </c>
      <c r="F10" s="250">
        <v>6779.6610170000004</v>
      </c>
      <c r="G10" s="250">
        <v>0</v>
      </c>
      <c r="H10" s="250">
        <v>0</v>
      </c>
      <c r="I10" s="249">
        <v>10116.525395000001</v>
      </c>
    </row>
    <row r="11" spans="1:11" s="249" customFormat="1" ht="13" x14ac:dyDescent="0.3">
      <c r="A11" s="249">
        <v>38571.938334745544</v>
      </c>
      <c r="B11" s="249">
        <v>11914.022847326309</v>
      </c>
      <c r="C11" s="250">
        <v>8215.5816595744691</v>
      </c>
      <c r="D11" s="250">
        <v>1581.399830416711</v>
      </c>
      <c r="E11" s="250">
        <v>0</v>
      </c>
      <c r="F11" s="250">
        <v>6779.6610170000004</v>
      </c>
      <c r="G11" s="250">
        <v>0</v>
      </c>
      <c r="H11" s="250">
        <v>0</v>
      </c>
      <c r="I11" s="249">
        <v>10116.525395000001</v>
      </c>
    </row>
    <row r="12" spans="1:11" s="249" customFormat="1" ht="13" x14ac:dyDescent="0.3">
      <c r="A12" s="249">
        <v>37154.668425531905</v>
      </c>
      <c r="B12" s="249">
        <v>11914.022847326309</v>
      </c>
      <c r="C12" s="250">
        <v>10254.13419148936</v>
      </c>
      <c r="D12" s="250">
        <v>1632.955870667711</v>
      </c>
      <c r="E12" s="250">
        <v>578.16100895</v>
      </c>
      <c r="F12" s="250">
        <v>6779.6610170000004</v>
      </c>
      <c r="G12" s="250">
        <v>0</v>
      </c>
      <c r="H12" s="250">
        <v>0</v>
      </c>
      <c r="I12" s="249">
        <v>10116.525395000001</v>
      </c>
    </row>
    <row r="13" spans="1:11" s="249" customFormat="1" ht="13" x14ac:dyDescent="0.3">
      <c r="A13" s="249">
        <v>37945.551297872342</v>
      </c>
      <c r="B13" s="249">
        <v>11898.312846475948</v>
      </c>
      <c r="C13" s="250">
        <v>11911.795787234039</v>
      </c>
      <c r="D13" s="250">
        <v>1632.955870667711</v>
      </c>
      <c r="E13" s="250">
        <v>5000</v>
      </c>
      <c r="F13" s="250">
        <v>6779.6610170000004</v>
      </c>
      <c r="G13" s="250">
        <v>818</v>
      </c>
      <c r="H13" s="250">
        <v>0</v>
      </c>
      <c r="I13" s="249">
        <v>10116.525395000001</v>
      </c>
    </row>
    <row r="14" spans="1:11" s="249" customFormat="1" ht="13" x14ac:dyDescent="0.3">
      <c r="A14" s="249">
        <v>38828.692659574474</v>
      </c>
      <c r="B14" s="249">
        <v>11882.602845625599</v>
      </c>
      <c r="C14" s="250">
        <v>13255.863829787231</v>
      </c>
      <c r="D14" s="250">
        <v>1581.399830416711</v>
      </c>
      <c r="E14" s="250">
        <v>5000</v>
      </c>
      <c r="F14" s="250">
        <v>6779.6610170000004</v>
      </c>
      <c r="G14" s="250">
        <v>818</v>
      </c>
      <c r="H14" s="250">
        <v>330</v>
      </c>
      <c r="I14" s="249">
        <v>10116.525395000001</v>
      </c>
    </row>
    <row r="15" spans="1:11" s="249" customFormat="1" ht="13" x14ac:dyDescent="0.3">
      <c r="A15" s="249">
        <v>39190.304702127658</v>
      </c>
      <c r="B15" s="249">
        <v>11882.602845625599</v>
      </c>
      <c r="C15" s="250">
        <v>13215.69246808511</v>
      </c>
      <c r="D15" s="250">
        <v>1607.177850542211</v>
      </c>
      <c r="E15" s="250">
        <v>5000</v>
      </c>
      <c r="F15" s="250">
        <v>6779.6610170000004</v>
      </c>
      <c r="G15" s="250">
        <v>818</v>
      </c>
      <c r="H15" s="250">
        <v>77.210303929999995</v>
      </c>
      <c r="I15" s="249">
        <v>10116.525395000001</v>
      </c>
    </row>
    <row r="16" spans="1:11" s="249" customFormat="1" ht="13" x14ac:dyDescent="0.3">
      <c r="A16" s="249">
        <v>38449.215404255323</v>
      </c>
      <c r="B16" s="249">
        <v>11898.312846475948</v>
      </c>
      <c r="C16" s="250">
        <v>12525.34157446809</v>
      </c>
      <c r="D16" s="250">
        <v>1581.399830416711</v>
      </c>
      <c r="E16" s="250">
        <v>5000</v>
      </c>
      <c r="F16" s="250">
        <v>6779.6610170000004</v>
      </c>
      <c r="G16" s="250">
        <v>818</v>
      </c>
      <c r="H16" s="250">
        <v>0</v>
      </c>
      <c r="I16" s="249">
        <v>10116.525395000001</v>
      </c>
    </row>
    <row r="17" spans="1:9" s="249" customFormat="1" ht="13" x14ac:dyDescent="0.3">
      <c r="A17" s="249">
        <v>38150.137382978719</v>
      </c>
      <c r="B17" s="249">
        <v>11914.022847326309</v>
      </c>
      <c r="C17" s="250">
        <v>11698.834000000001</v>
      </c>
      <c r="D17" s="250">
        <v>1581.399830416711</v>
      </c>
      <c r="E17" s="250">
        <v>5000</v>
      </c>
      <c r="F17" s="250">
        <v>6779.6610170000004</v>
      </c>
      <c r="G17" s="250">
        <v>0</v>
      </c>
      <c r="H17" s="250">
        <v>0</v>
      </c>
      <c r="I17" s="249">
        <v>10116.525395000001</v>
      </c>
    </row>
    <row r="18" spans="1:9" s="249" customFormat="1" ht="13" x14ac:dyDescent="0.3">
      <c r="A18" s="249">
        <v>43484.028780960543</v>
      </c>
      <c r="B18" s="249">
        <v>12163.184369956309</v>
      </c>
      <c r="C18" s="250">
        <v>11907.616212765961</v>
      </c>
      <c r="D18" s="250">
        <v>1581.399830416711</v>
      </c>
      <c r="E18" s="250">
        <v>0</v>
      </c>
      <c r="F18" s="250">
        <v>6779.6610170000004</v>
      </c>
      <c r="G18" s="250">
        <v>0</v>
      </c>
      <c r="H18" s="250">
        <v>0</v>
      </c>
      <c r="I18" s="249">
        <v>10116.525395000001</v>
      </c>
    </row>
    <row r="19" spans="1:9" s="249" customFormat="1" ht="13" x14ac:dyDescent="0.3">
      <c r="A19" s="249">
        <v>42197.865713513769</v>
      </c>
      <c r="B19" s="249">
        <v>10571.615847326309</v>
      </c>
      <c r="C19" s="250">
        <v>9708.3036808510606</v>
      </c>
      <c r="D19" s="250">
        <v>1581.399830416711</v>
      </c>
      <c r="E19" s="250">
        <v>0</v>
      </c>
      <c r="F19" s="250">
        <v>5734.7610169999998</v>
      </c>
      <c r="G19" s="250">
        <v>0</v>
      </c>
      <c r="H19" s="250">
        <v>0</v>
      </c>
      <c r="I19" s="249">
        <v>9491.8915450099994</v>
      </c>
    </row>
    <row r="20" spans="1:9" s="249" customFormat="1" ht="13" x14ac:dyDescent="0.3">
      <c r="A20" s="249">
        <v>45825.588701188055</v>
      </c>
      <c r="B20" s="249">
        <v>10555.905846475949</v>
      </c>
      <c r="C20" s="250">
        <v>9516.43019489361</v>
      </c>
      <c r="D20" s="250">
        <v>1581.399830416711</v>
      </c>
      <c r="E20" s="250">
        <v>0</v>
      </c>
      <c r="F20" s="250">
        <v>4690.3208989100003</v>
      </c>
      <c r="G20" s="250">
        <v>0</v>
      </c>
      <c r="H20" s="250">
        <v>0</v>
      </c>
      <c r="I20" s="249">
        <v>8455.7293013500002</v>
      </c>
    </row>
    <row r="21" spans="1:9" s="249" customFormat="1" ht="13" x14ac:dyDescent="0.3">
      <c r="A21" s="249">
        <v>46181.414338852679</v>
      </c>
      <c r="B21" s="249">
        <v>10540.1958456256</v>
      </c>
      <c r="C21" s="250">
        <v>9557.5457446808505</v>
      </c>
      <c r="D21" s="250">
        <v>1426.7317096637109</v>
      </c>
      <c r="E21" s="250">
        <v>0</v>
      </c>
      <c r="F21" s="250">
        <v>3645.8807808299998</v>
      </c>
      <c r="G21" s="250">
        <v>0</v>
      </c>
      <c r="H21" s="250">
        <v>0</v>
      </c>
      <c r="I21" s="249">
        <v>7419.5670576800003</v>
      </c>
    </row>
    <row r="22" spans="1:9" s="249" customFormat="1" ht="13" x14ac:dyDescent="0.3">
      <c r="A22" s="249">
        <v>45351.038634703211</v>
      </c>
      <c r="B22" s="249">
        <v>10524.485844775239</v>
      </c>
      <c r="C22" s="250">
        <v>9243.3478723404296</v>
      </c>
      <c r="D22" s="250">
        <v>1323.6196291617121</v>
      </c>
      <c r="E22" s="250">
        <v>0</v>
      </c>
      <c r="F22" s="250">
        <v>2601.4406627399999</v>
      </c>
      <c r="G22" s="250">
        <v>0</v>
      </c>
      <c r="H22" s="250">
        <v>0</v>
      </c>
      <c r="I22" s="249">
        <v>6383.4048140200002</v>
      </c>
    </row>
    <row r="23" spans="1:9" s="249" customFormat="1" ht="13" x14ac:dyDescent="0.3">
      <c r="A23" s="249">
        <v>43451.833841265267</v>
      </c>
      <c r="B23" s="249">
        <v>10508.77584392489</v>
      </c>
      <c r="C23" s="250">
        <v>8758.1370425531895</v>
      </c>
      <c r="D23" s="250">
        <v>1246.285568785212</v>
      </c>
      <c r="E23" s="250">
        <v>0</v>
      </c>
      <c r="F23" s="250">
        <v>1557.0005446499999</v>
      </c>
      <c r="G23" s="250">
        <v>0</v>
      </c>
      <c r="H23" s="250">
        <v>0</v>
      </c>
      <c r="I23" s="249">
        <v>5347.2425703600002</v>
      </c>
    </row>
    <row r="24" spans="1:9" s="249" customFormat="1" ht="13" x14ac:dyDescent="0.3">
      <c r="A24" s="249">
        <v>39614.922223695714</v>
      </c>
      <c r="B24" s="249">
        <v>10493.065843074541</v>
      </c>
      <c r="C24" s="250">
        <v>8835.8300425531907</v>
      </c>
      <c r="D24" s="250">
        <v>1194.729528534212</v>
      </c>
      <c r="E24" s="250">
        <v>0</v>
      </c>
      <c r="F24" s="250">
        <v>2412.11279491</v>
      </c>
      <c r="G24" s="250">
        <v>0</v>
      </c>
      <c r="H24" s="250">
        <v>0</v>
      </c>
      <c r="I24" s="249">
        <v>6210.6326950499997</v>
      </c>
    </row>
    <row r="25" spans="1:9" s="249" customFormat="1" ht="13" x14ac:dyDescent="0.3">
      <c r="A25" s="249">
        <v>37718.216670023583</v>
      </c>
      <c r="B25" s="249">
        <v>10493.065843074541</v>
      </c>
      <c r="C25" s="250">
        <v>8586.8323021276592</v>
      </c>
      <c r="D25" s="250">
        <v>1194.729528534212</v>
      </c>
      <c r="E25" s="250">
        <v>0</v>
      </c>
      <c r="F25" s="250">
        <v>3457.0127949100001</v>
      </c>
      <c r="G25" s="250">
        <v>0</v>
      </c>
      <c r="H25" s="250">
        <v>0</v>
      </c>
      <c r="I25" s="249">
        <v>7255.5326950500003</v>
      </c>
    </row>
    <row r="26" spans="1:9" s="249" customFormat="1" ht="13" x14ac:dyDescent="0.3">
      <c r="A26" s="249">
        <v>36014.779270114654</v>
      </c>
      <c r="B26" s="249">
        <v>10493.065843074541</v>
      </c>
      <c r="C26" s="250">
        <v>8631.3303617021193</v>
      </c>
      <c r="D26" s="250">
        <v>1184.791349728639</v>
      </c>
      <c r="E26" s="250">
        <v>0</v>
      </c>
      <c r="F26" s="250">
        <v>4501.9137809599997</v>
      </c>
      <c r="G26" s="250">
        <v>0</v>
      </c>
      <c r="H26" s="250">
        <v>0</v>
      </c>
      <c r="I26" s="249">
        <v>8300.4514299900002</v>
      </c>
    </row>
    <row r="27" spans="1:9" s="249" customFormat="1" ht="13" x14ac:dyDescent="0.3">
      <c r="A27" s="249">
        <v>33739.189212433041</v>
      </c>
      <c r="B27" s="249">
        <v>10493.065843074541</v>
      </c>
      <c r="C27" s="250">
        <v>8211.7549999999992</v>
      </c>
      <c r="D27" s="250">
        <v>1184.791349728639</v>
      </c>
      <c r="E27" s="250">
        <v>0</v>
      </c>
      <c r="F27" s="250">
        <v>5546.8137809600003</v>
      </c>
      <c r="G27" s="250">
        <v>0</v>
      </c>
      <c r="H27" s="250">
        <v>0</v>
      </c>
      <c r="I27" s="249">
        <v>9345.3514299899998</v>
      </c>
    </row>
    <row r="28" spans="1:9" s="249" customFormat="1" ht="13" x14ac:dyDescent="0.3">
      <c r="A28" s="249">
        <v>33236.301711254804</v>
      </c>
      <c r="B28" s="249">
        <v>10493.065843074541</v>
      </c>
      <c r="C28" s="250">
        <v>7769.0100212766001</v>
      </c>
      <c r="D28" s="250">
        <v>1184.791349728639</v>
      </c>
      <c r="E28" s="250">
        <v>0</v>
      </c>
      <c r="F28" s="250">
        <v>5747.0736735</v>
      </c>
      <c r="G28" s="250">
        <v>0</v>
      </c>
      <c r="H28" s="250">
        <v>0</v>
      </c>
      <c r="I28" s="249">
        <v>9545.6113225400004</v>
      </c>
    </row>
    <row r="29" spans="1:9" s="249" customFormat="1" ht="13" x14ac:dyDescent="0.3">
      <c r="A29" s="249">
        <v>33766.297361937497</v>
      </c>
      <c r="B29" s="249">
        <v>10493.065843074541</v>
      </c>
      <c r="C29" s="250">
        <v>7590.53517021277</v>
      </c>
      <c r="D29" s="250">
        <v>1184.791349728639</v>
      </c>
      <c r="E29" s="250">
        <v>0</v>
      </c>
      <c r="F29" s="250">
        <v>4702.1736735000004</v>
      </c>
      <c r="G29" s="250">
        <v>0</v>
      </c>
      <c r="H29" s="250">
        <v>0</v>
      </c>
      <c r="I29" s="249">
        <v>8500.7113225400008</v>
      </c>
    </row>
    <row r="30" spans="1:9" s="249" customFormat="1" ht="13" x14ac:dyDescent="0.3">
      <c r="A30" s="249">
        <v>34973.519723371748</v>
      </c>
      <c r="B30" s="249">
        <v>10508.77584392489</v>
      </c>
      <c r="C30" s="250">
        <v>7411.6408297872294</v>
      </c>
      <c r="D30" s="250">
        <v>1184.791349728639</v>
      </c>
      <c r="E30" s="250">
        <v>0</v>
      </c>
      <c r="F30" s="250">
        <v>3656.8137915900002</v>
      </c>
      <c r="G30" s="250">
        <v>0</v>
      </c>
      <c r="H30" s="250">
        <v>0</v>
      </c>
      <c r="I30" s="249">
        <v>7447.0735661899998</v>
      </c>
    </row>
    <row r="31" spans="1:9" s="249" customFormat="1" ht="13" x14ac:dyDescent="0.3">
      <c r="A31" s="249">
        <v>37665.9232688415</v>
      </c>
      <c r="B31" s="249">
        <v>10540.1958456256</v>
      </c>
      <c r="C31" s="250">
        <v>7619.5787068085101</v>
      </c>
      <c r="D31" s="250">
        <v>1282.747826205539</v>
      </c>
      <c r="E31" s="250">
        <v>0</v>
      </c>
      <c r="F31" s="250">
        <v>2610.9940277599999</v>
      </c>
      <c r="G31" s="250">
        <v>0</v>
      </c>
      <c r="H31" s="250">
        <v>0</v>
      </c>
      <c r="I31" s="249">
        <v>6384.69805352</v>
      </c>
    </row>
    <row r="32" spans="1:9" s="249" customFormat="1" ht="13" x14ac:dyDescent="0.3">
      <c r="A32" s="249">
        <v>41983.042711090522</v>
      </c>
      <c r="B32" s="249">
        <v>10555.905846475949</v>
      </c>
      <c r="C32" s="250">
        <v>8004.7961753191503</v>
      </c>
      <c r="D32" s="250">
        <v>1380.7043026824381</v>
      </c>
      <c r="E32" s="250">
        <v>0</v>
      </c>
      <c r="F32" s="250">
        <v>2600.5208989100001</v>
      </c>
      <c r="G32" s="250">
        <v>0</v>
      </c>
      <c r="H32" s="250">
        <v>0</v>
      </c>
      <c r="I32" s="249">
        <v>6365.9470502499998</v>
      </c>
    </row>
    <row r="33" spans="1:9" s="249" customFormat="1" ht="13" x14ac:dyDescent="0.3">
      <c r="A33" s="249">
        <v>46153.957288194048</v>
      </c>
      <c r="B33" s="249">
        <v>10571.615847326309</v>
      </c>
      <c r="C33" s="250">
        <v>8536.4285370212692</v>
      </c>
      <c r="D33" s="250">
        <v>1473.505175134238</v>
      </c>
      <c r="E33" s="250">
        <v>0</v>
      </c>
      <c r="F33" s="250">
        <v>3644.9610170000001</v>
      </c>
      <c r="G33" s="250">
        <v>0</v>
      </c>
      <c r="H33" s="250">
        <v>0</v>
      </c>
      <c r="I33" s="249">
        <v>7402.1092939099999</v>
      </c>
    </row>
    <row r="34" spans="1:9" s="249" customFormat="1" ht="13" x14ac:dyDescent="0.3">
      <c r="A34" s="249">
        <v>48661.767315991405</v>
      </c>
      <c r="B34" s="249">
        <v>10571.615847326309</v>
      </c>
      <c r="C34" s="250">
        <v>9024.4651540425493</v>
      </c>
      <c r="D34" s="250">
        <v>1571.461651611138</v>
      </c>
      <c r="E34" s="250">
        <v>0</v>
      </c>
      <c r="F34" s="250">
        <v>4689.8610170000002</v>
      </c>
      <c r="G34" s="250">
        <v>0</v>
      </c>
      <c r="H34" s="250">
        <v>0</v>
      </c>
      <c r="I34" s="249">
        <v>8447.0092939099995</v>
      </c>
    </row>
    <row r="35" spans="1:9" s="249" customFormat="1" ht="13" x14ac:dyDescent="0.3">
      <c r="A35" s="249">
        <v>43071.357000003001</v>
      </c>
      <c r="B35" s="249">
        <v>10571.615847326309</v>
      </c>
      <c r="C35" s="250">
        <v>9739.79165957447</v>
      </c>
      <c r="D35" s="250">
        <v>1571.461651611138</v>
      </c>
      <c r="E35" s="250">
        <v>0</v>
      </c>
      <c r="F35" s="250">
        <v>5734.7610169999998</v>
      </c>
      <c r="G35" s="250">
        <v>0</v>
      </c>
      <c r="H35" s="250">
        <v>0</v>
      </c>
      <c r="I35" s="249">
        <v>9491.909293910001</v>
      </c>
    </row>
    <row r="36" spans="1:9" s="249" customFormat="1" ht="13" x14ac:dyDescent="0.3">
      <c r="A36" s="249">
        <v>43116.924251369106</v>
      </c>
      <c r="B36" s="249">
        <v>11914.022847326309</v>
      </c>
      <c r="C36" s="250">
        <v>11252.320514465309</v>
      </c>
      <c r="D36" s="250">
        <v>1623.017691862138</v>
      </c>
      <c r="E36" s="250">
        <v>0</v>
      </c>
      <c r="F36" s="250">
        <v>6779.6610170000004</v>
      </c>
      <c r="G36" s="250">
        <v>0</v>
      </c>
      <c r="H36" s="250">
        <v>0</v>
      </c>
      <c r="I36" s="249">
        <v>10116.525395000001</v>
      </c>
    </row>
    <row r="37" spans="1:9" s="249" customFormat="1" ht="13" x14ac:dyDescent="0.3">
      <c r="A37" s="249">
        <v>44206.186042553192</v>
      </c>
      <c r="B37" s="249">
        <v>11898.312846475948</v>
      </c>
      <c r="C37" s="250">
        <v>12892.866787234039</v>
      </c>
      <c r="D37" s="250">
        <v>1623.017691862138</v>
      </c>
      <c r="E37" s="250">
        <v>0</v>
      </c>
      <c r="F37" s="250">
        <v>6779.6610170000004</v>
      </c>
      <c r="G37" s="250">
        <v>0</v>
      </c>
      <c r="H37" s="250">
        <v>0</v>
      </c>
      <c r="I37" s="249">
        <v>10116.525395000001</v>
      </c>
    </row>
    <row r="38" spans="1:9" s="249" customFormat="1" ht="13" x14ac:dyDescent="0.3">
      <c r="A38" s="249">
        <v>44422.378851063833</v>
      </c>
      <c r="B38" s="249">
        <v>11882.602845625599</v>
      </c>
      <c r="C38" s="250">
        <v>14028.506829787231</v>
      </c>
      <c r="D38" s="250">
        <v>1571.461651611138</v>
      </c>
      <c r="E38" s="250">
        <v>0</v>
      </c>
      <c r="F38" s="250">
        <v>6779.6610170000004</v>
      </c>
      <c r="G38" s="250">
        <v>0</v>
      </c>
      <c r="H38" s="250">
        <v>0</v>
      </c>
      <c r="I38" s="249">
        <v>10116.525395000001</v>
      </c>
    </row>
    <row r="39" spans="1:9" s="249" customFormat="1" ht="13" x14ac:dyDescent="0.3">
      <c r="A39" s="249">
        <v>44306.859893617016</v>
      </c>
      <c r="B39" s="249">
        <v>11882.602845625599</v>
      </c>
      <c r="C39" s="250">
        <v>14095.761468085109</v>
      </c>
      <c r="D39" s="250">
        <v>1597.239671736638</v>
      </c>
      <c r="E39" s="250">
        <v>0</v>
      </c>
      <c r="F39" s="250">
        <v>6779.6610170000004</v>
      </c>
      <c r="G39" s="250">
        <v>0</v>
      </c>
      <c r="H39" s="250">
        <v>0</v>
      </c>
      <c r="I39" s="249">
        <v>10116.525395000001</v>
      </c>
    </row>
    <row r="40" spans="1:9" s="249" customFormat="1" ht="13" x14ac:dyDescent="0.3">
      <c r="A40" s="249">
        <v>43587.169510638298</v>
      </c>
      <c r="B40" s="249">
        <v>11898.312846475948</v>
      </c>
      <c r="C40" s="250">
        <v>13723.783574468089</v>
      </c>
      <c r="D40" s="250">
        <v>1571.461651611138</v>
      </c>
      <c r="E40" s="250">
        <v>0</v>
      </c>
      <c r="F40" s="250">
        <v>6779.6610170000004</v>
      </c>
      <c r="G40" s="250">
        <v>0</v>
      </c>
      <c r="H40" s="250">
        <v>0</v>
      </c>
      <c r="I40" s="249">
        <v>10116.525395000001</v>
      </c>
    </row>
    <row r="41" spans="1:9" s="249" customFormat="1" ht="13" x14ac:dyDescent="0.3">
      <c r="A41" s="249">
        <v>43609.485042553191</v>
      </c>
      <c r="B41" s="249">
        <v>11914.022847326309</v>
      </c>
      <c r="C41" s="250">
        <v>12911.666000000001</v>
      </c>
      <c r="D41" s="250">
        <v>1571.461651611138</v>
      </c>
      <c r="E41" s="250">
        <v>0</v>
      </c>
      <c r="F41" s="250">
        <v>5990.2735120899997</v>
      </c>
      <c r="G41" s="250">
        <v>0</v>
      </c>
      <c r="H41" s="250">
        <v>0</v>
      </c>
      <c r="I41" s="249">
        <v>9747.421789</v>
      </c>
    </row>
    <row r="42" spans="1:9" s="249" customFormat="1" ht="13" x14ac:dyDescent="0.3">
      <c r="A42" s="249">
        <v>44671.613808510643</v>
      </c>
      <c r="B42" s="249">
        <v>11914.022847326309</v>
      </c>
      <c r="C42" s="250">
        <v>12062.391489361698</v>
      </c>
      <c r="D42" s="250">
        <v>1571.461651611138</v>
      </c>
      <c r="E42" s="250">
        <v>0</v>
      </c>
      <c r="F42" s="250">
        <v>4945.3735120900001</v>
      </c>
      <c r="G42" s="250">
        <v>0</v>
      </c>
      <c r="H42" s="250">
        <v>0</v>
      </c>
      <c r="I42" s="249">
        <v>8702.5217890000004</v>
      </c>
    </row>
    <row r="43" spans="1:9" s="249" customFormat="1" ht="13" x14ac:dyDescent="0.3">
      <c r="A43" s="249">
        <v>46346.794450548427</v>
      </c>
      <c r="B43" s="249">
        <v>10571.615847326309</v>
      </c>
      <c r="C43" s="250">
        <v>10793.43748085106</v>
      </c>
      <c r="D43" s="250">
        <v>1571.461651611138</v>
      </c>
      <c r="E43" s="250">
        <v>0</v>
      </c>
      <c r="F43" s="250">
        <v>3900.47351209</v>
      </c>
      <c r="G43" s="250">
        <v>0</v>
      </c>
      <c r="H43" s="250">
        <v>0</v>
      </c>
      <c r="I43" s="249">
        <v>7657.6217890000007</v>
      </c>
    </row>
    <row r="44" spans="1:9" s="249" customFormat="1" ht="13" x14ac:dyDescent="0.3">
      <c r="A44" s="249">
        <v>49484.959775516982</v>
      </c>
      <c r="B44" s="249">
        <v>10555.905846475949</v>
      </c>
      <c r="C44" s="250">
        <v>10459.43458723404</v>
      </c>
      <c r="D44" s="250">
        <v>1571.461651611138</v>
      </c>
      <c r="E44" s="250">
        <v>0</v>
      </c>
      <c r="F44" s="250">
        <v>2856.033394</v>
      </c>
      <c r="G44" s="250">
        <v>0</v>
      </c>
      <c r="H44" s="250">
        <v>0</v>
      </c>
      <c r="I44" s="249">
        <v>6621.4595453400007</v>
      </c>
    </row>
    <row r="45" spans="1:9" s="249" customFormat="1" ht="13" x14ac:dyDescent="0.3">
      <c r="A45" s="249">
        <v>48887.929741354514</v>
      </c>
      <c r="B45" s="249">
        <v>10540.1958456256</v>
      </c>
      <c r="C45" s="250">
        <v>10515.76054468085</v>
      </c>
      <c r="D45" s="250">
        <v>1416.7935308581391</v>
      </c>
      <c r="E45" s="250">
        <v>0</v>
      </c>
      <c r="F45" s="250">
        <v>1811.5932759100001</v>
      </c>
      <c r="G45" s="250">
        <v>0</v>
      </c>
      <c r="H45" s="250">
        <v>0</v>
      </c>
      <c r="I45" s="249">
        <v>5585.2973016700007</v>
      </c>
    </row>
    <row r="46" spans="1:9" s="249" customFormat="1" ht="13" x14ac:dyDescent="0.3">
      <c r="A46" s="249">
        <v>45627.831793143727</v>
      </c>
      <c r="B46" s="249">
        <v>10524.485844775239</v>
      </c>
      <c r="C46" s="250">
        <v>10115.554672340431</v>
      </c>
      <c r="D46" s="250">
        <v>1313.6814503561391</v>
      </c>
      <c r="E46" s="250">
        <v>0</v>
      </c>
      <c r="F46" s="250">
        <v>767.15315782000005</v>
      </c>
      <c r="G46" s="250">
        <v>0</v>
      </c>
      <c r="H46" s="250">
        <v>0</v>
      </c>
      <c r="I46" s="249">
        <v>4549.1350580100006</v>
      </c>
    </row>
    <row r="47" spans="1:9" s="249" customFormat="1" ht="13" x14ac:dyDescent="0.3">
      <c r="A47" s="249">
        <v>42026.183214912664</v>
      </c>
      <c r="B47" s="249">
        <v>10508.77584392489</v>
      </c>
      <c r="C47" s="250">
        <v>9569.07884255319</v>
      </c>
      <c r="D47" s="250">
        <v>1236.347389979639</v>
      </c>
      <c r="E47" s="250">
        <v>0</v>
      </c>
      <c r="F47" s="250">
        <v>422.70993096000001</v>
      </c>
      <c r="G47" s="250">
        <v>0</v>
      </c>
      <c r="H47" s="250">
        <v>0</v>
      </c>
      <c r="I47" s="249">
        <v>4212.9697055799998</v>
      </c>
    </row>
    <row r="48" spans="1:9" s="249" customFormat="1" ht="13" x14ac:dyDescent="0.3">
      <c r="A48" s="249">
        <v>39384.475808510637</v>
      </c>
      <c r="B48" s="249">
        <v>10493.065843074541</v>
      </c>
      <c r="C48" s="250">
        <v>9550.2518425531889</v>
      </c>
      <c r="D48" s="250">
        <v>1184.791349728639</v>
      </c>
      <c r="E48" s="250">
        <v>0</v>
      </c>
      <c r="F48" s="250">
        <v>323.07465397999999</v>
      </c>
      <c r="G48" s="250">
        <v>0</v>
      </c>
      <c r="H48" s="250">
        <v>0</v>
      </c>
      <c r="I48" s="249">
        <v>4121.6123030199997</v>
      </c>
    </row>
    <row r="49" spans="1:9" s="249" customFormat="1" ht="13" x14ac:dyDescent="0.3">
      <c r="A49" s="249">
        <v>36981.914734431746</v>
      </c>
      <c r="B49" s="249">
        <v>10493.065843074541</v>
      </c>
      <c r="C49" s="250">
        <v>9135.7335234042603</v>
      </c>
      <c r="D49" s="250">
        <v>1184.791349728639</v>
      </c>
      <c r="E49" s="250">
        <v>0</v>
      </c>
      <c r="F49" s="250">
        <v>164.34492398</v>
      </c>
      <c r="G49" s="250">
        <v>0</v>
      </c>
      <c r="H49" s="250">
        <v>0</v>
      </c>
      <c r="I49" s="249">
        <v>3962.8825730200001</v>
      </c>
    </row>
    <row r="50" spans="1:9" s="249" customFormat="1" ht="13" x14ac:dyDescent="0.3">
      <c r="A50" s="249">
        <v>34065.189170212769</v>
      </c>
      <c r="B50" s="249">
        <v>10493.065843074541</v>
      </c>
      <c r="C50" s="250">
        <v>8398.4569276595703</v>
      </c>
      <c r="D50" s="250">
        <v>1235.3721215036271</v>
      </c>
      <c r="E50" s="250">
        <v>0</v>
      </c>
      <c r="F50" s="250">
        <v>174.87043702</v>
      </c>
      <c r="G50" s="250">
        <v>0</v>
      </c>
      <c r="H50" s="250">
        <v>0</v>
      </c>
      <c r="I50" s="249">
        <v>3973.4258349600004</v>
      </c>
    </row>
    <row r="51" spans="1:9" s="249" customFormat="1" ht="13" x14ac:dyDescent="0.3">
      <c r="A51" s="249">
        <v>33212.765333557742</v>
      </c>
      <c r="B51" s="249">
        <v>10493.065843074541</v>
      </c>
      <c r="C51" s="250">
        <v>8137.0833354503502</v>
      </c>
      <c r="D51" s="250">
        <v>1235.3721215036271</v>
      </c>
      <c r="E51" s="250">
        <v>0</v>
      </c>
      <c r="F51" s="250">
        <v>266.18921702</v>
      </c>
      <c r="G51" s="250">
        <v>0</v>
      </c>
      <c r="H51" s="250">
        <v>0</v>
      </c>
      <c r="I51" s="249">
        <v>4064.74461496</v>
      </c>
    </row>
    <row r="52" spans="1:9" s="249" customFormat="1" ht="13" x14ac:dyDescent="0.3">
      <c r="A52" s="249">
        <v>31336.028858210491</v>
      </c>
      <c r="B52" s="249">
        <v>10493.065843074541</v>
      </c>
      <c r="C52" s="250">
        <v>7618.1403191489408</v>
      </c>
      <c r="D52" s="250">
        <v>1235.3721215036271</v>
      </c>
      <c r="E52" s="250">
        <v>0</v>
      </c>
      <c r="F52" s="250">
        <v>358.58648701999999</v>
      </c>
      <c r="G52" s="250">
        <v>0</v>
      </c>
      <c r="H52" s="250">
        <v>0</v>
      </c>
      <c r="I52" s="249">
        <v>4157.1418849600004</v>
      </c>
    </row>
    <row r="53" spans="1:9" s="249" customFormat="1" ht="13" x14ac:dyDescent="0.3">
      <c r="A53" s="249">
        <v>31434.876558409869</v>
      </c>
      <c r="B53" s="249">
        <v>10493.065843074541</v>
      </c>
      <c r="C53" s="250">
        <v>7452.63485106383</v>
      </c>
      <c r="D53" s="250">
        <v>1235.3721215036271</v>
      </c>
      <c r="E53" s="250">
        <v>0</v>
      </c>
      <c r="F53" s="250">
        <v>263.65451702000001</v>
      </c>
      <c r="G53" s="250">
        <v>0</v>
      </c>
      <c r="H53" s="250">
        <v>0</v>
      </c>
      <c r="I53" s="249">
        <v>4062.2099149599999</v>
      </c>
    </row>
    <row r="54" spans="1:9" s="249" customFormat="1" ht="13" x14ac:dyDescent="0.3">
      <c r="A54" s="249">
        <v>32804.205990075556</v>
      </c>
      <c r="B54" s="249">
        <v>10508.77584392489</v>
      </c>
      <c r="C54" s="250">
        <v>7433.5148297872302</v>
      </c>
      <c r="D54" s="250">
        <v>1235.3721215036271</v>
      </c>
      <c r="E54" s="250">
        <v>0</v>
      </c>
      <c r="F54" s="250">
        <v>138.12049425999999</v>
      </c>
      <c r="G54" s="250">
        <v>0</v>
      </c>
      <c r="H54" s="250">
        <v>0</v>
      </c>
      <c r="I54" s="249">
        <v>3928.3980177699996</v>
      </c>
    </row>
    <row r="55" spans="1:9" s="249" customFormat="1" ht="13" x14ac:dyDescent="0.3">
      <c r="A55" s="249">
        <v>36116.275634795653</v>
      </c>
      <c r="B55" s="249">
        <v>10540.1958456256</v>
      </c>
      <c r="C55" s="250">
        <v>7642.6757068085099</v>
      </c>
      <c r="D55" s="250">
        <v>1333.3285979805271</v>
      </c>
      <c r="E55" s="250">
        <v>0</v>
      </c>
      <c r="F55" s="250">
        <v>0</v>
      </c>
      <c r="G55" s="250">
        <v>0</v>
      </c>
      <c r="H55" s="250">
        <v>0</v>
      </c>
      <c r="I55" s="249">
        <v>3705.5369769099998</v>
      </c>
    </row>
    <row r="56" spans="1:9" s="249" customFormat="1" ht="13" x14ac:dyDescent="0.3">
      <c r="A56" s="249">
        <v>40552.324758856019</v>
      </c>
      <c r="B56" s="249">
        <v>10555.905846475949</v>
      </c>
      <c r="C56" s="250">
        <v>8034.0301753191497</v>
      </c>
      <c r="D56" s="250">
        <v>1431.2850744574271</v>
      </c>
      <c r="E56" s="250">
        <v>0</v>
      </c>
      <c r="F56" s="250">
        <v>517.83283323000001</v>
      </c>
      <c r="G56" s="250">
        <v>0</v>
      </c>
      <c r="H56" s="250">
        <v>0</v>
      </c>
      <c r="I56" s="249">
        <v>4283.2767334700002</v>
      </c>
    </row>
    <row r="57" spans="1:9" s="249" customFormat="1" ht="13" x14ac:dyDescent="0.3">
      <c r="A57" s="249">
        <v>44494.916266798653</v>
      </c>
      <c r="B57" s="249">
        <v>10571.615847326309</v>
      </c>
      <c r="C57" s="250">
        <v>8556.8610570212695</v>
      </c>
      <c r="D57" s="250">
        <v>1524.0859469092261</v>
      </c>
      <c r="E57" s="250">
        <v>0</v>
      </c>
      <c r="F57" s="250">
        <v>1562.2729513199999</v>
      </c>
      <c r="G57" s="250">
        <v>0</v>
      </c>
      <c r="H57" s="250">
        <v>0</v>
      </c>
      <c r="I57" s="249">
        <v>5319.4389771300002</v>
      </c>
    </row>
    <row r="58" spans="1:9" s="249" customFormat="1" ht="13" x14ac:dyDescent="0.3">
      <c r="A58" s="249">
        <v>45323.235065737106</v>
      </c>
      <c r="B58" s="249">
        <v>10571.615847326309</v>
      </c>
      <c r="C58" s="250">
        <v>9046.8606740425512</v>
      </c>
      <c r="D58" s="250">
        <v>1622.0424233861261</v>
      </c>
      <c r="E58" s="250">
        <v>0</v>
      </c>
      <c r="F58" s="250">
        <v>2607.1729513199998</v>
      </c>
      <c r="G58" s="250">
        <v>0</v>
      </c>
      <c r="H58" s="250">
        <v>0</v>
      </c>
      <c r="I58" s="249">
        <v>6364.3389771299999</v>
      </c>
    </row>
    <row r="59" spans="1:9" s="249" customFormat="1" ht="13" x14ac:dyDescent="0.3">
      <c r="A59" s="249">
        <v>43398.326320001295</v>
      </c>
      <c r="B59" s="249">
        <v>10571.615847326309</v>
      </c>
      <c r="C59" s="250">
        <v>9670.4901795744699</v>
      </c>
      <c r="D59" s="250">
        <v>1622.0424233861261</v>
      </c>
      <c r="E59" s="250">
        <v>0</v>
      </c>
      <c r="F59" s="250">
        <v>3652.0729513199999</v>
      </c>
      <c r="G59" s="250">
        <v>0</v>
      </c>
      <c r="H59" s="250">
        <v>0</v>
      </c>
      <c r="I59" s="249">
        <v>7409.2389771299995</v>
      </c>
    </row>
    <row r="60" spans="1:9" s="249" customFormat="1" ht="13" x14ac:dyDescent="0.3">
      <c r="A60" s="249">
        <v>43260.522829787231</v>
      </c>
      <c r="B60" s="249">
        <v>11914.022847326309</v>
      </c>
      <c r="C60" s="250">
        <v>10865.905191489359</v>
      </c>
      <c r="D60" s="250">
        <v>1673.5984636371261</v>
      </c>
      <c r="E60" s="250">
        <v>0</v>
      </c>
      <c r="F60" s="250">
        <v>4696.97295132</v>
      </c>
      <c r="G60" s="250">
        <v>0</v>
      </c>
      <c r="H60" s="250">
        <v>0</v>
      </c>
      <c r="I60" s="249">
        <v>8454.1389771300001</v>
      </c>
    </row>
    <row r="61" spans="1:9" s="249" customFormat="1" ht="13" x14ac:dyDescent="0.3">
      <c r="A61" s="249">
        <v>43207.883042553192</v>
      </c>
      <c r="B61" s="249">
        <v>12117.784554295948</v>
      </c>
      <c r="C61" s="250">
        <v>12226.71978723404</v>
      </c>
      <c r="D61" s="250">
        <v>1673.5984636371261</v>
      </c>
      <c r="E61" s="250">
        <v>0</v>
      </c>
      <c r="F61" s="250">
        <v>5742.3328332299998</v>
      </c>
      <c r="G61" s="250">
        <v>0</v>
      </c>
      <c r="H61" s="250">
        <v>0</v>
      </c>
      <c r="I61" s="249">
        <v>9507.7767334700002</v>
      </c>
    </row>
    <row r="62" spans="1:9" s="249" customFormat="1" ht="13" x14ac:dyDescent="0.3">
      <c r="A62" s="249">
        <v>43309.348851063827</v>
      </c>
      <c r="B62" s="249">
        <v>12080.5953867756</v>
      </c>
      <c r="C62" s="250">
        <v>13309.967829787229</v>
      </c>
      <c r="D62" s="250">
        <v>1622.0424233861261</v>
      </c>
      <c r="E62" s="250">
        <v>0</v>
      </c>
      <c r="F62" s="250">
        <v>6779.6610170000004</v>
      </c>
      <c r="G62" s="250">
        <v>0</v>
      </c>
      <c r="H62" s="250">
        <v>0</v>
      </c>
      <c r="I62" s="249">
        <v>10116.525395000001</v>
      </c>
    </row>
    <row r="63" spans="1:9" s="249" customFormat="1" ht="13" x14ac:dyDescent="0.3">
      <c r="A63" s="249">
        <v>43042.225893617018</v>
      </c>
      <c r="B63" s="249">
        <v>12074.427176905599</v>
      </c>
      <c r="C63" s="250">
        <v>13358.758468085111</v>
      </c>
      <c r="D63" s="250">
        <v>1647.8204435116261</v>
      </c>
      <c r="E63" s="250">
        <v>0</v>
      </c>
      <c r="F63" s="250">
        <v>6779.6610170000004</v>
      </c>
      <c r="G63" s="250">
        <v>0</v>
      </c>
      <c r="H63" s="250">
        <v>0</v>
      </c>
      <c r="I63" s="249">
        <v>10116.525395000001</v>
      </c>
    </row>
    <row r="64" spans="1:9" s="249" customFormat="1" ht="13" x14ac:dyDescent="0.3">
      <c r="A64" s="249">
        <v>42435.994510638295</v>
      </c>
      <c r="B64" s="249">
        <v>12092.412640715949</v>
      </c>
      <c r="C64" s="250">
        <v>13002.997574468091</v>
      </c>
      <c r="D64" s="250">
        <v>1622.0424233861261</v>
      </c>
      <c r="E64" s="250">
        <v>0</v>
      </c>
      <c r="F64" s="250">
        <v>6093.3312093699997</v>
      </c>
      <c r="G64" s="250">
        <v>0</v>
      </c>
      <c r="H64" s="250">
        <v>0</v>
      </c>
      <c r="I64" s="249">
        <v>9858.7751095999993</v>
      </c>
    </row>
    <row r="65" spans="1:9" s="249" customFormat="1" ht="13" x14ac:dyDescent="0.3">
      <c r="A65" s="249">
        <v>42440.1880425532</v>
      </c>
      <c r="B65" s="249">
        <v>12043.076497096308</v>
      </c>
      <c r="C65" s="250">
        <v>12275.452000000001</v>
      </c>
      <c r="D65" s="250">
        <v>1622.0424233861261</v>
      </c>
      <c r="E65" s="250">
        <v>0</v>
      </c>
      <c r="F65" s="250">
        <v>5047.9713274599999</v>
      </c>
      <c r="G65" s="250">
        <v>0</v>
      </c>
      <c r="H65" s="250">
        <v>0</v>
      </c>
      <c r="I65" s="249">
        <v>8805.137353260001</v>
      </c>
    </row>
    <row r="66" spans="1:9" s="249" customFormat="1" ht="13" x14ac:dyDescent="0.3">
      <c r="A66" s="249">
        <v>43244.437620059674</v>
      </c>
      <c r="B66" s="249">
        <v>10571.615847326309</v>
      </c>
      <c r="C66" s="250">
        <v>11697.87300611596</v>
      </c>
      <c r="D66" s="250">
        <v>1622.0424233861261</v>
      </c>
      <c r="E66" s="250">
        <v>0</v>
      </c>
      <c r="F66" s="250">
        <v>4003.0713274599998</v>
      </c>
      <c r="G66" s="250">
        <v>0</v>
      </c>
      <c r="H66" s="250">
        <v>0</v>
      </c>
      <c r="I66" s="249">
        <v>7760.2373532600004</v>
      </c>
    </row>
    <row r="67" spans="1:9" s="249" customFormat="1" ht="13" x14ac:dyDescent="0.3">
      <c r="A67" s="249">
        <v>46017.148913252728</v>
      </c>
      <c r="B67" s="249">
        <v>10571.615847326309</v>
      </c>
      <c r="C67" s="250">
        <v>10802.08848085106</v>
      </c>
      <c r="D67" s="250">
        <v>1622.0424233861261</v>
      </c>
      <c r="E67" s="250">
        <v>0</v>
      </c>
      <c r="F67" s="250">
        <v>2958.1713274600002</v>
      </c>
      <c r="G67" s="250">
        <v>0</v>
      </c>
      <c r="H67" s="250">
        <v>0</v>
      </c>
      <c r="I67" s="249">
        <v>6715.3373532599999</v>
      </c>
    </row>
    <row r="68" spans="1:9" s="249" customFormat="1" ht="13" x14ac:dyDescent="0.3">
      <c r="A68" s="249">
        <v>48413.05042919438</v>
      </c>
      <c r="B68" s="249">
        <v>10555.905846475949</v>
      </c>
      <c r="C68" s="250">
        <v>10477.960587234042</v>
      </c>
      <c r="D68" s="250">
        <v>1622.0424233861261</v>
      </c>
      <c r="E68" s="250">
        <v>0</v>
      </c>
      <c r="F68" s="250">
        <v>1262.97413405</v>
      </c>
      <c r="G68" s="250">
        <v>0</v>
      </c>
      <c r="H68" s="250">
        <v>0</v>
      </c>
      <c r="I68" s="249">
        <v>5369.6424106699997</v>
      </c>
    </row>
    <row r="69" spans="1:9" s="249" customFormat="1" ht="13" x14ac:dyDescent="0.3">
      <c r="A69" s="249">
        <v>46524.965340926909</v>
      </c>
      <c r="B69" s="249">
        <v>10540.1958456256</v>
      </c>
      <c r="C69" s="250">
        <v>10514.35854468085</v>
      </c>
      <c r="D69" s="250">
        <v>1467.3743026331269</v>
      </c>
      <c r="E69" s="250">
        <v>0</v>
      </c>
      <c r="F69" s="250">
        <v>285.00377354</v>
      </c>
      <c r="G69" s="250">
        <v>0</v>
      </c>
      <c r="H69" s="250">
        <v>0</v>
      </c>
      <c r="I69" s="249">
        <v>4230.3624106699999</v>
      </c>
    </row>
    <row r="70" spans="1:9" s="249" customFormat="1" ht="13" x14ac:dyDescent="0.3">
      <c r="A70" s="249">
        <v>45238.769590817428</v>
      </c>
      <c r="B70" s="249">
        <v>10524.485844775239</v>
      </c>
      <c r="C70" s="250">
        <v>10110.32367234043</v>
      </c>
      <c r="D70" s="250">
        <v>1364.2622221311269</v>
      </c>
      <c r="E70" s="250">
        <v>0</v>
      </c>
      <c r="F70" s="250">
        <v>0</v>
      </c>
      <c r="G70" s="250">
        <v>0</v>
      </c>
      <c r="H70" s="250">
        <v>0</v>
      </c>
      <c r="I70" s="249">
        <v>3606.8506222800002</v>
      </c>
    </row>
    <row r="71" spans="1:9" s="249" customFormat="1" ht="13" x14ac:dyDescent="0.3">
      <c r="A71" s="249">
        <v>41682.724978723396</v>
      </c>
      <c r="B71" s="249">
        <v>10508.77584392489</v>
      </c>
      <c r="C71" s="250">
        <v>9564.3938425531887</v>
      </c>
      <c r="D71" s="250">
        <v>1286.9281617546269</v>
      </c>
      <c r="E71" s="250">
        <v>0</v>
      </c>
      <c r="F71" s="250">
        <v>0</v>
      </c>
      <c r="G71" s="250">
        <v>0</v>
      </c>
      <c r="H71" s="250">
        <v>0</v>
      </c>
      <c r="I71" s="249">
        <v>2570.6883786200001</v>
      </c>
    </row>
    <row r="72" spans="1:9" s="249" customFormat="1" ht="13" x14ac:dyDescent="0.3">
      <c r="A72" s="249">
        <v>39509.84100688804</v>
      </c>
      <c r="B72" s="249">
        <v>10493.065843074541</v>
      </c>
      <c r="C72" s="250">
        <v>9550.6878425531886</v>
      </c>
      <c r="D72" s="250">
        <v>1235.3721215036271</v>
      </c>
      <c r="E72" s="250">
        <v>0</v>
      </c>
      <c r="F72" s="250">
        <v>0</v>
      </c>
      <c r="G72" s="250">
        <v>0</v>
      </c>
      <c r="H72" s="250">
        <v>0</v>
      </c>
      <c r="I72" s="249">
        <v>1534.5261349499999</v>
      </c>
    </row>
    <row r="73" spans="1:9" s="249" customFormat="1" ht="13" x14ac:dyDescent="0.3">
      <c r="A73" s="249">
        <v>36709.545057095434</v>
      </c>
      <c r="B73" s="249">
        <v>10493.065843074541</v>
      </c>
      <c r="C73" s="250">
        <v>9131.6555234042607</v>
      </c>
      <c r="D73" s="250">
        <v>1235.3721215036271</v>
      </c>
      <c r="E73" s="250">
        <v>0</v>
      </c>
      <c r="F73" s="250">
        <v>0</v>
      </c>
      <c r="G73" s="250">
        <v>0</v>
      </c>
      <c r="H73" s="250">
        <v>0</v>
      </c>
      <c r="I73" s="249">
        <v>1816.1821139799999</v>
      </c>
    </row>
    <row r="74" spans="1:9" s="249" customFormat="1" ht="13" x14ac:dyDescent="0.3">
      <c r="A74" s="249">
        <v>33974.670170212776</v>
      </c>
      <c r="B74" s="249">
        <v>10493.065843074541</v>
      </c>
      <c r="C74" s="250">
        <v>8396.0889276595699</v>
      </c>
      <c r="D74" s="250">
        <v>1169.3240409390189</v>
      </c>
      <c r="E74" s="250">
        <v>0</v>
      </c>
      <c r="F74" s="250">
        <v>0</v>
      </c>
      <c r="G74" s="250">
        <v>0</v>
      </c>
      <c r="H74" s="250">
        <v>0</v>
      </c>
      <c r="I74" s="249">
        <v>1938.9367494899998</v>
      </c>
    </row>
    <row r="75" spans="1:9" s="249" customFormat="1" ht="13" x14ac:dyDescent="0.3">
      <c r="A75" s="249">
        <v>32148.978000004034</v>
      </c>
      <c r="B75" s="249">
        <v>10493.065843074541</v>
      </c>
      <c r="C75" s="250">
        <v>7982.5410127659597</v>
      </c>
      <c r="D75" s="250">
        <v>1169.3240409390189</v>
      </c>
      <c r="E75" s="250">
        <v>0</v>
      </c>
      <c r="F75" s="250">
        <v>0</v>
      </c>
      <c r="G75" s="250">
        <v>0</v>
      </c>
      <c r="H75" s="250">
        <v>0</v>
      </c>
      <c r="I75" s="249">
        <v>1985.84147949</v>
      </c>
    </row>
    <row r="76" spans="1:9" s="249" customFormat="1" ht="13" x14ac:dyDescent="0.3">
      <c r="A76" s="249">
        <v>31138.452000001253</v>
      </c>
      <c r="B76" s="249">
        <v>10493.065843074541</v>
      </c>
      <c r="C76" s="250">
        <v>7595.3271191489393</v>
      </c>
      <c r="D76" s="250">
        <v>1169.3240409390189</v>
      </c>
      <c r="E76" s="250">
        <v>0</v>
      </c>
      <c r="F76" s="250">
        <v>0</v>
      </c>
      <c r="G76" s="250">
        <v>0</v>
      </c>
      <c r="H76" s="250">
        <v>0</v>
      </c>
      <c r="I76" s="249">
        <v>2137.1850794900001</v>
      </c>
    </row>
    <row r="77" spans="1:9" s="249" customFormat="1" ht="13" x14ac:dyDescent="0.3">
      <c r="A77" s="249">
        <v>31499.20227976517</v>
      </c>
      <c r="B77" s="249">
        <v>10493.065843074541</v>
      </c>
      <c r="C77" s="250">
        <v>7430.8816510638298</v>
      </c>
      <c r="D77" s="250">
        <v>1169.3240409390189</v>
      </c>
      <c r="E77" s="250">
        <v>0</v>
      </c>
      <c r="F77" s="250">
        <v>0</v>
      </c>
      <c r="G77" s="250">
        <v>0</v>
      </c>
      <c r="H77" s="250">
        <v>0</v>
      </c>
      <c r="I77" s="249">
        <v>2357.6223294900001</v>
      </c>
    </row>
    <row r="78" spans="1:9" s="249" customFormat="1" ht="13" x14ac:dyDescent="0.3">
      <c r="A78" s="249">
        <v>32855.306916232257</v>
      </c>
      <c r="B78" s="249">
        <v>10508.77584392489</v>
      </c>
      <c r="C78" s="250">
        <v>7409.9746297872298</v>
      </c>
      <c r="D78" s="250">
        <v>1169.3240409390189</v>
      </c>
      <c r="E78" s="250">
        <v>0</v>
      </c>
      <c r="F78" s="250">
        <v>0</v>
      </c>
      <c r="G78" s="250">
        <v>0</v>
      </c>
      <c r="H78" s="250">
        <v>0</v>
      </c>
      <c r="I78" s="249">
        <v>2642.3518823100003</v>
      </c>
    </row>
    <row r="79" spans="1:9" s="249" customFormat="1" ht="13" x14ac:dyDescent="0.3">
      <c r="A79" s="249">
        <v>36066.450957560548</v>
      </c>
      <c r="B79" s="249">
        <v>10540.1958456256</v>
      </c>
      <c r="C79" s="250">
        <v>7549.4894076595701</v>
      </c>
      <c r="D79" s="250">
        <v>1267.2805174159189</v>
      </c>
      <c r="E79" s="250">
        <v>0</v>
      </c>
      <c r="F79" s="250">
        <v>0</v>
      </c>
      <c r="G79" s="250">
        <v>0</v>
      </c>
      <c r="H79" s="250">
        <v>0</v>
      </c>
      <c r="I79" s="249">
        <v>3491.98323807</v>
      </c>
    </row>
    <row r="80" spans="1:9" s="249" customFormat="1" ht="13" x14ac:dyDescent="0.3">
      <c r="A80" s="249">
        <v>40450.570691811117</v>
      </c>
      <c r="B80" s="249">
        <v>10555.905846475949</v>
      </c>
      <c r="C80" s="250">
        <v>7996.4316953191501</v>
      </c>
      <c r="D80" s="250">
        <v>1365.2369938928191</v>
      </c>
      <c r="E80" s="250">
        <v>0</v>
      </c>
      <c r="F80" s="250">
        <v>762.68383259999996</v>
      </c>
      <c r="G80" s="250">
        <v>0</v>
      </c>
      <c r="H80" s="250">
        <v>0</v>
      </c>
      <c r="I80" s="249">
        <v>4528.14548173</v>
      </c>
    </row>
    <row r="81" spans="1:9" s="249" customFormat="1" ht="13" x14ac:dyDescent="0.3">
      <c r="A81" s="249">
        <v>44387.377884251851</v>
      </c>
      <c r="B81" s="249">
        <v>10571.615847326309</v>
      </c>
      <c r="C81" s="250">
        <v>8518.8830570212704</v>
      </c>
      <c r="D81" s="250">
        <v>1458.037866344619</v>
      </c>
      <c r="E81" s="250">
        <v>0</v>
      </c>
      <c r="F81" s="250">
        <v>1807.12395068</v>
      </c>
      <c r="G81" s="250">
        <v>0</v>
      </c>
      <c r="H81" s="250">
        <v>0</v>
      </c>
      <c r="I81" s="249">
        <v>5564.3077253900001</v>
      </c>
    </row>
    <row r="82" spans="1:9" s="249" customFormat="1" ht="13" x14ac:dyDescent="0.3">
      <c r="A82" s="249">
        <v>47026.514184744898</v>
      </c>
      <c r="B82" s="249">
        <v>10571.615847326309</v>
      </c>
      <c r="C82" s="250">
        <v>8996.7986740425513</v>
      </c>
      <c r="D82" s="250">
        <v>1555.9943428215181</v>
      </c>
      <c r="E82" s="250">
        <v>0</v>
      </c>
      <c r="F82" s="250">
        <v>2852.0239506799999</v>
      </c>
      <c r="G82" s="250">
        <v>0</v>
      </c>
      <c r="H82" s="250">
        <v>0</v>
      </c>
      <c r="I82" s="249">
        <v>6609.2077253899997</v>
      </c>
    </row>
    <row r="83" spans="1:9" s="249" customFormat="1" ht="13" x14ac:dyDescent="0.3">
      <c r="A83" s="249">
        <v>44288.605628296391</v>
      </c>
      <c r="B83" s="249">
        <v>10571.615847326309</v>
      </c>
      <c r="C83" s="250">
        <v>9417.7461795744712</v>
      </c>
      <c r="D83" s="250">
        <v>1555.9943428215181</v>
      </c>
      <c r="E83" s="250">
        <v>0</v>
      </c>
      <c r="F83" s="250">
        <v>3896.92395068</v>
      </c>
      <c r="G83" s="250">
        <v>0</v>
      </c>
      <c r="H83" s="250">
        <v>0</v>
      </c>
      <c r="I83" s="249">
        <v>7654.1077253900003</v>
      </c>
    </row>
    <row r="84" spans="1:9" s="249" customFormat="1" ht="13" x14ac:dyDescent="0.3">
      <c r="A84" s="249">
        <v>43179.176829787233</v>
      </c>
      <c r="B84" s="249">
        <v>11914.022847326309</v>
      </c>
      <c r="C84" s="250">
        <v>10115.648191489359</v>
      </c>
      <c r="D84" s="250">
        <v>1607.5503830725179</v>
      </c>
      <c r="E84" s="250">
        <v>0</v>
      </c>
      <c r="F84" s="250">
        <v>4941.8239506800001</v>
      </c>
      <c r="G84" s="250">
        <v>0</v>
      </c>
      <c r="H84" s="250">
        <v>0</v>
      </c>
      <c r="I84" s="249">
        <v>8699.0077253899999</v>
      </c>
    </row>
    <row r="85" spans="1:9" s="249" customFormat="1" ht="13" x14ac:dyDescent="0.3">
      <c r="A85" s="249">
        <v>43701.406664074653</v>
      </c>
      <c r="B85" s="249">
        <v>11898.312846475948</v>
      </c>
      <c r="C85" s="250">
        <v>11050.355787234039</v>
      </c>
      <c r="D85" s="250">
        <v>1607.5503830725179</v>
      </c>
      <c r="E85" s="250">
        <v>0</v>
      </c>
      <c r="F85" s="250">
        <v>5987.1838325999997</v>
      </c>
      <c r="G85" s="250">
        <v>0</v>
      </c>
      <c r="H85" s="250">
        <v>0</v>
      </c>
      <c r="I85" s="249">
        <v>9752.64548173</v>
      </c>
    </row>
    <row r="86" spans="1:9" s="249" customFormat="1" ht="13" x14ac:dyDescent="0.3">
      <c r="A86" s="249">
        <v>45095.866851063831</v>
      </c>
      <c r="B86" s="249">
        <v>11882.602845625599</v>
      </c>
      <c r="C86" s="250">
        <v>12314.771829787231</v>
      </c>
      <c r="D86" s="250">
        <v>1555.9943428215181</v>
      </c>
      <c r="E86" s="250">
        <v>0</v>
      </c>
      <c r="F86" s="250">
        <v>6779.6610170000004</v>
      </c>
      <c r="G86" s="250">
        <v>0</v>
      </c>
      <c r="H86" s="250">
        <v>0</v>
      </c>
      <c r="I86" s="249">
        <v>10116.525395000001</v>
      </c>
    </row>
    <row r="87" spans="1:9" s="249" customFormat="1" ht="13" x14ac:dyDescent="0.3">
      <c r="A87" s="249">
        <v>45037.458893617018</v>
      </c>
      <c r="B87" s="249">
        <v>11882.602845625599</v>
      </c>
      <c r="C87" s="250">
        <v>12372.09746808511</v>
      </c>
      <c r="D87" s="250">
        <v>1581.7723629470181</v>
      </c>
      <c r="E87" s="250">
        <v>0</v>
      </c>
      <c r="F87" s="250">
        <v>6779.6610170000004</v>
      </c>
      <c r="G87" s="250">
        <v>0</v>
      </c>
      <c r="H87" s="250">
        <v>0</v>
      </c>
      <c r="I87" s="249">
        <v>10116.525395000001</v>
      </c>
    </row>
    <row r="88" spans="1:9" s="249" customFormat="1" ht="13" x14ac:dyDescent="0.3">
      <c r="A88" s="249">
        <v>44356.104510638303</v>
      </c>
      <c r="B88" s="249">
        <v>11898.312846475948</v>
      </c>
      <c r="C88" s="250">
        <v>12161.830574468089</v>
      </c>
      <c r="D88" s="250">
        <v>1555.9943428215181</v>
      </c>
      <c r="E88" s="250">
        <v>0</v>
      </c>
      <c r="F88" s="250">
        <v>6779.6610170000004</v>
      </c>
      <c r="G88" s="250">
        <v>0</v>
      </c>
      <c r="H88" s="250">
        <v>0</v>
      </c>
      <c r="I88" s="249">
        <v>10116.525395000001</v>
      </c>
    </row>
    <row r="89" spans="1:9" s="249" customFormat="1" ht="13" x14ac:dyDescent="0.3">
      <c r="A89" s="249">
        <v>44236.251042553187</v>
      </c>
      <c r="B89" s="249">
        <v>11914.022847326309</v>
      </c>
      <c r="C89" s="250">
        <v>11523.173000000001</v>
      </c>
      <c r="D89" s="250">
        <v>1555.9943428215181</v>
      </c>
      <c r="E89" s="250">
        <v>0</v>
      </c>
      <c r="F89" s="250">
        <v>6779.6610170000004</v>
      </c>
      <c r="G89" s="250">
        <v>0</v>
      </c>
      <c r="H89" s="250">
        <v>0</v>
      </c>
      <c r="I89" s="249">
        <v>10116.525395000001</v>
      </c>
    </row>
    <row r="90" spans="1:9" s="249" customFormat="1" ht="13" x14ac:dyDescent="0.3">
      <c r="A90" s="249">
        <v>48018.789691183767</v>
      </c>
      <c r="B90" s="249">
        <v>12111.97577942631</v>
      </c>
      <c r="C90" s="250">
        <v>11470.32264507332</v>
      </c>
      <c r="D90" s="250">
        <v>1555.9943428215181</v>
      </c>
      <c r="E90" s="250">
        <v>0</v>
      </c>
      <c r="F90" s="250">
        <v>6779.6610170000004</v>
      </c>
      <c r="G90" s="250">
        <v>0</v>
      </c>
      <c r="H90" s="250">
        <v>0</v>
      </c>
      <c r="I90" s="249">
        <v>10116.525395000001</v>
      </c>
    </row>
    <row r="91" spans="1:9" s="249" customFormat="1" ht="13" x14ac:dyDescent="0.3">
      <c r="A91" s="249">
        <v>49507.255312083667</v>
      </c>
      <c r="B91" s="249">
        <v>12114.464719756308</v>
      </c>
      <c r="C91" s="250">
        <v>10936.72268085106</v>
      </c>
      <c r="D91" s="250">
        <v>1555.9943428215181</v>
      </c>
      <c r="E91" s="250">
        <v>0</v>
      </c>
      <c r="F91" s="250">
        <v>6779.6610170000004</v>
      </c>
      <c r="G91" s="250">
        <v>0</v>
      </c>
      <c r="H91" s="250">
        <v>0</v>
      </c>
      <c r="I91" s="249">
        <v>10116.525395000001</v>
      </c>
    </row>
    <row r="92" spans="1:9" s="249" customFormat="1" ht="13" x14ac:dyDescent="0.3">
      <c r="A92" s="249">
        <v>52088.763195520281</v>
      </c>
      <c r="B92" s="249">
        <v>12098.581364995949</v>
      </c>
      <c r="C92" s="250">
        <v>10841.7002944367</v>
      </c>
      <c r="D92" s="250">
        <v>1555.9943428215181</v>
      </c>
      <c r="E92" s="250">
        <v>0</v>
      </c>
      <c r="F92" s="250">
        <v>6779.6610170000004</v>
      </c>
      <c r="G92" s="250">
        <v>0</v>
      </c>
      <c r="H92" s="250">
        <v>0</v>
      </c>
      <c r="I92" s="249">
        <v>10116.525395000001</v>
      </c>
    </row>
    <row r="93" spans="1:9" s="249" customFormat="1" ht="13" x14ac:dyDescent="0.3">
      <c r="A93" s="249">
        <v>49227.39708909241</v>
      </c>
      <c r="B93" s="249">
        <v>12088.038802415598</v>
      </c>
      <c r="C93" s="250">
        <v>10825.681625630441</v>
      </c>
      <c r="D93" s="250">
        <v>1401.326222068519</v>
      </c>
      <c r="E93" s="250">
        <v>0</v>
      </c>
      <c r="F93" s="250">
        <v>6779.6610170000004</v>
      </c>
      <c r="G93" s="250">
        <v>0</v>
      </c>
      <c r="H93" s="250">
        <v>0</v>
      </c>
      <c r="I93" s="249">
        <v>10116.525395000001</v>
      </c>
    </row>
    <row r="94" spans="1:9" s="249" customFormat="1" ht="13" x14ac:dyDescent="0.3">
      <c r="A94" s="249">
        <v>49667.609319544135</v>
      </c>
      <c r="B94" s="249">
        <v>12064.542021725239</v>
      </c>
      <c r="C94" s="250">
        <v>10763.611595744691</v>
      </c>
      <c r="D94" s="250">
        <v>1298.2141415665189</v>
      </c>
      <c r="E94" s="250">
        <v>0</v>
      </c>
      <c r="F94" s="250">
        <v>6779.6610170000004</v>
      </c>
      <c r="G94" s="250">
        <v>0</v>
      </c>
      <c r="H94" s="250">
        <v>0</v>
      </c>
      <c r="I94" s="249">
        <v>10116.525395000001</v>
      </c>
    </row>
    <row r="95" spans="1:9" s="249" customFormat="1" ht="13" x14ac:dyDescent="0.3">
      <c r="A95" s="249">
        <v>47119.679050814259</v>
      </c>
      <c r="B95" s="249">
        <v>12032.00100236489</v>
      </c>
      <c r="C95" s="250">
        <v>9632.9148297872289</v>
      </c>
      <c r="D95" s="250">
        <v>1220.8800811900189</v>
      </c>
      <c r="E95" s="250">
        <v>0</v>
      </c>
      <c r="F95" s="250">
        <v>6779.6610170000004</v>
      </c>
      <c r="G95" s="250">
        <v>0</v>
      </c>
      <c r="H95" s="250">
        <v>0</v>
      </c>
      <c r="I95" s="249">
        <v>10116.525395000001</v>
      </c>
    </row>
    <row r="96" spans="1:9" s="249" customFormat="1" ht="13" x14ac:dyDescent="0.3">
      <c r="A96" s="249">
        <v>43407.806574727983</v>
      </c>
      <c r="B96" s="249">
        <v>11995.69506529454</v>
      </c>
      <c r="C96" s="250">
        <v>9866.4759744497605</v>
      </c>
      <c r="D96" s="250">
        <v>1169.3240409390189</v>
      </c>
      <c r="E96" s="250">
        <v>0</v>
      </c>
      <c r="F96" s="250">
        <v>6779.6610170000004</v>
      </c>
      <c r="G96" s="250">
        <v>0</v>
      </c>
      <c r="H96" s="250">
        <v>0</v>
      </c>
      <c r="I96" s="249">
        <v>10116.525395000001</v>
      </c>
    </row>
    <row r="97" spans="1:9" s="249" customFormat="1" ht="13" x14ac:dyDescent="0.3">
      <c r="A97" s="249">
        <v>40909.856871941425</v>
      </c>
      <c r="B97" s="249">
        <v>11986.588326614539</v>
      </c>
      <c r="C97" s="250">
        <v>11836.2166</v>
      </c>
      <c r="D97" s="250">
        <v>1169.3240409390189</v>
      </c>
      <c r="E97" s="250">
        <v>0</v>
      </c>
      <c r="F97" s="250">
        <v>6779.6610170000004</v>
      </c>
      <c r="G97" s="250">
        <v>0</v>
      </c>
      <c r="H97" s="250">
        <v>0</v>
      </c>
      <c r="I97" s="249">
        <v>10116.525395000001</v>
      </c>
    </row>
    <row r="98" spans="1:9" s="249" customFormat="1" ht="13" x14ac:dyDescent="0.3">
      <c r="A98" s="249">
        <v>43055.759427046258</v>
      </c>
      <c r="B98" s="249">
        <v>11996.94017846454</v>
      </c>
      <c r="C98" s="250">
        <v>9207.8353617021203</v>
      </c>
      <c r="D98" s="250">
        <v>1260.738922991665</v>
      </c>
      <c r="E98" s="250">
        <v>0</v>
      </c>
      <c r="F98" s="250">
        <v>6779.6610170000004</v>
      </c>
      <c r="G98" s="250">
        <v>0</v>
      </c>
      <c r="H98" s="250">
        <v>0</v>
      </c>
      <c r="I98" s="249">
        <v>10116.525395000001</v>
      </c>
    </row>
    <row r="99" spans="1:9" s="249" customFormat="1" ht="13" x14ac:dyDescent="0.3">
      <c r="A99" s="249">
        <v>35735.002750064436</v>
      </c>
      <c r="B99" s="249">
        <v>12003.57906735454</v>
      </c>
      <c r="C99" s="250">
        <v>11620.0926</v>
      </c>
      <c r="D99" s="250">
        <v>1260.738922991665</v>
      </c>
      <c r="E99" s="250">
        <v>353.90529597</v>
      </c>
      <c r="F99" s="250">
        <v>6779.6610170000004</v>
      </c>
      <c r="G99" s="250">
        <v>0</v>
      </c>
      <c r="H99" s="250">
        <v>0</v>
      </c>
      <c r="I99" s="249">
        <v>10116.525395000001</v>
      </c>
    </row>
    <row r="100" spans="1:9" s="249" customFormat="1" ht="13" x14ac:dyDescent="0.3">
      <c r="A100" s="249">
        <v>38569.691352141606</v>
      </c>
      <c r="B100" s="249">
        <v>12020.04743155454</v>
      </c>
      <c r="C100" s="250">
        <v>8875.9980212766004</v>
      </c>
      <c r="D100" s="250">
        <v>1260.738922991665</v>
      </c>
      <c r="E100" s="250">
        <v>2858.6637063200001</v>
      </c>
      <c r="F100" s="250">
        <v>6779.6610170000004</v>
      </c>
      <c r="G100" s="250">
        <v>0</v>
      </c>
      <c r="H100" s="250">
        <v>0</v>
      </c>
      <c r="I100" s="249">
        <v>10116.525395000001</v>
      </c>
    </row>
    <row r="101" spans="1:9" s="249" customFormat="1" ht="13" x14ac:dyDescent="0.3">
      <c r="A101" s="249">
        <v>38394.251622702825</v>
      </c>
      <c r="B101" s="249">
        <v>12043.28405706454</v>
      </c>
      <c r="C101" s="250">
        <v>10978.269370212771</v>
      </c>
      <c r="D101" s="250">
        <v>1260.738922991665</v>
      </c>
      <c r="E101" s="250">
        <v>0</v>
      </c>
      <c r="F101" s="250">
        <v>6779.6610170000004</v>
      </c>
      <c r="G101" s="250">
        <v>0</v>
      </c>
      <c r="H101" s="250">
        <v>0</v>
      </c>
      <c r="I101" s="249">
        <v>10116.525395000001</v>
      </c>
    </row>
    <row r="102" spans="1:9" s="249" customFormat="1" ht="13" x14ac:dyDescent="0.3">
      <c r="A102" s="249">
        <v>45879.387066408744</v>
      </c>
      <c r="B102" s="249">
        <v>12092.319932404889</v>
      </c>
      <c r="C102" s="250">
        <v>11002.56060374671</v>
      </c>
      <c r="D102" s="250">
        <v>1260.738922991665</v>
      </c>
      <c r="E102" s="250">
        <v>0</v>
      </c>
      <c r="F102" s="250">
        <v>6779.6610170000004</v>
      </c>
      <c r="G102" s="250">
        <v>0</v>
      </c>
      <c r="H102" s="250">
        <v>0</v>
      </c>
      <c r="I102" s="249">
        <v>10116.525395000001</v>
      </c>
    </row>
    <row r="103" spans="1:9" s="249" customFormat="1" ht="13" x14ac:dyDescent="0.3">
      <c r="A103" s="249">
        <v>45769.74131060177</v>
      </c>
      <c r="B103" s="249">
        <v>12164.336641925598</v>
      </c>
      <c r="C103" s="250">
        <v>9190.5488468085096</v>
      </c>
      <c r="D103" s="250">
        <v>1358.695399468565</v>
      </c>
      <c r="E103" s="250">
        <v>1329.8327752099999</v>
      </c>
      <c r="F103" s="250">
        <v>6779.6610170000004</v>
      </c>
      <c r="G103" s="250">
        <v>0</v>
      </c>
      <c r="H103" s="250">
        <v>0</v>
      </c>
      <c r="I103" s="249">
        <v>10116.525395000001</v>
      </c>
    </row>
    <row r="104" spans="1:9" s="249" customFormat="1" ht="13" x14ac:dyDescent="0.3">
      <c r="A104" s="249">
        <v>46673.792176673946</v>
      </c>
      <c r="B104" s="249">
        <v>12193.796128365948</v>
      </c>
      <c r="C104" s="250">
        <v>9243.7860553191495</v>
      </c>
      <c r="D104" s="250">
        <v>1456.651875945465</v>
      </c>
      <c r="E104" s="250">
        <v>3030.0808235099998</v>
      </c>
      <c r="F104" s="250">
        <v>6779.6610170000004</v>
      </c>
      <c r="G104" s="250">
        <v>0</v>
      </c>
      <c r="H104" s="250">
        <v>0</v>
      </c>
      <c r="I104" s="249">
        <v>10116.525395000001</v>
      </c>
    </row>
    <row r="105" spans="1:9" s="249" customFormat="1" ht="13" x14ac:dyDescent="0.3">
      <c r="A105" s="249">
        <v>51303.467104072042</v>
      </c>
      <c r="B105" s="249">
        <v>12203.035707406309</v>
      </c>
      <c r="C105" s="250">
        <v>8983.8306170212691</v>
      </c>
      <c r="D105" s="250">
        <v>1549.452748397264</v>
      </c>
      <c r="E105" s="250">
        <v>197.61554663999999</v>
      </c>
      <c r="F105" s="250">
        <v>6779.6610170000004</v>
      </c>
      <c r="G105" s="250">
        <v>0</v>
      </c>
      <c r="H105" s="250">
        <v>0</v>
      </c>
      <c r="I105" s="249">
        <v>10116.525395000001</v>
      </c>
    </row>
    <row r="106" spans="1:9" s="249" customFormat="1" ht="13" x14ac:dyDescent="0.3">
      <c r="A106" s="249">
        <v>53784.991181011392</v>
      </c>
      <c r="B106" s="249">
        <v>12186.317857616308</v>
      </c>
      <c r="C106" s="250">
        <v>10240.23803404255</v>
      </c>
      <c r="D106" s="250">
        <v>1647.409224874164</v>
      </c>
      <c r="E106" s="250">
        <v>843.23938495000004</v>
      </c>
      <c r="F106" s="250">
        <v>6779.6610170000004</v>
      </c>
      <c r="G106" s="250">
        <v>103.1</v>
      </c>
      <c r="H106" s="250">
        <v>0</v>
      </c>
      <c r="I106" s="249">
        <v>10116.525395000001</v>
      </c>
    </row>
    <row r="107" spans="1:9" s="249" customFormat="1" ht="13" x14ac:dyDescent="0.3">
      <c r="A107" s="249">
        <v>50989.604844003494</v>
      </c>
      <c r="B107" s="249">
        <v>12169.090748556309</v>
      </c>
      <c r="C107" s="250">
        <v>10520.46151702128</v>
      </c>
      <c r="D107" s="250">
        <v>1647.409224874164</v>
      </c>
      <c r="E107" s="250">
        <v>5000</v>
      </c>
      <c r="F107" s="250">
        <v>6779.6610170000004</v>
      </c>
      <c r="G107" s="250">
        <v>818</v>
      </c>
      <c r="H107" s="250">
        <v>330</v>
      </c>
      <c r="I107" s="249">
        <v>10116.525395000001</v>
      </c>
    </row>
    <row r="108" spans="1:9" s="249" customFormat="1" ht="13" x14ac:dyDescent="0.3">
      <c r="A108" s="249">
        <v>46029.55220274465</v>
      </c>
      <c r="B108" s="249">
        <v>12149.573773256308</v>
      </c>
      <c r="C108" s="250">
        <v>11077.002191489359</v>
      </c>
      <c r="D108" s="250">
        <v>1698.965265125164</v>
      </c>
      <c r="E108" s="250">
        <v>5000</v>
      </c>
      <c r="F108" s="250">
        <v>6779.6610170000004</v>
      </c>
      <c r="G108" s="250">
        <v>818</v>
      </c>
      <c r="H108" s="250">
        <v>330</v>
      </c>
      <c r="I108" s="249">
        <v>10116.525395000001</v>
      </c>
    </row>
    <row r="109" spans="1:9" s="249" customFormat="1" ht="13" x14ac:dyDescent="0.3">
      <c r="A109" s="249">
        <v>44904.504042553184</v>
      </c>
      <c r="B109" s="249">
        <v>11898.312846475948</v>
      </c>
      <c r="C109" s="250">
        <v>12452.67178723404</v>
      </c>
      <c r="D109" s="250">
        <v>1698.965265125164</v>
      </c>
      <c r="E109" s="250">
        <v>5000</v>
      </c>
      <c r="F109" s="250">
        <v>6779.6610170000004</v>
      </c>
      <c r="G109" s="250">
        <v>818</v>
      </c>
      <c r="H109" s="250">
        <v>330</v>
      </c>
      <c r="I109" s="249">
        <v>10116.525395000001</v>
      </c>
    </row>
    <row r="110" spans="1:9" s="249" customFormat="1" ht="13" x14ac:dyDescent="0.3">
      <c r="A110" s="249">
        <v>45423.801851063829</v>
      </c>
      <c r="B110" s="249">
        <v>11882.602845625599</v>
      </c>
      <c r="C110" s="250">
        <v>13595.297829787231</v>
      </c>
      <c r="D110" s="250">
        <v>1647.409224874164</v>
      </c>
      <c r="E110" s="250">
        <v>5000</v>
      </c>
      <c r="F110" s="250">
        <v>6779.6610170000004</v>
      </c>
      <c r="G110" s="250">
        <v>818</v>
      </c>
      <c r="H110" s="250">
        <v>330</v>
      </c>
      <c r="I110" s="249">
        <v>10116.525395000001</v>
      </c>
    </row>
    <row r="111" spans="1:9" s="249" customFormat="1" ht="13" x14ac:dyDescent="0.3">
      <c r="A111" s="249">
        <v>45432.742893625102</v>
      </c>
      <c r="B111" s="249">
        <v>11882.602845625599</v>
      </c>
      <c r="C111" s="250">
        <v>13712.67646808511</v>
      </c>
      <c r="D111" s="250">
        <v>1673.187244999664</v>
      </c>
      <c r="E111" s="250">
        <v>5000</v>
      </c>
      <c r="F111" s="250">
        <v>6779.6610170000004</v>
      </c>
      <c r="G111" s="250">
        <v>818</v>
      </c>
      <c r="H111" s="250">
        <v>330</v>
      </c>
      <c r="I111" s="249">
        <v>10116.525395000001</v>
      </c>
    </row>
    <row r="112" spans="1:9" s="249" customFormat="1" ht="13" x14ac:dyDescent="0.3">
      <c r="A112" s="249">
        <v>44650.456510640266</v>
      </c>
      <c r="B112" s="249">
        <v>11898.312846475948</v>
      </c>
      <c r="C112" s="250">
        <v>13402.944574468089</v>
      </c>
      <c r="D112" s="250">
        <v>1647.409224874164</v>
      </c>
      <c r="E112" s="250">
        <v>5000</v>
      </c>
      <c r="F112" s="250">
        <v>6779.6610170000004</v>
      </c>
      <c r="G112" s="250">
        <v>818</v>
      </c>
      <c r="H112" s="250">
        <v>330</v>
      </c>
      <c r="I112" s="249">
        <v>10116.525395000001</v>
      </c>
    </row>
    <row r="113" spans="1:9" s="249" customFormat="1" ht="13" x14ac:dyDescent="0.3">
      <c r="A113" s="249">
        <v>44505.949042556429</v>
      </c>
      <c r="B113" s="249">
        <v>11914.022847326309</v>
      </c>
      <c r="C113" s="250">
        <v>12645.261</v>
      </c>
      <c r="D113" s="250">
        <v>1647.409224874164</v>
      </c>
      <c r="E113" s="250">
        <v>5000</v>
      </c>
      <c r="F113" s="250">
        <v>6779.6610170000004</v>
      </c>
      <c r="G113" s="250">
        <v>818</v>
      </c>
      <c r="H113" s="250">
        <v>330</v>
      </c>
      <c r="I113" s="249">
        <v>10116.525395000001</v>
      </c>
    </row>
    <row r="114" spans="1:9" s="249" customFormat="1" ht="13" x14ac:dyDescent="0.3">
      <c r="A114" s="249">
        <v>51896.63411853763</v>
      </c>
      <c r="B114" s="249">
        <v>12131.736324696309</v>
      </c>
      <c r="C114" s="250">
        <v>13140.29541276596</v>
      </c>
      <c r="D114" s="250">
        <v>1647.409224874164</v>
      </c>
      <c r="E114" s="250">
        <v>5000</v>
      </c>
      <c r="F114" s="250">
        <v>6779.6610170000004</v>
      </c>
      <c r="G114" s="250">
        <v>818</v>
      </c>
      <c r="H114" s="250">
        <v>330</v>
      </c>
      <c r="I114" s="249">
        <v>10116.525395000001</v>
      </c>
    </row>
    <row r="115" spans="1:9" s="249" customFormat="1" ht="13" x14ac:dyDescent="0.3">
      <c r="A115" s="249">
        <v>64694.597791330736</v>
      </c>
      <c r="B115" s="249">
        <v>12134.889359676308</v>
      </c>
      <c r="C115" s="250">
        <v>14140.888414893609</v>
      </c>
      <c r="D115" s="250">
        <v>1647.409224874164</v>
      </c>
      <c r="E115" s="250">
        <v>5000</v>
      </c>
      <c r="F115" s="250">
        <v>6779.6610170000004</v>
      </c>
      <c r="G115" s="250">
        <v>818</v>
      </c>
      <c r="H115" s="250">
        <v>0</v>
      </c>
      <c r="I115" s="249">
        <v>10116.525395000001</v>
      </c>
    </row>
    <row r="116" spans="1:9" s="249" customFormat="1" ht="13" x14ac:dyDescent="0.3">
      <c r="A116" s="249">
        <v>61204.101070190183</v>
      </c>
      <c r="B116" s="249">
        <v>12118.406467875948</v>
      </c>
      <c r="C116" s="250">
        <v>11288.951914893609</v>
      </c>
      <c r="D116" s="250">
        <v>1647.409224874164</v>
      </c>
      <c r="E116" s="250">
        <v>5000</v>
      </c>
      <c r="F116" s="250">
        <v>6779.6610170000004</v>
      </c>
      <c r="G116" s="250">
        <v>167.00042579999999</v>
      </c>
      <c r="H116" s="250">
        <v>0</v>
      </c>
      <c r="I116" s="249">
        <v>10116.525395000001</v>
      </c>
    </row>
    <row r="117" spans="1:9" s="249" customFormat="1" ht="13" x14ac:dyDescent="0.3">
      <c r="A117" s="249">
        <v>56224.337178141046</v>
      </c>
      <c r="B117" s="249">
        <v>12097.821467025598</v>
      </c>
      <c r="C117" s="250">
        <v>12892.799263829791</v>
      </c>
      <c r="D117" s="250">
        <v>1492.7411041211651</v>
      </c>
      <c r="E117" s="250">
        <v>5000</v>
      </c>
      <c r="F117" s="250">
        <v>6779.6610170000004</v>
      </c>
      <c r="G117" s="250">
        <v>0</v>
      </c>
      <c r="H117" s="250">
        <v>0</v>
      </c>
      <c r="I117" s="249">
        <v>10116.525395000001</v>
      </c>
    </row>
    <row r="118" spans="1:9" s="249" customFormat="1" ht="13" x14ac:dyDescent="0.3">
      <c r="A118" s="249">
        <v>51829.216514446234</v>
      </c>
      <c r="B118" s="249">
        <v>12070.896445595239</v>
      </c>
      <c r="C118" s="250">
        <v>10741.601595744691</v>
      </c>
      <c r="D118" s="250">
        <v>1389.6290236191651</v>
      </c>
      <c r="E118" s="250">
        <v>2797.6247696400001</v>
      </c>
      <c r="F118" s="250">
        <v>6779.6610170000004</v>
      </c>
      <c r="G118" s="250">
        <v>0</v>
      </c>
      <c r="H118" s="250">
        <v>0</v>
      </c>
      <c r="I118" s="249">
        <v>10116.525395000001</v>
      </c>
    </row>
    <row r="119" spans="1:9" s="249" customFormat="1" ht="13" x14ac:dyDescent="0.3">
      <c r="A119" s="249">
        <v>55171.089980170567</v>
      </c>
      <c r="B119" s="249">
        <v>12027.721681374889</v>
      </c>
      <c r="C119" s="250">
        <v>11169.114600000001</v>
      </c>
      <c r="D119" s="250">
        <v>1312.2949632426651</v>
      </c>
      <c r="E119" s="250">
        <v>0</v>
      </c>
      <c r="F119" s="250">
        <v>6779.6610170000004</v>
      </c>
      <c r="G119" s="250">
        <v>0</v>
      </c>
      <c r="H119" s="250">
        <v>0</v>
      </c>
      <c r="I119" s="249">
        <v>10116.525395000001</v>
      </c>
    </row>
    <row r="120" spans="1:9" s="249" customFormat="1" ht="13" x14ac:dyDescent="0.3">
      <c r="A120" s="249">
        <v>46491.380338043535</v>
      </c>
      <c r="B120" s="249">
        <v>11990.458439784539</v>
      </c>
      <c r="C120" s="250">
        <v>11642.828233516371</v>
      </c>
      <c r="D120" s="250">
        <v>1260.738922991665</v>
      </c>
      <c r="E120" s="250">
        <v>29.88274315</v>
      </c>
      <c r="F120" s="250">
        <v>6779.6610170000004</v>
      </c>
      <c r="G120" s="250">
        <v>0</v>
      </c>
      <c r="H120" s="250">
        <v>0</v>
      </c>
      <c r="I120" s="249">
        <v>10116.525395000001</v>
      </c>
    </row>
    <row r="121" spans="1:9" s="249" customFormat="1" ht="13" x14ac:dyDescent="0.3">
      <c r="A121" s="249">
        <v>53984.903385389218</v>
      </c>
      <c r="B121" s="249">
        <v>11993.67217435454</v>
      </c>
      <c r="C121" s="250">
        <v>9721.6273179298296</v>
      </c>
      <c r="D121" s="250">
        <v>1260.738922991665</v>
      </c>
      <c r="E121" s="250">
        <v>2244.1603927199999</v>
      </c>
      <c r="F121" s="250">
        <v>6779.6610170000004</v>
      </c>
      <c r="G121" s="250">
        <v>0</v>
      </c>
      <c r="H121" s="250">
        <v>0</v>
      </c>
      <c r="I121" s="249">
        <v>10116.525395000001</v>
      </c>
    </row>
    <row r="122" spans="1:9" s="249" customFormat="1" ht="13" x14ac:dyDescent="0.3">
      <c r="A122" s="249">
        <v>38476.484360510789</v>
      </c>
      <c r="B122" s="249">
        <v>12000.3986846968</v>
      </c>
      <c r="C122" s="250">
        <v>8784.2621999999901</v>
      </c>
      <c r="D122" s="250">
        <v>1601.956469328378</v>
      </c>
      <c r="E122" s="250">
        <v>5000</v>
      </c>
      <c r="F122" s="250">
        <v>6779.6610170000004</v>
      </c>
      <c r="G122" s="250">
        <v>0</v>
      </c>
      <c r="H122" s="250">
        <v>330</v>
      </c>
      <c r="I122" s="249">
        <v>10116.525395000001</v>
      </c>
    </row>
    <row r="123" spans="1:9" s="249" customFormat="1" ht="13" x14ac:dyDescent="0.3">
      <c r="A123" s="249">
        <v>35900.940313352898</v>
      </c>
      <c r="B123" s="249">
        <v>12006.7886023868</v>
      </c>
      <c r="C123" s="250">
        <v>8165.28</v>
      </c>
      <c r="D123" s="250">
        <v>1601.956469328378</v>
      </c>
      <c r="E123" s="250">
        <v>5000</v>
      </c>
      <c r="F123" s="250">
        <v>6779.6610170000004</v>
      </c>
      <c r="G123" s="250">
        <v>818</v>
      </c>
      <c r="H123" s="250">
        <v>292.82237085000003</v>
      </c>
      <c r="I123" s="249">
        <v>10116.525395000001</v>
      </c>
    </row>
    <row r="124" spans="1:9" s="249" customFormat="1" ht="13" x14ac:dyDescent="0.3">
      <c r="A124" s="249">
        <v>34930.614563776384</v>
      </c>
      <c r="B124" s="249">
        <v>12021.5512052668</v>
      </c>
      <c r="C124" s="250">
        <v>7676.6330212765997</v>
      </c>
      <c r="D124" s="250">
        <v>1601.956469328378</v>
      </c>
      <c r="E124" s="250">
        <v>5000</v>
      </c>
      <c r="F124" s="250">
        <v>6779.6610170000004</v>
      </c>
      <c r="G124" s="250">
        <v>818</v>
      </c>
      <c r="H124" s="250">
        <v>0</v>
      </c>
      <c r="I124" s="249">
        <v>10116.525395000001</v>
      </c>
    </row>
    <row r="125" spans="1:9" s="249" customFormat="1" ht="13" x14ac:dyDescent="0.3">
      <c r="A125" s="249">
        <v>34810.706800487184</v>
      </c>
      <c r="B125" s="249">
        <v>12044.724559176799</v>
      </c>
      <c r="C125" s="250">
        <v>7453.7611702127697</v>
      </c>
      <c r="D125" s="250">
        <v>1601.956469328378</v>
      </c>
      <c r="E125" s="250">
        <v>5000</v>
      </c>
      <c r="F125" s="250">
        <v>6779.6610170000004</v>
      </c>
      <c r="G125" s="250">
        <v>818</v>
      </c>
      <c r="H125" s="250">
        <v>330</v>
      </c>
      <c r="I125" s="249">
        <v>10116.525395000001</v>
      </c>
    </row>
    <row r="126" spans="1:9" s="249" customFormat="1" ht="13" x14ac:dyDescent="0.3">
      <c r="A126" s="249">
        <v>34230.286710511587</v>
      </c>
      <c r="B126" s="249">
        <v>12113.121816442948</v>
      </c>
      <c r="C126" s="250">
        <v>7397.6307659574395</v>
      </c>
      <c r="D126" s="250">
        <v>1601.956469328378</v>
      </c>
      <c r="E126" s="250">
        <v>5000</v>
      </c>
      <c r="F126" s="250">
        <v>6779.6610170000004</v>
      </c>
      <c r="G126" s="250">
        <v>818</v>
      </c>
      <c r="H126" s="250">
        <v>330</v>
      </c>
      <c r="I126" s="249">
        <v>10116.525395000001</v>
      </c>
    </row>
    <row r="127" spans="1:9" s="249" customFormat="1" ht="13" x14ac:dyDescent="0.3">
      <c r="A127" s="249">
        <v>33612.999589591251</v>
      </c>
      <c r="B127" s="249">
        <v>12188.648446139099</v>
      </c>
      <c r="C127" s="250">
        <v>7454.67044680851</v>
      </c>
      <c r="D127" s="250">
        <v>1601.956469328378</v>
      </c>
      <c r="E127" s="250">
        <v>5000</v>
      </c>
      <c r="F127" s="250">
        <v>6779.6610170000004</v>
      </c>
      <c r="G127" s="250">
        <v>0</v>
      </c>
      <c r="H127" s="250">
        <v>330</v>
      </c>
      <c r="I127" s="249">
        <v>10116.525395000001</v>
      </c>
    </row>
    <row r="128" spans="1:9" s="249" customFormat="1" ht="13" x14ac:dyDescent="0.3">
      <c r="A128" s="249">
        <v>34605.873368774912</v>
      </c>
      <c r="B128" s="249">
        <v>12220.143756877169</v>
      </c>
      <c r="C128" s="250">
        <v>8119.05025531915</v>
      </c>
      <c r="D128" s="250">
        <v>1601.956469328378</v>
      </c>
      <c r="E128" s="250">
        <v>5000</v>
      </c>
      <c r="F128" s="250">
        <v>6779.6610170000004</v>
      </c>
      <c r="G128" s="250">
        <v>818</v>
      </c>
      <c r="H128" s="250">
        <v>330</v>
      </c>
      <c r="I128" s="249">
        <v>10116.525395000001</v>
      </c>
    </row>
    <row r="129" spans="1:9" s="249" customFormat="1" ht="13" x14ac:dyDescent="0.3">
      <c r="A129" s="249">
        <v>36000.127907976253</v>
      </c>
      <c r="B129" s="249">
        <v>12203.523703339099</v>
      </c>
      <c r="C129" s="250">
        <v>8138.4236170212698</v>
      </c>
      <c r="D129" s="250">
        <v>1601.956469328378</v>
      </c>
      <c r="E129" s="250">
        <v>5000</v>
      </c>
      <c r="F129" s="250">
        <v>6779.6610170000004</v>
      </c>
      <c r="G129" s="250">
        <v>818</v>
      </c>
      <c r="H129" s="250">
        <v>0</v>
      </c>
      <c r="I129" s="249">
        <v>10116.525395000001</v>
      </c>
    </row>
    <row r="130" spans="1:9" s="249" customFormat="1" ht="13" x14ac:dyDescent="0.3">
      <c r="A130" s="249">
        <v>39583.298088282027</v>
      </c>
      <c r="B130" s="249">
        <v>12182.915935859099</v>
      </c>
      <c r="C130" s="250">
        <v>7715.83123404255</v>
      </c>
      <c r="D130" s="250">
        <v>1601.956469328378</v>
      </c>
      <c r="E130" s="250">
        <v>5000</v>
      </c>
      <c r="F130" s="250">
        <v>6779.6610170000004</v>
      </c>
      <c r="G130" s="250">
        <v>818</v>
      </c>
      <c r="H130" s="250">
        <v>0</v>
      </c>
      <c r="I130" s="249">
        <v>10116.525395000001</v>
      </c>
    </row>
    <row r="131" spans="1:9" s="249" customFormat="1" ht="13" x14ac:dyDescent="0.3">
      <c r="A131" s="249">
        <v>36582.828931151336</v>
      </c>
      <c r="B131" s="249">
        <v>12162.953487299099</v>
      </c>
      <c r="C131" s="250">
        <v>8365.9598000000005</v>
      </c>
      <c r="D131" s="250">
        <v>1601.956469328378</v>
      </c>
      <c r="E131" s="250">
        <v>5000</v>
      </c>
      <c r="F131" s="250">
        <v>6779.6610170000004</v>
      </c>
      <c r="G131" s="250">
        <v>818</v>
      </c>
      <c r="H131" s="250">
        <v>330</v>
      </c>
      <c r="I131" s="249">
        <v>10116.525395000001</v>
      </c>
    </row>
    <row r="132" spans="1:9" s="249" customFormat="1" ht="13" x14ac:dyDescent="0.3">
      <c r="A132" s="249">
        <v>36733.887377099789</v>
      </c>
      <c r="B132" s="249">
        <v>12145.5123864691</v>
      </c>
      <c r="C132" s="250">
        <v>9593.5121914893589</v>
      </c>
      <c r="D132" s="250">
        <v>1785.6763065217999</v>
      </c>
      <c r="E132" s="250">
        <v>5000</v>
      </c>
      <c r="F132" s="250">
        <v>6779.6610170000004</v>
      </c>
      <c r="G132" s="250">
        <v>818</v>
      </c>
      <c r="H132" s="250">
        <v>330</v>
      </c>
      <c r="I132" s="249">
        <v>10116.525395000001</v>
      </c>
    </row>
    <row r="133" spans="1:9" s="249" customFormat="1" ht="13" x14ac:dyDescent="0.3">
      <c r="A133" s="249">
        <v>37835.415758940566</v>
      </c>
      <c r="B133" s="249">
        <v>12148.44982683717</v>
      </c>
      <c r="C133" s="250">
        <v>11191.98365084688</v>
      </c>
      <c r="D133" s="250">
        <v>1785.6763065217999</v>
      </c>
      <c r="E133" s="250">
        <v>5000</v>
      </c>
      <c r="F133" s="250">
        <v>6779.6610170000004</v>
      </c>
      <c r="G133" s="250">
        <v>818</v>
      </c>
      <c r="H133" s="250">
        <v>330</v>
      </c>
      <c r="I133" s="249">
        <v>10116.525395000001</v>
      </c>
    </row>
    <row r="134" spans="1:9" s="249" customFormat="1" ht="13" x14ac:dyDescent="0.3">
      <c r="A134" s="249">
        <v>37105.115223146291</v>
      </c>
      <c r="B134" s="249">
        <v>12126.4478288591</v>
      </c>
      <c r="C134" s="250">
        <v>11979.369829787229</v>
      </c>
      <c r="D134" s="250">
        <v>1785.6763065217999</v>
      </c>
      <c r="E134" s="250">
        <v>5000</v>
      </c>
      <c r="F134" s="250">
        <v>6779.6610170000004</v>
      </c>
      <c r="G134" s="250">
        <v>818</v>
      </c>
      <c r="H134" s="250">
        <v>330</v>
      </c>
      <c r="I134" s="249">
        <v>10116.525395000001</v>
      </c>
    </row>
    <row r="135" spans="1:9" s="249" customFormat="1" ht="13" x14ac:dyDescent="0.3">
      <c r="A135" s="249">
        <v>37454.18770212766</v>
      </c>
      <c r="B135" s="249">
        <v>12122.172108689099</v>
      </c>
      <c r="C135" s="250">
        <v>12673.605193617019</v>
      </c>
      <c r="D135" s="250">
        <v>1785.6763065217999</v>
      </c>
      <c r="E135" s="250">
        <v>5000</v>
      </c>
      <c r="F135" s="250">
        <v>6779.6610170000004</v>
      </c>
      <c r="G135" s="250">
        <v>818</v>
      </c>
      <c r="H135" s="250">
        <v>330</v>
      </c>
      <c r="I135" s="249">
        <v>10116.525395000001</v>
      </c>
    </row>
    <row r="136" spans="1:9" s="249" customFormat="1" ht="13" x14ac:dyDescent="0.3">
      <c r="A136" s="249">
        <v>36432.501404256123</v>
      </c>
      <c r="B136" s="249">
        <v>12136.720917367169</v>
      </c>
      <c r="C136" s="250">
        <v>10953.84457446809</v>
      </c>
      <c r="D136" s="250">
        <v>1785.6763065217999</v>
      </c>
      <c r="E136" s="250">
        <v>5000</v>
      </c>
      <c r="F136" s="250">
        <v>6779.6610170000004</v>
      </c>
      <c r="G136" s="250">
        <v>818</v>
      </c>
      <c r="H136" s="250">
        <v>330</v>
      </c>
      <c r="I136" s="249">
        <v>10116.525395000001</v>
      </c>
    </row>
    <row r="137" spans="1:9" s="249" customFormat="1" ht="13" x14ac:dyDescent="0.3">
      <c r="A137" s="249">
        <v>34274.45141024005</v>
      </c>
      <c r="B137" s="249">
        <v>12121.9666045791</v>
      </c>
      <c r="C137" s="250">
        <v>11409.507442553189</v>
      </c>
      <c r="D137" s="250">
        <v>1601.956469328378</v>
      </c>
      <c r="E137" s="250">
        <v>5000</v>
      </c>
      <c r="F137" s="250">
        <v>6779.6610170000004</v>
      </c>
      <c r="G137" s="250">
        <v>818</v>
      </c>
      <c r="H137" s="250">
        <v>330</v>
      </c>
      <c r="I137" s="249">
        <v>10116.525395000001</v>
      </c>
    </row>
    <row r="138" spans="1:9" s="249" customFormat="1" ht="13" x14ac:dyDescent="0.3">
      <c r="A138" s="249">
        <v>34579.876361702132</v>
      </c>
      <c r="B138" s="249">
        <v>12122.042736269099</v>
      </c>
      <c r="C138" s="250">
        <v>9689.0564893616993</v>
      </c>
      <c r="D138" s="250">
        <v>1601.956469328378</v>
      </c>
      <c r="E138" s="250">
        <v>5000</v>
      </c>
      <c r="F138" s="250">
        <v>6779.6610170000004</v>
      </c>
      <c r="G138" s="250">
        <v>818</v>
      </c>
      <c r="H138" s="250">
        <v>330</v>
      </c>
      <c r="I138" s="249">
        <v>10116.525395000001</v>
      </c>
    </row>
    <row r="139" spans="1:9" s="249" customFormat="1" ht="13" x14ac:dyDescent="0.3">
      <c r="A139" s="249">
        <v>41250.965547155567</v>
      </c>
      <c r="B139" s="249">
        <v>12117.523703339099</v>
      </c>
      <c r="C139" s="250">
        <v>9607.8606</v>
      </c>
      <c r="D139" s="250">
        <v>1601.956469328378</v>
      </c>
      <c r="E139" s="250">
        <v>5000</v>
      </c>
      <c r="F139" s="250">
        <v>6779.6610170000004</v>
      </c>
      <c r="G139" s="250">
        <v>0</v>
      </c>
      <c r="H139" s="250">
        <v>104.02773392</v>
      </c>
      <c r="I139" s="249">
        <v>10116.525395000001</v>
      </c>
    </row>
    <row r="140" spans="1:9" s="249" customFormat="1" ht="13" x14ac:dyDescent="0.3">
      <c r="A140" s="249">
        <v>45125.916278702054</v>
      </c>
      <c r="B140" s="249">
        <v>12132.38912724717</v>
      </c>
      <c r="C140" s="250">
        <v>10039.13891489361</v>
      </c>
      <c r="D140" s="250">
        <v>1601.956469328378</v>
      </c>
      <c r="E140" s="250">
        <v>5000</v>
      </c>
      <c r="F140" s="250">
        <v>6779.6610170000004</v>
      </c>
      <c r="G140" s="250">
        <v>818</v>
      </c>
      <c r="H140" s="250">
        <v>330</v>
      </c>
      <c r="I140" s="249">
        <v>10116.525395000001</v>
      </c>
    </row>
    <row r="141" spans="1:9" s="249" customFormat="1" ht="13" x14ac:dyDescent="0.3">
      <c r="A141" s="249">
        <v>45686.832215385279</v>
      </c>
      <c r="B141" s="249">
        <v>12113.929567539099</v>
      </c>
      <c r="C141" s="250">
        <v>10545.57406382979</v>
      </c>
      <c r="D141" s="250">
        <v>1601.956469328378</v>
      </c>
      <c r="E141" s="250">
        <v>5000</v>
      </c>
      <c r="F141" s="250">
        <v>6779.6610170000004</v>
      </c>
      <c r="G141" s="250">
        <v>818</v>
      </c>
      <c r="H141" s="250">
        <v>0</v>
      </c>
      <c r="I141" s="249">
        <v>10116.525395000001</v>
      </c>
    </row>
    <row r="142" spans="1:9" s="249" customFormat="1" ht="13" x14ac:dyDescent="0.3">
      <c r="A142" s="249">
        <v>45525.870496382107</v>
      </c>
      <c r="B142" s="249">
        <v>12085.845265041018</v>
      </c>
      <c r="C142" s="250">
        <v>9522.8025957446898</v>
      </c>
      <c r="D142" s="250">
        <v>1601.956469328378</v>
      </c>
      <c r="E142" s="250">
        <v>5000</v>
      </c>
      <c r="F142" s="250">
        <v>6779.6610170000004</v>
      </c>
      <c r="G142" s="250">
        <v>818</v>
      </c>
      <c r="H142" s="250">
        <v>330</v>
      </c>
      <c r="I142" s="249">
        <v>10116.525395000001</v>
      </c>
    </row>
    <row r="143" spans="1:9" s="249" customFormat="1" ht="13" x14ac:dyDescent="0.3">
      <c r="A143" s="249">
        <v>42749.633272827166</v>
      </c>
      <c r="B143" s="249">
        <v>12041.181487232949</v>
      </c>
      <c r="C143" s="250">
        <v>8925.5308297872289</v>
      </c>
      <c r="D143" s="250">
        <v>1601.956469328378</v>
      </c>
      <c r="E143" s="250">
        <v>5000</v>
      </c>
      <c r="F143" s="250">
        <v>6779.6610170000004</v>
      </c>
      <c r="G143" s="250">
        <v>818</v>
      </c>
      <c r="H143" s="250">
        <v>0</v>
      </c>
      <c r="I143" s="249">
        <v>10116.525395000001</v>
      </c>
    </row>
    <row r="144" spans="1:9" s="249" customFormat="1" ht="13" x14ac:dyDescent="0.3">
      <c r="A144" s="249">
        <v>42490.610039681211</v>
      </c>
      <c r="B144" s="249">
        <v>11990.452697036799</v>
      </c>
      <c r="C144" s="250">
        <v>9180.2647872340403</v>
      </c>
      <c r="D144" s="250">
        <v>1601.956469328378</v>
      </c>
      <c r="E144" s="250">
        <v>5000</v>
      </c>
      <c r="F144" s="250">
        <v>6779.6610170000004</v>
      </c>
      <c r="G144" s="250">
        <v>0</v>
      </c>
      <c r="H144" s="250">
        <v>330</v>
      </c>
      <c r="I144" s="249">
        <v>10116.525395000001</v>
      </c>
    </row>
    <row r="145" spans="1:9" s="249" customFormat="1" ht="13" x14ac:dyDescent="0.3">
      <c r="A145" s="249">
        <v>38356.445986251376</v>
      </c>
      <c r="B145" s="249">
        <v>11995.0918431268</v>
      </c>
      <c r="C145" s="250">
        <v>9524.8627021276588</v>
      </c>
      <c r="D145" s="250">
        <v>1601.956469328378</v>
      </c>
      <c r="E145" s="250">
        <v>5000</v>
      </c>
      <c r="F145" s="250">
        <v>6779.6610170000004</v>
      </c>
      <c r="G145" s="250">
        <v>818</v>
      </c>
      <c r="H145" s="250">
        <v>0</v>
      </c>
      <c r="I145" s="249">
        <v>10116.525395000001</v>
      </c>
    </row>
    <row r="146" spans="1:9" s="249" customFormat="1" ht="13" x14ac:dyDescent="0.3">
      <c r="A146" s="249">
        <v>37598.527983948865</v>
      </c>
      <c r="B146" s="249">
        <v>12004.535001566799</v>
      </c>
      <c r="C146" s="250">
        <v>8853.3043617021194</v>
      </c>
      <c r="D146" s="250">
        <v>1455.3989030504879</v>
      </c>
      <c r="E146" s="250">
        <v>5000</v>
      </c>
      <c r="F146" s="250">
        <v>6779.6610170000004</v>
      </c>
      <c r="G146" s="250">
        <v>818</v>
      </c>
      <c r="H146" s="250">
        <v>330</v>
      </c>
      <c r="I146" s="249">
        <v>10116.525395000001</v>
      </c>
    </row>
    <row r="147" spans="1:9" s="249" customFormat="1" ht="13" x14ac:dyDescent="0.3">
      <c r="A147" s="249">
        <v>38548.768601717959</v>
      </c>
      <c r="B147" s="249">
        <v>12011.174919256799</v>
      </c>
      <c r="C147" s="250">
        <v>7877.2259999999997</v>
      </c>
      <c r="D147" s="250">
        <v>1455.3989030504879</v>
      </c>
      <c r="E147" s="250">
        <v>5000</v>
      </c>
      <c r="F147" s="250">
        <v>6779.6610170000004</v>
      </c>
      <c r="G147" s="250">
        <v>818</v>
      </c>
      <c r="H147" s="250">
        <v>330</v>
      </c>
      <c r="I147" s="249">
        <v>10116.525395000001</v>
      </c>
    </row>
    <row r="148" spans="1:9" s="249" customFormat="1" ht="13" x14ac:dyDescent="0.3">
      <c r="A148" s="249">
        <v>42627.182874689628</v>
      </c>
      <c r="B148" s="249">
        <v>12026.2387052668</v>
      </c>
      <c r="C148" s="250">
        <v>7397.9270212765996</v>
      </c>
      <c r="D148" s="250">
        <v>1455.3989030504879</v>
      </c>
      <c r="E148" s="250">
        <v>5000</v>
      </c>
      <c r="F148" s="250">
        <v>6779.6610170000004</v>
      </c>
      <c r="G148" s="250">
        <v>818</v>
      </c>
      <c r="H148" s="250">
        <v>330</v>
      </c>
      <c r="I148" s="249">
        <v>10116.525395000001</v>
      </c>
    </row>
    <row r="149" spans="1:9" s="249" customFormat="1" ht="13" x14ac:dyDescent="0.3">
      <c r="A149" s="249">
        <v>38116.15055468824</v>
      </c>
      <c r="B149" s="249">
        <v>12049.235361646799</v>
      </c>
      <c r="C149" s="250">
        <v>7728.5271702127702</v>
      </c>
      <c r="D149" s="250">
        <v>1455.3989030504879</v>
      </c>
      <c r="E149" s="250">
        <v>5000</v>
      </c>
      <c r="F149" s="250">
        <v>6779.6610170000004</v>
      </c>
      <c r="G149" s="250">
        <v>818</v>
      </c>
      <c r="H149" s="250">
        <v>330</v>
      </c>
      <c r="I149" s="249">
        <v>10116.525395000001</v>
      </c>
    </row>
    <row r="150" spans="1:9" s="249" customFormat="1" ht="13" x14ac:dyDescent="0.3">
      <c r="A150" s="249">
        <v>35999.026887570617</v>
      </c>
      <c r="B150" s="249">
        <v>12118.556487232949</v>
      </c>
      <c r="C150" s="250">
        <v>7673.5327659574396</v>
      </c>
      <c r="D150" s="250">
        <v>1455.3989030504879</v>
      </c>
      <c r="E150" s="250">
        <v>5000</v>
      </c>
      <c r="F150" s="250">
        <v>6779.6610170000004</v>
      </c>
      <c r="G150" s="250">
        <v>818</v>
      </c>
      <c r="H150" s="250">
        <v>330</v>
      </c>
      <c r="I150" s="249">
        <v>10116.525395000001</v>
      </c>
    </row>
    <row r="151" spans="1:9" s="249" customFormat="1" ht="13" x14ac:dyDescent="0.3">
      <c r="A151" s="249">
        <v>35441.453824349897</v>
      </c>
      <c r="B151" s="249">
        <v>12194.9110490191</v>
      </c>
      <c r="C151" s="250">
        <v>7709.34944680851</v>
      </c>
      <c r="D151" s="250">
        <v>1455.3989030504879</v>
      </c>
      <c r="E151" s="250">
        <v>5000</v>
      </c>
      <c r="F151" s="250">
        <v>6779.6610170000004</v>
      </c>
      <c r="G151" s="250">
        <v>818</v>
      </c>
      <c r="H151" s="250">
        <v>330</v>
      </c>
      <c r="I151" s="249">
        <v>10116.525395000001</v>
      </c>
    </row>
    <row r="152" spans="1:9" s="249" customFormat="1" ht="13" x14ac:dyDescent="0.3">
      <c r="A152" s="249">
        <v>38916.409292674667</v>
      </c>
      <c r="B152" s="249">
        <v>12226.407131357169</v>
      </c>
      <c r="C152" s="250">
        <v>7768.1432553191498</v>
      </c>
      <c r="D152" s="250">
        <v>1455.3989030504879</v>
      </c>
      <c r="E152" s="250">
        <v>5000</v>
      </c>
      <c r="F152" s="250">
        <v>6779.6610170000004</v>
      </c>
      <c r="G152" s="250">
        <v>818</v>
      </c>
      <c r="H152" s="250">
        <v>330</v>
      </c>
      <c r="I152" s="249">
        <v>10116.525395000001</v>
      </c>
    </row>
    <row r="153" spans="1:9" s="249" customFormat="1" ht="13" x14ac:dyDescent="0.3">
      <c r="A153" s="249">
        <v>41192.418879198303</v>
      </c>
      <c r="B153" s="249">
        <v>12209.5121292691</v>
      </c>
      <c r="C153" s="250">
        <v>7668.8986170212693</v>
      </c>
      <c r="D153" s="250">
        <v>1455.3989030504879</v>
      </c>
      <c r="E153" s="250">
        <v>5000</v>
      </c>
      <c r="F153" s="250">
        <v>6779.6610170000004</v>
      </c>
      <c r="G153" s="250">
        <v>818</v>
      </c>
      <c r="H153" s="250">
        <v>330</v>
      </c>
      <c r="I153" s="249">
        <v>10116.525395000001</v>
      </c>
    </row>
    <row r="154" spans="1:9" s="249" customFormat="1" ht="13" x14ac:dyDescent="0.3">
      <c r="A154" s="249">
        <v>45014.35899253621</v>
      </c>
      <c r="B154" s="249">
        <v>12188.8050819491</v>
      </c>
      <c r="C154" s="250">
        <v>8577.1876340425497</v>
      </c>
      <c r="D154" s="250">
        <v>1455.3989030504879</v>
      </c>
      <c r="E154" s="250">
        <v>5000</v>
      </c>
      <c r="F154" s="250">
        <v>6779.6610170000004</v>
      </c>
      <c r="G154" s="250">
        <v>818</v>
      </c>
      <c r="H154" s="250">
        <v>330</v>
      </c>
      <c r="I154" s="249">
        <v>10116.525395000001</v>
      </c>
    </row>
    <row r="155" spans="1:9" s="249" customFormat="1" ht="13" x14ac:dyDescent="0.3">
      <c r="A155" s="249">
        <v>43606.207345357398</v>
      </c>
      <c r="B155" s="249">
        <v>12168.9686621891</v>
      </c>
      <c r="C155" s="250">
        <v>7889.5346595744704</v>
      </c>
      <c r="D155" s="250">
        <v>1455.3989030504879</v>
      </c>
      <c r="E155" s="250">
        <v>5000</v>
      </c>
      <c r="F155" s="250">
        <v>6779.6610170000004</v>
      </c>
      <c r="G155" s="250">
        <v>818</v>
      </c>
      <c r="H155" s="250">
        <v>330</v>
      </c>
      <c r="I155" s="249">
        <v>10116.525395000001</v>
      </c>
    </row>
    <row r="156" spans="1:9" s="249" customFormat="1" ht="13" x14ac:dyDescent="0.3">
      <c r="A156" s="249">
        <v>41829.345507365098</v>
      </c>
      <c r="B156" s="249">
        <v>12151.075400879099</v>
      </c>
      <c r="C156" s="250">
        <v>8440.0441914893599</v>
      </c>
      <c r="D156" s="250">
        <v>1639.11874024391</v>
      </c>
      <c r="E156" s="250">
        <v>5000</v>
      </c>
      <c r="F156" s="250">
        <v>6779.6610170000004</v>
      </c>
      <c r="G156" s="250">
        <v>818</v>
      </c>
      <c r="H156" s="250">
        <v>330</v>
      </c>
      <c r="I156" s="249">
        <v>10116.525395000001</v>
      </c>
    </row>
    <row r="157" spans="1:9" s="249" customFormat="1" ht="13" x14ac:dyDescent="0.3">
      <c r="A157" s="249">
        <v>39856.360050325551</v>
      </c>
      <c r="B157" s="249">
        <v>12154.23866428717</v>
      </c>
      <c r="C157" s="250">
        <v>9129.2357872340399</v>
      </c>
      <c r="D157" s="250">
        <v>1639.11874024391</v>
      </c>
      <c r="E157" s="250">
        <v>5000</v>
      </c>
      <c r="F157" s="250">
        <v>6779.6610170000004</v>
      </c>
      <c r="G157" s="250">
        <v>818</v>
      </c>
      <c r="H157" s="250">
        <v>330</v>
      </c>
      <c r="I157" s="249">
        <v>10116.525395000001</v>
      </c>
    </row>
    <row r="158" spans="1:9" s="249" customFormat="1" ht="13" x14ac:dyDescent="0.3">
      <c r="A158" s="249">
        <v>45479.666989136829</v>
      </c>
      <c r="B158" s="249">
        <v>12131.8871292691</v>
      </c>
      <c r="C158" s="250">
        <v>10201.99382978723</v>
      </c>
      <c r="D158" s="250">
        <v>1639.11874024391</v>
      </c>
      <c r="E158" s="250">
        <v>5000</v>
      </c>
      <c r="F158" s="250">
        <v>6779.6610170000004</v>
      </c>
      <c r="G158" s="250">
        <v>818</v>
      </c>
      <c r="H158" s="250">
        <v>330</v>
      </c>
      <c r="I158" s="249">
        <v>10116.525395000001</v>
      </c>
    </row>
    <row r="159" spans="1:9" s="249" customFormat="1" ht="13" x14ac:dyDescent="0.3">
      <c r="A159" s="249">
        <v>46547.870661262808</v>
      </c>
      <c r="B159" s="249">
        <v>12127.5121292691</v>
      </c>
      <c r="C159" s="250">
        <v>9815.3024680851104</v>
      </c>
      <c r="D159" s="250">
        <v>1639.11874024391</v>
      </c>
      <c r="E159" s="250">
        <v>5000</v>
      </c>
      <c r="F159" s="250">
        <v>6779.6610170000004</v>
      </c>
      <c r="G159" s="250">
        <v>818</v>
      </c>
      <c r="H159" s="250">
        <v>330</v>
      </c>
      <c r="I159" s="249">
        <v>10116.525395000001</v>
      </c>
    </row>
    <row r="160" spans="1:9" s="249" customFormat="1" ht="13" x14ac:dyDescent="0.3">
      <c r="A160" s="249">
        <v>44895.787123347327</v>
      </c>
      <c r="B160" s="249">
        <v>12142.259754817169</v>
      </c>
      <c r="C160" s="250">
        <v>9695.04857446809</v>
      </c>
      <c r="D160" s="250">
        <v>1639.11874024391</v>
      </c>
      <c r="E160" s="250">
        <v>5000</v>
      </c>
      <c r="F160" s="250">
        <v>6779.6610170000004</v>
      </c>
      <c r="G160" s="250">
        <v>818</v>
      </c>
      <c r="H160" s="250">
        <v>330</v>
      </c>
      <c r="I160" s="249">
        <v>10116.525395000001</v>
      </c>
    </row>
    <row r="161" spans="1:9" s="249" customFormat="1" ht="13" x14ac:dyDescent="0.3">
      <c r="A161" s="249">
        <v>42716.03641060301</v>
      </c>
      <c r="B161" s="249">
        <v>12127.935483179099</v>
      </c>
      <c r="C161" s="250">
        <v>9994.81</v>
      </c>
      <c r="D161" s="250">
        <v>1455.3989030504879</v>
      </c>
      <c r="E161" s="250">
        <v>5000</v>
      </c>
      <c r="F161" s="250">
        <v>6779.6610170000004</v>
      </c>
      <c r="G161" s="250">
        <v>818</v>
      </c>
      <c r="H161" s="250">
        <v>330</v>
      </c>
      <c r="I161" s="249">
        <v>10116.525395000001</v>
      </c>
    </row>
    <row r="162" spans="1:9" s="249" customFormat="1" ht="13" x14ac:dyDescent="0.3">
      <c r="A162" s="249">
        <v>40236.343250282065</v>
      </c>
      <c r="B162" s="249">
        <v>12127.4586313291</v>
      </c>
      <c r="C162" s="250">
        <v>9254.8194893617001</v>
      </c>
      <c r="D162" s="250">
        <v>1455.3989030504879</v>
      </c>
      <c r="E162" s="250">
        <v>5000</v>
      </c>
      <c r="F162" s="250">
        <v>6779.6610170000004</v>
      </c>
      <c r="G162" s="250">
        <v>818</v>
      </c>
      <c r="H162" s="250">
        <v>330</v>
      </c>
      <c r="I162" s="249">
        <v>10116.525395000001</v>
      </c>
    </row>
    <row r="163" spans="1:9" s="249" customFormat="1" ht="13" x14ac:dyDescent="0.3">
      <c r="A163" s="249">
        <v>44876.026896195021</v>
      </c>
      <c r="B163" s="249">
        <v>12122.9138782391</v>
      </c>
      <c r="C163" s="250">
        <v>9984.1196808510595</v>
      </c>
      <c r="D163" s="250">
        <v>1455.3989030504879</v>
      </c>
      <c r="E163" s="250">
        <v>5000</v>
      </c>
      <c r="F163" s="250">
        <v>6779.6610170000004</v>
      </c>
      <c r="G163" s="250">
        <v>818</v>
      </c>
      <c r="H163" s="250">
        <v>330</v>
      </c>
      <c r="I163" s="249">
        <v>10116.525395000001</v>
      </c>
    </row>
    <row r="164" spans="1:9" s="249" customFormat="1" ht="13" x14ac:dyDescent="0.3">
      <c r="A164" s="249">
        <v>50919.304507958608</v>
      </c>
      <c r="B164" s="249">
        <v>12137.401730127169</v>
      </c>
      <c r="C164" s="250">
        <v>10300.94655582602</v>
      </c>
      <c r="D164" s="250">
        <v>1455.3989030504879</v>
      </c>
      <c r="E164" s="250">
        <v>5000</v>
      </c>
      <c r="F164" s="250">
        <v>6779.6610170000004</v>
      </c>
      <c r="G164" s="250">
        <v>818</v>
      </c>
      <c r="H164" s="250">
        <v>330</v>
      </c>
      <c r="I164" s="249">
        <v>10116.525395000001</v>
      </c>
    </row>
    <row r="165" spans="1:9" s="249" customFormat="1" ht="13" x14ac:dyDescent="0.3">
      <c r="A165" s="249">
        <v>55784.90084657738</v>
      </c>
      <c r="B165" s="249">
        <v>12118.7675305091</v>
      </c>
      <c r="C165" s="250">
        <v>9770.8790638297887</v>
      </c>
      <c r="D165" s="250">
        <v>1455.3989030504879</v>
      </c>
      <c r="E165" s="250">
        <v>5000</v>
      </c>
      <c r="F165" s="250">
        <v>6779.6610170000004</v>
      </c>
      <c r="G165" s="250">
        <v>818</v>
      </c>
      <c r="H165" s="250">
        <v>330</v>
      </c>
      <c r="I165" s="249">
        <v>10116.525395000001</v>
      </c>
    </row>
    <row r="166" spans="1:9" s="249" customFormat="1" ht="13" x14ac:dyDescent="0.3">
      <c r="A166" s="249">
        <v>47111.296517919087</v>
      </c>
      <c r="B166" s="249">
        <v>12090.407250631019</v>
      </c>
      <c r="C166" s="250">
        <v>9933.9915957446901</v>
      </c>
      <c r="D166" s="250">
        <v>1455.3989030504879</v>
      </c>
      <c r="E166" s="250">
        <v>5000</v>
      </c>
      <c r="F166" s="250">
        <v>6779.6610170000004</v>
      </c>
      <c r="G166" s="250">
        <v>818</v>
      </c>
      <c r="H166" s="250">
        <v>330</v>
      </c>
      <c r="I166" s="249">
        <v>10116.525395000001</v>
      </c>
    </row>
    <row r="167" spans="1:9" s="249" customFormat="1" ht="13" x14ac:dyDescent="0.3">
      <c r="A167" s="249">
        <v>45780.400448439934</v>
      </c>
      <c r="B167" s="249">
        <v>12045.317546902948</v>
      </c>
      <c r="C167" s="250">
        <v>8850.4978297872294</v>
      </c>
      <c r="D167" s="250">
        <v>1455.3989030504879</v>
      </c>
      <c r="E167" s="250">
        <v>5000</v>
      </c>
      <c r="F167" s="250">
        <v>6779.6610170000004</v>
      </c>
      <c r="G167" s="250">
        <v>818</v>
      </c>
      <c r="H167" s="250">
        <v>330</v>
      </c>
      <c r="I167" s="249">
        <v>10116.525395000001</v>
      </c>
    </row>
    <row r="168" spans="1:9" s="249" customFormat="1" ht="13" x14ac:dyDescent="0.3">
      <c r="A168" s="249">
        <v>45308.953526891528</v>
      </c>
      <c r="B168" s="249">
        <v>11994.437779346799</v>
      </c>
      <c r="C168" s="250">
        <v>9095.5897872340392</v>
      </c>
      <c r="D168" s="250">
        <v>1455.3989030504879</v>
      </c>
      <c r="E168" s="250">
        <v>5000</v>
      </c>
      <c r="F168" s="250">
        <v>6779.6610170000004</v>
      </c>
      <c r="G168" s="250">
        <v>818</v>
      </c>
      <c r="H168" s="250">
        <v>330</v>
      </c>
      <c r="I168" s="249">
        <v>10116.525395000001</v>
      </c>
    </row>
    <row r="169" spans="1:9" s="249" customFormat="1" ht="13" x14ac:dyDescent="0.3">
      <c r="A169" s="249">
        <v>50085.064429495607</v>
      </c>
      <c r="B169" s="249">
        <v>11999.058921316799</v>
      </c>
      <c r="C169" s="250">
        <v>8903.6357021276599</v>
      </c>
      <c r="D169" s="250">
        <v>1455.3989030504879</v>
      </c>
      <c r="E169" s="250">
        <v>5000</v>
      </c>
      <c r="F169" s="250">
        <v>6779.6610170000004</v>
      </c>
      <c r="G169" s="250">
        <v>818</v>
      </c>
      <c r="H169" s="250">
        <v>330</v>
      </c>
      <c r="I169" s="249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J338"/>
  <sheetViews>
    <sheetView topLeftCell="Y1" zoomScale="85" zoomScaleNormal="85" workbookViewId="0">
      <selection activeCell="AL11" sqref="AL11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3.81640625" style="23" bestFit="1" customWidth="1"/>
    <col min="30" max="30" width="15.6328125" style="23" bestFit="1" customWidth="1"/>
    <col min="31" max="31" width="16.7265625" style="23" bestFit="1" customWidth="1"/>
    <col min="32" max="32" width="16.08984375" style="23" customWidth="1"/>
    <col min="33" max="34" width="15.6328125" style="23" bestFit="1" customWidth="1"/>
    <col min="35" max="35" width="14.36328125" style="23" bestFit="1" customWidth="1"/>
    <col min="36" max="36" width="18.26953125" style="23" bestFit="1" customWidth="1"/>
    <col min="37" max="16384" width="10.90625" style="23"/>
  </cols>
  <sheetData>
    <row r="1" spans="1:36" s="30" customFormat="1" x14ac:dyDescent="0.35">
      <c r="A1" s="27" t="s">
        <v>135</v>
      </c>
      <c r="B1" s="27" t="s">
        <v>134</v>
      </c>
      <c r="C1" s="27" t="s">
        <v>61</v>
      </c>
      <c r="D1" s="27" t="s">
        <v>168</v>
      </c>
      <c r="E1" s="27" t="s">
        <v>291</v>
      </c>
      <c r="F1" s="27" t="s">
        <v>301</v>
      </c>
      <c r="G1" s="27" t="s">
        <v>300</v>
      </c>
      <c r="H1" s="27" t="s">
        <v>307</v>
      </c>
      <c r="I1" s="27" t="s">
        <v>126</v>
      </c>
      <c r="J1" s="27" t="s">
        <v>125</v>
      </c>
      <c r="K1" s="27" t="s">
        <v>353</v>
      </c>
      <c r="L1" s="28" t="s">
        <v>148</v>
      </c>
      <c r="M1" s="28" t="s">
        <v>158</v>
      </c>
      <c r="N1" s="28" t="s">
        <v>159</v>
      </c>
      <c r="O1" s="28" t="s">
        <v>169</v>
      </c>
      <c r="P1" s="28" t="s">
        <v>292</v>
      </c>
      <c r="Q1" s="28" t="s">
        <v>302</v>
      </c>
      <c r="R1" s="28" t="s">
        <v>303</v>
      </c>
      <c r="S1" s="28" t="s">
        <v>308</v>
      </c>
      <c r="T1" s="28" t="s">
        <v>123</v>
      </c>
      <c r="U1" s="28" t="s">
        <v>124</v>
      </c>
      <c r="V1" s="28" t="s">
        <v>354</v>
      </c>
      <c r="W1" s="256" t="s">
        <v>133</v>
      </c>
      <c r="X1" s="256" t="s">
        <v>132</v>
      </c>
      <c r="Y1" s="29" t="s">
        <v>116</v>
      </c>
      <c r="Z1" s="29" t="s">
        <v>122</v>
      </c>
      <c r="AA1" s="29" t="s">
        <v>375</v>
      </c>
      <c r="AB1" s="29" t="s">
        <v>118</v>
      </c>
      <c r="AC1" s="29" t="s">
        <v>128</v>
      </c>
      <c r="AD1" s="29" t="s">
        <v>127</v>
      </c>
      <c r="AE1" s="255" t="s">
        <v>335</v>
      </c>
      <c r="AF1" s="255" t="s">
        <v>336</v>
      </c>
      <c r="AG1" s="29" t="s">
        <v>348</v>
      </c>
      <c r="AH1" s="29" t="s">
        <v>357</v>
      </c>
      <c r="AI1" s="256" t="s">
        <v>368</v>
      </c>
      <c r="AJ1" s="256" t="s">
        <v>374</v>
      </c>
    </row>
    <row r="2" spans="1:36" s="87" customFormat="1" ht="13" x14ac:dyDescent="0.3">
      <c r="A2" s="257">
        <v>0</v>
      </c>
      <c r="B2" s="257">
        <v>0</v>
      </c>
      <c r="C2" s="257">
        <v>0.27513821599999999</v>
      </c>
      <c r="D2" s="257">
        <v>0.2690001867898939</v>
      </c>
      <c r="E2" s="257">
        <v>0.25700000000000001</v>
      </c>
      <c r="F2" s="257">
        <v>0.23203283156840868</v>
      </c>
      <c r="G2" s="257">
        <v>0</v>
      </c>
      <c r="H2" s="257">
        <v>0.68245451314546257</v>
      </c>
      <c r="I2" s="257">
        <v>0.32071055214723926</v>
      </c>
      <c r="J2" s="87">
        <v>0</v>
      </c>
      <c r="K2" s="87">
        <v>0.22770449202453991</v>
      </c>
      <c r="L2" s="257">
        <v>0</v>
      </c>
      <c r="M2" s="257">
        <v>0.11900000000000001</v>
      </c>
      <c r="N2" s="257">
        <v>0.13200000000000001</v>
      </c>
      <c r="O2" s="257">
        <v>0.53761169881767268</v>
      </c>
      <c r="P2" s="257">
        <v>0.84</v>
      </c>
      <c r="Q2" s="257">
        <v>1</v>
      </c>
      <c r="R2" s="257">
        <v>0</v>
      </c>
      <c r="S2" s="257">
        <v>0.82634348588741824</v>
      </c>
      <c r="T2" s="257">
        <v>0.10459029529603799</v>
      </c>
      <c r="U2" s="257">
        <v>0</v>
      </c>
      <c r="V2" s="87">
        <v>7.4259109660186978E-2</v>
      </c>
      <c r="W2" s="257">
        <v>0.71590848377639826</v>
      </c>
      <c r="X2" s="257">
        <f>1</f>
        <v>1</v>
      </c>
      <c r="Y2" s="258">
        <v>1</v>
      </c>
      <c r="Z2" s="258">
        <v>0</v>
      </c>
      <c r="AA2" s="280">
        <v>1</v>
      </c>
      <c r="AB2" s="258">
        <v>0.78759999261105451</v>
      </c>
      <c r="AC2" s="258">
        <v>1</v>
      </c>
      <c r="AD2" s="258">
        <v>1</v>
      </c>
      <c r="AE2" s="258">
        <v>0</v>
      </c>
      <c r="AF2" s="258">
        <v>0</v>
      </c>
      <c r="AG2" s="258">
        <v>0</v>
      </c>
      <c r="AH2" s="258">
        <f>'Datos Modificaciones Bus Europa'!G4</f>
        <v>81.103000000000023</v>
      </c>
      <c r="AI2" s="87">
        <f>'Datos Modificaciones Bus Europa'!F4</f>
        <v>66.357000000000014</v>
      </c>
      <c r="AJ2" s="280">
        <v>1</v>
      </c>
    </row>
    <row r="3" spans="1:36" s="87" customFormat="1" ht="13" x14ac:dyDescent="0.3">
      <c r="A3" s="257">
        <v>0</v>
      </c>
      <c r="B3" s="257">
        <v>0</v>
      </c>
      <c r="C3" s="257">
        <v>0.29443187700000001</v>
      </c>
      <c r="D3" s="257">
        <v>0.26699991066570294</v>
      </c>
      <c r="E3" s="257">
        <v>0.25700000000000001</v>
      </c>
      <c r="F3" s="257">
        <v>0.23203283156840868</v>
      </c>
      <c r="G3" s="257">
        <v>0.46792369100538633</v>
      </c>
      <c r="H3" s="257">
        <v>0.68245451314546257</v>
      </c>
      <c r="I3" s="257">
        <v>0.34319990797546007</v>
      </c>
      <c r="J3" s="87">
        <v>0</v>
      </c>
      <c r="K3" s="87">
        <v>0.24367193466257667</v>
      </c>
      <c r="L3" s="257">
        <v>0</v>
      </c>
      <c r="M3" s="257">
        <v>0.125</v>
      </c>
      <c r="N3" s="257">
        <v>0.11799999999999999</v>
      </c>
      <c r="O3" s="257">
        <v>0.53382202862476658</v>
      </c>
      <c r="P3" s="257">
        <v>0.84</v>
      </c>
      <c r="Q3" s="257">
        <v>1</v>
      </c>
      <c r="R3" s="257">
        <v>0</v>
      </c>
      <c r="S3" s="257">
        <v>0.82634348588741824</v>
      </c>
      <c r="T3" s="257">
        <v>9.6099792254043623E-2</v>
      </c>
      <c r="U3" s="257">
        <v>0</v>
      </c>
      <c r="V3" s="87">
        <v>6.8230852500370975E-2</v>
      </c>
      <c r="W3" s="257">
        <v>0.71590848377639826</v>
      </c>
      <c r="X3" s="257">
        <f>1</f>
        <v>1</v>
      </c>
      <c r="Y3" s="258">
        <v>1</v>
      </c>
      <c r="Z3" s="258">
        <v>0</v>
      </c>
      <c r="AA3" s="280">
        <v>1</v>
      </c>
      <c r="AB3" s="258">
        <v>0.78759999261105451</v>
      </c>
      <c r="AC3" s="258">
        <v>1</v>
      </c>
      <c r="AD3" s="258">
        <v>1</v>
      </c>
      <c r="AE3" s="258">
        <v>0</v>
      </c>
      <c r="AF3" s="258">
        <v>0</v>
      </c>
      <c r="AG3" s="258">
        <v>0</v>
      </c>
      <c r="AH3" s="258">
        <f>'Datos Modificaciones Bus Europa'!G5</f>
        <v>13.222000000000001</v>
      </c>
      <c r="AI3" s="87">
        <f>'Datos Modificaciones Bus Europa'!F5</f>
        <v>10.818</v>
      </c>
      <c r="AJ3" s="280">
        <v>1</v>
      </c>
    </row>
    <row r="4" spans="1:36" s="87" customFormat="1" ht="13" x14ac:dyDescent="0.3">
      <c r="A4" s="257">
        <v>0</v>
      </c>
      <c r="B4" s="257">
        <v>0</v>
      </c>
      <c r="C4" s="257">
        <v>0.29945537999999999</v>
      </c>
      <c r="D4" s="257">
        <v>0.26500004060649868</v>
      </c>
      <c r="E4" s="257">
        <v>0.25700000000000001</v>
      </c>
      <c r="F4" s="257">
        <v>0.23203283156840868</v>
      </c>
      <c r="G4" s="257">
        <v>0.17940284101570858</v>
      </c>
      <c r="H4" s="257">
        <v>0.68245451314546257</v>
      </c>
      <c r="I4" s="257">
        <v>0.34905549079754605</v>
      </c>
      <c r="J4" s="87">
        <v>0</v>
      </c>
      <c r="K4" s="87">
        <v>0.24782939846625768</v>
      </c>
      <c r="L4" s="257">
        <v>0</v>
      </c>
      <c r="M4" s="257">
        <v>0.13699999999999998</v>
      </c>
      <c r="N4" s="257">
        <v>0.11</v>
      </c>
      <c r="O4" s="257">
        <v>0.53300435594275042</v>
      </c>
      <c r="P4" s="257">
        <v>0.84</v>
      </c>
      <c r="Q4" s="257">
        <v>1</v>
      </c>
      <c r="R4" s="257">
        <v>0</v>
      </c>
      <c r="S4" s="257">
        <v>0.82634348588741824</v>
      </c>
      <c r="T4" s="257">
        <v>9.047121234604541E-2</v>
      </c>
      <c r="U4" s="257">
        <v>0</v>
      </c>
      <c r="V4" s="87">
        <v>6.4234560765692242E-2</v>
      </c>
      <c r="W4" s="257">
        <v>0.71590848377639826</v>
      </c>
      <c r="X4" s="257">
        <f>1</f>
        <v>1</v>
      </c>
      <c r="Y4" s="258">
        <v>1</v>
      </c>
      <c r="Z4" s="258">
        <v>0</v>
      </c>
      <c r="AA4" s="280">
        <v>1</v>
      </c>
      <c r="AB4" s="258">
        <v>0.78759999261105451</v>
      </c>
      <c r="AC4" s="258">
        <v>1</v>
      </c>
      <c r="AD4" s="258">
        <v>1</v>
      </c>
      <c r="AE4" s="258">
        <v>0</v>
      </c>
      <c r="AF4" s="258">
        <v>0</v>
      </c>
      <c r="AG4" s="258">
        <v>0</v>
      </c>
      <c r="AH4" s="258">
        <f>'Datos Modificaciones Bus Europa'!G6</f>
        <v>13.222000000000001</v>
      </c>
      <c r="AI4" s="87">
        <f>'Datos Modificaciones Bus Europa'!F6</f>
        <v>10.818</v>
      </c>
      <c r="AJ4" s="280">
        <v>1</v>
      </c>
    </row>
    <row r="5" spans="1:36" s="87" customFormat="1" ht="13" x14ac:dyDescent="0.3">
      <c r="A5" s="257">
        <v>0</v>
      </c>
      <c r="B5" s="257">
        <v>0</v>
      </c>
      <c r="C5" s="257">
        <v>0.30697123399999998</v>
      </c>
      <c r="D5" s="257">
        <v>0.2749997969675067</v>
      </c>
      <c r="E5" s="257">
        <v>0.25700000000000001</v>
      </c>
      <c r="F5" s="257">
        <v>0.23203283156840868</v>
      </c>
      <c r="G5" s="257">
        <v>0.11157776784490363</v>
      </c>
      <c r="H5" s="257">
        <v>0.68245451314546257</v>
      </c>
      <c r="I5" s="257">
        <v>0.35781622699386501</v>
      </c>
      <c r="J5" s="87">
        <v>0</v>
      </c>
      <c r="K5" s="87">
        <v>0.25404952116564417</v>
      </c>
      <c r="L5" s="257">
        <v>0</v>
      </c>
      <c r="M5" s="257">
        <v>0.153</v>
      </c>
      <c r="N5" s="257">
        <v>0.105</v>
      </c>
      <c r="O5" s="257">
        <v>0.53906596141879282</v>
      </c>
      <c r="P5" s="257">
        <v>0.84</v>
      </c>
      <c r="Q5" s="257">
        <v>1</v>
      </c>
      <c r="R5" s="257">
        <v>0</v>
      </c>
      <c r="S5" s="257">
        <v>0.82634348588741824</v>
      </c>
      <c r="T5" s="257">
        <v>8.5199584508087248E-2</v>
      </c>
      <c r="U5" s="257">
        <v>0</v>
      </c>
      <c r="V5" s="87">
        <v>6.0491705000741948E-2</v>
      </c>
      <c r="W5" s="257">
        <v>0.71590848377639826</v>
      </c>
      <c r="X5" s="257">
        <f>1</f>
        <v>1</v>
      </c>
      <c r="Y5" s="258">
        <v>1</v>
      </c>
      <c r="Z5" s="258">
        <v>0</v>
      </c>
      <c r="AA5" s="280">
        <v>1</v>
      </c>
      <c r="AB5" s="258">
        <v>0.78759999261105451</v>
      </c>
      <c r="AC5" s="258">
        <v>1</v>
      </c>
      <c r="AD5" s="258">
        <v>1</v>
      </c>
      <c r="AE5" s="258">
        <v>0</v>
      </c>
      <c r="AF5" s="258">
        <v>0</v>
      </c>
      <c r="AG5" s="258">
        <v>0</v>
      </c>
      <c r="AH5" s="258">
        <f>'Datos Modificaciones Bus Europa'!G7</f>
        <v>13.222000000000001</v>
      </c>
      <c r="AI5" s="87">
        <f>'Datos Modificaciones Bus Europa'!F7</f>
        <v>10.818</v>
      </c>
      <c r="AJ5" s="280">
        <v>1</v>
      </c>
    </row>
    <row r="6" spans="1:36" s="87" customFormat="1" ht="13" x14ac:dyDescent="0.3">
      <c r="A6" s="257">
        <v>0</v>
      </c>
      <c r="B6" s="257">
        <v>0</v>
      </c>
      <c r="C6" s="257">
        <v>0.32181367900000002</v>
      </c>
      <c r="D6" s="257">
        <v>0.27899994315090187</v>
      </c>
      <c r="E6" s="257">
        <v>0.25700000000000001</v>
      </c>
      <c r="F6" s="257">
        <v>0.23203283156840868</v>
      </c>
      <c r="G6" s="257">
        <v>0.5285221709475818</v>
      </c>
      <c r="H6" s="257">
        <v>0.68245451314546257</v>
      </c>
      <c r="I6" s="257">
        <v>0.37511708588957055</v>
      </c>
      <c r="J6" s="87">
        <v>0</v>
      </c>
      <c r="K6" s="87">
        <v>0.26633313098159506</v>
      </c>
      <c r="L6" s="257">
        <v>0</v>
      </c>
      <c r="M6" s="257">
        <v>0.16699999999999998</v>
      </c>
      <c r="N6" s="257">
        <v>0.10099999999999999</v>
      </c>
      <c r="O6" s="257">
        <v>0.54218046048537649</v>
      </c>
      <c r="P6" s="257">
        <v>0.84</v>
      </c>
      <c r="Q6" s="257">
        <v>1</v>
      </c>
      <c r="R6" s="257">
        <v>0</v>
      </c>
      <c r="S6" s="257">
        <v>0.82634348588741824</v>
      </c>
      <c r="T6" s="257">
        <v>8.1436637483306137E-2</v>
      </c>
      <c r="U6" s="257">
        <v>0</v>
      </c>
      <c r="V6" s="87">
        <v>5.7820012613147363E-2</v>
      </c>
      <c r="W6" s="257">
        <v>0.71590848377639826</v>
      </c>
      <c r="X6" s="257">
        <f>1</f>
        <v>1</v>
      </c>
      <c r="Y6" s="258">
        <v>1</v>
      </c>
      <c r="Z6" s="258">
        <v>0</v>
      </c>
      <c r="AA6" s="280">
        <v>1</v>
      </c>
      <c r="AB6" s="258">
        <v>0.78759999261105451</v>
      </c>
      <c r="AC6" s="258">
        <v>1</v>
      </c>
      <c r="AD6" s="258">
        <v>1</v>
      </c>
      <c r="AE6" s="258">
        <v>0</v>
      </c>
      <c r="AF6" s="258">
        <v>0</v>
      </c>
      <c r="AG6" s="258">
        <v>0</v>
      </c>
      <c r="AH6" s="258">
        <f>'Datos Modificaciones Bus Europa'!G8</f>
        <v>11.022</v>
      </c>
      <c r="AI6" s="87">
        <f>'Datos Modificaciones Bus Europa'!F8</f>
        <v>9.0180000000000007</v>
      </c>
      <c r="AJ6" s="280">
        <v>1</v>
      </c>
    </row>
    <row r="7" spans="1:36" s="87" customFormat="1" ht="13" x14ac:dyDescent="0.3">
      <c r="A7" s="257">
        <v>0</v>
      </c>
      <c r="B7" s="257">
        <v>0</v>
      </c>
      <c r="C7" s="257">
        <v>0.323743155</v>
      </c>
      <c r="D7" s="257">
        <v>0.2909999756361008</v>
      </c>
      <c r="E7" s="257">
        <v>0.25700000000000001</v>
      </c>
      <c r="F7" s="257">
        <v>0.23203283156840868</v>
      </c>
      <c r="G7" s="257">
        <v>0.78248972467766453</v>
      </c>
      <c r="H7" s="257">
        <v>0.68245451314546257</v>
      </c>
      <c r="I7" s="257">
        <v>0.37736613496932514</v>
      </c>
      <c r="J7" s="87">
        <v>0</v>
      </c>
      <c r="K7" s="87">
        <v>0.26792995582822088</v>
      </c>
      <c r="L7" s="257">
        <v>0</v>
      </c>
      <c r="M7" s="257">
        <v>0.17800000000000002</v>
      </c>
      <c r="N7" s="257">
        <v>9.7000000000000003E-2</v>
      </c>
      <c r="O7" s="257">
        <v>0.55440074673304296</v>
      </c>
      <c r="P7" s="257">
        <v>0.84</v>
      </c>
      <c r="Q7" s="257">
        <v>1</v>
      </c>
      <c r="R7" s="257">
        <v>0</v>
      </c>
      <c r="S7" s="257">
        <v>0.82634348588741824</v>
      </c>
      <c r="T7" s="257">
        <v>7.9330835435524563E-2</v>
      </c>
      <c r="U7" s="257">
        <v>0</v>
      </c>
      <c r="V7" s="87">
        <v>5.6324893159222435E-2</v>
      </c>
      <c r="W7" s="257">
        <v>0.71590848377639826</v>
      </c>
      <c r="X7" s="257">
        <f>1</f>
        <v>1</v>
      </c>
      <c r="Y7" s="258">
        <v>1</v>
      </c>
      <c r="Z7" s="258">
        <v>0</v>
      </c>
      <c r="AA7" s="280">
        <v>1</v>
      </c>
      <c r="AB7" s="258">
        <v>0.78759999261105451</v>
      </c>
      <c r="AC7" s="258">
        <v>1</v>
      </c>
      <c r="AD7" s="258">
        <v>1</v>
      </c>
      <c r="AE7" s="258">
        <v>0</v>
      </c>
      <c r="AF7" s="258">
        <v>0</v>
      </c>
      <c r="AG7" s="258">
        <v>0</v>
      </c>
      <c r="AH7" s="258">
        <f>'Datos Modificaciones Bus Europa'!G9</f>
        <v>11.022</v>
      </c>
      <c r="AI7" s="87">
        <f>'Datos Modificaciones Bus Europa'!F9</f>
        <v>9.0180000000000007</v>
      </c>
      <c r="AJ7" s="280">
        <v>1</v>
      </c>
    </row>
    <row r="8" spans="1:36" s="87" customFormat="1" ht="13" x14ac:dyDescent="0.3">
      <c r="A8" s="257">
        <v>0</v>
      </c>
      <c r="B8" s="257">
        <v>0</v>
      </c>
      <c r="C8" s="257">
        <v>0.30273460200000002</v>
      </c>
      <c r="D8" s="257">
        <v>0.32799980508880644</v>
      </c>
      <c r="E8" s="257">
        <v>0.25700000000000001</v>
      </c>
      <c r="F8" s="257">
        <v>0.23203283156840868</v>
      </c>
      <c r="G8" s="257">
        <v>0.65290810294690604</v>
      </c>
      <c r="H8" s="257">
        <v>0.68245451314546257</v>
      </c>
      <c r="I8" s="257">
        <v>0.35287785276073619</v>
      </c>
      <c r="J8" s="87">
        <v>0</v>
      </c>
      <c r="K8" s="87">
        <v>0.25054327546012267</v>
      </c>
      <c r="L8" s="257">
        <v>0</v>
      </c>
      <c r="M8" s="257">
        <v>0.183</v>
      </c>
      <c r="N8" s="257">
        <v>9.1999999999999998E-2</v>
      </c>
      <c r="O8" s="257">
        <v>0.56481269446172988</v>
      </c>
      <c r="P8" s="257">
        <v>0.84</v>
      </c>
      <c r="Q8" s="257">
        <v>1</v>
      </c>
      <c r="R8" s="257">
        <v>0</v>
      </c>
      <c r="S8" s="257">
        <v>0.82634348588741824</v>
      </c>
      <c r="T8" s="257">
        <v>7.6747291883068711E-2</v>
      </c>
      <c r="U8" s="257">
        <v>0</v>
      </c>
      <c r="V8" s="87">
        <v>5.4490577236978789E-2</v>
      </c>
      <c r="W8" s="257">
        <v>0.71590848377639826</v>
      </c>
      <c r="X8" s="257">
        <f>1</f>
        <v>1</v>
      </c>
      <c r="Y8" s="258">
        <v>1</v>
      </c>
      <c r="Z8" s="258">
        <v>0</v>
      </c>
      <c r="AA8" s="280">
        <v>1</v>
      </c>
      <c r="AB8" s="258">
        <v>0.78759999261105451</v>
      </c>
      <c r="AC8" s="258">
        <v>1</v>
      </c>
      <c r="AD8" s="258">
        <v>1</v>
      </c>
      <c r="AE8" s="258">
        <v>0</v>
      </c>
      <c r="AF8" s="258">
        <v>0</v>
      </c>
      <c r="AG8" s="258">
        <v>0</v>
      </c>
      <c r="AH8" s="258">
        <f>'Datos Modificaciones Bus Europa'!G10</f>
        <v>11.022</v>
      </c>
      <c r="AI8" s="87">
        <f>'Datos Modificaciones Bus Europa'!F10</f>
        <v>9.0180000000000007</v>
      </c>
      <c r="AJ8" s="280">
        <v>1</v>
      </c>
    </row>
    <row r="9" spans="1:36" s="87" customFormat="1" ht="13" x14ac:dyDescent="0.3">
      <c r="A9" s="257">
        <v>0</v>
      </c>
      <c r="B9" s="257">
        <v>0</v>
      </c>
      <c r="C9" s="257">
        <v>0.24533328800000001</v>
      </c>
      <c r="D9" s="257">
        <v>0.35799988630180374</v>
      </c>
      <c r="E9" s="257">
        <v>0.25700000000000001</v>
      </c>
      <c r="F9" s="257">
        <v>0.23203283156840868</v>
      </c>
      <c r="G9" s="257">
        <v>0</v>
      </c>
      <c r="H9" s="257">
        <v>0.68245451314546257</v>
      </c>
      <c r="I9" s="257">
        <v>0.28596889570552148</v>
      </c>
      <c r="J9" s="87">
        <v>0</v>
      </c>
      <c r="K9" s="87">
        <v>0.20303791595092022</v>
      </c>
      <c r="L9" s="257">
        <v>0</v>
      </c>
      <c r="M9" s="257">
        <v>0.183</v>
      </c>
      <c r="N9" s="257">
        <v>9.0999999999999998E-2</v>
      </c>
      <c r="O9" s="257">
        <v>0.56885127566894833</v>
      </c>
      <c r="P9" s="257">
        <v>0.84</v>
      </c>
      <c r="Q9" s="257">
        <v>1</v>
      </c>
      <c r="R9" s="257">
        <v>0</v>
      </c>
      <c r="S9" s="257">
        <v>0.82634348588741824</v>
      </c>
      <c r="T9" s="257">
        <v>7.7074862739278827E-2</v>
      </c>
      <c r="U9" s="257">
        <v>0</v>
      </c>
      <c r="V9" s="87">
        <v>5.4723152544887972E-2</v>
      </c>
      <c r="W9" s="257">
        <v>0.71590848377639826</v>
      </c>
      <c r="X9" s="257">
        <f>1</f>
        <v>1</v>
      </c>
      <c r="Y9" s="258">
        <v>1</v>
      </c>
      <c r="Z9" s="258">
        <v>0</v>
      </c>
      <c r="AA9" s="280">
        <v>1</v>
      </c>
      <c r="AB9" s="258">
        <v>0.78759999261105451</v>
      </c>
      <c r="AC9" s="258">
        <v>1</v>
      </c>
      <c r="AD9" s="258">
        <v>1</v>
      </c>
      <c r="AE9" s="258">
        <v>0</v>
      </c>
      <c r="AF9" s="258">
        <v>0</v>
      </c>
      <c r="AG9" s="258">
        <v>0</v>
      </c>
      <c r="AH9" s="258">
        <f>'Datos Modificaciones Bus Europa'!G11</f>
        <v>13.222000000000001</v>
      </c>
      <c r="AI9" s="87">
        <f>'Datos Modificaciones Bus Europa'!F11</f>
        <v>10.818</v>
      </c>
      <c r="AJ9" s="280">
        <v>1</v>
      </c>
    </row>
    <row r="10" spans="1:36" s="87" customFormat="1" ht="13" x14ac:dyDescent="0.3">
      <c r="A10" s="257">
        <v>0</v>
      </c>
      <c r="B10" s="257">
        <v>0</v>
      </c>
      <c r="C10" s="257">
        <v>0.19145563500000001</v>
      </c>
      <c r="D10" s="257">
        <v>0.37100005684909815</v>
      </c>
      <c r="E10" s="257">
        <v>0.25700000000000001</v>
      </c>
      <c r="F10" s="257">
        <v>0.23203283156840868</v>
      </c>
      <c r="G10" s="257">
        <v>0</v>
      </c>
      <c r="H10" s="257">
        <v>0.68245451314546257</v>
      </c>
      <c r="I10" s="257">
        <v>0.22869705521472394</v>
      </c>
      <c r="J10" s="87">
        <v>0</v>
      </c>
      <c r="K10" s="87">
        <v>0.16237490920245401</v>
      </c>
      <c r="L10" s="257">
        <v>0</v>
      </c>
      <c r="M10" s="257">
        <v>0.17199999999999999</v>
      </c>
      <c r="N10" s="257">
        <v>8.8999999999999996E-2</v>
      </c>
      <c r="O10" s="257">
        <v>0.5673571873055383</v>
      </c>
      <c r="P10" s="257">
        <v>0.84</v>
      </c>
      <c r="Q10" s="257">
        <v>1</v>
      </c>
      <c r="R10" s="257">
        <v>0</v>
      </c>
      <c r="S10" s="257">
        <v>0.82634348588741824</v>
      </c>
      <c r="T10" s="257">
        <v>7.7029603798783194E-2</v>
      </c>
      <c r="U10" s="257">
        <v>0</v>
      </c>
      <c r="V10" s="87">
        <v>5.4691018697136072E-2</v>
      </c>
      <c r="W10" s="257">
        <v>0.71590848377639826</v>
      </c>
      <c r="X10" s="257">
        <f>1</f>
        <v>1</v>
      </c>
      <c r="Y10" s="258">
        <v>1</v>
      </c>
      <c r="Z10" s="258">
        <v>0</v>
      </c>
      <c r="AA10" s="280">
        <v>1</v>
      </c>
      <c r="AB10" s="258">
        <v>0.78759999261105451</v>
      </c>
      <c r="AC10" s="258">
        <v>1</v>
      </c>
      <c r="AD10" s="258">
        <v>1</v>
      </c>
      <c r="AE10" s="258">
        <v>0</v>
      </c>
      <c r="AF10" s="258">
        <v>0</v>
      </c>
      <c r="AG10" s="258">
        <v>0</v>
      </c>
      <c r="AH10" s="258">
        <f>'Datos Modificaciones Bus Europa'!G12</f>
        <v>13.222000000000001</v>
      </c>
      <c r="AI10" s="87">
        <f>'Datos Modificaciones Bus Europa'!F12</f>
        <v>10.818</v>
      </c>
      <c r="AJ10" s="280">
        <v>1</v>
      </c>
    </row>
    <row r="11" spans="1:36" s="87" customFormat="1" ht="13" x14ac:dyDescent="0.3">
      <c r="A11" s="257">
        <v>0.122</v>
      </c>
      <c r="B11" s="257">
        <v>7.0999999999999994E-2</v>
      </c>
      <c r="C11" s="257">
        <v>0.16467230399999999</v>
      </c>
      <c r="D11" s="257">
        <v>0.39099997563610084</v>
      </c>
      <c r="E11" s="257">
        <v>0.25700000000000001</v>
      </c>
      <c r="F11" s="257">
        <v>0.23203283156840868</v>
      </c>
      <c r="G11" s="257">
        <v>0.30477424769025768</v>
      </c>
      <c r="H11" s="257">
        <v>0.68245451314546257</v>
      </c>
      <c r="I11" s="257">
        <v>0.33959389570552151</v>
      </c>
      <c r="J11" s="87">
        <v>0</v>
      </c>
      <c r="K11" s="87">
        <v>0.24111166595092029</v>
      </c>
      <c r="L11" s="257">
        <v>7.3999999999999996E-2</v>
      </c>
      <c r="M11" s="257">
        <v>0.13400000000000001</v>
      </c>
      <c r="N11" s="257">
        <v>8.8999999999999996E-2</v>
      </c>
      <c r="O11" s="257">
        <v>0.56726260112009952</v>
      </c>
      <c r="P11" s="257">
        <v>0.84</v>
      </c>
      <c r="Q11" s="257">
        <v>1</v>
      </c>
      <c r="R11" s="257">
        <v>0</v>
      </c>
      <c r="S11" s="257">
        <v>0.82634348588741824</v>
      </c>
      <c r="T11" s="257">
        <v>0.12732067072265915</v>
      </c>
      <c r="U11" s="257">
        <v>0</v>
      </c>
      <c r="V11" s="87">
        <v>8.6948030123163669E-2</v>
      </c>
      <c r="W11" s="257">
        <v>0.71590848377639826</v>
      </c>
      <c r="X11" s="257">
        <f>1</f>
        <v>1</v>
      </c>
      <c r="Y11" s="258">
        <v>1</v>
      </c>
      <c r="Z11" s="258">
        <v>0</v>
      </c>
      <c r="AA11" s="280">
        <v>1</v>
      </c>
      <c r="AB11" s="258">
        <v>0.78759999261105451</v>
      </c>
      <c r="AC11" s="258">
        <v>1</v>
      </c>
      <c r="AD11" s="258">
        <v>1</v>
      </c>
      <c r="AE11" s="258">
        <v>0</v>
      </c>
      <c r="AF11" s="258">
        <v>0</v>
      </c>
      <c r="AG11" s="258">
        <v>0</v>
      </c>
      <c r="AH11" s="258">
        <f>'Datos Modificaciones Bus Europa'!G13</f>
        <v>13.222000000000001</v>
      </c>
      <c r="AI11" s="87">
        <f>'Datos Modificaciones Bus Europa'!F13</f>
        <v>10.818</v>
      </c>
      <c r="AJ11" s="280">
        <v>1</v>
      </c>
    </row>
    <row r="12" spans="1:36" s="87" customFormat="1" ht="13" x14ac:dyDescent="0.3">
      <c r="A12" s="257">
        <v>0.313</v>
      </c>
      <c r="B12" s="257">
        <v>0.188</v>
      </c>
      <c r="C12" s="257">
        <v>0.15553496</v>
      </c>
      <c r="D12" s="257">
        <v>0.39899986193790454</v>
      </c>
      <c r="E12" s="257">
        <v>0.25700000000000001</v>
      </c>
      <c r="F12" s="257">
        <v>0</v>
      </c>
      <c r="G12" s="257">
        <v>0.78248972467766453</v>
      </c>
      <c r="H12" s="257">
        <v>0.68245451314546257</v>
      </c>
      <c r="I12" s="257">
        <v>0.54153374233128837</v>
      </c>
      <c r="J12" s="87">
        <v>0</v>
      </c>
      <c r="K12" s="87">
        <v>0.38448895705521474</v>
      </c>
      <c r="L12" s="257">
        <v>0.26499999999999996</v>
      </c>
      <c r="M12" s="257">
        <v>7.1999999999999995E-2</v>
      </c>
      <c r="N12" s="257">
        <v>8.4999999999999992E-2</v>
      </c>
      <c r="O12" s="257">
        <v>0.57141879278158059</v>
      </c>
      <c r="P12" s="257">
        <v>0.84</v>
      </c>
      <c r="Q12" s="257">
        <v>1</v>
      </c>
      <c r="R12" s="257">
        <v>0</v>
      </c>
      <c r="S12" s="257">
        <v>0.82634348588741824</v>
      </c>
      <c r="T12" s="257">
        <v>0.26103301676806645</v>
      </c>
      <c r="U12" s="257">
        <v>0</v>
      </c>
      <c r="V12" s="87">
        <v>0.1230302411522481</v>
      </c>
      <c r="W12" s="257">
        <v>0.71590848377639826</v>
      </c>
      <c r="X12" s="257">
        <f>1</f>
        <v>1</v>
      </c>
      <c r="Y12" s="258">
        <v>0</v>
      </c>
      <c r="Z12" s="258">
        <v>0</v>
      </c>
      <c r="AA12" s="280">
        <v>1</v>
      </c>
      <c r="AB12" s="258">
        <v>0.58085180682567361</v>
      </c>
      <c r="AC12" s="258">
        <v>0.15733870967741936</v>
      </c>
      <c r="AD12" s="258">
        <v>0</v>
      </c>
      <c r="AE12" s="258">
        <v>0.36858102878444665</v>
      </c>
      <c r="AF12" s="258">
        <v>0.19904540116303271</v>
      </c>
      <c r="AG12" s="258">
        <v>0.12987701318077749</v>
      </c>
      <c r="AH12" s="258">
        <f>'Datos Modificaciones Bus Europa'!G14</f>
        <v>0.17914285714285719</v>
      </c>
      <c r="AI12" s="87">
        <f>'Datos Modificaciones Bus Europa'!F14</f>
        <v>0.1465714285714286</v>
      </c>
      <c r="AJ12" s="280">
        <v>1</v>
      </c>
    </row>
    <row r="13" spans="1:36" s="87" customFormat="1" ht="13" x14ac:dyDescent="0.3">
      <c r="A13" s="257">
        <v>0.379</v>
      </c>
      <c r="B13" s="257">
        <v>0.31</v>
      </c>
      <c r="C13" s="257">
        <v>0.16481443000000001</v>
      </c>
      <c r="D13" s="257">
        <v>0.40499987818050404</v>
      </c>
      <c r="E13" s="257">
        <v>0.25700000000000001</v>
      </c>
      <c r="F13" s="257">
        <v>0</v>
      </c>
      <c r="G13" s="257">
        <v>0.78248972467766453</v>
      </c>
      <c r="H13" s="257">
        <v>0.68245451314546257</v>
      </c>
      <c r="I13" s="257">
        <v>0.6704150613496932</v>
      </c>
      <c r="J13" s="87">
        <v>0</v>
      </c>
      <c r="K13" s="87">
        <v>0.47599469355828217</v>
      </c>
      <c r="L13" s="257">
        <v>0.44199999999999995</v>
      </c>
      <c r="M13" s="257">
        <v>3.7999999999999999E-2</v>
      </c>
      <c r="N13" s="257">
        <v>8.2000000000000003E-2</v>
      </c>
      <c r="O13" s="257">
        <v>0.56903049159925323</v>
      </c>
      <c r="P13" s="257">
        <v>0.84</v>
      </c>
      <c r="Q13" s="257">
        <v>0.75525769960329503</v>
      </c>
      <c r="R13" s="257">
        <v>0</v>
      </c>
      <c r="S13" s="257">
        <v>0.82634348588741824</v>
      </c>
      <c r="T13" s="257">
        <v>0.39263199287728151</v>
      </c>
      <c r="U13" s="257">
        <v>0</v>
      </c>
      <c r="V13" s="87">
        <v>0.15528725257901765</v>
      </c>
      <c r="W13" s="257">
        <v>0.71590848377639826</v>
      </c>
      <c r="X13" s="257">
        <f>1</f>
        <v>1</v>
      </c>
      <c r="Y13" s="258">
        <v>0</v>
      </c>
      <c r="Z13" s="258">
        <v>0</v>
      </c>
      <c r="AA13" s="280">
        <v>1</v>
      </c>
      <c r="AB13" s="258">
        <v>0.36874780130919504</v>
      </c>
      <c r="AC13" s="258">
        <v>0</v>
      </c>
      <c r="AD13" s="258">
        <v>0</v>
      </c>
      <c r="AE13" s="258">
        <v>0.60054406667413462</v>
      </c>
      <c r="AF13" s="258">
        <v>0.60361206209741269</v>
      </c>
      <c r="AG13" s="258">
        <v>0.18916562936467415</v>
      </c>
      <c r="AH13" s="258">
        <f>'Datos Modificaciones Bus Europa'!G15</f>
        <v>0.17914285714285719</v>
      </c>
      <c r="AI13" s="87">
        <f>'Datos Modificaciones Bus Europa'!F15</f>
        <v>0.1465714285714286</v>
      </c>
      <c r="AJ13" s="280">
        <v>1</v>
      </c>
    </row>
    <row r="14" spans="1:36" s="87" customFormat="1" ht="13" x14ac:dyDescent="0.3">
      <c r="A14" s="257">
        <v>0.39100000000000001</v>
      </c>
      <c r="B14" s="257">
        <v>0.38900000000000001</v>
      </c>
      <c r="C14" s="257">
        <v>0.189962678</v>
      </c>
      <c r="D14" s="257">
        <v>0.40400014618339519</v>
      </c>
      <c r="E14" s="257">
        <v>0.25700000000000001</v>
      </c>
      <c r="F14" s="257">
        <v>0</v>
      </c>
      <c r="G14" s="257">
        <v>0.78248972467766453</v>
      </c>
      <c r="H14" s="257">
        <v>0.68245451314546257</v>
      </c>
      <c r="I14" s="257">
        <v>0.74630892638036805</v>
      </c>
      <c r="J14" s="87">
        <v>0</v>
      </c>
      <c r="K14" s="87">
        <v>0.52987933773006135</v>
      </c>
      <c r="L14" s="257">
        <v>0.54799999999999993</v>
      </c>
      <c r="M14" s="257">
        <v>3.6999999999999998E-2</v>
      </c>
      <c r="N14" s="257">
        <v>7.8E-2</v>
      </c>
      <c r="O14" s="257">
        <v>0.5700429371499689</v>
      </c>
      <c r="P14" s="257">
        <v>0.84</v>
      </c>
      <c r="Q14" s="257">
        <v>1</v>
      </c>
      <c r="R14" s="257">
        <v>0</v>
      </c>
      <c r="S14" s="257">
        <v>0.82634348588741824</v>
      </c>
      <c r="T14" s="257">
        <v>0.47529907998219323</v>
      </c>
      <c r="U14" s="257">
        <v>0</v>
      </c>
      <c r="V14" s="87">
        <v>0.1837190644012465</v>
      </c>
      <c r="W14" s="257">
        <v>0.71590848377639826</v>
      </c>
      <c r="X14" s="257">
        <f>1</f>
        <v>1</v>
      </c>
      <c r="Y14" s="258">
        <v>0</v>
      </c>
      <c r="Z14" s="258">
        <v>0</v>
      </c>
      <c r="AA14" s="280">
        <v>1</v>
      </c>
      <c r="AB14" s="258">
        <v>0.36904379803257098</v>
      </c>
      <c r="AC14" s="258">
        <v>0</v>
      </c>
      <c r="AD14" s="258">
        <v>0</v>
      </c>
      <c r="AE14" s="258">
        <v>1</v>
      </c>
      <c r="AF14" s="258">
        <v>0.81881553949218122</v>
      </c>
      <c r="AG14" s="258">
        <v>5.2164520496118964E-2</v>
      </c>
      <c r="AH14" s="258">
        <f>'Datos Modificaciones Bus Europa'!G16</f>
        <v>0.17914285714285719</v>
      </c>
      <c r="AI14" s="87">
        <f>'Datos Modificaciones Bus Europa'!F16</f>
        <v>0.1465714285714286</v>
      </c>
      <c r="AJ14" s="280">
        <v>1</v>
      </c>
    </row>
    <row r="15" spans="1:36" s="87" customFormat="1" ht="13" x14ac:dyDescent="0.3">
      <c r="A15" s="257">
        <v>0.38900000000000001</v>
      </c>
      <c r="B15" s="257">
        <v>0.39899999999999997</v>
      </c>
      <c r="C15" s="257">
        <v>0.20713524</v>
      </c>
      <c r="D15" s="257">
        <v>0.40600001624259952</v>
      </c>
      <c r="E15" s="257">
        <v>0.25700000000000001</v>
      </c>
      <c r="F15" s="257">
        <v>0</v>
      </c>
      <c r="G15" s="257">
        <v>0.78248972467766453</v>
      </c>
      <c r="H15" s="257">
        <v>0.68245451314546257</v>
      </c>
      <c r="I15" s="257">
        <v>0.76628361963190184</v>
      </c>
      <c r="J15" s="87">
        <v>0</v>
      </c>
      <c r="K15" s="87">
        <v>0.54406136993865029</v>
      </c>
      <c r="L15" s="257">
        <v>0.58100000000000007</v>
      </c>
      <c r="M15" s="257">
        <v>4.2999999999999997E-2</v>
      </c>
      <c r="N15" s="257">
        <v>0.08</v>
      </c>
      <c r="O15" s="257">
        <v>0.5675121344119477</v>
      </c>
      <c r="P15" s="257">
        <v>0.84</v>
      </c>
      <c r="Q15" s="257">
        <v>0.98376923772382396</v>
      </c>
      <c r="R15" s="257">
        <v>0</v>
      </c>
      <c r="S15" s="257">
        <v>0.82634348588741824</v>
      </c>
      <c r="T15" s="257">
        <v>0.50673623683039026</v>
      </c>
      <c r="U15" s="257">
        <v>0</v>
      </c>
      <c r="V15" s="87">
        <v>0.21788867562843153</v>
      </c>
      <c r="W15" s="257">
        <v>0.71590848377639826</v>
      </c>
      <c r="X15" s="257">
        <f>1</f>
        <v>1</v>
      </c>
      <c r="Y15" s="258">
        <v>0</v>
      </c>
      <c r="Z15" s="258">
        <v>0</v>
      </c>
      <c r="AA15" s="280">
        <v>1</v>
      </c>
      <c r="AB15" s="258">
        <v>0.36904379803257098</v>
      </c>
      <c r="AC15" s="258">
        <v>0</v>
      </c>
      <c r="AD15" s="258">
        <v>0</v>
      </c>
      <c r="AE15" s="258">
        <v>0.88550706725970596</v>
      </c>
      <c r="AF15" s="258">
        <v>0.93953190830293631</v>
      </c>
      <c r="AG15" s="258">
        <v>5.2164520496118964E-2</v>
      </c>
      <c r="AH15" s="258">
        <f>'Datos Modificaciones Bus Europa'!G17</f>
        <v>0.17914285714285719</v>
      </c>
      <c r="AI15" s="87">
        <f>'Datos Modificaciones Bus Europa'!F17</f>
        <v>0.1465714285714286</v>
      </c>
      <c r="AJ15" s="280">
        <v>1</v>
      </c>
    </row>
    <row r="16" spans="1:36" s="87" customFormat="1" ht="13" x14ac:dyDescent="0.3">
      <c r="A16" s="257">
        <v>0.378</v>
      </c>
      <c r="B16" s="257">
        <v>0.34799999999999998</v>
      </c>
      <c r="C16" s="257">
        <v>0.21409618999999999</v>
      </c>
      <c r="D16" s="257">
        <v>0.40799988630180378</v>
      </c>
      <c r="E16" s="257">
        <v>0.25700000000000001</v>
      </c>
      <c r="F16" s="257">
        <v>0</v>
      </c>
      <c r="G16" s="257">
        <v>0.78248972467766453</v>
      </c>
      <c r="H16" s="257">
        <v>0.68245451314546257</v>
      </c>
      <c r="I16" s="257">
        <v>0.7329300613496933</v>
      </c>
      <c r="J16" s="87">
        <v>0</v>
      </c>
      <c r="K16" s="87">
        <v>0.52038034355828222</v>
      </c>
      <c r="L16" s="257">
        <v>0.54200000000000004</v>
      </c>
      <c r="M16" s="257">
        <v>4.9999999999999996E-2</v>
      </c>
      <c r="N16" s="257">
        <v>8.7999999999999995E-2</v>
      </c>
      <c r="O16" s="257">
        <v>0.56426135656502807</v>
      </c>
      <c r="P16" s="257">
        <v>0.84</v>
      </c>
      <c r="Q16" s="257">
        <v>0.97114081342727077</v>
      </c>
      <c r="R16" s="257">
        <v>0</v>
      </c>
      <c r="S16" s="257">
        <v>0.82634348588741824</v>
      </c>
      <c r="T16" s="257">
        <v>0.48316849680961571</v>
      </c>
      <c r="U16" s="257">
        <v>0</v>
      </c>
      <c r="V16" s="87">
        <v>0.2025823705297522</v>
      </c>
      <c r="W16" s="257">
        <v>0.71590848377639826</v>
      </c>
      <c r="X16" s="257">
        <f>1</f>
        <v>1</v>
      </c>
      <c r="Y16" s="258">
        <v>0</v>
      </c>
      <c r="Z16" s="258">
        <v>0</v>
      </c>
      <c r="AA16" s="280">
        <v>1</v>
      </c>
      <c r="AB16" s="258">
        <v>0.36874780130919504</v>
      </c>
      <c r="AC16" s="258">
        <v>0</v>
      </c>
      <c r="AD16" s="258">
        <v>0</v>
      </c>
      <c r="AE16" s="258">
        <v>0.89091937697003409</v>
      </c>
      <c r="AF16" s="258">
        <v>0.87975356829962281</v>
      </c>
      <c r="AG16" s="258">
        <v>0.18916562936467415</v>
      </c>
      <c r="AH16" s="258">
        <f>'Datos Modificaciones Bus Europa'!G18</f>
        <v>0.17914285714285719</v>
      </c>
      <c r="AI16" s="87">
        <f>'Datos Modificaciones Bus Europa'!F18</f>
        <v>0.1465714285714286</v>
      </c>
      <c r="AJ16" s="280">
        <v>1</v>
      </c>
    </row>
    <row r="17" spans="1:36" s="87" customFormat="1" ht="13" x14ac:dyDescent="0.3">
      <c r="A17" s="257">
        <v>0.35499999999999998</v>
      </c>
      <c r="B17" s="257">
        <v>0.253</v>
      </c>
      <c r="C17" s="257">
        <v>0.214720357</v>
      </c>
      <c r="D17" s="257">
        <v>0.40700015430469494</v>
      </c>
      <c r="E17" s="257">
        <v>0.25700000000000001</v>
      </c>
      <c r="F17" s="257">
        <v>0</v>
      </c>
      <c r="G17" s="257">
        <v>0.78248972467766453</v>
      </c>
      <c r="H17" s="257">
        <v>0.68245451314546257</v>
      </c>
      <c r="I17" s="257">
        <v>0.6604142331288344</v>
      </c>
      <c r="J17" s="87">
        <v>0</v>
      </c>
      <c r="K17" s="87">
        <v>0.46889410552147243</v>
      </c>
      <c r="L17" s="257">
        <v>0.44099999999999995</v>
      </c>
      <c r="M17" s="257">
        <v>5.7000000000000002E-2</v>
      </c>
      <c r="N17" s="257">
        <v>0.10099999999999999</v>
      </c>
      <c r="O17" s="257">
        <v>0.5602644679527069</v>
      </c>
      <c r="P17" s="257">
        <v>0.84</v>
      </c>
      <c r="Q17" s="257">
        <v>1</v>
      </c>
      <c r="R17" s="257">
        <v>0</v>
      </c>
      <c r="S17" s="257">
        <v>0.82634348588741824</v>
      </c>
      <c r="T17" s="257">
        <v>0.40842951476480188</v>
      </c>
      <c r="U17" s="257">
        <v>0</v>
      </c>
      <c r="V17" s="87">
        <v>0.17032535910372459</v>
      </c>
      <c r="W17" s="257">
        <v>0.71590848377639826</v>
      </c>
      <c r="X17" s="257">
        <f>1</f>
        <v>1</v>
      </c>
      <c r="Y17" s="258">
        <v>0</v>
      </c>
      <c r="Z17" s="258">
        <v>0</v>
      </c>
      <c r="AA17" s="280">
        <v>1</v>
      </c>
      <c r="AB17" s="258">
        <v>0.368451804585819</v>
      </c>
      <c r="AC17" s="258">
        <v>0.15733870967741936</v>
      </c>
      <c r="AD17" s="258">
        <v>0</v>
      </c>
      <c r="AE17" s="258">
        <v>0.58159882365967785</v>
      </c>
      <c r="AF17" s="258">
        <v>0.61418238404492032</v>
      </c>
      <c r="AG17" s="258">
        <v>0.19569115404697138</v>
      </c>
      <c r="AH17" s="258">
        <f>'Datos Modificaciones Bus Europa'!G19</f>
        <v>0.17914285714285719</v>
      </c>
      <c r="AI17" s="87">
        <f>'Datos Modificaciones Bus Europa'!F19</f>
        <v>0.1465714285714286</v>
      </c>
      <c r="AJ17" s="280">
        <v>1</v>
      </c>
    </row>
    <row r="18" spans="1:36" s="87" customFormat="1" ht="13" x14ac:dyDescent="0.3">
      <c r="A18" s="257">
        <v>0.252</v>
      </c>
      <c r="B18" s="257">
        <v>0.128</v>
      </c>
      <c r="C18" s="257">
        <v>0.20648649199999999</v>
      </c>
      <c r="D18" s="257">
        <v>0.41000016242599469</v>
      </c>
      <c r="E18" s="257">
        <v>0.25700000000000001</v>
      </c>
      <c r="F18" s="257">
        <v>0.17473006112402401</v>
      </c>
      <c r="G18" s="257">
        <v>0.78248972467766453</v>
      </c>
      <c r="H18" s="257">
        <v>0.68245451314546257</v>
      </c>
      <c r="I18" s="257">
        <v>0.50775052147239264</v>
      </c>
      <c r="J18" s="87">
        <v>0</v>
      </c>
      <c r="K18" s="87">
        <v>0.36050287024539879</v>
      </c>
      <c r="L18" s="257">
        <v>0.29399999999999998</v>
      </c>
      <c r="M18" s="257">
        <v>5.7999999999999996E-2</v>
      </c>
      <c r="N18" s="257">
        <v>0.111</v>
      </c>
      <c r="O18" s="257">
        <v>0.55359240821406352</v>
      </c>
      <c r="P18" s="257">
        <v>0.84</v>
      </c>
      <c r="Q18" s="257">
        <v>1</v>
      </c>
      <c r="R18" s="257">
        <v>0</v>
      </c>
      <c r="S18" s="257">
        <v>0.82634348588741824</v>
      </c>
      <c r="T18" s="257">
        <v>0.295080204778157</v>
      </c>
      <c r="U18" s="257">
        <v>0</v>
      </c>
      <c r="V18" s="87">
        <v>0.13806834767769699</v>
      </c>
      <c r="W18" s="257">
        <v>0.71590848377639826</v>
      </c>
      <c r="X18" s="257">
        <f>1</f>
        <v>1</v>
      </c>
      <c r="Y18" s="258">
        <v>0</v>
      </c>
      <c r="Z18" s="258">
        <v>0</v>
      </c>
      <c r="AA18" s="280">
        <v>1</v>
      </c>
      <c r="AB18" s="258">
        <v>0.81059137288474536</v>
      </c>
      <c r="AC18" s="258">
        <v>1</v>
      </c>
      <c r="AD18" s="258">
        <v>0</v>
      </c>
      <c r="AE18" s="258">
        <v>0</v>
      </c>
      <c r="AF18" s="258">
        <v>0</v>
      </c>
      <c r="AG18" s="258">
        <v>5.8690045178416153E-2</v>
      </c>
      <c r="AH18" s="258">
        <f>'Datos Modificaciones Bus Europa'!G20</f>
        <v>0.17914285714285719</v>
      </c>
      <c r="AI18" s="87">
        <f>'Datos Modificaciones Bus Europa'!F20</f>
        <v>0.1465714285714286</v>
      </c>
      <c r="AJ18" s="280">
        <v>1</v>
      </c>
    </row>
    <row r="19" spans="1:36" s="87" customFormat="1" ht="13" x14ac:dyDescent="0.3">
      <c r="A19" s="257">
        <v>5.5E-2</v>
      </c>
      <c r="B19" s="257">
        <v>1.3000000000000001E-2</v>
      </c>
      <c r="C19" s="257">
        <v>0.17191646599999999</v>
      </c>
      <c r="D19" s="257">
        <v>0.42599993502960221</v>
      </c>
      <c r="E19" s="257">
        <v>0.25700000000000001</v>
      </c>
      <c r="F19" s="257">
        <v>0.30681924421529583</v>
      </c>
      <c r="G19" s="257">
        <v>0</v>
      </c>
      <c r="H19" s="257">
        <v>0.68245451314546257</v>
      </c>
      <c r="I19" s="257">
        <v>0.26268420245398771</v>
      </c>
      <c r="J19" s="87">
        <v>0</v>
      </c>
      <c r="K19" s="87">
        <v>0.18650578374233123</v>
      </c>
      <c r="L19" s="257">
        <v>0.12099999999999998</v>
      </c>
      <c r="M19" s="257">
        <v>6.9000000000000006E-2</v>
      </c>
      <c r="N19" s="257">
        <v>0.125</v>
      </c>
      <c r="O19" s="257">
        <v>0.54495395146235215</v>
      </c>
      <c r="P19" s="257">
        <v>0.84</v>
      </c>
      <c r="Q19" s="257">
        <v>1</v>
      </c>
      <c r="R19" s="257">
        <v>0</v>
      </c>
      <c r="S19" s="257">
        <v>0.82634348588741824</v>
      </c>
      <c r="T19" s="257">
        <v>0.17503182964831579</v>
      </c>
      <c r="U19" s="257">
        <v>0</v>
      </c>
      <c r="V19" s="87">
        <v>0.10581133625166939</v>
      </c>
      <c r="W19" s="257">
        <v>0.71590848377639826</v>
      </c>
      <c r="X19" s="257">
        <f>1</f>
        <v>1</v>
      </c>
      <c r="Y19" s="258">
        <v>1</v>
      </c>
      <c r="Z19" s="258">
        <v>0</v>
      </c>
      <c r="AA19" s="280">
        <v>0.84587725000115588</v>
      </c>
      <c r="AB19" s="258">
        <v>0.78759999261105451</v>
      </c>
      <c r="AC19" s="258">
        <v>1</v>
      </c>
      <c r="AD19" s="258">
        <v>1</v>
      </c>
      <c r="AE19" s="258">
        <v>0</v>
      </c>
      <c r="AF19" s="258">
        <v>0</v>
      </c>
      <c r="AG19" s="258">
        <v>0</v>
      </c>
      <c r="AH19" s="258">
        <f>'Datos Modificaciones Bus Europa'!G21</f>
        <v>160.83100000000002</v>
      </c>
      <c r="AI19" s="87">
        <f>'Datos Modificaciones Bus Europa'!F21</f>
        <v>131.589</v>
      </c>
      <c r="AJ19" s="280">
        <v>0.93825608837015118</v>
      </c>
    </row>
    <row r="20" spans="1:36" s="87" customFormat="1" ht="13" x14ac:dyDescent="0.3">
      <c r="A20" s="257">
        <v>0</v>
      </c>
      <c r="B20" s="257">
        <v>0</v>
      </c>
      <c r="C20" s="257">
        <v>0.158973279</v>
      </c>
      <c r="D20" s="257">
        <v>0.42400006497039783</v>
      </c>
      <c r="E20" s="257">
        <v>0.25700000000000001</v>
      </c>
      <c r="F20" s="257">
        <v>1</v>
      </c>
      <c r="G20" s="257">
        <v>0</v>
      </c>
      <c r="H20" s="257">
        <v>0.68245451314546257</v>
      </c>
      <c r="I20" s="257">
        <v>0.18530950920245398</v>
      </c>
      <c r="J20" s="87">
        <v>0</v>
      </c>
      <c r="K20" s="87">
        <v>0.13156975153374231</v>
      </c>
      <c r="L20" s="257">
        <v>0</v>
      </c>
      <c r="M20" s="257">
        <v>9.5999999999999988E-2</v>
      </c>
      <c r="N20" s="257">
        <v>0.13999999999999999</v>
      </c>
      <c r="O20" s="257">
        <v>0.54184256378344742</v>
      </c>
      <c r="P20" s="257">
        <v>0.84</v>
      </c>
      <c r="Q20" s="257">
        <v>1</v>
      </c>
      <c r="R20" s="257">
        <v>0</v>
      </c>
      <c r="S20" s="257">
        <v>0.82634348588741824</v>
      </c>
      <c r="T20" s="257">
        <v>0.10359764059949547</v>
      </c>
      <c r="U20" s="257">
        <v>0</v>
      </c>
      <c r="V20" s="87">
        <v>7.3554324825641781E-2</v>
      </c>
      <c r="W20" s="257">
        <v>0.71590848377639826</v>
      </c>
      <c r="X20" s="257">
        <f>1</f>
        <v>1</v>
      </c>
      <c r="Y20" s="258">
        <v>1</v>
      </c>
      <c r="Z20" s="258">
        <v>0</v>
      </c>
      <c r="AA20" s="280">
        <v>0.69182233258403636</v>
      </c>
      <c r="AB20" s="258">
        <v>0.78759999261105451</v>
      </c>
      <c r="AC20" s="258">
        <v>1</v>
      </c>
      <c r="AD20" s="258">
        <v>1</v>
      </c>
      <c r="AE20" s="258">
        <v>0</v>
      </c>
      <c r="AF20" s="258">
        <v>0</v>
      </c>
      <c r="AG20" s="258">
        <v>0</v>
      </c>
      <c r="AH20" s="258">
        <f>'Datos Modificaciones Bus Europa'!G22</f>
        <v>160.83100000000002</v>
      </c>
      <c r="AI20" s="87">
        <f>'Datos Modificaciones Bus Europa'!F22</f>
        <v>131.589</v>
      </c>
      <c r="AJ20" s="280">
        <v>0.83583334902012563</v>
      </c>
    </row>
    <row r="21" spans="1:36" s="87" customFormat="1" ht="13" x14ac:dyDescent="0.3">
      <c r="A21" s="257">
        <v>0</v>
      </c>
      <c r="B21" s="257">
        <v>0</v>
      </c>
      <c r="C21" s="257">
        <v>0.15493874299999999</v>
      </c>
      <c r="D21" s="257">
        <v>0.42400006497039783</v>
      </c>
      <c r="E21" s="257">
        <v>0.25700000000000001</v>
      </c>
      <c r="F21" s="257">
        <v>0.23203283156840868</v>
      </c>
      <c r="G21" s="257">
        <v>0</v>
      </c>
      <c r="H21" s="257">
        <v>0.68245451314546257</v>
      </c>
      <c r="I21" s="257">
        <v>0.1806019325153374</v>
      </c>
      <c r="J21" s="87">
        <v>0</v>
      </c>
      <c r="K21" s="87">
        <v>0.12822737208588955</v>
      </c>
      <c r="L21" s="257">
        <v>0</v>
      </c>
      <c r="M21" s="257">
        <v>0.11299999999999999</v>
      </c>
      <c r="N21" s="257">
        <v>0.14900000000000002</v>
      </c>
      <c r="O21" s="257">
        <v>0.54204044803982576</v>
      </c>
      <c r="P21" s="257">
        <v>0.84</v>
      </c>
      <c r="Q21" s="257">
        <v>1</v>
      </c>
      <c r="R21" s="257">
        <v>0</v>
      </c>
      <c r="S21" s="257">
        <v>0.82634348588741824</v>
      </c>
      <c r="T21" s="257">
        <v>0.10872006232378691</v>
      </c>
      <c r="U21" s="257">
        <v>0</v>
      </c>
      <c r="V21" s="87">
        <v>7.7191244249888699E-2</v>
      </c>
      <c r="W21" s="257">
        <v>0.71590848377639826</v>
      </c>
      <c r="X21" s="257">
        <f>1</f>
        <v>1</v>
      </c>
      <c r="Y21" s="258">
        <v>1</v>
      </c>
      <c r="Z21" s="258">
        <v>0</v>
      </c>
      <c r="AA21" s="280">
        <v>0.53776741516839166</v>
      </c>
      <c r="AB21" s="258">
        <v>0.78759999261105451</v>
      </c>
      <c r="AC21" s="258">
        <v>1</v>
      </c>
      <c r="AD21" s="258">
        <v>1</v>
      </c>
      <c r="AE21" s="258">
        <v>0</v>
      </c>
      <c r="AF21" s="258">
        <v>0</v>
      </c>
      <c r="AG21" s="258">
        <v>0</v>
      </c>
      <c r="AH21" s="258">
        <f>'Datos Modificaciones Bus Europa'!G23</f>
        <v>160.83100000000002</v>
      </c>
      <c r="AI21" s="87">
        <f>'Datos Modificaciones Bus Europa'!F23</f>
        <v>131.589</v>
      </c>
      <c r="AJ21" s="280">
        <v>0.73341060966911154</v>
      </c>
    </row>
    <row r="22" spans="1:36" s="87" customFormat="1" ht="13" x14ac:dyDescent="0.3">
      <c r="A22" s="257">
        <v>0</v>
      </c>
      <c r="B22" s="257">
        <v>0</v>
      </c>
      <c r="C22" s="257">
        <v>0.15646373499999999</v>
      </c>
      <c r="D22" s="257">
        <v>0.42599993502960221</v>
      </c>
      <c r="E22" s="257">
        <v>0.25700000000000001</v>
      </c>
      <c r="F22" s="257">
        <v>1</v>
      </c>
      <c r="G22" s="257">
        <v>0</v>
      </c>
      <c r="H22" s="257">
        <v>0.68245451314546257</v>
      </c>
      <c r="I22" s="257">
        <v>0.18237950920245399</v>
      </c>
      <c r="J22" s="87">
        <v>0</v>
      </c>
      <c r="K22" s="87">
        <v>0.12948945153374233</v>
      </c>
      <c r="L22" s="257">
        <v>0</v>
      </c>
      <c r="M22" s="257">
        <v>0.114</v>
      </c>
      <c r="N22" s="257">
        <v>0.153</v>
      </c>
      <c r="O22" s="257">
        <v>0.54269943995021785</v>
      </c>
      <c r="P22" s="257">
        <v>0.84</v>
      </c>
      <c r="Q22" s="257">
        <v>1</v>
      </c>
      <c r="R22" s="257">
        <v>0</v>
      </c>
      <c r="S22" s="257">
        <v>0.82634348588741824</v>
      </c>
      <c r="T22" s="257">
        <v>0.11190488202997477</v>
      </c>
      <c r="U22" s="257">
        <v>0</v>
      </c>
      <c r="V22" s="87">
        <v>7.9452466241282091E-2</v>
      </c>
      <c r="W22" s="257">
        <v>0.71590848377639826</v>
      </c>
      <c r="X22" s="257">
        <f>1</f>
        <v>1</v>
      </c>
      <c r="Y22" s="258">
        <v>1</v>
      </c>
      <c r="Z22" s="258">
        <v>0</v>
      </c>
      <c r="AA22" s="280">
        <v>0.38371249775127214</v>
      </c>
      <c r="AB22" s="258">
        <v>0.78759999261105451</v>
      </c>
      <c r="AC22" s="258">
        <v>1</v>
      </c>
      <c r="AD22" s="258">
        <v>1</v>
      </c>
      <c r="AE22" s="258">
        <v>0</v>
      </c>
      <c r="AF22" s="258">
        <v>0</v>
      </c>
      <c r="AG22" s="258">
        <v>0</v>
      </c>
      <c r="AH22" s="258">
        <f>'Datos Modificaciones Bus Europa'!G24</f>
        <v>160.809</v>
      </c>
      <c r="AI22" s="87">
        <f>'Datos Modificaciones Bus Europa'!F24</f>
        <v>131.571</v>
      </c>
      <c r="AJ22" s="280">
        <v>0.63098787031908599</v>
      </c>
    </row>
    <row r="23" spans="1:36" s="87" customFormat="1" ht="13" x14ac:dyDescent="0.3">
      <c r="A23" s="257">
        <v>0</v>
      </c>
      <c r="B23" s="257">
        <v>0</v>
      </c>
      <c r="C23" s="257">
        <v>0.161745637</v>
      </c>
      <c r="D23" s="257">
        <v>0.40799988630180378</v>
      </c>
      <c r="E23" s="257">
        <v>0.25700000000000001</v>
      </c>
      <c r="F23" s="257">
        <v>0.55327003491772264</v>
      </c>
      <c r="G23" s="257">
        <v>0</v>
      </c>
      <c r="H23" s="257">
        <v>0.68245451314546257</v>
      </c>
      <c r="I23" s="257">
        <v>0.18853625766871165</v>
      </c>
      <c r="J23" s="87">
        <v>0</v>
      </c>
      <c r="K23" s="87">
        <v>0.13386074294478525</v>
      </c>
      <c r="L23" s="257">
        <v>0</v>
      </c>
      <c r="M23" s="257">
        <v>0.114</v>
      </c>
      <c r="N23" s="257">
        <v>0.154</v>
      </c>
      <c r="O23" s="257">
        <v>0.5432227753578095</v>
      </c>
      <c r="P23" s="257">
        <v>0.84</v>
      </c>
      <c r="Q23" s="257">
        <v>1</v>
      </c>
      <c r="R23" s="257">
        <v>0</v>
      </c>
      <c r="S23" s="257">
        <v>0.82634348588741824</v>
      </c>
      <c r="T23" s="257">
        <v>0.11391571449769995</v>
      </c>
      <c r="U23" s="257">
        <v>0</v>
      </c>
      <c r="V23" s="87">
        <v>8.0880157293366964E-2</v>
      </c>
      <c r="W23" s="257">
        <v>0.71590848377639826</v>
      </c>
      <c r="X23" s="257">
        <f>1</f>
        <v>1</v>
      </c>
      <c r="Y23" s="258">
        <v>1</v>
      </c>
      <c r="Z23" s="258">
        <v>0</v>
      </c>
      <c r="AA23" s="280">
        <v>0.22965758033415254</v>
      </c>
      <c r="AB23" s="258">
        <v>0.78759999261105451</v>
      </c>
      <c r="AC23" s="258">
        <v>1</v>
      </c>
      <c r="AD23" s="258">
        <v>1</v>
      </c>
      <c r="AE23" s="258">
        <v>0</v>
      </c>
      <c r="AF23" s="258">
        <v>0</v>
      </c>
      <c r="AG23" s="258">
        <v>0</v>
      </c>
      <c r="AH23" s="258">
        <f>'Datos Modificaciones Bus Europa'!G25</f>
        <v>1.2571428571428573</v>
      </c>
      <c r="AI23" s="87">
        <f>'Datos Modificaciones Bus Europa'!F25</f>
        <v>1.0285714285714287</v>
      </c>
      <c r="AJ23" s="280">
        <v>0.52856513096906033</v>
      </c>
    </row>
    <row r="24" spans="1:36" s="87" customFormat="1" ht="13" x14ac:dyDescent="0.3">
      <c r="A24" s="257">
        <v>0</v>
      </c>
      <c r="B24" s="257">
        <v>0</v>
      </c>
      <c r="C24" s="257">
        <v>0.172932218</v>
      </c>
      <c r="D24" s="257">
        <v>0.41099989442310353</v>
      </c>
      <c r="E24" s="257">
        <v>0.25700000000000001</v>
      </c>
      <c r="F24" s="257">
        <v>0.37181357255009201</v>
      </c>
      <c r="G24" s="257">
        <v>0</v>
      </c>
      <c r="H24" s="257">
        <v>0.68245451314546257</v>
      </c>
      <c r="I24" s="257">
        <v>0.20157573619631902</v>
      </c>
      <c r="J24" s="87">
        <v>0</v>
      </c>
      <c r="K24" s="87">
        <v>0.1431187726993865</v>
      </c>
      <c r="L24" s="257">
        <v>0</v>
      </c>
      <c r="M24" s="257">
        <v>0.12799999999999997</v>
      </c>
      <c r="N24" s="257">
        <v>0.14699999999999999</v>
      </c>
      <c r="O24" s="257">
        <v>0.54796764156813937</v>
      </c>
      <c r="P24" s="257">
        <v>0.84</v>
      </c>
      <c r="Q24" s="257">
        <v>1</v>
      </c>
      <c r="R24" s="257">
        <v>0</v>
      </c>
      <c r="S24" s="257">
        <v>0.82634348588741824</v>
      </c>
      <c r="T24" s="257">
        <v>0.10984827125686304</v>
      </c>
      <c r="U24" s="257">
        <v>0</v>
      </c>
      <c r="V24" s="87">
        <v>7.7992272592372749E-2</v>
      </c>
      <c r="W24" s="257">
        <v>0.71590848377639826</v>
      </c>
      <c r="X24" s="257">
        <f>1</f>
        <v>1</v>
      </c>
      <c r="Y24" s="258">
        <v>1</v>
      </c>
      <c r="Z24" s="258">
        <v>0</v>
      </c>
      <c r="AA24" s="280">
        <v>0.35578663724655657</v>
      </c>
      <c r="AB24" s="258">
        <v>0.78759999261105451</v>
      </c>
      <c r="AC24" s="258">
        <v>1</v>
      </c>
      <c r="AD24" s="258">
        <v>1</v>
      </c>
      <c r="AE24" s="258">
        <v>0</v>
      </c>
      <c r="AF24" s="258">
        <v>0</v>
      </c>
      <c r="AG24" s="258">
        <v>0</v>
      </c>
      <c r="AH24" s="258">
        <f>'Datos Modificaciones Bus Europa'!G26</f>
        <v>81.081000000000017</v>
      </c>
      <c r="AI24" s="87">
        <f>'Datos Modificaciones Bus Europa'!F26</f>
        <v>66.339000000000013</v>
      </c>
      <c r="AJ24" s="280">
        <v>0.61390966290852667</v>
      </c>
    </row>
    <row r="25" spans="1:36" s="87" customFormat="1" ht="13" x14ac:dyDescent="0.3">
      <c r="A25" s="257">
        <v>0</v>
      </c>
      <c r="B25" s="257">
        <v>0</v>
      </c>
      <c r="C25" s="257">
        <v>0.18310457299999999</v>
      </c>
      <c r="D25" s="257">
        <v>0.40799988630180378</v>
      </c>
      <c r="E25" s="257">
        <v>0.25700000000000001</v>
      </c>
      <c r="F25" s="257">
        <v>0.23203283156840868</v>
      </c>
      <c r="G25" s="257">
        <v>0</v>
      </c>
      <c r="H25" s="257">
        <v>0.68245451314546257</v>
      </c>
      <c r="I25" s="257">
        <v>0.21343297546012269</v>
      </c>
      <c r="J25" s="87">
        <v>0</v>
      </c>
      <c r="K25" s="87">
        <v>0.1515374125766871</v>
      </c>
      <c r="L25" s="257">
        <v>0</v>
      </c>
      <c r="M25" s="257">
        <v>0.156</v>
      </c>
      <c r="N25" s="257">
        <v>0.13699999999999998</v>
      </c>
      <c r="O25" s="257">
        <v>0.55428064716863723</v>
      </c>
      <c r="P25" s="257">
        <v>0.84</v>
      </c>
      <c r="Q25" s="257">
        <v>1</v>
      </c>
      <c r="R25" s="257">
        <v>0</v>
      </c>
      <c r="S25" s="257">
        <v>0.82634348588741824</v>
      </c>
      <c r="T25" s="257">
        <v>0.1043832170945244</v>
      </c>
      <c r="U25" s="257">
        <v>0</v>
      </c>
      <c r="V25" s="87">
        <v>7.411208413711233E-2</v>
      </c>
      <c r="W25" s="257">
        <v>0.71590848377639826</v>
      </c>
      <c r="X25" s="257">
        <f>1</f>
        <v>1</v>
      </c>
      <c r="Y25" s="258">
        <v>1</v>
      </c>
      <c r="Z25" s="258">
        <v>0</v>
      </c>
      <c r="AA25" s="280">
        <v>0.50990938724540069</v>
      </c>
      <c r="AB25" s="258">
        <v>0.78759999261105451</v>
      </c>
      <c r="AC25" s="258">
        <v>1</v>
      </c>
      <c r="AD25" s="258">
        <v>1</v>
      </c>
      <c r="AE25" s="258">
        <v>0</v>
      </c>
      <c r="AF25" s="258">
        <v>0</v>
      </c>
      <c r="AG25" s="258">
        <v>0</v>
      </c>
      <c r="AH25" s="258">
        <f>'Datos Modificaciones Bus Europa'!G27</f>
        <v>160.83100000000002</v>
      </c>
      <c r="AI25" s="87">
        <f>'Datos Modificaciones Bus Europa'!F27</f>
        <v>131.589</v>
      </c>
      <c r="AJ25" s="280">
        <v>0.71719611346361867</v>
      </c>
    </row>
    <row r="26" spans="1:36" s="87" customFormat="1" ht="13" x14ac:dyDescent="0.3">
      <c r="A26" s="257">
        <v>0</v>
      </c>
      <c r="B26" s="257">
        <v>0</v>
      </c>
      <c r="C26" s="257">
        <v>0.191308168</v>
      </c>
      <c r="D26" s="257">
        <v>0.39099997563610084</v>
      </c>
      <c r="E26" s="257">
        <v>0.25700000000000001</v>
      </c>
      <c r="F26" s="257">
        <v>0.23203283156840868</v>
      </c>
      <c r="G26" s="257">
        <v>0</v>
      </c>
      <c r="H26" s="257">
        <v>0.68245451314546257</v>
      </c>
      <c r="I26" s="257">
        <v>0.22299536809815951</v>
      </c>
      <c r="J26" s="87">
        <v>0</v>
      </c>
      <c r="K26" s="87">
        <v>0.15832671134969328</v>
      </c>
      <c r="L26" s="257">
        <v>0</v>
      </c>
      <c r="M26" s="257">
        <v>0.17699999999999999</v>
      </c>
      <c r="N26" s="257">
        <v>0.125</v>
      </c>
      <c r="O26" s="257">
        <v>0.55494523957685127</v>
      </c>
      <c r="P26" s="257">
        <v>0.84</v>
      </c>
      <c r="Q26" s="257">
        <v>1</v>
      </c>
      <c r="R26" s="257">
        <v>0</v>
      </c>
      <c r="S26" s="257">
        <v>0.82634348588741824</v>
      </c>
      <c r="T26" s="257">
        <v>9.7894791512093779E-2</v>
      </c>
      <c r="U26" s="257">
        <v>0</v>
      </c>
      <c r="V26" s="87">
        <v>6.9505301973586578E-2</v>
      </c>
      <c r="W26" s="257">
        <v>0.77628899020051056</v>
      </c>
      <c r="X26" s="257">
        <f>1</f>
        <v>1</v>
      </c>
      <c r="Y26" s="258">
        <v>1</v>
      </c>
      <c r="Z26" s="258">
        <v>0</v>
      </c>
      <c r="AA26" s="280">
        <v>0.66403228268661973</v>
      </c>
      <c r="AB26" s="258">
        <v>0.78759999261105451</v>
      </c>
      <c r="AC26" s="258">
        <v>1</v>
      </c>
      <c r="AD26" s="258">
        <v>1</v>
      </c>
      <c r="AE26" s="258">
        <v>0</v>
      </c>
      <c r="AF26" s="258">
        <v>0</v>
      </c>
      <c r="AG26" s="258">
        <v>0</v>
      </c>
      <c r="AH26" s="258">
        <f>'Datos Modificaciones Bus Europa'!G28</f>
        <v>136.37555360000002</v>
      </c>
      <c r="AI26" s="87">
        <f>'Datos Modificaciones Bus Europa'!F28</f>
        <v>111.57999840000001</v>
      </c>
      <c r="AJ26" s="280">
        <v>0.82048441593320387</v>
      </c>
    </row>
    <row r="27" spans="1:36" s="87" customFormat="1" ht="13" x14ac:dyDescent="0.3">
      <c r="A27" s="257">
        <v>0</v>
      </c>
      <c r="B27" s="257">
        <v>0</v>
      </c>
      <c r="C27" s="257">
        <v>0.18462990100000001</v>
      </c>
      <c r="D27" s="257">
        <v>0.38699982945270561</v>
      </c>
      <c r="E27" s="257">
        <v>0.25700000000000001</v>
      </c>
      <c r="F27" s="257">
        <v>0.23203283156840868</v>
      </c>
      <c r="G27" s="257">
        <v>0</v>
      </c>
      <c r="H27" s="257">
        <v>0.68245451314546257</v>
      </c>
      <c r="I27" s="257">
        <v>0.21521095092024542</v>
      </c>
      <c r="J27" s="87">
        <v>0</v>
      </c>
      <c r="K27" s="87">
        <v>0.15279977515337423</v>
      </c>
      <c r="L27" s="257">
        <v>0</v>
      </c>
      <c r="M27" s="257">
        <v>0.183</v>
      </c>
      <c r="N27" s="257">
        <v>0.113</v>
      </c>
      <c r="O27" s="257">
        <v>0.55443061605476041</v>
      </c>
      <c r="P27" s="257">
        <v>0.84</v>
      </c>
      <c r="Q27" s="257">
        <v>1</v>
      </c>
      <c r="R27" s="257">
        <v>0</v>
      </c>
      <c r="S27" s="257">
        <v>0.82634348588741824</v>
      </c>
      <c r="T27" s="257">
        <v>9.2014468021961712E-2</v>
      </c>
      <c r="U27" s="257">
        <v>0</v>
      </c>
      <c r="V27" s="87">
        <v>6.5330272295592823E-2</v>
      </c>
      <c r="W27" s="257">
        <v>0.77628899020051056</v>
      </c>
      <c r="X27" s="257">
        <f>1</f>
        <v>1</v>
      </c>
      <c r="Y27" s="258">
        <v>1</v>
      </c>
      <c r="Z27" s="258">
        <v>0</v>
      </c>
      <c r="AA27" s="280">
        <v>0.81815503268546386</v>
      </c>
      <c r="AB27" s="258">
        <v>0.78759999261105451</v>
      </c>
      <c r="AC27" s="258">
        <v>1</v>
      </c>
      <c r="AD27" s="258">
        <v>1</v>
      </c>
      <c r="AE27" s="258">
        <v>0</v>
      </c>
      <c r="AF27" s="258">
        <v>0</v>
      </c>
      <c r="AG27" s="258">
        <v>0</v>
      </c>
      <c r="AH27" s="258">
        <f>'Datos Modificaciones Bus Europa'!G29</f>
        <v>136.37555360000002</v>
      </c>
      <c r="AI27" s="87">
        <f>'Datos Modificaciones Bus Europa'!F29</f>
        <v>111.57999840000001</v>
      </c>
      <c r="AJ27" s="280">
        <v>0.92377086648829587</v>
      </c>
    </row>
    <row r="28" spans="1:36" s="87" customFormat="1" ht="13" x14ac:dyDescent="0.3">
      <c r="A28" s="257">
        <v>0</v>
      </c>
      <c r="B28" s="257">
        <v>0</v>
      </c>
      <c r="C28" s="257">
        <v>0.175203316</v>
      </c>
      <c r="D28" s="257">
        <v>0.38699982945270561</v>
      </c>
      <c r="E28" s="257">
        <v>0.25700000000000001</v>
      </c>
      <c r="F28" s="257">
        <v>0.23203283156840868</v>
      </c>
      <c r="G28" s="257">
        <v>0</v>
      </c>
      <c r="H28" s="257">
        <v>0.68245451314546257</v>
      </c>
      <c r="I28" s="257">
        <v>0.20422300613496933</v>
      </c>
      <c r="J28" s="87">
        <v>0</v>
      </c>
      <c r="K28" s="87">
        <v>0.14499833435582823</v>
      </c>
      <c r="L28" s="257">
        <v>0</v>
      </c>
      <c r="M28" s="257">
        <v>0.183</v>
      </c>
      <c r="N28" s="257">
        <v>0.10099999999999999</v>
      </c>
      <c r="O28" s="257">
        <v>0.55368077162414431</v>
      </c>
      <c r="P28" s="257">
        <v>0.84</v>
      </c>
      <c r="Q28" s="257">
        <v>1</v>
      </c>
      <c r="R28" s="257">
        <v>0</v>
      </c>
      <c r="S28" s="257">
        <v>0.82634348588741824</v>
      </c>
      <c r="T28" s="257">
        <v>8.523816589998516E-2</v>
      </c>
      <c r="U28" s="257">
        <v>0</v>
      </c>
      <c r="V28" s="87">
        <v>6.0519097788989458E-2</v>
      </c>
      <c r="W28" s="257">
        <v>0.77628899020051056</v>
      </c>
      <c r="X28" s="257">
        <f>1</f>
        <v>1</v>
      </c>
      <c r="Y28" s="258">
        <v>1</v>
      </c>
      <c r="Z28" s="258">
        <v>0</v>
      </c>
      <c r="AA28" s="280">
        <v>0.84769336683489227</v>
      </c>
      <c r="AB28" s="258">
        <v>0.78759999261105451</v>
      </c>
      <c r="AC28" s="258">
        <v>1</v>
      </c>
      <c r="AD28" s="258">
        <v>1</v>
      </c>
      <c r="AE28" s="258">
        <v>0</v>
      </c>
      <c r="AF28" s="258">
        <v>0</v>
      </c>
      <c r="AG28" s="258">
        <v>0</v>
      </c>
      <c r="AH28" s="258">
        <f>'Datos Modificaciones Bus Europa'!G30</f>
        <v>136.37555360000002</v>
      </c>
      <c r="AI28" s="87">
        <f>'Datos Modificaciones Bus Europa'!F30</f>
        <v>111.57999840000001</v>
      </c>
      <c r="AJ28" s="280">
        <v>0.94356618995468844</v>
      </c>
    </row>
    <row r="29" spans="1:36" s="87" customFormat="1" ht="13" x14ac:dyDescent="0.3">
      <c r="A29" s="257">
        <v>0</v>
      </c>
      <c r="B29" s="257">
        <v>0</v>
      </c>
      <c r="C29" s="257">
        <v>0.164087805</v>
      </c>
      <c r="D29" s="257">
        <v>0.38699982945270561</v>
      </c>
      <c r="E29" s="257">
        <v>0.25700000000000001</v>
      </c>
      <c r="F29" s="257">
        <v>0.23203283156840868</v>
      </c>
      <c r="G29" s="257">
        <v>0</v>
      </c>
      <c r="H29" s="257">
        <v>0.68245451314546257</v>
      </c>
      <c r="I29" s="257">
        <v>0.19126638036809815</v>
      </c>
      <c r="J29" s="87">
        <v>0</v>
      </c>
      <c r="K29" s="87">
        <v>0.13579913006134969</v>
      </c>
      <c r="L29" s="257">
        <v>0</v>
      </c>
      <c r="M29" s="257">
        <v>0.18</v>
      </c>
      <c r="N29" s="257">
        <v>9.1999999999999998E-2</v>
      </c>
      <c r="O29" s="257">
        <v>0.54962476664592408</v>
      </c>
      <c r="P29" s="257">
        <v>0.84</v>
      </c>
      <c r="Q29" s="257">
        <v>1</v>
      </c>
      <c r="R29" s="257">
        <v>0</v>
      </c>
      <c r="S29" s="257">
        <v>0.82634348588741824</v>
      </c>
      <c r="T29" s="257">
        <v>7.9252782311915723E-2</v>
      </c>
      <c r="U29" s="257">
        <v>0</v>
      </c>
      <c r="V29" s="87">
        <v>5.6269475441460166E-2</v>
      </c>
      <c r="W29" s="257">
        <v>0.77628899020051056</v>
      </c>
      <c r="X29" s="257">
        <f>1</f>
        <v>1</v>
      </c>
      <c r="Y29" s="258">
        <v>1</v>
      </c>
      <c r="Z29" s="258">
        <v>0</v>
      </c>
      <c r="AA29" s="280">
        <v>0.69357061683604826</v>
      </c>
      <c r="AB29" s="258">
        <v>0.78759999261105451</v>
      </c>
      <c r="AC29" s="258">
        <v>1</v>
      </c>
      <c r="AD29" s="258">
        <v>1</v>
      </c>
      <c r="AE29" s="258">
        <v>0</v>
      </c>
      <c r="AF29" s="258">
        <v>0</v>
      </c>
      <c r="AG29" s="258">
        <v>0</v>
      </c>
      <c r="AH29" s="258">
        <f>'Datos Modificaciones Bus Europa'!G31</f>
        <v>136.37555360000002</v>
      </c>
      <c r="AI29" s="87">
        <f>'Datos Modificaciones Bus Europa'!F31</f>
        <v>111.57999840000001</v>
      </c>
      <c r="AJ29" s="280">
        <v>0.84027973939959655</v>
      </c>
    </row>
    <row r="30" spans="1:36" s="87" customFormat="1" ht="13" x14ac:dyDescent="0.3">
      <c r="A30" s="257">
        <v>0</v>
      </c>
      <c r="B30" s="257">
        <v>0</v>
      </c>
      <c r="C30" s="257">
        <v>0.15585540000000001</v>
      </c>
      <c r="D30" s="257">
        <v>0.38699982945270561</v>
      </c>
      <c r="E30" s="257">
        <v>0.25700000000000001</v>
      </c>
      <c r="F30" s="257">
        <v>0.23203283156840868</v>
      </c>
      <c r="G30" s="257">
        <v>0</v>
      </c>
      <c r="H30" s="257">
        <v>0.68245451314546257</v>
      </c>
      <c r="I30" s="257">
        <v>0.18167039877300614</v>
      </c>
      <c r="J30" s="87">
        <v>0</v>
      </c>
      <c r="K30" s="87">
        <v>0.12898598312883436</v>
      </c>
      <c r="L30" s="257">
        <v>0</v>
      </c>
      <c r="M30" s="257">
        <v>0.183</v>
      </c>
      <c r="N30" s="257">
        <v>8.4000000000000005E-2</v>
      </c>
      <c r="O30" s="257">
        <v>0.54362725575606718</v>
      </c>
      <c r="P30" s="257">
        <v>0.84</v>
      </c>
      <c r="Q30" s="257">
        <v>1</v>
      </c>
      <c r="R30" s="257">
        <v>0</v>
      </c>
      <c r="S30" s="257">
        <v>0.82634348588741824</v>
      </c>
      <c r="T30" s="257">
        <v>7.4230820596527677E-2</v>
      </c>
      <c r="U30" s="257">
        <v>0</v>
      </c>
      <c r="V30" s="87">
        <v>5.2703882623534648E-2</v>
      </c>
      <c r="W30" s="257">
        <v>0.77628899020051056</v>
      </c>
      <c r="X30" s="257">
        <f>1</f>
        <v>1</v>
      </c>
      <c r="Y30" s="258">
        <v>1</v>
      </c>
      <c r="Z30" s="258">
        <v>0</v>
      </c>
      <c r="AA30" s="280">
        <v>0.53938003425547965</v>
      </c>
      <c r="AB30" s="258">
        <v>0.78759999261105451</v>
      </c>
      <c r="AC30" s="258">
        <v>1</v>
      </c>
      <c r="AD30" s="258">
        <v>1</v>
      </c>
      <c r="AE30" s="258">
        <v>0</v>
      </c>
      <c r="AF30" s="258">
        <v>0</v>
      </c>
      <c r="AG30" s="258">
        <v>0</v>
      </c>
      <c r="AH30" s="258">
        <f>'Datos Modificaciones Bus Europa'!G32</f>
        <v>160.83100000000002</v>
      </c>
      <c r="AI30" s="87">
        <f>'Datos Modificaciones Bus Europa'!F32</f>
        <v>131.589</v>
      </c>
      <c r="AJ30" s="280">
        <v>0.73612957763844955</v>
      </c>
    </row>
    <row r="31" spans="1:36" s="87" customFormat="1" ht="13" x14ac:dyDescent="0.3">
      <c r="A31" s="257">
        <v>0</v>
      </c>
      <c r="B31" s="257">
        <v>0</v>
      </c>
      <c r="C31" s="257">
        <v>0.148141731</v>
      </c>
      <c r="D31" s="257">
        <v>0.38699982945270561</v>
      </c>
      <c r="E31" s="257">
        <v>0.25700000000000001</v>
      </c>
      <c r="F31" s="257">
        <v>0.23203283156840868</v>
      </c>
      <c r="G31" s="257">
        <v>0</v>
      </c>
      <c r="H31" s="257">
        <v>0.68245451314546257</v>
      </c>
      <c r="I31" s="257">
        <v>0.17267907975460123</v>
      </c>
      <c r="J31" s="87">
        <v>0</v>
      </c>
      <c r="K31" s="87">
        <v>0.12260214662576686</v>
      </c>
      <c r="L31" s="257">
        <v>0</v>
      </c>
      <c r="M31" s="257">
        <v>0.18499999999999997</v>
      </c>
      <c r="N31" s="257">
        <v>7.8E-2</v>
      </c>
      <c r="O31" s="257">
        <v>0.54071499688861235</v>
      </c>
      <c r="P31" s="257">
        <v>0.84</v>
      </c>
      <c r="Q31" s="257">
        <v>1</v>
      </c>
      <c r="R31" s="257">
        <v>0</v>
      </c>
      <c r="S31" s="257">
        <v>0.82634348588741824</v>
      </c>
      <c r="T31" s="257">
        <v>6.8519884255824309E-2</v>
      </c>
      <c r="U31" s="257">
        <v>0</v>
      </c>
      <c r="V31" s="87">
        <v>4.8649117821635258E-2</v>
      </c>
      <c r="W31" s="257">
        <v>0.77628899020051056</v>
      </c>
      <c r="X31" s="257">
        <f>1</f>
        <v>1</v>
      </c>
      <c r="Y31" s="258">
        <v>1</v>
      </c>
      <c r="Z31" s="258">
        <v>0</v>
      </c>
      <c r="AA31" s="280">
        <v>0.38512161909171155</v>
      </c>
      <c r="AB31" s="258">
        <v>0.78759999261105451</v>
      </c>
      <c r="AC31" s="258">
        <v>1</v>
      </c>
      <c r="AD31" s="258">
        <v>1</v>
      </c>
      <c r="AE31" s="258">
        <v>0</v>
      </c>
      <c r="AF31" s="258">
        <v>0</v>
      </c>
      <c r="AG31" s="258">
        <v>0</v>
      </c>
      <c r="AH31" s="258">
        <f>'Datos Modificaciones Bus Europa'!G33</f>
        <v>160.809</v>
      </c>
      <c r="AI31" s="87">
        <f>'Datos Modificaciones Bus Europa'!F33</f>
        <v>131.571</v>
      </c>
      <c r="AJ31" s="280">
        <v>0.63111570467421341</v>
      </c>
    </row>
    <row r="32" spans="1:36" s="87" customFormat="1" ht="13" x14ac:dyDescent="0.3">
      <c r="A32" s="257">
        <v>0</v>
      </c>
      <c r="B32" s="257">
        <v>0</v>
      </c>
      <c r="C32" s="257">
        <v>0.133788193</v>
      </c>
      <c r="D32" s="257">
        <v>0.39099997563610084</v>
      </c>
      <c r="E32" s="257">
        <v>0.25700000000000001</v>
      </c>
      <c r="F32" s="257">
        <v>0.23203283156840868</v>
      </c>
      <c r="G32" s="257">
        <v>0</v>
      </c>
      <c r="H32" s="257">
        <v>0.68245451314546257</v>
      </c>
      <c r="I32" s="257">
        <v>0.15594812883435583</v>
      </c>
      <c r="J32" s="87">
        <v>0</v>
      </c>
      <c r="K32" s="87">
        <v>0.11072317147239263</v>
      </c>
      <c r="L32" s="257">
        <v>0</v>
      </c>
      <c r="M32" s="257">
        <v>0.182</v>
      </c>
      <c r="N32" s="257">
        <v>7.5999999999999998E-2</v>
      </c>
      <c r="O32" s="257">
        <v>0.55184380833851898</v>
      </c>
      <c r="P32" s="257">
        <v>0.84</v>
      </c>
      <c r="Q32" s="257">
        <v>1</v>
      </c>
      <c r="R32" s="257">
        <v>0</v>
      </c>
      <c r="S32" s="257">
        <v>0.82634348588741824</v>
      </c>
      <c r="T32" s="257">
        <v>6.6121531384478419E-2</v>
      </c>
      <c r="U32" s="257">
        <v>0</v>
      </c>
      <c r="V32" s="87">
        <v>4.6946287282979671E-2</v>
      </c>
      <c r="W32" s="257">
        <v>0.77628899020051056</v>
      </c>
      <c r="X32" s="257">
        <f>1</f>
        <v>1</v>
      </c>
      <c r="Y32" s="258">
        <v>1</v>
      </c>
      <c r="Z32" s="258">
        <v>0</v>
      </c>
      <c r="AA32" s="280">
        <v>0.38357683258634817</v>
      </c>
      <c r="AB32" s="258">
        <v>0.78759999261105451</v>
      </c>
      <c r="AC32" s="258">
        <v>1</v>
      </c>
      <c r="AD32" s="258">
        <v>1</v>
      </c>
      <c r="AE32" s="258">
        <v>0</v>
      </c>
      <c r="AF32" s="258">
        <v>0</v>
      </c>
      <c r="AG32" s="258">
        <v>0</v>
      </c>
      <c r="AH32" s="258">
        <f>'Datos Modificaciones Bus Europa'!G34</f>
        <v>160.809</v>
      </c>
      <c r="AI32" s="87">
        <f>'Datos Modificaciones Bus Europa'!F34</f>
        <v>131.571</v>
      </c>
      <c r="AJ32" s="280">
        <v>0.62926220235618746</v>
      </c>
    </row>
    <row r="33" spans="1:36" s="87" customFormat="1" ht="13" x14ac:dyDescent="0.3">
      <c r="A33" s="257">
        <v>0</v>
      </c>
      <c r="B33" s="257">
        <v>0</v>
      </c>
      <c r="C33" s="257">
        <v>0.115257552</v>
      </c>
      <c r="D33" s="257">
        <v>0.42100005684909814</v>
      </c>
      <c r="E33" s="257">
        <v>0.25700000000000001</v>
      </c>
      <c r="F33" s="257">
        <v>1</v>
      </c>
      <c r="G33" s="257">
        <v>0</v>
      </c>
      <c r="H33" s="257">
        <v>0.68245451314546257</v>
      </c>
      <c r="I33" s="257">
        <v>0.13434815950920245</v>
      </c>
      <c r="J33" s="87">
        <v>0</v>
      </c>
      <c r="K33" s="87">
        <v>9.5387193251533747E-2</v>
      </c>
      <c r="L33" s="257">
        <v>0</v>
      </c>
      <c r="M33" s="257">
        <v>0.16499999999999998</v>
      </c>
      <c r="N33" s="257">
        <v>7.9000000000000001E-2</v>
      </c>
      <c r="O33" s="257">
        <v>0.59684131922837591</v>
      </c>
      <c r="P33" s="257">
        <v>0.84</v>
      </c>
      <c r="Q33" s="257">
        <v>1</v>
      </c>
      <c r="R33" s="257">
        <v>0</v>
      </c>
      <c r="S33" s="257">
        <v>0.82634348588741824</v>
      </c>
      <c r="T33" s="257">
        <v>6.803472325270811E-2</v>
      </c>
      <c r="U33" s="257">
        <v>0</v>
      </c>
      <c r="V33" s="87">
        <v>4.8304653509422764E-2</v>
      </c>
      <c r="W33" s="257">
        <v>0.77628899020051056</v>
      </c>
      <c r="X33" s="257">
        <f>1</f>
        <v>1</v>
      </c>
      <c r="Y33" s="258">
        <v>1</v>
      </c>
      <c r="Z33" s="258">
        <v>0</v>
      </c>
      <c r="AA33" s="280">
        <v>0.53763175000346775</v>
      </c>
      <c r="AB33" s="258">
        <v>0.78759999261105451</v>
      </c>
      <c r="AC33" s="258">
        <v>1</v>
      </c>
      <c r="AD33" s="258">
        <v>1</v>
      </c>
      <c r="AE33" s="258">
        <v>0</v>
      </c>
      <c r="AF33" s="258">
        <v>0</v>
      </c>
      <c r="AG33" s="258">
        <v>0</v>
      </c>
      <c r="AH33" s="258">
        <f>'Datos Modificaciones Bus Europa'!G35</f>
        <v>160.83100000000002</v>
      </c>
      <c r="AI33" s="87">
        <f>'Datos Modificaciones Bus Europa'!F35</f>
        <v>131.589</v>
      </c>
      <c r="AJ33" s="280">
        <v>0.73168494170621312</v>
      </c>
    </row>
    <row r="34" spans="1:36" s="87" customFormat="1" ht="13" x14ac:dyDescent="0.3">
      <c r="A34" s="257">
        <v>0</v>
      </c>
      <c r="B34" s="257">
        <v>0</v>
      </c>
      <c r="C34" s="257">
        <v>0.113440635</v>
      </c>
      <c r="D34" s="257">
        <v>0.44099997563610077</v>
      </c>
      <c r="E34" s="257">
        <v>0.25700000000000001</v>
      </c>
      <c r="F34" s="257">
        <v>1</v>
      </c>
      <c r="G34" s="257">
        <v>0</v>
      </c>
      <c r="H34" s="257">
        <v>0.68245451314546257</v>
      </c>
      <c r="I34" s="257">
        <v>0.13685401840490796</v>
      </c>
      <c r="J34" s="87">
        <v>0</v>
      </c>
      <c r="K34" s="87">
        <v>9.7166353067484668E-2</v>
      </c>
      <c r="L34" s="257">
        <v>0</v>
      </c>
      <c r="M34" s="257">
        <v>0.13600000000000001</v>
      </c>
      <c r="N34" s="257">
        <v>8.1000000000000003E-2</v>
      </c>
      <c r="O34" s="257">
        <v>0.60673304293714991</v>
      </c>
      <c r="P34" s="257">
        <v>0.84</v>
      </c>
      <c r="Q34" s="257">
        <v>1</v>
      </c>
      <c r="R34" s="257">
        <v>0</v>
      </c>
      <c r="S34" s="257">
        <v>0.82634348588741824</v>
      </c>
      <c r="T34" s="257">
        <v>7.0894346342187275E-2</v>
      </c>
      <c r="U34" s="257">
        <v>0</v>
      </c>
      <c r="V34" s="87">
        <v>5.0334985902952961E-2</v>
      </c>
      <c r="W34" s="257">
        <v>0.77628899020051056</v>
      </c>
      <c r="X34" s="257">
        <f>1</f>
        <v>1</v>
      </c>
      <c r="Y34" s="258">
        <v>1</v>
      </c>
      <c r="Z34" s="258">
        <v>0</v>
      </c>
      <c r="AA34" s="280">
        <v>0.69175450000231187</v>
      </c>
      <c r="AB34" s="258">
        <v>0.78759999261105451</v>
      </c>
      <c r="AC34" s="258">
        <v>1</v>
      </c>
      <c r="AD34" s="258">
        <v>1</v>
      </c>
      <c r="AE34" s="258">
        <v>0</v>
      </c>
      <c r="AF34" s="258">
        <v>0</v>
      </c>
      <c r="AG34" s="258">
        <v>0</v>
      </c>
      <c r="AH34" s="258">
        <f>'Datos Modificaciones Bus Europa'!G36</f>
        <v>160.83100000000002</v>
      </c>
      <c r="AI34" s="87">
        <f>'Datos Modificaciones Bus Europa'!F36</f>
        <v>131.589</v>
      </c>
      <c r="AJ34" s="280">
        <v>0.83497139226130501</v>
      </c>
    </row>
    <row r="35" spans="1:36" s="87" customFormat="1" ht="13" x14ac:dyDescent="0.3">
      <c r="A35" s="257">
        <v>0.107</v>
      </c>
      <c r="B35" s="257">
        <v>6.6000000000000003E-2</v>
      </c>
      <c r="C35" s="257">
        <v>0.103052199</v>
      </c>
      <c r="D35" s="257">
        <v>0.4390001055768965</v>
      </c>
      <c r="E35" s="257">
        <v>0.25700000000000001</v>
      </c>
      <c r="F35" s="257">
        <v>0.4446133695609667</v>
      </c>
      <c r="G35" s="257">
        <v>0</v>
      </c>
      <c r="H35" s="257">
        <v>0.68245451314546257</v>
      </c>
      <c r="I35" s="257">
        <v>0.24824355828220859</v>
      </c>
      <c r="J35" s="87">
        <v>0</v>
      </c>
      <c r="K35" s="87">
        <v>0.1762529263803681</v>
      </c>
      <c r="L35" s="257">
        <v>6.699999999999999E-2</v>
      </c>
      <c r="M35" s="257">
        <v>0.108</v>
      </c>
      <c r="N35" s="257">
        <v>8.1000000000000003E-2</v>
      </c>
      <c r="O35" s="257">
        <v>0.61458369632856247</v>
      </c>
      <c r="P35" s="257">
        <v>0.84</v>
      </c>
      <c r="Q35" s="257">
        <v>1</v>
      </c>
      <c r="R35" s="257">
        <v>0</v>
      </c>
      <c r="S35" s="257">
        <v>0.82634348588741824</v>
      </c>
      <c r="T35" s="257">
        <v>0.12066100311618935</v>
      </c>
      <c r="U35" s="257">
        <v>0</v>
      </c>
      <c r="V35" s="87">
        <v>8.2591997328980565E-2</v>
      </c>
      <c r="W35" s="257">
        <v>0.77628899020051056</v>
      </c>
      <c r="X35" s="257">
        <f>1</f>
        <v>1</v>
      </c>
      <c r="Y35" s="258">
        <v>1</v>
      </c>
      <c r="Z35" s="258">
        <v>0</v>
      </c>
      <c r="AA35" s="280">
        <v>0.84587725000115588</v>
      </c>
      <c r="AB35" s="258">
        <v>0.78759999261105451</v>
      </c>
      <c r="AC35" s="258">
        <v>1</v>
      </c>
      <c r="AD35" s="258">
        <v>1</v>
      </c>
      <c r="AE35" s="258">
        <v>0</v>
      </c>
      <c r="AF35" s="258">
        <v>0</v>
      </c>
      <c r="AG35" s="258">
        <v>0</v>
      </c>
      <c r="AH35" s="258">
        <f>'Datos Modificaciones Bus Europa'!G37</f>
        <v>160.83100000000002</v>
      </c>
      <c r="AI35" s="87">
        <f>'Datos Modificaciones Bus Europa'!F37</f>
        <v>131.589</v>
      </c>
      <c r="AJ35" s="280">
        <v>0.93825784281639724</v>
      </c>
    </row>
    <row r="36" spans="1:36" s="87" customFormat="1" ht="13" x14ac:dyDescent="0.3">
      <c r="A36" s="257">
        <v>0.28100000000000003</v>
      </c>
      <c r="B36" s="257">
        <v>0.17</v>
      </c>
      <c r="C36" s="257">
        <v>8.6513140000000002E-2</v>
      </c>
      <c r="D36" s="257">
        <v>0.42700007309169763</v>
      </c>
      <c r="E36" s="257">
        <v>0.25700000000000001</v>
      </c>
      <c r="F36" s="257">
        <v>0.23203283156840868</v>
      </c>
      <c r="G36" s="257">
        <v>0.78248972467766453</v>
      </c>
      <c r="H36" s="257">
        <v>0.68245451314546257</v>
      </c>
      <c r="I36" s="257">
        <v>0.42392481595092024</v>
      </c>
      <c r="J36" s="87">
        <v>0</v>
      </c>
      <c r="K36" s="87">
        <v>0.30098661932515341</v>
      </c>
      <c r="L36" s="257">
        <v>0.24399999999999999</v>
      </c>
      <c r="M36" s="257">
        <v>6.7000000000000004E-2</v>
      </c>
      <c r="N36" s="257">
        <v>7.8E-2</v>
      </c>
      <c r="O36" s="257">
        <v>0.61537585563161168</v>
      </c>
      <c r="P36" s="257">
        <v>0.84</v>
      </c>
      <c r="Q36" s="257">
        <v>1</v>
      </c>
      <c r="R36" s="257">
        <v>0</v>
      </c>
      <c r="S36" s="257">
        <v>0.82634348588741824</v>
      </c>
      <c r="T36" s="257">
        <v>0.24950727110847307</v>
      </c>
      <c r="U36" s="257">
        <v>0</v>
      </c>
      <c r="V36" s="87">
        <v>0.11867420835806498</v>
      </c>
      <c r="W36" s="257">
        <v>0.77628899020051056</v>
      </c>
      <c r="X36" s="257">
        <f>1</f>
        <v>1</v>
      </c>
      <c r="Y36" s="258">
        <v>1</v>
      </c>
      <c r="Z36" s="258">
        <v>0</v>
      </c>
      <c r="AA36" s="280">
        <v>1</v>
      </c>
      <c r="AB36" s="258">
        <v>0.78759999261105451</v>
      </c>
      <c r="AC36" s="258">
        <v>1</v>
      </c>
      <c r="AD36" s="258">
        <v>1</v>
      </c>
      <c r="AE36" s="258">
        <v>0.22974356453550165</v>
      </c>
      <c r="AF36" s="258">
        <v>0.19526614543196627</v>
      </c>
      <c r="AG36" s="258">
        <v>0</v>
      </c>
      <c r="AH36" s="258">
        <f>'Datos Modificaciones Bus Europa'!G38</f>
        <v>1.2791428571428574</v>
      </c>
      <c r="AI36" s="87">
        <f>'Datos Modificaciones Bus Europa'!F38</f>
        <v>1.0465714285714287</v>
      </c>
      <c r="AJ36" s="280">
        <v>1</v>
      </c>
    </row>
    <row r="37" spans="1:36" s="87" customFormat="1" ht="13" x14ac:dyDescent="0.3">
      <c r="A37" s="257">
        <v>0.35199999999999998</v>
      </c>
      <c r="B37" s="257">
        <v>0.28299999999999903</v>
      </c>
      <c r="C37" s="257">
        <v>8.1672468999999998E-2</v>
      </c>
      <c r="D37" s="257">
        <v>0.42499979696750673</v>
      </c>
      <c r="E37" s="257">
        <v>0.25700000000000001</v>
      </c>
      <c r="F37" s="257">
        <v>0.23203283156840868</v>
      </c>
      <c r="G37" s="257">
        <v>0.78248972467766453</v>
      </c>
      <c r="H37" s="257">
        <v>0.68245451314546257</v>
      </c>
      <c r="I37" s="257">
        <v>0.53691552147239263</v>
      </c>
      <c r="J37" s="87">
        <v>0</v>
      </c>
      <c r="K37" s="87">
        <v>0.38121002024539874</v>
      </c>
      <c r="L37" s="257">
        <v>0.41299999999999998</v>
      </c>
      <c r="M37" s="257">
        <v>4.1000000000000002E-2</v>
      </c>
      <c r="N37" s="257">
        <v>7.1999999999999995E-2</v>
      </c>
      <c r="O37" s="257">
        <v>0.61282576228998131</v>
      </c>
      <c r="P37" s="257">
        <v>0.84</v>
      </c>
      <c r="Q37" s="257">
        <v>1</v>
      </c>
      <c r="R37" s="257">
        <v>0</v>
      </c>
      <c r="S37" s="257">
        <v>0.82634348588741824</v>
      </c>
      <c r="T37" s="257">
        <v>0.37150868081317706</v>
      </c>
      <c r="U37" s="257">
        <v>0</v>
      </c>
      <c r="V37" s="87">
        <v>0.15093121978483454</v>
      </c>
      <c r="W37" s="257">
        <v>0.77628899020051056</v>
      </c>
      <c r="X37" s="257">
        <f>1</f>
        <v>1</v>
      </c>
      <c r="Y37" s="258">
        <v>0</v>
      </c>
      <c r="Z37" s="258">
        <v>0</v>
      </c>
      <c r="AA37" s="280">
        <v>1</v>
      </c>
      <c r="AB37" s="258">
        <v>0.78759999261105451</v>
      </c>
      <c r="AC37" s="258">
        <v>0.15696783716935483</v>
      </c>
      <c r="AD37" s="258">
        <v>1</v>
      </c>
      <c r="AE37" s="258">
        <v>0.50094373662556446</v>
      </c>
      <c r="AF37" s="258">
        <v>0.59983280636634628</v>
      </c>
      <c r="AG37" s="258">
        <v>0</v>
      </c>
      <c r="AH37" s="258">
        <f>'Datos Modificaciones Bus Europa'!G39</f>
        <v>0.17914285714285719</v>
      </c>
      <c r="AI37" s="87">
        <f>'Datos Modificaciones Bus Europa'!F39</f>
        <v>0.1465714285714286</v>
      </c>
      <c r="AJ37" s="280">
        <v>1</v>
      </c>
    </row>
    <row r="38" spans="1:36" s="87" customFormat="1" ht="13" x14ac:dyDescent="0.3">
      <c r="A38" s="257">
        <v>0.38300000000000001</v>
      </c>
      <c r="B38" s="257">
        <v>0.36899999999999999</v>
      </c>
      <c r="C38" s="257">
        <v>8.7381510999999995E-2</v>
      </c>
      <c r="D38" s="257">
        <v>0.4150000406064987</v>
      </c>
      <c r="E38" s="257">
        <v>0.25700000000000001</v>
      </c>
      <c r="F38" s="257">
        <v>0.23203283156840868</v>
      </c>
      <c r="G38" s="257">
        <v>0.78248972467766453</v>
      </c>
      <c r="H38" s="257">
        <v>0.68245451314546257</v>
      </c>
      <c r="I38" s="257">
        <v>0.61057481595092034</v>
      </c>
      <c r="J38" s="87">
        <v>0</v>
      </c>
      <c r="K38" s="87">
        <v>0.43350811932515337</v>
      </c>
      <c r="L38" s="257">
        <v>0.52699999999999991</v>
      </c>
      <c r="M38" s="257">
        <v>3.3000000000000002E-2</v>
      </c>
      <c r="N38" s="257">
        <v>6.2E-2</v>
      </c>
      <c r="O38" s="257">
        <v>0.61471437461107659</v>
      </c>
      <c r="P38" s="257">
        <v>0.84</v>
      </c>
      <c r="Q38" s="257">
        <v>1</v>
      </c>
      <c r="R38" s="257">
        <v>0</v>
      </c>
      <c r="S38" s="257">
        <v>0.82634348588741824</v>
      </c>
      <c r="T38" s="257">
        <v>0.4513544294405698</v>
      </c>
      <c r="U38" s="257">
        <v>0</v>
      </c>
      <c r="V38" s="87">
        <v>0.17936303160706338</v>
      </c>
      <c r="W38" s="257">
        <v>0.77628899020051056</v>
      </c>
      <c r="X38" s="257">
        <f>1</f>
        <v>1</v>
      </c>
      <c r="Y38" s="258">
        <v>0</v>
      </c>
      <c r="Z38" s="258">
        <v>0</v>
      </c>
      <c r="AA38" s="280">
        <v>1</v>
      </c>
      <c r="AB38" s="258">
        <v>0.36904443269021409</v>
      </c>
      <c r="AC38" s="258">
        <v>0</v>
      </c>
      <c r="AD38" s="258">
        <v>0.39266186554545451</v>
      </c>
      <c r="AE38" s="258">
        <v>0.91562467794390634</v>
      </c>
      <c r="AF38" s="258">
        <v>0.84904958534071306</v>
      </c>
      <c r="AG38" s="258">
        <v>0</v>
      </c>
      <c r="AH38" s="258">
        <f>'Datos Modificaciones Bus Europa'!G40</f>
        <v>0.17914285714285719</v>
      </c>
      <c r="AI38" s="87">
        <f>'Datos Modificaciones Bus Europa'!F40</f>
        <v>0.1465714285714286</v>
      </c>
      <c r="AJ38" s="280">
        <v>1</v>
      </c>
    </row>
    <row r="39" spans="1:36" s="87" customFormat="1" ht="13" x14ac:dyDescent="0.3">
      <c r="A39" s="257">
        <v>0.39400000000000002</v>
      </c>
      <c r="B39" s="257">
        <v>0.4</v>
      </c>
      <c r="C39" s="257">
        <v>8.9404032999999994E-2</v>
      </c>
      <c r="D39" s="257">
        <v>0.41800004872779845</v>
      </c>
      <c r="E39" s="257">
        <v>0.25700000000000001</v>
      </c>
      <c r="F39" s="257">
        <v>0</v>
      </c>
      <c r="G39" s="257">
        <v>0.78248972467766453</v>
      </c>
      <c r="H39" s="257">
        <v>0.68245451314546257</v>
      </c>
      <c r="I39" s="257">
        <v>0.63213205521472393</v>
      </c>
      <c r="J39" s="87">
        <v>0</v>
      </c>
      <c r="K39" s="87">
        <v>0.44881375920245398</v>
      </c>
      <c r="L39" s="257">
        <v>0.57200000000000006</v>
      </c>
      <c r="M39" s="257">
        <v>2.4999999999999998E-2</v>
      </c>
      <c r="N39" s="257">
        <v>5.3999999999999999E-2</v>
      </c>
      <c r="O39" s="257">
        <v>0.61426571250777851</v>
      </c>
      <c r="P39" s="257">
        <v>0.84</v>
      </c>
      <c r="Q39" s="257">
        <v>1</v>
      </c>
      <c r="R39" s="257">
        <v>0</v>
      </c>
      <c r="S39" s="257">
        <v>0.82634348588741824</v>
      </c>
      <c r="T39" s="257">
        <v>0.47903791363703813</v>
      </c>
      <c r="U39" s="257">
        <v>0</v>
      </c>
      <c r="V39" s="87">
        <v>0.21353264283424842</v>
      </c>
      <c r="W39" s="257">
        <v>0.77628899020051056</v>
      </c>
      <c r="X39" s="257">
        <f>1</f>
        <v>1</v>
      </c>
      <c r="Y39" s="258">
        <v>0.204938505864</v>
      </c>
      <c r="Z39" s="258">
        <v>0</v>
      </c>
      <c r="AA39" s="280">
        <v>1</v>
      </c>
      <c r="AB39" s="258">
        <v>0.58144443493006859</v>
      </c>
      <c r="AC39" s="258">
        <v>0</v>
      </c>
      <c r="AD39" s="258">
        <v>0</v>
      </c>
      <c r="AE39" s="258">
        <v>0.82779712630617563</v>
      </c>
      <c r="AF39" s="258">
        <v>1</v>
      </c>
      <c r="AG39" s="258">
        <v>0.11746147291050074</v>
      </c>
      <c r="AH39" s="258">
        <f>'Datos Modificaciones Bus Europa'!G41</f>
        <v>0.17914285714285719</v>
      </c>
      <c r="AI39" s="87">
        <f>'Datos Modificaciones Bus Europa'!F41</f>
        <v>0.1465714285714286</v>
      </c>
      <c r="AJ39" s="280">
        <v>1</v>
      </c>
    </row>
    <row r="40" spans="1:36" s="87" customFormat="1" ht="13" x14ac:dyDescent="0.3">
      <c r="A40" s="257">
        <v>0.39800000000000002</v>
      </c>
      <c r="B40" s="257">
        <v>0.36299999999999999</v>
      </c>
      <c r="C40" s="257">
        <v>8.3889897000000005E-2</v>
      </c>
      <c r="D40" s="257">
        <v>0.43000008121299732</v>
      </c>
      <c r="E40" s="257">
        <v>0.25700000000000001</v>
      </c>
      <c r="F40" s="257">
        <v>0.23203283156840868</v>
      </c>
      <c r="G40" s="257">
        <v>0.78248972467766453</v>
      </c>
      <c r="H40" s="257">
        <v>0.68245451314546257</v>
      </c>
      <c r="I40" s="257">
        <v>0.60374739263803678</v>
      </c>
      <c r="J40" s="87">
        <v>0</v>
      </c>
      <c r="K40" s="87">
        <v>0.42866064877300614</v>
      </c>
      <c r="L40" s="257">
        <v>0.54399999999999993</v>
      </c>
      <c r="M40" s="257">
        <v>2.1000000000000001E-2</v>
      </c>
      <c r="N40" s="257">
        <v>4.9999999999999996E-2</v>
      </c>
      <c r="O40" s="257">
        <v>0.60625326695706283</v>
      </c>
      <c r="P40" s="257">
        <v>0.84</v>
      </c>
      <c r="Q40" s="257">
        <v>1</v>
      </c>
      <c r="R40" s="257">
        <v>0</v>
      </c>
      <c r="S40" s="257">
        <v>0.82634348588741824</v>
      </c>
      <c r="T40" s="257">
        <v>0.45412880249295146</v>
      </c>
      <c r="U40" s="257">
        <v>0</v>
      </c>
      <c r="V40" s="87">
        <v>0.20046048300934857</v>
      </c>
      <c r="W40" s="257">
        <v>0.77628899020051056</v>
      </c>
      <c r="X40" s="257">
        <f>1</f>
        <v>1</v>
      </c>
      <c r="Y40" s="258">
        <v>0.40402203442199996</v>
      </c>
      <c r="Z40" s="258">
        <v>0</v>
      </c>
      <c r="AA40" s="280">
        <v>1</v>
      </c>
      <c r="AB40" s="258">
        <v>0.58114843820669271</v>
      </c>
      <c r="AC40" s="258">
        <v>0.79357066370967733</v>
      </c>
      <c r="AD40" s="258">
        <v>0</v>
      </c>
      <c r="AE40" s="258">
        <v>0.94098951826829502</v>
      </c>
      <c r="AF40" s="258">
        <v>0.95533868292095259</v>
      </c>
      <c r="AG40" s="258">
        <v>0.12978509915398911</v>
      </c>
      <c r="AH40" s="258">
        <f>'Datos Modificaciones Bus Europa'!G42</f>
        <v>0.17914285714285719</v>
      </c>
      <c r="AI40" s="87">
        <f>'Datos Modificaciones Bus Europa'!F42</f>
        <v>0.1465714285714286</v>
      </c>
      <c r="AJ40" s="280">
        <v>1</v>
      </c>
    </row>
    <row r="41" spans="1:36" s="87" customFormat="1" ht="13" x14ac:dyDescent="0.3">
      <c r="A41" s="257">
        <v>0.375</v>
      </c>
      <c r="B41" s="257">
        <v>0.26500000000000001</v>
      </c>
      <c r="C41" s="257">
        <v>7.8523670000000004E-2</v>
      </c>
      <c r="D41" s="257">
        <v>0.42599993502960221</v>
      </c>
      <c r="E41" s="257">
        <v>0.25700000000000001</v>
      </c>
      <c r="F41" s="257">
        <v>0</v>
      </c>
      <c r="G41" s="257">
        <v>0.78248972467766453</v>
      </c>
      <c r="H41" s="257">
        <v>0.68245451314546257</v>
      </c>
      <c r="I41" s="257">
        <v>0.52096570552147237</v>
      </c>
      <c r="J41" s="87">
        <v>0</v>
      </c>
      <c r="K41" s="87">
        <v>0.36988565092024545</v>
      </c>
      <c r="L41" s="257">
        <v>0.44700000000000001</v>
      </c>
      <c r="M41" s="257">
        <v>2.3E-2</v>
      </c>
      <c r="N41" s="257">
        <v>5.0999999999999997E-2</v>
      </c>
      <c r="O41" s="257">
        <v>0.60138270068450528</v>
      </c>
      <c r="P41" s="257">
        <v>0.84</v>
      </c>
      <c r="Q41" s="257">
        <v>1</v>
      </c>
      <c r="R41" s="257">
        <v>0</v>
      </c>
      <c r="S41" s="257">
        <v>0.82634348588741824</v>
      </c>
      <c r="T41" s="257">
        <v>0.3765163970915566</v>
      </c>
      <c r="U41" s="257">
        <v>0</v>
      </c>
      <c r="V41" s="87">
        <v>0.16820347158332097</v>
      </c>
      <c r="W41" s="257">
        <v>0.77628899020051056</v>
      </c>
      <c r="X41" s="257">
        <f>1</f>
        <v>1</v>
      </c>
      <c r="Y41" s="258">
        <v>0.73645597202000002</v>
      </c>
      <c r="Z41" s="258">
        <v>0</v>
      </c>
      <c r="AA41" s="280">
        <v>0.88356534302664813</v>
      </c>
      <c r="AB41" s="258">
        <v>0.58085244148331672</v>
      </c>
      <c r="AC41" s="258">
        <v>1</v>
      </c>
      <c r="AD41" s="258">
        <v>0</v>
      </c>
      <c r="AE41" s="258">
        <v>0.61202094590264844</v>
      </c>
      <c r="AF41" s="258">
        <v>0.68598824293518346</v>
      </c>
      <c r="AG41" s="258">
        <v>0.1298768165261302</v>
      </c>
      <c r="AH41" s="258">
        <f>'Datos Modificaciones Bus Europa'!G43</f>
        <v>0.17914285714285719</v>
      </c>
      <c r="AI41" s="87">
        <f>'Datos Modificaciones Bus Europa'!F43</f>
        <v>0.1465714285714286</v>
      </c>
      <c r="AJ41" s="280">
        <v>0.96351478481115393</v>
      </c>
    </row>
    <row r="42" spans="1:36" s="87" customFormat="1" ht="13" x14ac:dyDescent="0.3">
      <c r="A42" s="257">
        <v>0.26400000000000001</v>
      </c>
      <c r="B42" s="257">
        <v>0.13300000000000001</v>
      </c>
      <c r="C42" s="257">
        <v>7.2706811999999996E-2</v>
      </c>
      <c r="D42" s="257">
        <v>0.42499979696750673</v>
      </c>
      <c r="E42" s="257">
        <v>0.25700000000000001</v>
      </c>
      <c r="F42" s="257">
        <v>0.23203283156840868</v>
      </c>
      <c r="G42" s="257">
        <v>0.50703632988382785</v>
      </c>
      <c r="H42" s="257">
        <v>0.68245451314546257</v>
      </c>
      <c r="I42" s="257">
        <v>0.36255794478527603</v>
      </c>
      <c r="J42" s="87">
        <v>0</v>
      </c>
      <c r="K42" s="87">
        <v>0.25741614079754599</v>
      </c>
      <c r="L42" s="257">
        <v>0.30099999999999999</v>
      </c>
      <c r="M42" s="257">
        <v>3.3000000000000002E-2</v>
      </c>
      <c r="N42" s="257">
        <v>6.0999999999999999E-2</v>
      </c>
      <c r="O42" s="257">
        <v>0.60076913503422524</v>
      </c>
      <c r="P42" s="257">
        <v>0.84</v>
      </c>
      <c r="Q42" s="257">
        <v>1</v>
      </c>
      <c r="R42" s="257">
        <v>0</v>
      </c>
      <c r="S42" s="257">
        <v>0.82634348588741824</v>
      </c>
      <c r="T42" s="257">
        <v>0.2724170500074195</v>
      </c>
      <c r="U42" s="257">
        <v>0</v>
      </c>
      <c r="V42" s="87">
        <v>0.13594646015729336</v>
      </c>
      <c r="W42" s="257">
        <v>0.77628899020051056</v>
      </c>
      <c r="X42" s="257">
        <f>1</f>
        <v>1</v>
      </c>
      <c r="Y42" s="258">
        <v>1</v>
      </c>
      <c r="Z42" s="258">
        <v>0</v>
      </c>
      <c r="AA42" s="280">
        <v>0.72944259302780412</v>
      </c>
      <c r="AB42" s="258">
        <v>0.78759999261105451</v>
      </c>
      <c r="AC42" s="258">
        <v>1</v>
      </c>
      <c r="AD42" s="258">
        <v>1</v>
      </c>
      <c r="AE42" s="258">
        <v>4.8213749310608076E-13</v>
      </c>
      <c r="AF42" s="258">
        <v>0</v>
      </c>
      <c r="AG42" s="258">
        <v>0</v>
      </c>
      <c r="AH42" s="258">
        <f>'Datos Modificaciones Bus Europa'!G44</f>
        <v>1.2791428571428574</v>
      </c>
      <c r="AI42" s="87">
        <f>'Datos Modificaciones Bus Europa'!F44</f>
        <v>1.0465714285714287</v>
      </c>
      <c r="AJ42" s="280">
        <v>0.86022833425606204</v>
      </c>
    </row>
    <row r="43" spans="1:36" s="87" customFormat="1" ht="13" x14ac:dyDescent="0.3">
      <c r="A43" s="257">
        <v>5.8000000000000003E-2</v>
      </c>
      <c r="B43" s="257">
        <v>1.3000000000000001E-2</v>
      </c>
      <c r="C43" s="257">
        <v>7.3486639000000006E-2</v>
      </c>
      <c r="D43" s="257">
        <v>0.43000008121299732</v>
      </c>
      <c r="E43" s="257">
        <v>0.25700000000000001</v>
      </c>
      <c r="F43" s="257">
        <v>1</v>
      </c>
      <c r="G43" s="257">
        <v>0</v>
      </c>
      <c r="H43" s="257">
        <v>0.68245451314546257</v>
      </c>
      <c r="I43" s="257">
        <v>0.15076297546012268</v>
      </c>
      <c r="J43" s="87">
        <v>0</v>
      </c>
      <c r="K43" s="87">
        <v>0.10704171257668713</v>
      </c>
      <c r="L43" s="257">
        <v>0.126</v>
      </c>
      <c r="M43" s="257">
        <v>5.8999999999999997E-2</v>
      </c>
      <c r="N43" s="257">
        <v>8.1000000000000003E-2</v>
      </c>
      <c r="O43" s="257">
        <v>0.60318232731798382</v>
      </c>
      <c r="P43" s="257">
        <v>0.84</v>
      </c>
      <c r="Q43" s="257">
        <v>1</v>
      </c>
      <c r="R43" s="257">
        <v>0</v>
      </c>
      <c r="S43" s="257">
        <v>0.82634348588741824</v>
      </c>
      <c r="T43" s="257">
        <v>0.16273964979967356</v>
      </c>
      <c r="U43" s="257">
        <v>0</v>
      </c>
      <c r="V43" s="87">
        <v>0.10368944873126576</v>
      </c>
      <c r="W43" s="257">
        <v>0.77628899020051056</v>
      </c>
      <c r="X43" s="257">
        <f>1</f>
        <v>1</v>
      </c>
      <c r="Y43" s="258">
        <v>1</v>
      </c>
      <c r="Z43" s="258">
        <v>0</v>
      </c>
      <c r="AA43" s="280">
        <v>0.57531984302896011</v>
      </c>
      <c r="AB43" s="258">
        <v>0.78759999261105451</v>
      </c>
      <c r="AC43" s="258">
        <v>1</v>
      </c>
      <c r="AD43" s="258">
        <v>1</v>
      </c>
      <c r="AE43" s="258">
        <v>0</v>
      </c>
      <c r="AF43" s="258">
        <v>0</v>
      </c>
      <c r="AG43" s="258">
        <v>0</v>
      </c>
      <c r="AH43" s="258">
        <f>'Datos Modificaciones Bus Europa'!G45</f>
        <v>160.83100000000002</v>
      </c>
      <c r="AI43" s="87">
        <f>'Datos Modificaciones Bus Europa'!F45</f>
        <v>131.589</v>
      </c>
      <c r="AJ43" s="280">
        <v>0.75694188370097004</v>
      </c>
    </row>
    <row r="44" spans="1:36" s="87" customFormat="1" ht="13" x14ac:dyDescent="0.3">
      <c r="A44" s="257">
        <v>0</v>
      </c>
      <c r="B44" s="257">
        <v>0</v>
      </c>
      <c r="C44" s="257">
        <v>0.115611123</v>
      </c>
      <c r="D44" s="257">
        <v>0.43600009745559681</v>
      </c>
      <c r="E44" s="257">
        <v>0.25700000000000001</v>
      </c>
      <c r="F44" s="257">
        <v>1</v>
      </c>
      <c r="G44" s="257">
        <v>0</v>
      </c>
      <c r="H44" s="257">
        <v>0.68245451314546257</v>
      </c>
      <c r="I44" s="257">
        <v>0.13476990797546012</v>
      </c>
      <c r="J44" s="87">
        <v>0</v>
      </c>
      <c r="K44" s="87">
        <v>9.5686634662576681E-2</v>
      </c>
      <c r="L44" s="257">
        <v>0</v>
      </c>
      <c r="M44" s="257">
        <v>0.159</v>
      </c>
      <c r="N44" s="257">
        <v>0.106</v>
      </c>
      <c r="O44" s="257">
        <v>0.60607342874922221</v>
      </c>
      <c r="P44" s="257">
        <v>0.84</v>
      </c>
      <c r="Q44" s="257">
        <v>1</v>
      </c>
      <c r="R44" s="257">
        <v>0</v>
      </c>
      <c r="S44" s="257">
        <v>0.82634348588741824</v>
      </c>
      <c r="T44" s="257">
        <v>0.10060906662709601</v>
      </c>
      <c r="U44" s="257">
        <v>0</v>
      </c>
      <c r="V44" s="87">
        <v>7.1432437305238169E-2</v>
      </c>
      <c r="W44" s="257">
        <v>0.77628899020051056</v>
      </c>
      <c r="X44" s="257">
        <f>1</f>
        <v>1</v>
      </c>
      <c r="Y44" s="258">
        <v>1</v>
      </c>
      <c r="Z44" s="258">
        <v>0</v>
      </c>
      <c r="AA44" s="280">
        <v>0.42126492561184048</v>
      </c>
      <c r="AB44" s="258">
        <v>0.78759999261105451</v>
      </c>
      <c r="AC44" s="258">
        <v>1</v>
      </c>
      <c r="AD44" s="258">
        <v>1</v>
      </c>
      <c r="AE44" s="258">
        <v>0</v>
      </c>
      <c r="AF44" s="258">
        <v>1.1119463788606574E-17</v>
      </c>
      <c r="AG44" s="258">
        <v>0</v>
      </c>
      <c r="AH44" s="258">
        <f>'Datos Modificaciones Bus Europa'!G46</f>
        <v>160.83100000000002</v>
      </c>
      <c r="AI44" s="87">
        <f>'Datos Modificaciones Bus Europa'!F46</f>
        <v>131.589</v>
      </c>
      <c r="AJ44" s="280">
        <v>0.65451914435094449</v>
      </c>
    </row>
    <row r="45" spans="1:36" s="87" customFormat="1" ht="13" x14ac:dyDescent="0.3">
      <c r="A45" s="257">
        <v>0</v>
      </c>
      <c r="B45" s="257">
        <v>0</v>
      </c>
      <c r="C45" s="257">
        <v>0.13827661499999999</v>
      </c>
      <c r="D45" s="257">
        <v>0.44299984569530515</v>
      </c>
      <c r="E45" s="257">
        <v>0.25700000000000001</v>
      </c>
      <c r="F45" s="257">
        <v>1</v>
      </c>
      <c r="G45" s="257">
        <v>0</v>
      </c>
      <c r="H45" s="257">
        <v>0.68245451314546257</v>
      </c>
      <c r="I45" s="257">
        <v>0.16117996932515335</v>
      </c>
      <c r="J45" s="87">
        <v>0</v>
      </c>
      <c r="K45" s="87">
        <v>0.11443777822085889</v>
      </c>
      <c r="L45" s="257">
        <v>0</v>
      </c>
      <c r="M45" s="257">
        <v>0.22199999999999998</v>
      </c>
      <c r="N45" s="257">
        <v>0.124</v>
      </c>
      <c r="O45" s="257">
        <v>0.61117672682016178</v>
      </c>
      <c r="P45" s="257">
        <v>0.84</v>
      </c>
      <c r="Q45" s="257">
        <v>1</v>
      </c>
      <c r="R45" s="257">
        <v>0</v>
      </c>
      <c r="S45" s="257">
        <v>0.82634348588741824</v>
      </c>
      <c r="T45" s="257">
        <v>0.11529017658406292</v>
      </c>
      <c r="U45" s="257">
        <v>0</v>
      </c>
      <c r="V45" s="87">
        <v>8.1856025374684671E-2</v>
      </c>
      <c r="W45" s="257">
        <v>0.77628899020051056</v>
      </c>
      <c r="X45" s="257">
        <f>1</f>
        <v>1</v>
      </c>
      <c r="Y45" s="258">
        <v>1</v>
      </c>
      <c r="Z45" s="258">
        <v>0</v>
      </c>
      <c r="AA45" s="280">
        <v>0.2672100081947209</v>
      </c>
      <c r="AB45" s="258">
        <v>0.78759999261105451</v>
      </c>
      <c r="AC45" s="258">
        <v>1</v>
      </c>
      <c r="AD45" s="258">
        <v>1</v>
      </c>
      <c r="AE45" s="258">
        <v>0</v>
      </c>
      <c r="AF45" s="258">
        <v>0</v>
      </c>
      <c r="AG45" s="258">
        <v>0</v>
      </c>
      <c r="AH45" s="258">
        <f>'Datos Modificaciones Bus Europa'!G47</f>
        <v>160.809</v>
      </c>
      <c r="AI45" s="87">
        <f>'Datos Modificaciones Bus Europa'!F47</f>
        <v>131.571</v>
      </c>
      <c r="AJ45" s="280">
        <v>0.5520964049999304</v>
      </c>
    </row>
    <row r="46" spans="1:36" s="87" customFormat="1" ht="13" x14ac:dyDescent="0.3">
      <c r="A46" s="257">
        <v>0</v>
      </c>
      <c r="B46" s="257">
        <v>0</v>
      </c>
      <c r="C46" s="257">
        <v>0.13061771899999999</v>
      </c>
      <c r="D46" s="257">
        <v>0.45199987005920433</v>
      </c>
      <c r="E46" s="257">
        <v>0.25700000000000001</v>
      </c>
      <c r="F46" s="257">
        <v>0.90031500495737282</v>
      </c>
      <c r="G46" s="257">
        <v>0</v>
      </c>
      <c r="H46" s="257">
        <v>0.68245451314546257</v>
      </c>
      <c r="I46" s="257">
        <v>0.15225251533742332</v>
      </c>
      <c r="J46" s="87">
        <v>0</v>
      </c>
      <c r="K46" s="87">
        <v>0.10809928588957056</v>
      </c>
      <c r="L46" s="257">
        <v>0</v>
      </c>
      <c r="M46" s="257">
        <v>0.223</v>
      </c>
      <c r="N46" s="257">
        <v>0.13100000000000001</v>
      </c>
      <c r="O46" s="257">
        <v>0.61380460485376476</v>
      </c>
      <c r="P46" s="257">
        <v>0.84</v>
      </c>
      <c r="Q46" s="257">
        <v>1</v>
      </c>
      <c r="R46" s="257">
        <v>0</v>
      </c>
      <c r="S46" s="257">
        <v>0.82634348588741824</v>
      </c>
      <c r="T46" s="257">
        <v>0.12076606321412672</v>
      </c>
      <c r="U46" s="257">
        <v>0</v>
      </c>
      <c r="V46" s="87">
        <v>8.5743904882029973E-2</v>
      </c>
      <c r="W46" s="257">
        <v>0.77628899020051056</v>
      </c>
      <c r="X46" s="257">
        <f>1</f>
        <v>1</v>
      </c>
      <c r="Y46" s="258">
        <v>1</v>
      </c>
      <c r="Z46" s="258">
        <v>0</v>
      </c>
      <c r="AA46" s="280">
        <v>0.11315509077760134</v>
      </c>
      <c r="AB46" s="258">
        <v>0.78759999261105451</v>
      </c>
      <c r="AC46" s="258">
        <v>1</v>
      </c>
      <c r="AD46" s="258">
        <v>1</v>
      </c>
      <c r="AE46" s="258">
        <v>0</v>
      </c>
      <c r="AF46" s="258">
        <v>0</v>
      </c>
      <c r="AG46" s="258">
        <v>0</v>
      </c>
      <c r="AH46" s="258">
        <f>'Datos Modificaciones Bus Europa'!G48</f>
        <v>81.081000000000017</v>
      </c>
      <c r="AI46" s="87">
        <f>'Datos Modificaciones Bus Europa'!F48</f>
        <v>66.339000000000013</v>
      </c>
      <c r="AJ46" s="280">
        <v>0.44967366564990474</v>
      </c>
    </row>
    <row r="47" spans="1:36" s="87" customFormat="1" ht="13" x14ac:dyDescent="0.3">
      <c r="A47" s="257">
        <v>0</v>
      </c>
      <c r="B47" s="257">
        <v>0</v>
      </c>
      <c r="C47" s="257">
        <v>0.11403063400000001</v>
      </c>
      <c r="D47" s="257">
        <v>0.44999999999999996</v>
      </c>
      <c r="E47" s="257">
        <v>0.25700000000000001</v>
      </c>
      <c r="F47" s="257">
        <v>0.23203283156840868</v>
      </c>
      <c r="G47" s="257">
        <v>0</v>
      </c>
      <c r="H47" s="257">
        <v>0.68245451314546257</v>
      </c>
      <c r="I47" s="257">
        <v>0.13291803680981595</v>
      </c>
      <c r="J47" s="87">
        <v>0</v>
      </c>
      <c r="K47" s="87">
        <v>9.437180613496933E-2</v>
      </c>
      <c r="L47" s="257">
        <v>0</v>
      </c>
      <c r="M47" s="257">
        <v>0.20699999999999999</v>
      </c>
      <c r="N47" s="257">
        <v>0.13</v>
      </c>
      <c r="O47" s="257">
        <v>0.61083322962041076</v>
      </c>
      <c r="P47" s="257">
        <v>0.84</v>
      </c>
      <c r="Q47" s="257">
        <v>1</v>
      </c>
      <c r="R47" s="257">
        <v>0</v>
      </c>
      <c r="S47" s="257">
        <v>0.82634348588741824</v>
      </c>
      <c r="T47" s="257">
        <v>0.1217659890191423</v>
      </c>
      <c r="U47" s="257">
        <v>0</v>
      </c>
      <c r="V47" s="87">
        <v>8.6453852203591045E-2</v>
      </c>
      <c r="W47" s="257">
        <v>0.77628899020051056</v>
      </c>
      <c r="X47" s="257">
        <f>1</f>
        <v>1</v>
      </c>
      <c r="Y47" s="258">
        <v>1</v>
      </c>
      <c r="Z47" s="258">
        <v>0</v>
      </c>
      <c r="AA47" s="280">
        <v>6.2349714816132377E-2</v>
      </c>
      <c r="AB47" s="258">
        <v>0.78759999261105451</v>
      </c>
      <c r="AC47" s="258">
        <v>1</v>
      </c>
      <c r="AD47" s="258">
        <v>1</v>
      </c>
      <c r="AE47" s="258">
        <v>0</v>
      </c>
      <c r="AF47" s="258">
        <v>0</v>
      </c>
      <c r="AG47" s="258">
        <v>0</v>
      </c>
      <c r="AH47" s="258">
        <f>'Datos Modificaciones Bus Europa'!G49</f>
        <v>81.081000000000017</v>
      </c>
      <c r="AI47" s="87">
        <f>'Datos Modificaciones Bus Europa'!F49</f>
        <v>66.339000000000013</v>
      </c>
      <c r="AJ47" s="280">
        <v>0.41644433647764295</v>
      </c>
    </row>
    <row r="48" spans="1:36" s="87" customFormat="1" ht="13" x14ac:dyDescent="0.3">
      <c r="A48" s="257">
        <v>0</v>
      </c>
      <c r="B48" s="257">
        <v>0</v>
      </c>
      <c r="C48" s="257">
        <v>0.107394823</v>
      </c>
      <c r="D48" s="257">
        <v>0.44599985381660484</v>
      </c>
      <c r="E48" s="257">
        <v>0.25700000000000001</v>
      </c>
      <c r="F48" s="257">
        <v>0.61627410041105612</v>
      </c>
      <c r="G48" s="257">
        <v>0</v>
      </c>
      <c r="H48" s="257">
        <v>0.68245451314546257</v>
      </c>
      <c r="I48" s="257">
        <v>0.1251830981595092</v>
      </c>
      <c r="J48" s="87">
        <v>0</v>
      </c>
      <c r="K48" s="87">
        <v>8.8879999693251541E-2</v>
      </c>
      <c r="L48" s="257">
        <v>0</v>
      </c>
      <c r="M48" s="257">
        <v>0.20299999999999999</v>
      </c>
      <c r="N48" s="257">
        <v>0.127</v>
      </c>
      <c r="O48" s="257">
        <v>0.61162227753578091</v>
      </c>
      <c r="P48" s="257">
        <v>0.84</v>
      </c>
      <c r="Q48" s="257">
        <v>1</v>
      </c>
      <c r="R48" s="257">
        <v>0</v>
      </c>
      <c r="S48" s="257">
        <v>0.82634348588741824</v>
      </c>
      <c r="T48" s="257">
        <v>0.12298568036800712</v>
      </c>
      <c r="U48" s="257">
        <v>0</v>
      </c>
      <c r="V48" s="87">
        <v>8.731983306128506E-2</v>
      </c>
      <c r="W48" s="257">
        <v>0.77628899020051056</v>
      </c>
      <c r="X48" s="257">
        <f>1</f>
        <v>1</v>
      </c>
      <c r="Y48" s="258">
        <v>1</v>
      </c>
      <c r="Z48" s="258">
        <v>0</v>
      </c>
      <c r="AA48" s="280">
        <v>4.7653511461692596E-2</v>
      </c>
      <c r="AB48" s="258">
        <v>0.78759999261105451</v>
      </c>
      <c r="AC48" s="258">
        <v>1</v>
      </c>
      <c r="AD48" s="258">
        <v>1</v>
      </c>
      <c r="AE48" s="258">
        <v>1.558843701450123E-13</v>
      </c>
      <c r="AF48" s="258">
        <v>0</v>
      </c>
      <c r="AG48" s="258">
        <v>0</v>
      </c>
      <c r="AH48" s="258">
        <f>'Datos Modificaciones Bus Europa'!G50</f>
        <v>81.081000000000017</v>
      </c>
      <c r="AI48" s="87">
        <f>'Datos Modificaciones Bus Europa'!F50</f>
        <v>66.339000000000013</v>
      </c>
      <c r="AJ48" s="280">
        <v>0.40741382461779502</v>
      </c>
    </row>
    <row r="49" spans="1:36" s="87" customFormat="1" ht="13" x14ac:dyDescent="0.3">
      <c r="A49" s="257">
        <v>0</v>
      </c>
      <c r="B49" s="257">
        <v>0</v>
      </c>
      <c r="C49" s="257">
        <v>0.103424957</v>
      </c>
      <c r="D49" s="257">
        <v>0.44599985381660484</v>
      </c>
      <c r="E49" s="257">
        <v>0.25700000000000001</v>
      </c>
      <c r="F49" s="257">
        <v>0.23203283156840868</v>
      </c>
      <c r="G49" s="257">
        <v>0</v>
      </c>
      <c r="H49" s="257">
        <v>0.68245451314546257</v>
      </c>
      <c r="I49" s="257">
        <v>0.12055567484662576</v>
      </c>
      <c r="J49" s="87">
        <v>0</v>
      </c>
      <c r="K49" s="87">
        <v>8.5594529141104284E-2</v>
      </c>
      <c r="L49" s="257">
        <v>0</v>
      </c>
      <c r="M49" s="257">
        <v>0.21499999999999997</v>
      </c>
      <c r="N49" s="257">
        <v>0.11600000000000001</v>
      </c>
      <c r="O49" s="257">
        <v>0.60667019290603608</v>
      </c>
      <c r="P49" s="257">
        <v>0.84</v>
      </c>
      <c r="Q49" s="257">
        <v>1</v>
      </c>
      <c r="R49" s="257">
        <v>0</v>
      </c>
      <c r="S49" s="257">
        <v>0.82634348588741824</v>
      </c>
      <c r="T49" s="257">
        <v>0.11759103724588219</v>
      </c>
      <c r="U49" s="257">
        <v>0</v>
      </c>
      <c r="V49" s="87">
        <v>8.3489636444576354E-2</v>
      </c>
      <c r="W49" s="257">
        <v>0.77628899020051056</v>
      </c>
      <c r="X49" s="257">
        <f>1</f>
        <v>1</v>
      </c>
      <c r="Y49" s="258">
        <v>1</v>
      </c>
      <c r="Z49" s="258">
        <v>0</v>
      </c>
      <c r="AA49" s="280">
        <v>2.4240876286868194E-2</v>
      </c>
      <c r="AB49" s="258">
        <v>0.78759999261105451</v>
      </c>
      <c r="AC49" s="258">
        <v>1</v>
      </c>
      <c r="AD49" s="258">
        <v>1</v>
      </c>
      <c r="AE49" s="258">
        <v>0</v>
      </c>
      <c r="AF49" s="258">
        <v>2.2238927577213148E-17</v>
      </c>
      <c r="AG49" s="258">
        <v>0</v>
      </c>
      <c r="AH49" s="258">
        <f>'Datos Modificaciones Bus Europa'!G51</f>
        <v>81.081000000000017</v>
      </c>
      <c r="AI49" s="87">
        <f>'Datos Modificaciones Bus Europa'!F51</f>
        <v>66.339000000000013</v>
      </c>
      <c r="AJ49" s="280">
        <v>0.39172368162873572</v>
      </c>
    </row>
    <row r="50" spans="1:36" s="87" customFormat="1" ht="13" x14ac:dyDescent="0.3">
      <c r="A50" s="257">
        <v>0</v>
      </c>
      <c r="B50" s="257">
        <v>0</v>
      </c>
      <c r="C50" s="257">
        <v>0.107749769</v>
      </c>
      <c r="D50" s="257">
        <v>0.43399982133140597</v>
      </c>
      <c r="E50" s="257">
        <v>0.25700000000000001</v>
      </c>
      <c r="F50" s="257">
        <v>0.23203283156840868</v>
      </c>
      <c r="G50" s="257">
        <v>0</v>
      </c>
      <c r="H50" s="257">
        <v>0.68245451314546257</v>
      </c>
      <c r="I50" s="257">
        <v>0.12559684049079753</v>
      </c>
      <c r="J50" s="87">
        <v>0</v>
      </c>
      <c r="K50" s="87">
        <v>8.9173756748466254E-2</v>
      </c>
      <c r="L50" s="257">
        <v>0</v>
      </c>
      <c r="M50" s="257">
        <v>0.23500000000000001</v>
      </c>
      <c r="N50" s="257">
        <v>0.11</v>
      </c>
      <c r="O50" s="257">
        <v>0.55700684505289355</v>
      </c>
      <c r="P50" s="257">
        <v>0.84</v>
      </c>
      <c r="Q50" s="257">
        <v>1</v>
      </c>
      <c r="R50" s="257">
        <v>0</v>
      </c>
      <c r="S50" s="257">
        <v>0.82634348588741824</v>
      </c>
      <c r="T50" s="257">
        <v>0.11309326309541474</v>
      </c>
      <c r="U50" s="257">
        <v>0</v>
      </c>
      <c r="V50" s="87">
        <v>8.0296216797744471E-2</v>
      </c>
      <c r="W50" s="257">
        <v>0.76813260926382831</v>
      </c>
      <c r="X50" s="257">
        <f>1</f>
        <v>1</v>
      </c>
      <c r="Y50" s="258">
        <v>1</v>
      </c>
      <c r="Z50" s="258">
        <v>0</v>
      </c>
      <c r="AA50" s="280">
        <v>2.5793389460256548E-2</v>
      </c>
      <c r="AB50" s="258">
        <v>0.78759999261105451</v>
      </c>
      <c r="AC50" s="258">
        <v>1</v>
      </c>
      <c r="AD50" s="258">
        <v>1</v>
      </c>
      <c r="AE50" s="258">
        <v>1.5370664827489029E-13</v>
      </c>
      <c r="AF50" s="258">
        <v>0</v>
      </c>
      <c r="AG50" s="258">
        <v>0</v>
      </c>
      <c r="AH50" s="258">
        <f>'Datos Modificaciones Bus Europa'!G52</f>
        <v>81.081000000000017</v>
      </c>
      <c r="AI50" s="87">
        <f>'Datos Modificaciones Bus Europa'!F52</f>
        <v>66.339000000000013</v>
      </c>
      <c r="AJ50" s="280">
        <v>0.39276586375435085</v>
      </c>
    </row>
    <row r="51" spans="1:36" s="87" customFormat="1" ht="13" x14ac:dyDescent="0.3">
      <c r="A51" s="257">
        <v>0</v>
      </c>
      <c r="B51" s="257">
        <v>0</v>
      </c>
      <c r="C51" s="257">
        <v>0.111496518</v>
      </c>
      <c r="D51" s="257">
        <v>0.43000008121299732</v>
      </c>
      <c r="E51" s="257">
        <v>0.25700000000000001</v>
      </c>
      <c r="F51" s="257">
        <v>0.23203283156840868</v>
      </c>
      <c r="G51" s="257">
        <v>0</v>
      </c>
      <c r="H51" s="257">
        <v>0.68245451314546257</v>
      </c>
      <c r="I51" s="257">
        <v>0.1299641717791411</v>
      </c>
      <c r="J51" s="87">
        <v>0</v>
      </c>
      <c r="K51" s="87">
        <v>9.2274561963190213E-2</v>
      </c>
      <c r="L51" s="257">
        <v>0</v>
      </c>
      <c r="M51" s="257">
        <v>0.247</v>
      </c>
      <c r="N51" s="257">
        <v>0.106</v>
      </c>
      <c r="O51" s="257">
        <v>0.55283696328562537</v>
      </c>
      <c r="P51" s="257">
        <v>0.84</v>
      </c>
      <c r="Q51" s="257">
        <v>1</v>
      </c>
      <c r="R51" s="257">
        <v>0</v>
      </c>
      <c r="S51" s="257">
        <v>0.82634348588741824</v>
      </c>
      <c r="T51" s="257">
        <v>0.11207256269476183</v>
      </c>
      <c r="U51" s="257">
        <v>0</v>
      </c>
      <c r="V51" s="87">
        <v>7.9571519513280911E-2</v>
      </c>
      <c r="W51" s="257">
        <v>0.76813260926382831</v>
      </c>
      <c r="X51" s="257">
        <f>1</f>
        <v>1</v>
      </c>
      <c r="Y51" s="258">
        <v>1</v>
      </c>
      <c r="Z51" s="258">
        <v>0</v>
      </c>
      <c r="AA51" s="280">
        <v>3.9262909510155528E-2</v>
      </c>
      <c r="AB51" s="258">
        <v>0.78759999261105451</v>
      </c>
      <c r="AC51" s="258">
        <v>1</v>
      </c>
      <c r="AD51" s="258">
        <v>1</v>
      </c>
      <c r="AE51" s="258">
        <v>2.5479536783586019E-3</v>
      </c>
      <c r="AF51" s="258">
        <v>0</v>
      </c>
      <c r="AG51" s="258">
        <v>0</v>
      </c>
      <c r="AH51" s="258">
        <f>'Datos Modificaciones Bus Europa'!G53</f>
        <v>81.081000000000017</v>
      </c>
      <c r="AI51" s="87">
        <f>'Datos Modificaciones Bus Europa'!F53</f>
        <v>66.339000000000013</v>
      </c>
      <c r="AJ51" s="280">
        <v>0.4017925578449062</v>
      </c>
    </row>
    <row r="52" spans="1:36" s="87" customFormat="1" ht="13" x14ac:dyDescent="0.3">
      <c r="A52" s="257">
        <v>0</v>
      </c>
      <c r="B52" s="257">
        <v>0</v>
      </c>
      <c r="C52" s="257">
        <v>0.11350845499999999</v>
      </c>
      <c r="D52" s="257">
        <v>0.42200019491119356</v>
      </c>
      <c r="E52" s="257">
        <v>0.25700000000000001</v>
      </c>
      <c r="F52" s="257">
        <v>0.23203283156840868</v>
      </c>
      <c r="G52" s="257">
        <v>0</v>
      </c>
      <c r="H52" s="257">
        <v>0.68245451314546257</v>
      </c>
      <c r="I52" s="257">
        <v>0.13230935582822084</v>
      </c>
      <c r="J52" s="87">
        <v>0</v>
      </c>
      <c r="K52" s="87">
        <v>9.3939642638036808E-2</v>
      </c>
      <c r="L52" s="257">
        <v>0</v>
      </c>
      <c r="M52" s="257">
        <v>0.255</v>
      </c>
      <c r="N52" s="257">
        <v>0.11</v>
      </c>
      <c r="O52" s="257">
        <v>0.55230180460485379</v>
      </c>
      <c r="P52" s="257">
        <v>0.84</v>
      </c>
      <c r="Q52" s="257">
        <v>1</v>
      </c>
      <c r="R52" s="257">
        <v>0</v>
      </c>
      <c r="S52" s="257">
        <v>0.82634348588741824</v>
      </c>
      <c r="T52" s="257">
        <v>0.1160556462383143</v>
      </c>
      <c r="U52" s="257">
        <v>0</v>
      </c>
      <c r="V52" s="87">
        <v>8.2399508829203147E-2</v>
      </c>
      <c r="W52" s="257">
        <v>0.76813260926382831</v>
      </c>
      <c r="X52" s="257">
        <f>1</f>
        <v>1</v>
      </c>
      <c r="Y52" s="258">
        <v>1</v>
      </c>
      <c r="Z52" s="258">
        <v>0</v>
      </c>
      <c r="AA52" s="280">
        <v>5.2891506835053309E-2</v>
      </c>
      <c r="AB52" s="258">
        <v>0.78759999261105451</v>
      </c>
      <c r="AC52" s="258">
        <v>1</v>
      </c>
      <c r="AD52" s="258">
        <v>1</v>
      </c>
      <c r="AE52" s="258">
        <v>4.1769009913507765E-3</v>
      </c>
      <c r="AF52" s="258">
        <v>0</v>
      </c>
      <c r="AG52" s="258">
        <v>0</v>
      </c>
      <c r="AH52" s="258">
        <f>'Datos Modificaciones Bus Europa'!G54</f>
        <v>81.081000000000017</v>
      </c>
      <c r="AI52" s="87">
        <f>'Datos Modificaciones Bus Europa'!F54</f>
        <v>66.339000000000013</v>
      </c>
      <c r="AJ52" s="280">
        <v>0.41092585869597376</v>
      </c>
    </row>
    <row r="53" spans="1:36" s="87" customFormat="1" ht="13" x14ac:dyDescent="0.3">
      <c r="A53" s="257">
        <v>0</v>
      </c>
      <c r="B53" s="257">
        <v>0</v>
      </c>
      <c r="C53" s="257">
        <v>0.10916308</v>
      </c>
      <c r="D53" s="257">
        <v>0.41699991066570302</v>
      </c>
      <c r="E53" s="257">
        <v>0.25700000000000001</v>
      </c>
      <c r="F53" s="257">
        <v>0.23203283156840868</v>
      </c>
      <c r="G53" s="257">
        <v>0</v>
      </c>
      <c r="H53" s="257">
        <v>0.68245451314546257</v>
      </c>
      <c r="I53" s="257">
        <v>0.12724423312883437</v>
      </c>
      <c r="J53" s="87">
        <v>0</v>
      </c>
      <c r="K53" s="87">
        <v>9.0343405521472395E-2</v>
      </c>
      <c r="L53" s="257">
        <v>0</v>
      </c>
      <c r="M53" s="257">
        <v>0.254</v>
      </c>
      <c r="N53" s="257">
        <v>0.111</v>
      </c>
      <c r="O53" s="257">
        <v>0.54694337274424387</v>
      </c>
      <c r="P53" s="257">
        <v>0.84</v>
      </c>
      <c r="Q53" s="257">
        <v>1</v>
      </c>
      <c r="R53" s="257">
        <v>0</v>
      </c>
      <c r="S53" s="257">
        <v>0.82634348588741824</v>
      </c>
      <c r="T53" s="257">
        <v>0.11838655586882327</v>
      </c>
      <c r="U53" s="257">
        <v>0</v>
      </c>
      <c r="V53" s="87">
        <v>8.4054454666864509E-2</v>
      </c>
      <c r="W53" s="257">
        <v>0.76813260926382831</v>
      </c>
      <c r="X53" s="257">
        <f>1</f>
        <v>1</v>
      </c>
      <c r="Y53" s="258">
        <v>1</v>
      </c>
      <c r="Z53" s="258">
        <v>0</v>
      </c>
      <c r="AA53" s="280">
        <v>3.8889041260158332E-2</v>
      </c>
      <c r="AB53" s="258">
        <v>0.78759999261105451</v>
      </c>
      <c r="AC53" s="258">
        <v>1</v>
      </c>
      <c r="AD53" s="258">
        <v>1</v>
      </c>
      <c r="AE53" s="258">
        <v>4.6187036337349057E-3</v>
      </c>
      <c r="AF53" s="258">
        <v>0</v>
      </c>
      <c r="AG53" s="258">
        <v>0</v>
      </c>
      <c r="AH53" s="258">
        <f>'Datos Modificaciones Bus Europa'!G55</f>
        <v>81.081000000000017</v>
      </c>
      <c r="AI53" s="87">
        <f>'Datos Modificaciones Bus Europa'!F55</f>
        <v>66.339000000000013</v>
      </c>
      <c r="AJ53" s="280">
        <v>0.40154200739393286</v>
      </c>
    </row>
    <row r="54" spans="1:36" s="87" customFormat="1" ht="13" x14ac:dyDescent="0.3">
      <c r="A54" s="257">
        <v>0</v>
      </c>
      <c r="B54" s="257">
        <v>0</v>
      </c>
      <c r="C54" s="257">
        <v>0.104742366</v>
      </c>
      <c r="D54" s="257">
        <v>0.4150000406064987</v>
      </c>
      <c r="E54" s="257">
        <v>0.25700000000000001</v>
      </c>
      <c r="F54" s="257">
        <v>0.23203283156840868</v>
      </c>
      <c r="G54" s="257">
        <v>0</v>
      </c>
      <c r="H54" s="257">
        <v>0.68245451314546257</v>
      </c>
      <c r="I54" s="257">
        <v>0.12209128834355829</v>
      </c>
      <c r="J54" s="87">
        <v>0</v>
      </c>
      <c r="K54" s="87">
        <v>8.6684814723926376E-2</v>
      </c>
      <c r="L54" s="257">
        <v>0</v>
      </c>
      <c r="M54" s="257">
        <v>0.25</v>
      </c>
      <c r="N54" s="257">
        <v>0.112</v>
      </c>
      <c r="O54" s="257">
        <v>0.53815805849408838</v>
      </c>
      <c r="P54" s="257">
        <v>0.84</v>
      </c>
      <c r="Q54" s="257">
        <v>1</v>
      </c>
      <c r="R54" s="257">
        <v>0</v>
      </c>
      <c r="S54" s="257">
        <v>0.82634348588741824</v>
      </c>
      <c r="T54" s="257">
        <v>0.11942172429143789</v>
      </c>
      <c r="U54" s="257">
        <v>0</v>
      </c>
      <c r="V54" s="87">
        <v>8.4789424246920916E-2</v>
      </c>
      <c r="W54" s="257">
        <v>0.76813260926382831</v>
      </c>
      <c r="X54" s="257">
        <f>1</f>
        <v>1</v>
      </c>
      <c r="Y54" s="258">
        <v>1</v>
      </c>
      <c r="Z54" s="258">
        <v>0</v>
      </c>
      <c r="AA54" s="280">
        <v>2.0372772903197202E-2</v>
      </c>
      <c r="AB54" s="258">
        <v>0.78759999261105451</v>
      </c>
      <c r="AC54" s="258">
        <v>1</v>
      </c>
      <c r="AD54" s="258">
        <v>1</v>
      </c>
      <c r="AE54" s="258">
        <v>4.6183482011989841E-3</v>
      </c>
      <c r="AF54" s="258">
        <v>0</v>
      </c>
      <c r="AG54" s="258">
        <v>0</v>
      </c>
      <c r="AH54" s="258">
        <f>'Datos Modificaciones Bus Europa'!G56</f>
        <v>81.081000000000017</v>
      </c>
      <c r="AI54" s="87">
        <f>'Datos Modificaciones Bus Europa'!F56</f>
        <v>66.339000000000013</v>
      </c>
      <c r="AJ54" s="280">
        <v>0.38831494652418647</v>
      </c>
    </row>
    <row r="55" spans="1:36" s="87" customFormat="1" ht="13" x14ac:dyDescent="0.3">
      <c r="A55" s="257">
        <v>0</v>
      </c>
      <c r="B55" s="257">
        <v>0</v>
      </c>
      <c r="C55" s="257">
        <v>0.10133547399999999</v>
      </c>
      <c r="D55" s="257">
        <v>0.41600017866859418</v>
      </c>
      <c r="E55" s="257">
        <v>0.25700000000000001</v>
      </c>
      <c r="F55" s="257">
        <v>0.44134984297536456</v>
      </c>
      <c r="G55" s="257">
        <v>0</v>
      </c>
      <c r="H55" s="257">
        <v>0.68245451314546257</v>
      </c>
      <c r="I55" s="257">
        <v>0.1181201226993865</v>
      </c>
      <c r="J55" s="87">
        <v>0</v>
      </c>
      <c r="K55" s="87">
        <v>8.3865287116564408E-2</v>
      </c>
      <c r="L55" s="257">
        <v>0</v>
      </c>
      <c r="M55" s="257">
        <v>0.26100000000000001</v>
      </c>
      <c r="N55" s="257">
        <v>0.11</v>
      </c>
      <c r="O55" s="257">
        <v>0.53500124455507159</v>
      </c>
      <c r="P55" s="257">
        <v>0.84</v>
      </c>
      <c r="Q55" s="257">
        <v>1</v>
      </c>
      <c r="R55" s="257">
        <v>0</v>
      </c>
      <c r="S55" s="257">
        <v>0.82634348588741824</v>
      </c>
      <c r="T55" s="257">
        <v>0.12108406291734679</v>
      </c>
      <c r="U55" s="257">
        <v>0</v>
      </c>
      <c r="V55" s="87">
        <v>8.5969684671316215E-2</v>
      </c>
      <c r="W55" s="257">
        <v>0.76813260926382831</v>
      </c>
      <c r="X55" s="257">
        <f>1</f>
        <v>1</v>
      </c>
      <c r="Y55" s="258">
        <v>1</v>
      </c>
      <c r="Z55" s="258">
        <v>1.0057257668049571E-2</v>
      </c>
      <c r="AA55" s="280">
        <v>0</v>
      </c>
      <c r="AB55" s="258">
        <v>0.78759999261105451</v>
      </c>
      <c r="AC55" s="258">
        <v>1</v>
      </c>
      <c r="AD55" s="258">
        <v>1</v>
      </c>
      <c r="AE55" s="258">
        <v>2.2959499250524971E-3</v>
      </c>
      <c r="AF55" s="258">
        <v>0</v>
      </c>
      <c r="AG55" s="258">
        <v>0</v>
      </c>
      <c r="AH55" s="258">
        <f>'Datos Modificaciones Bus Europa'!G57</f>
        <v>81.058999999999997</v>
      </c>
      <c r="AI55" s="87">
        <f>'Datos Modificaciones Bus Europa'!F57</f>
        <v>66.320999999999998</v>
      </c>
      <c r="AJ55" s="280">
        <v>0.36628554095672289</v>
      </c>
    </row>
    <row r="56" spans="1:36" s="87" customFormat="1" ht="13" x14ac:dyDescent="0.3">
      <c r="A56" s="257">
        <v>0</v>
      </c>
      <c r="B56" s="257">
        <v>0</v>
      </c>
      <c r="C56" s="257">
        <v>9.3626618999999994E-2</v>
      </c>
      <c r="D56" s="257">
        <v>0.41900018678989387</v>
      </c>
      <c r="E56" s="257">
        <v>0.25700000000000001</v>
      </c>
      <c r="F56" s="257">
        <v>0.91026767041262924</v>
      </c>
      <c r="G56" s="257">
        <v>0</v>
      </c>
      <c r="H56" s="257">
        <v>0.68245451314546257</v>
      </c>
      <c r="I56" s="257">
        <v>0.10913441717791411</v>
      </c>
      <c r="J56" s="87">
        <v>0</v>
      </c>
      <c r="K56" s="87">
        <v>7.7485436196319021E-2</v>
      </c>
      <c r="L56" s="257">
        <v>0</v>
      </c>
      <c r="M56" s="257">
        <v>0.26100000000000001</v>
      </c>
      <c r="N56" s="257">
        <v>0.104</v>
      </c>
      <c r="O56" s="257">
        <v>0.53214250155569387</v>
      </c>
      <c r="P56" s="257">
        <v>0.84</v>
      </c>
      <c r="Q56" s="257">
        <v>1</v>
      </c>
      <c r="R56" s="257">
        <v>0</v>
      </c>
      <c r="S56" s="257">
        <v>0.82634348588741824</v>
      </c>
      <c r="T56" s="257">
        <v>0.11921791066923876</v>
      </c>
      <c r="U56" s="257">
        <v>0</v>
      </c>
      <c r="V56" s="87">
        <v>8.4644716575159526E-2</v>
      </c>
      <c r="W56" s="257">
        <v>0.76813260926382831</v>
      </c>
      <c r="X56" s="257">
        <f>1</f>
        <v>1</v>
      </c>
      <c r="Y56" s="258">
        <v>1</v>
      </c>
      <c r="Z56" s="258">
        <v>0</v>
      </c>
      <c r="AA56" s="280">
        <v>7.6380342900852147E-2</v>
      </c>
      <c r="AB56" s="258">
        <v>0.96409909113395409</v>
      </c>
      <c r="AC56" s="258">
        <v>1</v>
      </c>
      <c r="AD56" s="258">
        <v>0.16902496863636365</v>
      </c>
      <c r="AE56" s="258">
        <v>0</v>
      </c>
      <c r="AF56" s="258">
        <v>0</v>
      </c>
      <c r="AG56" s="258">
        <v>0</v>
      </c>
      <c r="AH56" s="258">
        <f>'Datos Modificaciones Bus Europa'!G58</f>
        <v>160.809</v>
      </c>
      <c r="AI56" s="87">
        <f>'Datos Modificaciones Bus Europa'!F58</f>
        <v>131.571</v>
      </c>
      <c r="AJ56" s="280">
        <v>0.42339405736943736</v>
      </c>
    </row>
    <row r="57" spans="1:36" s="87" customFormat="1" ht="13" x14ac:dyDescent="0.3">
      <c r="A57" s="257">
        <v>0</v>
      </c>
      <c r="B57" s="257">
        <v>0</v>
      </c>
      <c r="C57" s="257">
        <v>8.0518063000000001E-2</v>
      </c>
      <c r="D57" s="257">
        <v>0.42200019491119356</v>
      </c>
      <c r="E57" s="257">
        <v>0.25700000000000001</v>
      </c>
      <c r="F57" s="257">
        <v>0.34150279894119223</v>
      </c>
      <c r="G57" s="257">
        <v>0</v>
      </c>
      <c r="H57" s="257">
        <v>0.68245451314546257</v>
      </c>
      <c r="I57" s="257">
        <v>9.3854631901840499E-2</v>
      </c>
      <c r="J57" s="87">
        <v>0</v>
      </c>
      <c r="K57" s="87">
        <v>6.6636788650306741E-2</v>
      </c>
      <c r="L57" s="257">
        <v>0</v>
      </c>
      <c r="M57" s="257">
        <v>0.24299999999999999</v>
      </c>
      <c r="N57" s="257">
        <v>9.5000000000000001E-2</v>
      </c>
      <c r="O57" s="257">
        <v>0.57415308027380207</v>
      </c>
      <c r="P57" s="257">
        <v>0.84</v>
      </c>
      <c r="Q57" s="257">
        <v>1</v>
      </c>
      <c r="R57" s="257">
        <v>0</v>
      </c>
      <c r="S57" s="257">
        <v>0.82634348588741824</v>
      </c>
      <c r="T57" s="257">
        <v>0.11391845971212346</v>
      </c>
      <c r="U57" s="257">
        <v>0</v>
      </c>
      <c r="V57" s="87">
        <v>8.0882106395607667E-2</v>
      </c>
      <c r="W57" s="257">
        <v>0.76813260926382831</v>
      </c>
      <c r="X57" s="257">
        <f>1</f>
        <v>1</v>
      </c>
      <c r="Y57" s="258">
        <v>1</v>
      </c>
      <c r="Z57" s="258">
        <v>0</v>
      </c>
      <c r="AA57" s="280">
        <v>0.23043526031797171</v>
      </c>
      <c r="AB57" s="258">
        <v>0.78759999261105451</v>
      </c>
      <c r="AC57" s="258">
        <v>1</v>
      </c>
      <c r="AD57" s="258">
        <v>1</v>
      </c>
      <c r="AE57" s="258">
        <v>0</v>
      </c>
      <c r="AF57" s="258">
        <v>0</v>
      </c>
      <c r="AG57" s="258">
        <v>0</v>
      </c>
      <c r="AH57" s="258">
        <f>'Datos Modificaciones Bus Europa'!G59</f>
        <v>160.809</v>
      </c>
      <c r="AI57" s="87">
        <f>'Datos Modificaciones Bus Europa'!F59</f>
        <v>131.571</v>
      </c>
      <c r="AJ57" s="280">
        <v>0.52581679671946302</v>
      </c>
    </row>
    <row r="58" spans="1:36" s="87" customFormat="1" ht="13" x14ac:dyDescent="0.3">
      <c r="A58" s="257">
        <v>0</v>
      </c>
      <c r="B58" s="257">
        <v>0</v>
      </c>
      <c r="C58" s="257">
        <v>7.7173868000000007E-2</v>
      </c>
      <c r="D58" s="257">
        <v>0.43199995127220159</v>
      </c>
      <c r="E58" s="257">
        <v>0.25700000000000001</v>
      </c>
      <c r="F58" s="257">
        <v>1</v>
      </c>
      <c r="G58" s="257">
        <v>0</v>
      </c>
      <c r="H58" s="257">
        <v>0.68245451314546257</v>
      </c>
      <c r="I58" s="257">
        <v>9.5860337423312889E-2</v>
      </c>
      <c r="J58" s="87">
        <v>0</v>
      </c>
      <c r="K58" s="87">
        <v>6.8060839570552145E-2</v>
      </c>
      <c r="L58" s="257">
        <v>0</v>
      </c>
      <c r="M58" s="257">
        <v>0.19199999999999998</v>
      </c>
      <c r="N58" s="257">
        <v>8.5999999999999993E-2</v>
      </c>
      <c r="O58" s="257">
        <v>0.58168388301182328</v>
      </c>
      <c r="P58" s="257">
        <v>0.84</v>
      </c>
      <c r="Q58" s="257">
        <v>1</v>
      </c>
      <c r="R58" s="257">
        <v>0</v>
      </c>
      <c r="S58" s="257">
        <v>0.82634348588741824</v>
      </c>
      <c r="T58" s="257">
        <v>0.10583039026561805</v>
      </c>
      <c r="U58" s="257">
        <v>0</v>
      </c>
      <c r="V58" s="87">
        <v>7.5139577088588816E-2</v>
      </c>
      <c r="W58" s="257">
        <v>0.76813260926382831</v>
      </c>
      <c r="X58" s="257">
        <f>1</f>
        <v>1</v>
      </c>
      <c r="Y58" s="258">
        <v>1</v>
      </c>
      <c r="Z58" s="258">
        <v>0</v>
      </c>
      <c r="AA58" s="280">
        <v>0.38455801031681575</v>
      </c>
      <c r="AB58" s="258">
        <v>0.78759999261105451</v>
      </c>
      <c r="AC58" s="258">
        <v>1</v>
      </c>
      <c r="AD58" s="258">
        <v>1</v>
      </c>
      <c r="AE58" s="258">
        <v>0</v>
      </c>
      <c r="AF58" s="258">
        <v>0</v>
      </c>
      <c r="AG58" s="258">
        <v>0</v>
      </c>
      <c r="AH58" s="258">
        <f>'Datos Modificaciones Bus Europa'!G60</f>
        <v>160.809</v>
      </c>
      <c r="AI58" s="87">
        <f>'Datos Modificaciones Bus Europa'!F60</f>
        <v>131.571</v>
      </c>
      <c r="AJ58" s="280">
        <v>0.62910324727455491</v>
      </c>
    </row>
    <row r="59" spans="1:36" s="87" customFormat="1" ht="13" x14ac:dyDescent="0.3">
      <c r="A59" s="257">
        <v>0.113</v>
      </c>
      <c r="B59" s="257">
        <v>6.5000000000000002E-2</v>
      </c>
      <c r="C59" s="257">
        <v>6.3607421999999997E-2</v>
      </c>
      <c r="D59" s="257">
        <v>0.44299984569530515</v>
      </c>
      <c r="E59" s="257">
        <v>0.25700000000000001</v>
      </c>
      <c r="F59" s="257">
        <v>0.66759744213237593</v>
      </c>
      <c r="G59" s="257">
        <v>0</v>
      </c>
      <c r="H59" s="257">
        <v>0.68245451314546257</v>
      </c>
      <c r="I59" s="257">
        <v>0.21446009202453989</v>
      </c>
      <c r="J59" s="87">
        <v>0</v>
      </c>
      <c r="K59" s="87">
        <v>0.15226666533742331</v>
      </c>
      <c r="L59" s="257">
        <v>5.3999999999999999E-2</v>
      </c>
      <c r="M59" s="257">
        <v>0.12999999999999998</v>
      </c>
      <c r="N59" s="257">
        <v>7.5999999999999998E-2</v>
      </c>
      <c r="O59" s="257">
        <v>0.58828375855631609</v>
      </c>
      <c r="P59" s="257">
        <v>0.84</v>
      </c>
      <c r="Q59" s="257">
        <v>1</v>
      </c>
      <c r="R59" s="257">
        <v>0</v>
      </c>
      <c r="S59" s="257">
        <v>0.82634348588741824</v>
      </c>
      <c r="T59" s="257">
        <v>0.13823415937082653</v>
      </c>
      <c r="U59" s="257">
        <v>0</v>
      </c>
      <c r="V59" s="87">
        <v>9.8146253153286844E-2</v>
      </c>
      <c r="W59" s="257">
        <v>0.76813260926382831</v>
      </c>
      <c r="X59" s="257">
        <f>1</f>
        <v>1</v>
      </c>
      <c r="Y59" s="258">
        <v>1</v>
      </c>
      <c r="Z59" s="258">
        <v>0</v>
      </c>
      <c r="AA59" s="280">
        <v>0.53868076031565981</v>
      </c>
      <c r="AB59" s="258">
        <v>0.78759999261105451</v>
      </c>
      <c r="AC59" s="258">
        <v>1</v>
      </c>
      <c r="AD59" s="258">
        <v>1</v>
      </c>
      <c r="AE59" s="258">
        <v>0</v>
      </c>
      <c r="AF59" s="258">
        <v>0</v>
      </c>
      <c r="AG59" s="258">
        <v>0</v>
      </c>
      <c r="AH59" s="258">
        <f>'Datos Modificaciones Bus Europa'!G61</f>
        <v>160.83100000000002</v>
      </c>
      <c r="AI59" s="87">
        <f>'Datos Modificaciones Bus Europa'!F61</f>
        <v>131.589</v>
      </c>
      <c r="AJ59" s="280">
        <v>0.73238969782964691</v>
      </c>
    </row>
    <row r="60" spans="1:36" s="87" customFormat="1" ht="13" x14ac:dyDescent="0.3">
      <c r="A60" s="257">
        <v>0.28000000000000003</v>
      </c>
      <c r="B60" s="257">
        <v>0.16800000000000001</v>
      </c>
      <c r="C60" s="257">
        <v>3.2033387000000003E-2</v>
      </c>
      <c r="D60" s="257">
        <v>0.445000121819496</v>
      </c>
      <c r="E60" s="257">
        <v>0.25700000000000001</v>
      </c>
      <c r="F60" s="257">
        <v>0.23203283156840868</v>
      </c>
      <c r="G60" s="257">
        <v>0.69985943466546552</v>
      </c>
      <c r="H60" s="257">
        <v>0.68245451314546257</v>
      </c>
      <c r="I60" s="257">
        <v>0.3699883742331288</v>
      </c>
      <c r="J60" s="87">
        <v>0</v>
      </c>
      <c r="K60" s="87">
        <v>0.26269174570552145</v>
      </c>
      <c r="L60" s="257">
        <v>0.21099999999999999</v>
      </c>
      <c r="M60" s="257">
        <v>6.4999999999999988E-2</v>
      </c>
      <c r="N60" s="257">
        <v>6.3E-2</v>
      </c>
      <c r="O60" s="257">
        <v>0.59056378344741756</v>
      </c>
      <c r="P60" s="257">
        <v>0.84</v>
      </c>
      <c r="Q60" s="257">
        <v>1</v>
      </c>
      <c r="R60" s="257">
        <v>0</v>
      </c>
      <c r="S60" s="257">
        <v>0.82634348588741824</v>
      </c>
      <c r="T60" s="257">
        <v>0.25002470692981155</v>
      </c>
      <c r="U60" s="257">
        <v>0</v>
      </c>
      <c r="V60" s="87">
        <v>0.13422846418237128</v>
      </c>
      <c r="W60" s="257">
        <v>0.76813260926382831</v>
      </c>
      <c r="X60" s="257">
        <f>1</f>
        <v>1</v>
      </c>
      <c r="Y60" s="258">
        <v>1</v>
      </c>
      <c r="Z60" s="258">
        <v>0</v>
      </c>
      <c r="AA60" s="280">
        <v>0.69280351031450393</v>
      </c>
      <c r="AB60" s="258">
        <v>0.78759999261105451</v>
      </c>
      <c r="AC60" s="258">
        <v>1</v>
      </c>
      <c r="AD60" s="258">
        <v>1</v>
      </c>
      <c r="AE60" s="258">
        <v>0.3137927170119168</v>
      </c>
      <c r="AF60" s="258">
        <v>0.18770763396983328</v>
      </c>
      <c r="AG60" s="258">
        <v>0</v>
      </c>
      <c r="AH60" s="258">
        <f>'Datos Modificaciones Bus Europa'!G62</f>
        <v>1.2791428571428574</v>
      </c>
      <c r="AI60" s="87">
        <f>'Datos Modificaciones Bus Europa'!F62</f>
        <v>1.0465714285714287</v>
      </c>
      <c r="AJ60" s="280">
        <v>0.83567614838473891</v>
      </c>
    </row>
    <row r="61" spans="1:36" s="87" customFormat="1" ht="13" x14ac:dyDescent="0.3">
      <c r="A61" s="257">
        <v>0.34599999999999997</v>
      </c>
      <c r="B61" s="257">
        <v>0.27399999999999997</v>
      </c>
      <c r="C61" s="257">
        <v>1.5442123E-2</v>
      </c>
      <c r="D61" s="257">
        <v>0.42799980508880647</v>
      </c>
      <c r="E61" s="257">
        <v>0.25700000000000001</v>
      </c>
      <c r="F61" s="257">
        <v>0.23203283156840868</v>
      </c>
      <c r="G61" s="257">
        <v>0.78248972467766453</v>
      </c>
      <c r="H61" s="257">
        <v>0.68245451314546257</v>
      </c>
      <c r="I61" s="257">
        <v>0.4633111963190184</v>
      </c>
      <c r="J61" s="87">
        <v>0</v>
      </c>
      <c r="K61" s="87">
        <v>0.3289509493865031</v>
      </c>
      <c r="L61" s="257">
        <v>0.36699999999999999</v>
      </c>
      <c r="M61" s="257">
        <v>0.03</v>
      </c>
      <c r="N61" s="257">
        <v>5.3999999999999999E-2</v>
      </c>
      <c r="O61" s="257">
        <v>0.58891599253266957</v>
      </c>
      <c r="P61" s="257">
        <v>0.84</v>
      </c>
      <c r="Q61" s="257">
        <v>1</v>
      </c>
      <c r="R61" s="257">
        <v>0</v>
      </c>
      <c r="S61" s="257">
        <v>0.82634348588741824</v>
      </c>
      <c r="T61" s="257">
        <v>0.3651470544591186</v>
      </c>
      <c r="U61" s="257">
        <v>0</v>
      </c>
      <c r="V61" s="87">
        <v>0.16648547560839888</v>
      </c>
      <c r="W61" s="257">
        <v>0.76813260926382831</v>
      </c>
      <c r="X61" s="257">
        <f>1</f>
        <v>1</v>
      </c>
      <c r="Y61" s="258">
        <v>1</v>
      </c>
      <c r="Z61" s="258">
        <v>0</v>
      </c>
      <c r="AA61" s="280">
        <v>0.84699409289507244</v>
      </c>
      <c r="AB61" s="258">
        <v>0.89347518976170193</v>
      </c>
      <c r="AC61" s="258">
        <v>1</v>
      </c>
      <c r="AD61" s="258">
        <v>0</v>
      </c>
      <c r="AE61" s="258">
        <v>0.58018705773222801</v>
      </c>
      <c r="AF61" s="258">
        <v>0.59983280636634628</v>
      </c>
      <c r="AG61" s="258">
        <v>3.3007714001659312E-2</v>
      </c>
      <c r="AH61" s="258">
        <f>'Datos Modificaciones Bus Europa'!G63</f>
        <v>0.17914285714285719</v>
      </c>
      <c r="AI61" s="87">
        <f>'Datos Modificaciones Bus Europa'!F63</f>
        <v>0.1465714285714286</v>
      </c>
      <c r="AJ61" s="280">
        <v>0.93982631014489726</v>
      </c>
    </row>
    <row r="62" spans="1:36" s="87" customFormat="1" ht="13" x14ac:dyDescent="0.3">
      <c r="A62" s="257">
        <v>0.371</v>
      </c>
      <c r="B62" s="257">
        <v>0.34299999999999997</v>
      </c>
      <c r="C62" s="257">
        <v>1.1414298999999999E-2</v>
      </c>
      <c r="D62" s="257">
        <v>0.42499979696750673</v>
      </c>
      <c r="E62" s="257">
        <v>0.25700000000000001</v>
      </c>
      <c r="F62" s="257">
        <v>0.23203283156840868</v>
      </c>
      <c r="G62" s="257">
        <v>0.78248972467766453</v>
      </c>
      <c r="H62" s="257">
        <v>0.68245451314546257</v>
      </c>
      <c r="I62" s="257">
        <v>0.51487411042944786</v>
      </c>
      <c r="J62" s="87">
        <v>0</v>
      </c>
      <c r="K62" s="87">
        <v>0.36556061840490794</v>
      </c>
      <c r="L62" s="257">
        <v>0.47399999999999998</v>
      </c>
      <c r="M62" s="257">
        <v>1.9E-2</v>
      </c>
      <c r="N62" s="257">
        <v>4.5999999999999999E-2</v>
      </c>
      <c r="O62" s="257">
        <v>0.58766023646546361</v>
      </c>
      <c r="P62" s="257">
        <v>0.84</v>
      </c>
      <c r="Q62" s="257">
        <v>1</v>
      </c>
      <c r="R62" s="257">
        <v>0</v>
      </c>
      <c r="S62" s="257">
        <v>0.82634348588741824</v>
      </c>
      <c r="T62" s="257">
        <v>0.44424714349309985</v>
      </c>
      <c r="U62" s="257">
        <v>0</v>
      </c>
      <c r="V62" s="87">
        <v>0.19491728743136966</v>
      </c>
      <c r="W62" s="257">
        <v>0.76813260926382831</v>
      </c>
      <c r="X62" s="257">
        <f>1</f>
        <v>1</v>
      </c>
      <c r="Y62" s="258">
        <v>1</v>
      </c>
      <c r="Z62" s="258">
        <v>0</v>
      </c>
      <c r="AA62" s="280">
        <v>1</v>
      </c>
      <c r="AB62" s="258">
        <v>0.58144506958771169</v>
      </c>
      <c r="AC62" s="258">
        <v>0.99352282407258063</v>
      </c>
      <c r="AD62" s="258">
        <v>0</v>
      </c>
      <c r="AE62" s="258">
        <v>0.95527911403438515</v>
      </c>
      <c r="AF62" s="258">
        <v>0.84149107387858013</v>
      </c>
      <c r="AG62" s="258">
        <v>0.12969318512720079</v>
      </c>
      <c r="AH62" s="258">
        <f>'Datos Modificaciones Bus Europa'!G64</f>
        <v>0.17914285714285719</v>
      </c>
      <c r="AI62" s="87">
        <f>'Datos Modificaciones Bus Europa'!F64</f>
        <v>0.1465714285714286</v>
      </c>
      <c r="AJ62" s="280">
        <v>1</v>
      </c>
    </row>
    <row r="63" spans="1:36" s="87" customFormat="1" ht="13" x14ac:dyDescent="0.3">
      <c r="A63" s="257">
        <v>0.378</v>
      </c>
      <c r="B63" s="257">
        <v>0.35299999999999998</v>
      </c>
      <c r="C63" s="257">
        <v>1.0335405000000001E-2</v>
      </c>
      <c r="D63" s="257">
        <v>0.42700007309169763</v>
      </c>
      <c r="E63" s="257">
        <v>0.25700000000000001</v>
      </c>
      <c r="F63" s="257">
        <v>0.23203283156840868</v>
      </c>
      <c r="G63" s="257">
        <v>0.78248972467766453</v>
      </c>
      <c r="H63" s="257">
        <v>0.68245451314546257</v>
      </c>
      <c r="I63" s="257">
        <v>0.5221051840490798</v>
      </c>
      <c r="J63" s="87">
        <v>0</v>
      </c>
      <c r="K63" s="87">
        <v>0.37069468067484662</v>
      </c>
      <c r="L63" s="257">
        <v>0.5179999999999999</v>
      </c>
      <c r="M63" s="257">
        <v>1.3000000000000001E-2</v>
      </c>
      <c r="N63" s="257">
        <v>4.4999999999999998E-2</v>
      </c>
      <c r="O63" s="257">
        <v>0.58805538270068447</v>
      </c>
      <c r="P63" s="257">
        <v>0.84</v>
      </c>
      <c r="Q63" s="257">
        <v>1</v>
      </c>
      <c r="R63" s="257">
        <v>0</v>
      </c>
      <c r="S63" s="257">
        <v>0.82634348588741824</v>
      </c>
      <c r="T63" s="257">
        <v>0.47622310431814807</v>
      </c>
      <c r="U63" s="257">
        <v>0</v>
      </c>
      <c r="V63" s="87">
        <v>0.22908689865929666</v>
      </c>
      <c r="W63" s="257">
        <v>0.76813260926382831</v>
      </c>
      <c r="X63" s="257">
        <f>1</f>
        <v>1</v>
      </c>
      <c r="Y63" s="258">
        <v>1</v>
      </c>
      <c r="Z63" s="258">
        <v>0</v>
      </c>
      <c r="AA63" s="280">
        <v>1</v>
      </c>
      <c r="AB63" s="258">
        <v>0.58144506958771169</v>
      </c>
      <c r="AC63" s="258">
        <v>0.71045961751612907</v>
      </c>
      <c r="AD63" s="258">
        <v>0</v>
      </c>
      <c r="AE63" s="258">
        <v>0.82648764625357796</v>
      </c>
      <c r="AF63" s="258">
        <v>0.98866223280680066</v>
      </c>
      <c r="AG63" s="258">
        <v>0.12969318512720079</v>
      </c>
      <c r="AH63" s="258">
        <f>'Datos Modificaciones Bus Europa'!G65</f>
        <v>0.17914285714285719</v>
      </c>
      <c r="AI63" s="87">
        <f>'Datos Modificaciones Bus Europa'!F65</f>
        <v>0.1465714285714286</v>
      </c>
      <c r="AJ63" s="280">
        <v>1</v>
      </c>
    </row>
    <row r="64" spans="1:36" s="87" customFormat="1" ht="13" x14ac:dyDescent="0.3">
      <c r="A64" s="257">
        <v>0.372</v>
      </c>
      <c r="B64" s="257">
        <v>0.30399999999999999</v>
      </c>
      <c r="C64" s="257">
        <v>1.0208371000000001E-2</v>
      </c>
      <c r="D64" s="257">
        <v>0.42499979696750673</v>
      </c>
      <c r="E64" s="257">
        <v>0.25700000000000001</v>
      </c>
      <c r="F64" s="257">
        <v>0.23203283156840868</v>
      </c>
      <c r="G64" s="257">
        <v>0.78248972467766453</v>
      </c>
      <c r="H64" s="257">
        <v>0.68245451314546257</v>
      </c>
      <c r="I64" s="257">
        <v>0.48891515337423314</v>
      </c>
      <c r="J64" s="87">
        <v>0</v>
      </c>
      <c r="K64" s="87">
        <v>0.34712975889570552</v>
      </c>
      <c r="L64" s="257">
        <v>0.49199999999999999</v>
      </c>
      <c r="M64" s="257">
        <v>1.1999999999999999E-2</v>
      </c>
      <c r="N64" s="257">
        <v>5.1999999999999998E-2</v>
      </c>
      <c r="O64" s="257">
        <v>0.58320970752955814</v>
      </c>
      <c r="P64" s="257">
        <v>0.84</v>
      </c>
      <c r="Q64" s="257">
        <v>1</v>
      </c>
      <c r="R64" s="257">
        <v>0</v>
      </c>
      <c r="S64" s="257">
        <v>0.82634348588741824</v>
      </c>
      <c r="T64" s="257">
        <v>0.45731228668941976</v>
      </c>
      <c r="U64" s="257">
        <v>0</v>
      </c>
      <c r="V64" s="87">
        <v>0.21039252856506901</v>
      </c>
      <c r="W64" s="257">
        <v>0.76813260926382831</v>
      </c>
      <c r="X64" s="257">
        <f>1</f>
        <v>1</v>
      </c>
      <c r="Y64" s="258">
        <v>1</v>
      </c>
      <c r="Z64" s="258">
        <v>0</v>
      </c>
      <c r="AA64" s="280">
        <v>0.89876635337533417</v>
      </c>
      <c r="AB64" s="258">
        <v>0.5811490728643357</v>
      </c>
      <c r="AC64" s="258">
        <v>1</v>
      </c>
      <c r="AD64" s="258">
        <v>0</v>
      </c>
      <c r="AE64" s="258">
        <v>0.90275276552010497</v>
      </c>
      <c r="AF64" s="258">
        <v>0.93644240426562009</v>
      </c>
      <c r="AG64" s="258">
        <v>0.12978490249934185</v>
      </c>
      <c r="AH64" s="258">
        <f>'Datos Modificaciones Bus Europa'!G66</f>
        <v>0.17914285714285719</v>
      </c>
      <c r="AI64" s="87">
        <f>'Datos Modificaciones Bus Europa'!F66</f>
        <v>0.1465714285714286</v>
      </c>
      <c r="AJ64" s="280">
        <v>0.97452185653313417</v>
      </c>
    </row>
    <row r="65" spans="1:36" s="87" customFormat="1" ht="13" x14ac:dyDescent="0.3">
      <c r="A65" s="257">
        <v>0.34499999999999997</v>
      </c>
      <c r="B65" s="257">
        <v>0.21099999999999899</v>
      </c>
      <c r="C65" s="257">
        <v>1.1060390999999999E-2</v>
      </c>
      <c r="D65" s="257">
        <v>0.43000008121299732</v>
      </c>
      <c r="E65" s="257">
        <v>0.25700000000000001</v>
      </c>
      <c r="F65" s="257">
        <v>0.23203283156840868</v>
      </c>
      <c r="G65" s="257">
        <v>0.7770724887420003</v>
      </c>
      <c r="H65" s="257">
        <v>0.68245451314546257</v>
      </c>
      <c r="I65" s="257">
        <v>0.41394242331288339</v>
      </c>
      <c r="J65" s="87">
        <v>0</v>
      </c>
      <c r="K65" s="87">
        <v>0.29389912055214723</v>
      </c>
      <c r="L65" s="257">
        <v>0.40600000000000003</v>
      </c>
      <c r="M65" s="257">
        <v>1.7000000000000001E-2</v>
      </c>
      <c r="N65" s="257">
        <v>7.0999999999999994E-2</v>
      </c>
      <c r="O65" s="257">
        <v>0.58527566894835092</v>
      </c>
      <c r="P65" s="257">
        <v>0.84</v>
      </c>
      <c r="Q65" s="257">
        <v>1</v>
      </c>
      <c r="R65" s="257">
        <v>0</v>
      </c>
      <c r="S65" s="257">
        <v>0.82634348588741824</v>
      </c>
      <c r="T65" s="257">
        <v>0.39368808428550228</v>
      </c>
      <c r="U65" s="257">
        <v>0</v>
      </c>
      <c r="V65" s="87">
        <v>0.17813551713904141</v>
      </c>
      <c r="W65" s="257">
        <v>0.76813260926382831</v>
      </c>
      <c r="X65" s="257">
        <f>1</f>
        <v>1</v>
      </c>
      <c r="Y65" s="258">
        <v>1</v>
      </c>
      <c r="Z65" s="258">
        <v>0</v>
      </c>
      <c r="AA65" s="280">
        <v>0.74457577079476567</v>
      </c>
      <c r="AB65" s="258">
        <v>0.78759999261105451</v>
      </c>
      <c r="AC65" s="258">
        <v>1</v>
      </c>
      <c r="AD65" s="258">
        <v>1</v>
      </c>
      <c r="AE65" s="258">
        <v>0.58297872905007031</v>
      </c>
      <c r="AF65" s="258">
        <v>0.67842973147305052</v>
      </c>
      <c r="AG65" s="258">
        <v>0</v>
      </c>
      <c r="AH65" s="258">
        <f>'Datos Modificaciones Bus Europa'!G67</f>
        <v>0.17914285714285719</v>
      </c>
      <c r="AI65" s="87">
        <f>'Datos Modificaciones Bus Europa'!F67</f>
        <v>0.1465714285714286</v>
      </c>
      <c r="AJ65" s="280">
        <v>0.87037169477297605</v>
      </c>
    </row>
    <row r="66" spans="1:36" s="87" customFormat="1" ht="13" x14ac:dyDescent="0.3">
      <c r="A66" s="257">
        <v>0.24099999999999999</v>
      </c>
      <c r="B66" s="257">
        <v>0.1</v>
      </c>
      <c r="C66" s="257">
        <v>9.8989430000000003E-3</v>
      </c>
      <c r="D66" s="257">
        <v>0.43499995939350139</v>
      </c>
      <c r="E66" s="257">
        <v>0.25700000000000001</v>
      </c>
      <c r="F66" s="257">
        <v>0.23203283156840868</v>
      </c>
      <c r="G66" s="257">
        <v>2.8108371473077716E-2</v>
      </c>
      <c r="H66" s="257">
        <v>0.68245451314546257</v>
      </c>
      <c r="I66" s="257">
        <v>0.26862742331288347</v>
      </c>
      <c r="J66" s="87">
        <v>0</v>
      </c>
      <c r="K66" s="87">
        <v>0.19072547055214725</v>
      </c>
      <c r="L66" s="257">
        <v>0.27899999999999997</v>
      </c>
      <c r="M66" s="257">
        <v>2.3999999999999997E-2</v>
      </c>
      <c r="N66" s="257">
        <v>0.09</v>
      </c>
      <c r="O66" s="257">
        <v>0.59435407591785938</v>
      </c>
      <c r="P66" s="257">
        <v>0.84</v>
      </c>
      <c r="Q66" s="257">
        <v>1</v>
      </c>
      <c r="R66" s="257">
        <v>0</v>
      </c>
      <c r="S66" s="257">
        <v>0.82634348588741824</v>
      </c>
      <c r="T66" s="257">
        <v>0.29610201810357617</v>
      </c>
      <c r="U66" s="257">
        <v>0</v>
      </c>
      <c r="V66" s="87">
        <v>0.14587850571301381</v>
      </c>
      <c r="W66" s="257">
        <v>0.76813260926382831</v>
      </c>
      <c r="X66" s="257">
        <f>1</f>
        <v>1</v>
      </c>
      <c r="Y66" s="258">
        <v>1</v>
      </c>
      <c r="Z66" s="258">
        <v>0</v>
      </c>
      <c r="AA66" s="280">
        <v>0.59045302079592155</v>
      </c>
      <c r="AB66" s="258">
        <v>0.78759999261105451</v>
      </c>
      <c r="AC66" s="258">
        <v>1</v>
      </c>
      <c r="AD66" s="258">
        <v>1</v>
      </c>
      <c r="AE66" s="258">
        <v>0</v>
      </c>
      <c r="AF66" s="258">
        <v>0</v>
      </c>
      <c r="AG66" s="258">
        <v>0</v>
      </c>
      <c r="AH66" s="258">
        <f>'Datos Modificaciones Bus Europa'!G68</f>
        <v>1.2791428571428574</v>
      </c>
      <c r="AI66" s="87">
        <f>'Datos Modificaciones Bus Europa'!F68</f>
        <v>1.0465714285714287</v>
      </c>
      <c r="AJ66" s="280">
        <v>0.76708524421788393</v>
      </c>
    </row>
    <row r="67" spans="1:36" s="87" customFormat="1" ht="13" x14ac:dyDescent="0.3">
      <c r="A67" s="257">
        <v>5.5E-2</v>
      </c>
      <c r="B67" s="257">
        <v>0</v>
      </c>
      <c r="C67" s="257">
        <v>1.7780221999999998E-2</v>
      </c>
      <c r="D67" s="257">
        <v>0.43999983757400535</v>
      </c>
      <c r="E67" s="257">
        <v>0.25700000000000001</v>
      </c>
      <c r="F67" s="257">
        <v>1</v>
      </c>
      <c r="G67" s="257">
        <v>0</v>
      </c>
      <c r="H67" s="257">
        <v>0.68245451314546257</v>
      </c>
      <c r="I67" s="257">
        <v>8.2692269938650309E-2</v>
      </c>
      <c r="J67" s="87">
        <v>0</v>
      </c>
      <c r="K67" s="87">
        <v>5.8711511656441721E-2</v>
      </c>
      <c r="L67" s="257">
        <v>0.123</v>
      </c>
      <c r="M67" s="257">
        <v>3.9E-2</v>
      </c>
      <c r="N67" s="257">
        <v>0.107</v>
      </c>
      <c r="O67" s="257">
        <v>0.59948911014312389</v>
      </c>
      <c r="P67" s="257">
        <v>0.84</v>
      </c>
      <c r="Q67" s="257">
        <v>1</v>
      </c>
      <c r="R67" s="257">
        <v>0</v>
      </c>
      <c r="S67" s="257">
        <v>0.82634348588741824</v>
      </c>
      <c r="T67" s="257">
        <v>0.18607812731859324</v>
      </c>
      <c r="U67" s="257">
        <v>0</v>
      </c>
      <c r="V67" s="87">
        <v>0.1136214942869862</v>
      </c>
      <c r="W67" s="257">
        <v>0.76813260926382831</v>
      </c>
      <c r="X67" s="257">
        <f>1</f>
        <v>1</v>
      </c>
      <c r="Y67" s="258">
        <v>1</v>
      </c>
      <c r="Z67" s="258">
        <v>0</v>
      </c>
      <c r="AA67" s="280">
        <v>0.43633027079707754</v>
      </c>
      <c r="AB67" s="258">
        <v>0.78759999261105451</v>
      </c>
      <c r="AC67" s="258">
        <v>1</v>
      </c>
      <c r="AD67" s="258">
        <v>1</v>
      </c>
      <c r="AE67" s="258">
        <v>0</v>
      </c>
      <c r="AF67" s="258">
        <v>0</v>
      </c>
      <c r="AG67" s="258">
        <v>0</v>
      </c>
      <c r="AH67" s="258">
        <f>'Datos Modificaciones Bus Europa'!G69</f>
        <v>163.03100000000003</v>
      </c>
      <c r="AI67" s="87">
        <f>'Datos Modificaciones Bus Europa'!F69</f>
        <v>133.38900000000001</v>
      </c>
      <c r="AJ67" s="280">
        <v>0.66379879366279193</v>
      </c>
    </row>
    <row r="68" spans="1:36" s="87" customFormat="1" ht="13" x14ac:dyDescent="0.3">
      <c r="A68" s="257">
        <v>0</v>
      </c>
      <c r="B68" s="257">
        <v>0</v>
      </c>
      <c r="C68" s="257">
        <v>3.2348742999999999E-2</v>
      </c>
      <c r="D68" s="257">
        <v>0.4669999106657029</v>
      </c>
      <c r="E68" s="257">
        <v>0.25700000000000001</v>
      </c>
      <c r="F68" s="257">
        <v>1</v>
      </c>
      <c r="G68" s="257">
        <v>0</v>
      </c>
      <c r="H68" s="257">
        <v>0.68245451314546257</v>
      </c>
      <c r="I68" s="257">
        <v>3.7729202453987733E-2</v>
      </c>
      <c r="J68" s="87">
        <v>0</v>
      </c>
      <c r="K68" s="87">
        <v>2.6787733742331284E-2</v>
      </c>
      <c r="L68" s="257">
        <v>0</v>
      </c>
      <c r="M68" s="257">
        <v>6.9000000000000006E-2</v>
      </c>
      <c r="N68" s="257">
        <v>0.123</v>
      </c>
      <c r="O68" s="257">
        <v>0.60423459863098938</v>
      </c>
      <c r="P68" s="257">
        <v>0.84</v>
      </c>
      <c r="Q68" s="257">
        <v>1</v>
      </c>
      <c r="R68" s="257">
        <v>0</v>
      </c>
      <c r="S68" s="257">
        <v>0.82634348588741824</v>
      </c>
      <c r="T68" s="257">
        <v>0.11459786318444873</v>
      </c>
      <c r="U68" s="257">
        <v>0</v>
      </c>
      <c r="V68" s="87">
        <v>8.1364482860958598E-2</v>
      </c>
      <c r="W68" s="257">
        <v>0.76813260926382831</v>
      </c>
      <c r="X68" s="257">
        <f>1</f>
        <v>1</v>
      </c>
      <c r="Y68" s="258">
        <v>1</v>
      </c>
      <c r="Z68" s="258">
        <v>0</v>
      </c>
      <c r="AA68" s="280">
        <v>0.18628868477097782</v>
      </c>
      <c r="AB68" s="258">
        <v>0.36874907062448109</v>
      </c>
      <c r="AC68" s="258">
        <v>1</v>
      </c>
      <c r="AD68" s="258">
        <v>1</v>
      </c>
      <c r="AE68" s="258">
        <v>0</v>
      </c>
      <c r="AF68" s="258">
        <v>1.1119463788606574E-17</v>
      </c>
      <c r="AG68" s="258">
        <v>0</v>
      </c>
      <c r="AH68" s="258">
        <f>'Datos Modificaciones Bus Europa'!G70</f>
        <v>163.00900000000001</v>
      </c>
      <c r="AI68" s="87">
        <f>'Datos Modificaciones Bus Europa'!F70</f>
        <v>133.37100000000001</v>
      </c>
      <c r="AJ68" s="280">
        <v>0.53077931414316382</v>
      </c>
    </row>
    <row r="69" spans="1:36" s="87" customFormat="1" ht="13" x14ac:dyDescent="0.3">
      <c r="A69" s="257">
        <v>0</v>
      </c>
      <c r="B69" s="257">
        <v>0</v>
      </c>
      <c r="C69" s="257">
        <v>3.3034015999999999E-2</v>
      </c>
      <c r="D69" s="257">
        <v>0.47299992690830239</v>
      </c>
      <c r="E69" s="257">
        <v>0.25700000000000001</v>
      </c>
      <c r="F69" s="257">
        <v>1</v>
      </c>
      <c r="G69" s="257">
        <v>0</v>
      </c>
      <c r="H69" s="257">
        <v>0.68245451314546257</v>
      </c>
      <c r="I69" s="257">
        <v>3.8505582822085889E-2</v>
      </c>
      <c r="J69" s="87">
        <v>0</v>
      </c>
      <c r="K69" s="87">
        <v>2.7338963803680977E-2</v>
      </c>
      <c r="L69" s="257">
        <v>0</v>
      </c>
      <c r="M69" s="257">
        <v>8.4999999999999992E-2</v>
      </c>
      <c r="N69" s="257">
        <v>0.13200000000000001</v>
      </c>
      <c r="O69" s="257">
        <v>0.60335718730553833</v>
      </c>
      <c r="P69" s="257">
        <v>0.84</v>
      </c>
      <c r="Q69" s="257">
        <v>1</v>
      </c>
      <c r="R69" s="257">
        <v>0</v>
      </c>
      <c r="S69" s="257">
        <v>0.82634348588741824</v>
      </c>
      <c r="T69" s="257">
        <v>0.12157656922392046</v>
      </c>
      <c r="U69" s="257">
        <v>0</v>
      </c>
      <c r="V69" s="87">
        <v>8.6319364148983529E-2</v>
      </c>
      <c r="W69" s="257">
        <v>0.76813260926382831</v>
      </c>
      <c r="X69" s="257">
        <f>1</f>
        <v>1</v>
      </c>
      <c r="Y69" s="258">
        <v>1</v>
      </c>
      <c r="Z69" s="258">
        <v>0</v>
      </c>
      <c r="AA69" s="280">
        <v>4.2038056596834711E-2</v>
      </c>
      <c r="AB69" s="258">
        <v>0.41153142413622235</v>
      </c>
      <c r="AC69" s="258">
        <v>1</v>
      </c>
      <c r="AD69" s="258">
        <v>1</v>
      </c>
      <c r="AE69" s="258">
        <v>0</v>
      </c>
      <c r="AF69" s="258">
        <v>0</v>
      </c>
      <c r="AG69" s="258">
        <v>0</v>
      </c>
      <c r="AH69" s="258">
        <f>'Datos Modificaciones Bus Europa'!G71</f>
        <v>163.00900000000001</v>
      </c>
      <c r="AI69" s="87">
        <f>'Datos Modificaciones Bus Europa'!F71</f>
        <v>133.37100000000001</v>
      </c>
      <c r="AJ69" s="280">
        <v>0.41816357350922262</v>
      </c>
    </row>
    <row r="70" spans="1:36" s="87" customFormat="1" ht="13" x14ac:dyDescent="0.3">
      <c r="A70" s="257">
        <v>0</v>
      </c>
      <c r="B70" s="257">
        <v>0</v>
      </c>
      <c r="C70" s="257">
        <v>2.1762911999999999E-2</v>
      </c>
      <c r="D70" s="257">
        <v>0.46200003248519894</v>
      </c>
      <c r="E70" s="257">
        <v>0.25700000000000001</v>
      </c>
      <c r="F70" s="257">
        <v>1</v>
      </c>
      <c r="G70" s="257">
        <v>0</v>
      </c>
      <c r="H70" s="257">
        <v>0.68245451314546257</v>
      </c>
      <c r="I70" s="257">
        <v>2.5367607361963192E-2</v>
      </c>
      <c r="J70" s="87">
        <v>0</v>
      </c>
      <c r="K70" s="87">
        <v>1.8011001226993867E-2</v>
      </c>
      <c r="L70" s="257">
        <v>0</v>
      </c>
      <c r="M70" s="257">
        <v>7.3999999999999996E-2</v>
      </c>
      <c r="N70" s="257">
        <v>0.13300000000000001</v>
      </c>
      <c r="O70" s="257">
        <v>0.60276042314872436</v>
      </c>
      <c r="P70" s="257">
        <v>0.84</v>
      </c>
      <c r="Q70" s="257">
        <v>1</v>
      </c>
      <c r="R70" s="257">
        <v>0</v>
      </c>
      <c r="S70" s="257">
        <v>0.82634348588741824</v>
      </c>
      <c r="T70" s="257">
        <v>0.12203717168719394</v>
      </c>
      <c r="U70" s="257">
        <v>0</v>
      </c>
      <c r="V70" s="87">
        <v>8.6646391897907696E-2</v>
      </c>
      <c r="W70" s="257">
        <v>0.76813260926382831</v>
      </c>
      <c r="X70" s="257">
        <f>1</f>
        <v>1</v>
      </c>
      <c r="Y70" s="258">
        <v>1</v>
      </c>
      <c r="Z70" s="258">
        <v>2.5834481454281241E-2</v>
      </c>
      <c r="AA70" s="280">
        <v>0</v>
      </c>
      <c r="AB70" s="258">
        <v>0.78759999261105451</v>
      </c>
      <c r="AC70" s="258">
        <v>1</v>
      </c>
      <c r="AD70" s="258">
        <v>1</v>
      </c>
      <c r="AE70" s="258">
        <v>0</v>
      </c>
      <c r="AF70" s="258">
        <v>0</v>
      </c>
      <c r="AG70" s="258">
        <v>0</v>
      </c>
      <c r="AH70" s="258">
        <f>'Datos Modificaciones Bus Europa'!G72</f>
        <v>162.98699999999999</v>
      </c>
      <c r="AI70" s="87">
        <f>'Datos Modificaciones Bus Europa'!F72</f>
        <v>133.35299999999998</v>
      </c>
      <c r="AJ70" s="280">
        <v>0.35653057561271512</v>
      </c>
    </row>
    <row r="71" spans="1:36" s="87" customFormat="1" ht="13" x14ac:dyDescent="0.3">
      <c r="A71" s="257">
        <v>0</v>
      </c>
      <c r="B71" s="257">
        <v>0</v>
      </c>
      <c r="C71" s="257">
        <v>1.7486972E-2</v>
      </c>
      <c r="D71" s="257">
        <v>0.46399990254440321</v>
      </c>
      <c r="E71" s="257">
        <v>0.25700000000000001</v>
      </c>
      <c r="F71" s="257">
        <v>1</v>
      </c>
      <c r="G71" s="257">
        <v>0</v>
      </c>
      <c r="H71" s="257">
        <v>0.68245451314546257</v>
      </c>
      <c r="I71" s="257">
        <v>2.038340490797546E-2</v>
      </c>
      <c r="J71" s="87">
        <v>0</v>
      </c>
      <c r="K71" s="87">
        <v>1.4472217484662576E-2</v>
      </c>
      <c r="L71" s="257">
        <v>0</v>
      </c>
      <c r="M71" s="257">
        <v>6.3E-2</v>
      </c>
      <c r="N71" s="257">
        <v>0.125</v>
      </c>
      <c r="O71" s="257">
        <v>0.59546546359676411</v>
      </c>
      <c r="P71" s="257">
        <v>0.84</v>
      </c>
      <c r="Q71" s="257">
        <v>1</v>
      </c>
      <c r="R71" s="257">
        <v>0</v>
      </c>
      <c r="S71" s="257">
        <v>0.82634348588741824</v>
      </c>
      <c r="T71" s="257">
        <v>0.11404659445021516</v>
      </c>
      <c r="U71" s="257">
        <v>0</v>
      </c>
      <c r="V71" s="87">
        <v>8.0973082059652771E-2</v>
      </c>
      <c r="W71" s="257">
        <v>0.76813260926382831</v>
      </c>
      <c r="X71" s="257">
        <f>1</f>
        <v>1</v>
      </c>
      <c r="Y71" s="258">
        <v>1</v>
      </c>
      <c r="Z71" s="258">
        <v>0.1798893988699258</v>
      </c>
      <c r="AA71" s="280">
        <v>0</v>
      </c>
      <c r="AB71" s="258">
        <v>0.78759999261105451</v>
      </c>
      <c r="AC71" s="258">
        <v>1</v>
      </c>
      <c r="AD71" s="258">
        <v>1</v>
      </c>
      <c r="AE71" s="258">
        <v>5.6018096756789488E-13</v>
      </c>
      <c r="AF71" s="258">
        <v>0</v>
      </c>
      <c r="AG71" s="258">
        <v>0</v>
      </c>
      <c r="AH71" s="258">
        <f>'Datos Modificaciones Bus Europa'!G73</f>
        <v>162.98699999999999</v>
      </c>
      <c r="AI71" s="87">
        <f>'Datos Modificaciones Bus Europa'!F73</f>
        <v>133.35299999999998</v>
      </c>
      <c r="AJ71" s="280">
        <v>0.25410783626268946</v>
      </c>
    </row>
    <row r="72" spans="1:36" s="87" customFormat="1" ht="13" x14ac:dyDescent="0.3">
      <c r="A72" s="257">
        <v>0</v>
      </c>
      <c r="B72" s="257">
        <v>0</v>
      </c>
      <c r="C72" s="257">
        <v>1.8721867E-2</v>
      </c>
      <c r="D72" s="257">
        <v>0.43999983757400535</v>
      </c>
      <c r="E72" s="257">
        <v>0.25700000000000001</v>
      </c>
      <c r="F72" s="257">
        <v>1</v>
      </c>
      <c r="G72" s="257">
        <v>0</v>
      </c>
      <c r="H72" s="257">
        <v>0.68245451314546257</v>
      </c>
      <c r="I72" s="257">
        <v>2.1822852760736196E-2</v>
      </c>
      <c r="J72" s="87">
        <v>0</v>
      </c>
      <c r="K72" s="87">
        <v>1.5494225460122697E-2</v>
      </c>
      <c r="L72" s="257">
        <v>0</v>
      </c>
      <c r="M72" s="257">
        <v>5.6000000000000001E-2</v>
      </c>
      <c r="N72" s="257">
        <v>0.12</v>
      </c>
      <c r="O72" s="257">
        <v>0.5918811449906658</v>
      </c>
      <c r="P72" s="257">
        <v>0.84</v>
      </c>
      <c r="Q72" s="257">
        <v>1</v>
      </c>
      <c r="R72" s="257">
        <v>0</v>
      </c>
      <c r="S72" s="257">
        <v>0.82634348588741824</v>
      </c>
      <c r="T72" s="257">
        <v>0.10923230449621606</v>
      </c>
      <c r="U72" s="257">
        <v>0</v>
      </c>
      <c r="V72" s="87">
        <v>7.7554936192313392E-2</v>
      </c>
      <c r="W72" s="257">
        <v>0.76813260926382831</v>
      </c>
      <c r="X72" s="257">
        <f>1</f>
        <v>1</v>
      </c>
      <c r="Y72" s="258">
        <v>1</v>
      </c>
      <c r="Z72" s="258">
        <v>0.33394431628704541</v>
      </c>
      <c r="AA72" s="280">
        <v>0</v>
      </c>
      <c r="AB72" s="258">
        <v>0.78759999261105451</v>
      </c>
      <c r="AC72" s="258">
        <v>1</v>
      </c>
      <c r="AD72" s="258">
        <v>1</v>
      </c>
      <c r="AE72" s="258">
        <v>0</v>
      </c>
      <c r="AF72" s="258">
        <v>0</v>
      </c>
      <c r="AG72" s="258">
        <v>0</v>
      </c>
      <c r="AH72" s="258">
        <f>'Datos Modificaciones Bus Europa'!G74</f>
        <v>162.98699999999999</v>
      </c>
      <c r="AI72" s="87">
        <f>'Datos Modificaciones Bus Europa'!F74</f>
        <v>133.35299999999998</v>
      </c>
      <c r="AJ72" s="280">
        <v>0.15168509691167537</v>
      </c>
    </row>
    <row r="73" spans="1:36" s="87" customFormat="1" ht="13" x14ac:dyDescent="0.3">
      <c r="A73" s="257">
        <v>0</v>
      </c>
      <c r="B73" s="257">
        <v>0</v>
      </c>
      <c r="C73" s="257">
        <v>1.9438409E-2</v>
      </c>
      <c r="D73" s="257">
        <v>0.43199995127220159</v>
      </c>
      <c r="E73" s="257">
        <v>0.25700000000000001</v>
      </c>
      <c r="F73" s="257">
        <v>1</v>
      </c>
      <c r="G73" s="257">
        <v>0</v>
      </c>
      <c r="H73" s="257">
        <v>0.68245451314546257</v>
      </c>
      <c r="I73" s="257">
        <v>2.2658067484662578E-2</v>
      </c>
      <c r="J73" s="87">
        <v>0</v>
      </c>
      <c r="K73" s="87">
        <v>1.6087227914110429E-2</v>
      </c>
      <c r="L73" s="257">
        <v>0</v>
      </c>
      <c r="M73" s="257">
        <v>5.1000000000000004E-2</v>
      </c>
      <c r="N73" s="257">
        <v>0.109</v>
      </c>
      <c r="O73" s="257">
        <v>0.58858182949595517</v>
      </c>
      <c r="P73" s="257">
        <v>0.84</v>
      </c>
      <c r="Q73" s="257">
        <v>1</v>
      </c>
      <c r="R73" s="257">
        <v>0</v>
      </c>
      <c r="S73" s="257">
        <v>0.82634348588741824</v>
      </c>
      <c r="T73" s="257">
        <v>0.10407686600385814</v>
      </c>
      <c r="U73" s="257">
        <v>0</v>
      </c>
      <c r="V73" s="87">
        <v>7.3894574862739287E-2</v>
      </c>
      <c r="W73" s="257">
        <v>0.97089913302208564</v>
      </c>
      <c r="X73" s="257">
        <f>1</f>
        <v>1</v>
      </c>
      <c r="Y73" s="258">
        <v>1</v>
      </c>
      <c r="Z73" s="258">
        <v>0.29240005938043201</v>
      </c>
      <c r="AA73" s="280">
        <v>0</v>
      </c>
      <c r="AB73" s="258">
        <v>0.78759999261105451</v>
      </c>
      <c r="AC73" s="258">
        <v>1</v>
      </c>
      <c r="AD73" s="258">
        <v>1</v>
      </c>
      <c r="AE73" s="258">
        <v>0</v>
      </c>
      <c r="AF73" s="258">
        <v>2.2238927577213148E-17</v>
      </c>
      <c r="AG73" s="258">
        <v>0</v>
      </c>
      <c r="AH73" s="258">
        <f>'Datos Modificaciones Bus Europa'!G75</f>
        <v>160.78700000000001</v>
      </c>
      <c r="AI73" s="87">
        <f>'Datos Modificaciones Bus Europa'!F75</f>
        <v>131.553</v>
      </c>
      <c r="AJ73" s="280">
        <v>0.17952627439433219</v>
      </c>
    </row>
    <row r="74" spans="1:36" s="87" customFormat="1" ht="13" x14ac:dyDescent="0.3">
      <c r="A74" s="257">
        <v>0</v>
      </c>
      <c r="B74" s="257">
        <v>0</v>
      </c>
      <c r="C74" s="257">
        <v>2.2797543E-2</v>
      </c>
      <c r="D74" s="257">
        <v>0.40799988630180378</v>
      </c>
      <c r="E74" s="257">
        <v>0.25700000000000001</v>
      </c>
      <c r="F74" s="257">
        <v>0.74814287734839369</v>
      </c>
      <c r="G74" s="257">
        <v>0</v>
      </c>
      <c r="H74" s="257">
        <v>0.68245451314546257</v>
      </c>
      <c r="I74" s="257">
        <v>2.6573588957055215E-2</v>
      </c>
      <c r="J74" s="87">
        <v>0</v>
      </c>
      <c r="K74" s="87">
        <v>1.8867248159509201E-2</v>
      </c>
      <c r="L74" s="257">
        <v>0</v>
      </c>
      <c r="M74" s="257">
        <v>4.8999999999999995E-2</v>
      </c>
      <c r="N74" s="257">
        <v>0.10199999999999999</v>
      </c>
      <c r="O74" s="257">
        <v>0.53292159303049158</v>
      </c>
      <c r="P74" s="257">
        <v>0.84</v>
      </c>
      <c r="Q74" s="257">
        <v>1</v>
      </c>
      <c r="R74" s="257">
        <v>0</v>
      </c>
      <c r="S74" s="257">
        <v>0.82634348588741824</v>
      </c>
      <c r="T74" s="257">
        <v>0.10053004896868971</v>
      </c>
      <c r="U74" s="257">
        <v>0</v>
      </c>
      <c r="V74" s="87">
        <v>7.1376334767769695E-2</v>
      </c>
      <c r="W74" s="257">
        <v>0.97089913302208564</v>
      </c>
      <c r="X74" s="257">
        <f>1</f>
        <v>1</v>
      </c>
      <c r="Y74" s="258">
        <v>1</v>
      </c>
      <c r="Z74" s="258">
        <v>0.27429636860559276</v>
      </c>
      <c r="AA74" s="280">
        <v>0</v>
      </c>
      <c r="AB74" s="258">
        <v>0.78759999261105451</v>
      </c>
      <c r="AC74" s="258">
        <v>1</v>
      </c>
      <c r="AD74" s="258">
        <v>1</v>
      </c>
      <c r="AE74" s="258">
        <v>6.0363411558102693E-13</v>
      </c>
      <c r="AF74" s="258">
        <v>0</v>
      </c>
      <c r="AG74" s="258">
        <v>0</v>
      </c>
      <c r="AH74" s="258">
        <f>'Datos Modificaciones Bus Europa'!G76</f>
        <v>160.78700000000001</v>
      </c>
      <c r="AI74" s="87">
        <f>'Datos Modificaciones Bus Europa'!F76</f>
        <v>131.553</v>
      </c>
      <c r="AJ74" s="280">
        <v>0.19166034520590453</v>
      </c>
    </row>
    <row r="75" spans="1:36" s="87" customFormat="1" ht="13" x14ac:dyDescent="0.3">
      <c r="A75" s="257">
        <v>0</v>
      </c>
      <c r="B75" s="257">
        <v>0</v>
      </c>
      <c r="C75" s="257">
        <v>2.6731528000000001E-2</v>
      </c>
      <c r="D75" s="257">
        <v>0.39899986193790454</v>
      </c>
      <c r="E75" s="257">
        <v>0.25700000000000001</v>
      </c>
      <c r="F75" s="257">
        <v>0.66096380210570727</v>
      </c>
      <c r="G75" s="257">
        <v>0</v>
      </c>
      <c r="H75" s="257">
        <v>0.68245451314546257</v>
      </c>
      <c r="I75" s="257">
        <v>3.115920245398773E-2</v>
      </c>
      <c r="J75" s="87">
        <v>0</v>
      </c>
      <c r="K75" s="87">
        <v>2.212303374233129E-2</v>
      </c>
      <c r="L75" s="257">
        <v>0</v>
      </c>
      <c r="M75" s="257">
        <v>4.7999999999999994E-2</v>
      </c>
      <c r="N75" s="257">
        <v>9.5000000000000001E-2</v>
      </c>
      <c r="O75" s="257">
        <v>0.52842688238954572</v>
      </c>
      <c r="P75" s="257">
        <v>0.84</v>
      </c>
      <c r="Q75" s="257">
        <v>1</v>
      </c>
      <c r="R75" s="257">
        <v>0</v>
      </c>
      <c r="S75" s="257">
        <v>0.82634348588741824</v>
      </c>
      <c r="T75" s="257">
        <v>9.4340109808576947E-2</v>
      </c>
      <c r="U75" s="257">
        <v>0</v>
      </c>
      <c r="V75" s="87">
        <v>6.6981477964089639E-2</v>
      </c>
      <c r="W75" s="257">
        <v>0.97089913302208564</v>
      </c>
      <c r="X75" s="257">
        <f>1</f>
        <v>1</v>
      </c>
      <c r="Y75" s="258">
        <v>1</v>
      </c>
      <c r="Z75" s="258">
        <v>0.26737792093064466</v>
      </c>
      <c r="AA75" s="280">
        <v>0</v>
      </c>
      <c r="AB75" s="258">
        <v>0.78759999261105451</v>
      </c>
      <c r="AC75" s="258">
        <v>1</v>
      </c>
      <c r="AD75" s="258">
        <v>1</v>
      </c>
      <c r="AE75" s="258">
        <v>2.5479536783586019E-3</v>
      </c>
      <c r="AF75" s="258">
        <v>0</v>
      </c>
      <c r="AG75" s="258">
        <v>0</v>
      </c>
      <c r="AH75" s="258">
        <f>'Datos Modificaciones Bus Europa'!G77</f>
        <v>81.058999999999997</v>
      </c>
      <c r="AI75" s="87">
        <f>'Datos Modificaciones Bus Europa'!F77</f>
        <v>66.320999999999998</v>
      </c>
      <c r="AJ75" s="280">
        <v>0.19629679182849516</v>
      </c>
    </row>
    <row r="76" spans="1:36" s="87" customFormat="1" ht="13" x14ac:dyDescent="0.3">
      <c r="A76" s="257">
        <v>0</v>
      </c>
      <c r="B76" s="257">
        <v>0</v>
      </c>
      <c r="C76" s="257">
        <v>3.2651092999999999E-2</v>
      </c>
      <c r="D76" s="257">
        <v>0.39800012994079575</v>
      </c>
      <c r="E76" s="257">
        <v>0.25700000000000001</v>
      </c>
      <c r="F76" s="257">
        <v>0.51019485879941029</v>
      </c>
      <c r="G76" s="257">
        <v>0</v>
      </c>
      <c r="H76" s="257">
        <v>0.68245451314546257</v>
      </c>
      <c r="I76" s="257">
        <v>3.8059233128834358E-2</v>
      </c>
      <c r="J76" s="87">
        <v>0</v>
      </c>
      <c r="K76" s="87">
        <v>2.7022055521472396E-2</v>
      </c>
      <c r="L76" s="257">
        <v>0</v>
      </c>
      <c r="M76" s="257">
        <v>4.6999999999999993E-2</v>
      </c>
      <c r="N76" s="257">
        <v>9.2999999999999999E-2</v>
      </c>
      <c r="O76" s="257">
        <v>0.52615930304915992</v>
      </c>
      <c r="P76" s="257">
        <v>0.84</v>
      </c>
      <c r="Q76" s="257">
        <v>1</v>
      </c>
      <c r="R76" s="257">
        <v>0</v>
      </c>
      <c r="S76" s="257">
        <v>0.82634348588741824</v>
      </c>
      <c r="T76" s="257">
        <v>9.3466018697136069E-2</v>
      </c>
      <c r="U76" s="257">
        <v>0</v>
      </c>
      <c r="V76" s="87">
        <v>6.6360873274966606E-2</v>
      </c>
      <c r="W76" s="257">
        <v>0.97089913302208564</v>
      </c>
      <c r="X76" s="257">
        <f>1</f>
        <v>1</v>
      </c>
      <c r="Y76" s="258">
        <v>1</v>
      </c>
      <c r="Z76" s="258">
        <v>0.24505473993081206</v>
      </c>
      <c r="AA76" s="280">
        <v>0</v>
      </c>
      <c r="AB76" s="258">
        <v>0.78759999261105451</v>
      </c>
      <c r="AC76" s="258">
        <v>1</v>
      </c>
      <c r="AD76" s="258">
        <v>1</v>
      </c>
      <c r="AE76" s="258">
        <v>4.1769009913507765E-3</v>
      </c>
      <c r="AF76" s="258">
        <v>0</v>
      </c>
      <c r="AG76" s="258">
        <v>0</v>
      </c>
      <c r="AH76" s="258">
        <f>'Datos Modificaciones Bus Europa'!G78</f>
        <v>81.058999999999997</v>
      </c>
      <c r="AI76" s="87">
        <f>'Datos Modificaciones Bus Europa'!F78</f>
        <v>66.320999999999998</v>
      </c>
      <c r="AJ76" s="280">
        <v>0.21125682939977436</v>
      </c>
    </row>
    <row r="77" spans="1:36" s="87" customFormat="1" ht="13" x14ac:dyDescent="0.3">
      <c r="A77" s="257">
        <v>0</v>
      </c>
      <c r="B77" s="257">
        <v>0</v>
      </c>
      <c r="C77" s="257">
        <v>4.0581737999999999E-2</v>
      </c>
      <c r="D77" s="257">
        <v>0.3959998538166048</v>
      </c>
      <c r="E77" s="257">
        <v>0.25700000000000001</v>
      </c>
      <c r="F77" s="257">
        <v>0.4687617480774009</v>
      </c>
      <c r="G77" s="257">
        <v>0</v>
      </c>
      <c r="H77" s="257">
        <v>0.68245451314546257</v>
      </c>
      <c r="I77" s="257">
        <v>4.7303466257668715E-2</v>
      </c>
      <c r="J77" s="87">
        <v>0</v>
      </c>
      <c r="K77" s="87">
        <v>3.3585461042944784E-2</v>
      </c>
      <c r="L77" s="257">
        <v>0</v>
      </c>
      <c r="M77" s="257">
        <v>4.2999999999999997E-2</v>
      </c>
      <c r="N77" s="257">
        <v>9.2999999999999999E-2</v>
      </c>
      <c r="O77" s="257">
        <v>0.52646919726197883</v>
      </c>
      <c r="P77" s="257">
        <v>0.84</v>
      </c>
      <c r="Q77" s="257">
        <v>1</v>
      </c>
      <c r="R77" s="257">
        <v>0</v>
      </c>
      <c r="S77" s="257">
        <v>0.82634348588741824</v>
      </c>
      <c r="T77" s="257">
        <v>9.4142157590146908E-2</v>
      </c>
      <c r="U77" s="257">
        <v>0</v>
      </c>
      <c r="V77" s="87">
        <v>6.6840931889004307E-2</v>
      </c>
      <c r="W77" s="257">
        <v>0.97089913302208564</v>
      </c>
      <c r="X77" s="257">
        <f>1</f>
        <v>1</v>
      </c>
      <c r="Y77" s="258">
        <v>1</v>
      </c>
      <c r="Z77" s="258">
        <v>0.21254024555605594</v>
      </c>
      <c r="AA77" s="280">
        <v>0</v>
      </c>
      <c r="AB77" s="258">
        <v>0.78759999261105451</v>
      </c>
      <c r="AC77" s="258">
        <v>1</v>
      </c>
      <c r="AD77" s="258">
        <v>1</v>
      </c>
      <c r="AE77" s="258">
        <v>4.6187036337349057E-3</v>
      </c>
      <c r="AF77" s="258">
        <v>0</v>
      </c>
      <c r="AG77" s="258">
        <v>0</v>
      </c>
      <c r="AH77" s="258">
        <f>'Datos Modificaciones Bus Europa'!G79</f>
        <v>81.058999999999997</v>
      </c>
      <c r="AI77" s="87">
        <f>'Datos Modificaciones Bus Europa'!F79</f>
        <v>66.320999999999998</v>
      </c>
      <c r="AJ77" s="280">
        <v>0.23304664768154817</v>
      </c>
    </row>
    <row r="78" spans="1:36" s="87" customFormat="1" ht="13" x14ac:dyDescent="0.3">
      <c r="A78" s="257">
        <v>0</v>
      </c>
      <c r="B78" s="257">
        <v>0</v>
      </c>
      <c r="C78" s="257">
        <v>5.0982284000000003E-2</v>
      </c>
      <c r="D78" s="257">
        <v>0.40199987005920429</v>
      </c>
      <c r="E78" s="257">
        <v>0.25700000000000001</v>
      </c>
      <c r="F78" s="257">
        <v>0.49873879940208682</v>
      </c>
      <c r="G78" s="257">
        <v>0</v>
      </c>
      <c r="H78" s="257">
        <v>0.68245451314546257</v>
      </c>
      <c r="I78" s="257">
        <v>5.9426687116564417E-2</v>
      </c>
      <c r="J78" s="87">
        <v>0</v>
      </c>
      <c r="K78" s="87">
        <v>4.2192947852760739E-2</v>
      </c>
      <c r="L78" s="257">
        <v>0</v>
      </c>
      <c r="M78" s="257">
        <v>3.9E-2</v>
      </c>
      <c r="N78" s="257">
        <v>9.9000000000000005E-2</v>
      </c>
      <c r="O78" s="257">
        <v>0.52788923459863102</v>
      </c>
      <c r="P78" s="257">
        <v>0.84</v>
      </c>
      <c r="Q78" s="257">
        <v>1</v>
      </c>
      <c r="R78" s="257">
        <v>0</v>
      </c>
      <c r="S78" s="257">
        <v>0.82634348588741824</v>
      </c>
      <c r="T78" s="257">
        <v>9.7128060543107297E-2</v>
      </c>
      <c r="U78" s="257">
        <v>0</v>
      </c>
      <c r="V78" s="87">
        <v>6.8960922985606174E-2</v>
      </c>
      <c r="W78" s="257">
        <v>0.97089913302208564</v>
      </c>
      <c r="X78" s="257">
        <f>1</f>
        <v>1</v>
      </c>
      <c r="Y78" s="258">
        <v>1</v>
      </c>
      <c r="Z78" s="258">
        <v>0.16932165003848007</v>
      </c>
      <c r="AA78" s="280">
        <v>0</v>
      </c>
      <c r="AB78" s="258">
        <v>0.78759999261105451</v>
      </c>
      <c r="AC78" s="258">
        <v>1</v>
      </c>
      <c r="AD78" s="258">
        <v>1</v>
      </c>
      <c r="AE78" s="258">
        <v>4.6183482011989841E-3</v>
      </c>
      <c r="AF78" s="258">
        <v>0</v>
      </c>
      <c r="AG78" s="258">
        <v>0</v>
      </c>
      <c r="AH78" s="258">
        <f>'Datos Modificaciones Bus Europa'!G80</f>
        <v>81.058999999999997</v>
      </c>
      <c r="AI78" s="87">
        <f>'Datos Modificaciones Bus Europa'!F80</f>
        <v>66.320999999999998</v>
      </c>
      <c r="AJ78" s="280">
        <v>0.26119164230200603</v>
      </c>
    </row>
    <row r="79" spans="1:36" s="87" customFormat="1" ht="13" x14ac:dyDescent="0.3">
      <c r="A79" s="257">
        <v>0</v>
      </c>
      <c r="B79" s="257">
        <v>0</v>
      </c>
      <c r="C79" s="257">
        <v>5.9373763000000003E-2</v>
      </c>
      <c r="D79" s="257">
        <v>0.40799988630180378</v>
      </c>
      <c r="E79" s="257">
        <v>0.25700000000000001</v>
      </c>
      <c r="F79" s="257">
        <v>0.76327361205911803</v>
      </c>
      <c r="G79" s="257">
        <v>0</v>
      </c>
      <c r="H79" s="257">
        <v>0.68245451314546257</v>
      </c>
      <c r="I79" s="257">
        <v>6.9208098159509207E-2</v>
      </c>
      <c r="J79" s="87">
        <v>0</v>
      </c>
      <c r="K79" s="87">
        <v>4.9137749693251534E-2</v>
      </c>
      <c r="L79" s="257">
        <v>0</v>
      </c>
      <c r="M79" s="257">
        <v>3.9E-2</v>
      </c>
      <c r="N79" s="257">
        <v>0.106</v>
      </c>
      <c r="O79" s="257">
        <v>0.54071935283136285</v>
      </c>
      <c r="P79" s="257">
        <v>0.84</v>
      </c>
      <c r="Q79" s="257">
        <v>1</v>
      </c>
      <c r="R79" s="257">
        <v>0</v>
      </c>
      <c r="S79" s="257">
        <v>0.82634348588741824</v>
      </c>
      <c r="T79" s="257">
        <v>0.10142728891526934</v>
      </c>
      <c r="U79" s="257">
        <v>0</v>
      </c>
      <c r="V79" s="87">
        <v>7.2013375129841226E-2</v>
      </c>
      <c r="W79" s="257">
        <v>0.97089913302208564</v>
      </c>
      <c r="X79" s="257">
        <f>1</f>
        <v>1</v>
      </c>
      <c r="Y79" s="258">
        <v>1</v>
      </c>
      <c r="Z79" s="258">
        <v>4.1559052109463306E-2</v>
      </c>
      <c r="AA79" s="280">
        <v>0</v>
      </c>
      <c r="AB79" s="258">
        <v>0.78759999261105451</v>
      </c>
      <c r="AC79" s="258">
        <v>1</v>
      </c>
      <c r="AD79" s="258">
        <v>1</v>
      </c>
      <c r="AE79" s="258">
        <v>2.2959499250524971E-3</v>
      </c>
      <c r="AF79" s="258">
        <v>0</v>
      </c>
      <c r="AG79" s="258">
        <v>0</v>
      </c>
      <c r="AH79" s="258">
        <f>'Datos Modificaciones Bus Europa'!G81</f>
        <v>160.78700000000001</v>
      </c>
      <c r="AI79" s="87">
        <f>'Datos Modificaciones Bus Europa'!F81</f>
        <v>131.553</v>
      </c>
      <c r="AJ79" s="280">
        <v>0.34517614514128342</v>
      </c>
    </row>
    <row r="80" spans="1:36" s="87" customFormat="1" ht="13" x14ac:dyDescent="0.3">
      <c r="A80" s="257">
        <v>0</v>
      </c>
      <c r="B80" s="257">
        <v>0</v>
      </c>
      <c r="C80" s="257">
        <v>6.6060953000000006E-2</v>
      </c>
      <c r="D80" s="257">
        <v>0.41200003248519895</v>
      </c>
      <c r="E80" s="257">
        <v>0.25700000000000001</v>
      </c>
      <c r="F80" s="257">
        <v>1</v>
      </c>
      <c r="G80" s="257">
        <v>0</v>
      </c>
      <c r="H80" s="257">
        <v>0.68245451314546257</v>
      </c>
      <c r="I80" s="257">
        <v>7.7002914110429449E-2</v>
      </c>
      <c r="J80" s="87">
        <v>0</v>
      </c>
      <c r="K80" s="87">
        <v>5.4672069018404906E-2</v>
      </c>
      <c r="L80" s="257">
        <v>0</v>
      </c>
      <c r="M80" s="257">
        <v>4.5999999999999999E-2</v>
      </c>
      <c r="N80" s="257">
        <v>0.115</v>
      </c>
      <c r="O80" s="257">
        <v>0.54252706907280646</v>
      </c>
      <c r="P80" s="257">
        <v>0.84</v>
      </c>
      <c r="Q80" s="257">
        <v>1</v>
      </c>
      <c r="R80" s="257">
        <v>0</v>
      </c>
      <c r="S80" s="257">
        <v>0.82634348588741824</v>
      </c>
      <c r="T80" s="257">
        <v>0.10650949695800564</v>
      </c>
      <c r="U80" s="257">
        <v>0</v>
      </c>
      <c r="V80" s="87">
        <v>7.5621742840184011E-2</v>
      </c>
      <c r="W80" s="257">
        <v>0.97089913302208564</v>
      </c>
      <c r="X80" s="257">
        <f>1</f>
        <v>1</v>
      </c>
      <c r="Y80" s="258">
        <v>1</v>
      </c>
      <c r="Z80" s="258">
        <v>0</v>
      </c>
      <c r="AA80" s="280">
        <v>0.11249586530765628</v>
      </c>
      <c r="AB80" s="258">
        <v>0.78759999261105451</v>
      </c>
      <c r="AC80" s="258">
        <v>1</v>
      </c>
      <c r="AD80" s="258">
        <v>1</v>
      </c>
      <c r="AE80" s="258">
        <v>0</v>
      </c>
      <c r="AF80" s="258">
        <v>0</v>
      </c>
      <c r="AG80" s="258">
        <v>0</v>
      </c>
      <c r="AH80" s="258">
        <f>'Datos Modificaciones Bus Europa'!G82</f>
        <v>160.809</v>
      </c>
      <c r="AI80" s="87">
        <f>'Datos Modificaciones Bus Europa'!F82</f>
        <v>131.571</v>
      </c>
      <c r="AJ80" s="280">
        <v>0.44759888449130908</v>
      </c>
    </row>
    <row r="81" spans="1:36" s="87" customFormat="1" ht="13" x14ac:dyDescent="0.3">
      <c r="A81" s="257">
        <v>0</v>
      </c>
      <c r="B81" s="257">
        <v>0</v>
      </c>
      <c r="C81" s="257">
        <v>6.9969826999999998E-2</v>
      </c>
      <c r="D81" s="257">
        <v>0.4150000406064987</v>
      </c>
      <c r="E81" s="257">
        <v>0.25700000000000001</v>
      </c>
      <c r="F81" s="257">
        <v>1</v>
      </c>
      <c r="G81" s="257">
        <v>0</v>
      </c>
      <c r="H81" s="257">
        <v>0.68245451314546257</v>
      </c>
      <c r="I81" s="257">
        <v>8.1559233128834355E-2</v>
      </c>
      <c r="J81" s="87">
        <v>0</v>
      </c>
      <c r="K81" s="87">
        <v>5.7907055521472392E-2</v>
      </c>
      <c r="L81" s="257">
        <v>0</v>
      </c>
      <c r="M81" s="257">
        <v>5.7999999999999996E-2</v>
      </c>
      <c r="N81" s="257">
        <v>0.12</v>
      </c>
      <c r="O81" s="257">
        <v>0.57488301182327317</v>
      </c>
      <c r="P81" s="257">
        <v>0.84</v>
      </c>
      <c r="Q81" s="257">
        <v>1</v>
      </c>
      <c r="R81" s="257">
        <v>0</v>
      </c>
      <c r="S81" s="257">
        <v>0.82634348588741824</v>
      </c>
      <c r="T81" s="257">
        <v>0.10783350645496365</v>
      </c>
      <c r="U81" s="257">
        <v>0</v>
      </c>
      <c r="V81" s="87">
        <v>7.6561789583024176E-2</v>
      </c>
      <c r="W81" s="257">
        <v>0.97089913302208564</v>
      </c>
      <c r="X81" s="257">
        <f>1</f>
        <v>1</v>
      </c>
      <c r="Y81" s="258">
        <v>1</v>
      </c>
      <c r="Z81" s="258">
        <v>0</v>
      </c>
      <c r="AA81" s="280">
        <v>0.26655078272330085</v>
      </c>
      <c r="AB81" s="258">
        <v>0.78759999261105451</v>
      </c>
      <c r="AC81" s="258">
        <v>1</v>
      </c>
      <c r="AD81" s="258">
        <v>1</v>
      </c>
      <c r="AE81" s="258">
        <v>0</v>
      </c>
      <c r="AF81" s="258">
        <v>0</v>
      </c>
      <c r="AG81" s="258">
        <v>0</v>
      </c>
      <c r="AH81" s="258">
        <f>'Datos Modificaciones Bus Europa'!G83</f>
        <v>163.00900000000001</v>
      </c>
      <c r="AI81" s="87">
        <f>'Datos Modificaciones Bus Europa'!F83</f>
        <v>133.37100000000001</v>
      </c>
      <c r="AJ81" s="280">
        <v>0.55002162384133468</v>
      </c>
    </row>
    <row r="82" spans="1:36" s="87" customFormat="1" ht="13" x14ac:dyDescent="0.3">
      <c r="A82" s="257">
        <v>0</v>
      </c>
      <c r="B82" s="257">
        <v>0</v>
      </c>
      <c r="C82" s="257">
        <v>7.8754295000000002E-2</v>
      </c>
      <c r="D82" s="257">
        <v>0.43999983757400535</v>
      </c>
      <c r="E82" s="257">
        <v>0.25700000000000001</v>
      </c>
      <c r="F82" s="257">
        <v>1</v>
      </c>
      <c r="G82" s="257">
        <v>0</v>
      </c>
      <c r="H82" s="257">
        <v>0.68245451314546257</v>
      </c>
      <c r="I82" s="257">
        <v>9.5796932515337427E-2</v>
      </c>
      <c r="J82" s="87">
        <v>0</v>
      </c>
      <c r="K82" s="87">
        <v>6.8015822085889563E-2</v>
      </c>
      <c r="L82" s="257">
        <v>0</v>
      </c>
      <c r="M82" s="257">
        <v>7.4999999999999997E-2</v>
      </c>
      <c r="N82" s="257">
        <v>0.126</v>
      </c>
      <c r="O82" s="257">
        <v>0.58355444928438083</v>
      </c>
      <c r="P82" s="257">
        <v>0.84</v>
      </c>
      <c r="Q82" s="257">
        <v>1</v>
      </c>
      <c r="R82" s="257">
        <v>0</v>
      </c>
      <c r="S82" s="257">
        <v>0.82634348588741824</v>
      </c>
      <c r="T82" s="257">
        <v>0.11039642380175101</v>
      </c>
      <c r="U82" s="257">
        <v>0</v>
      </c>
      <c r="V82" s="87">
        <v>7.8381460899243208E-2</v>
      </c>
      <c r="W82" s="257">
        <v>0.97089913302208564</v>
      </c>
      <c r="X82" s="257">
        <f>1</f>
        <v>1</v>
      </c>
      <c r="Y82" s="258">
        <v>1</v>
      </c>
      <c r="Z82" s="258">
        <v>0</v>
      </c>
      <c r="AA82" s="280">
        <v>0.42067353272214492</v>
      </c>
      <c r="AB82" s="258">
        <v>0.78759999261105451</v>
      </c>
      <c r="AC82" s="258">
        <v>1</v>
      </c>
      <c r="AD82" s="258">
        <v>1</v>
      </c>
      <c r="AE82" s="258">
        <v>0</v>
      </c>
      <c r="AF82" s="258">
        <v>0</v>
      </c>
      <c r="AG82" s="258">
        <v>0</v>
      </c>
      <c r="AH82" s="258">
        <f>'Datos Modificaciones Bus Europa'!G84</f>
        <v>163.03100000000003</v>
      </c>
      <c r="AI82" s="87">
        <f>'Datos Modificaciones Bus Europa'!F84</f>
        <v>133.38900000000001</v>
      </c>
      <c r="AJ82" s="280">
        <v>0.65330807439642669</v>
      </c>
    </row>
    <row r="83" spans="1:36" s="87" customFormat="1" ht="13" x14ac:dyDescent="0.3">
      <c r="A83" s="257">
        <v>6.7000000000000004E-2</v>
      </c>
      <c r="B83" s="257">
        <v>2.3E-2</v>
      </c>
      <c r="C83" s="257">
        <v>9.0938508000000001E-2</v>
      </c>
      <c r="D83" s="257">
        <v>0.44200011369819631</v>
      </c>
      <c r="E83" s="257">
        <v>0.25700000000000001</v>
      </c>
      <c r="F83" s="257">
        <v>0.63331152830054149</v>
      </c>
      <c r="G83" s="257">
        <v>0</v>
      </c>
      <c r="H83" s="257">
        <v>0.68245451314546257</v>
      </c>
      <c r="I83" s="257">
        <v>0.19278641104294481</v>
      </c>
      <c r="J83" s="87">
        <v>0</v>
      </c>
      <c r="K83" s="87">
        <v>0.13687835184049083</v>
      </c>
      <c r="L83" s="257">
        <v>0.03</v>
      </c>
      <c r="M83" s="257">
        <v>7.4999999999999997E-2</v>
      </c>
      <c r="N83" s="257">
        <v>0.13100000000000001</v>
      </c>
      <c r="O83" s="257">
        <v>0.59908214063472309</v>
      </c>
      <c r="P83" s="257">
        <v>0.84</v>
      </c>
      <c r="Q83" s="257">
        <v>1</v>
      </c>
      <c r="R83" s="257">
        <v>0</v>
      </c>
      <c r="S83" s="257">
        <v>0.82634348588741824</v>
      </c>
      <c r="T83" s="257">
        <v>0.13459140822080426</v>
      </c>
      <c r="U83" s="257">
        <v>0</v>
      </c>
      <c r="V83" s="87">
        <v>9.5559899836771031E-2</v>
      </c>
      <c r="W83" s="257">
        <v>0.97089913302208564</v>
      </c>
      <c r="X83" s="257">
        <f>1</f>
        <v>1</v>
      </c>
      <c r="Y83" s="258">
        <v>1</v>
      </c>
      <c r="Z83" s="258">
        <v>0</v>
      </c>
      <c r="AA83" s="280">
        <v>0.57479628272098904</v>
      </c>
      <c r="AB83" s="258">
        <v>0.78759999261105451</v>
      </c>
      <c r="AC83" s="258">
        <v>1</v>
      </c>
      <c r="AD83" s="258">
        <v>1</v>
      </c>
      <c r="AE83" s="258">
        <v>0</v>
      </c>
      <c r="AF83" s="258">
        <v>5.9948983465077377E-2</v>
      </c>
      <c r="AG83" s="258">
        <v>0</v>
      </c>
      <c r="AH83" s="258">
        <f>'Datos Modificaciones Bus Europa'!G85</f>
        <v>160.83100000000002</v>
      </c>
      <c r="AI83" s="87">
        <f>'Datos Modificaciones Bus Europa'!F85</f>
        <v>131.589</v>
      </c>
      <c r="AJ83" s="280">
        <v>0.75659452495151869</v>
      </c>
    </row>
    <row r="84" spans="1:36" s="87" customFormat="1" ht="13" x14ac:dyDescent="0.3">
      <c r="A84" s="257">
        <v>0.17</v>
      </c>
      <c r="B84" s="257">
        <v>5.4000000000000006E-2</v>
      </c>
      <c r="C84" s="257">
        <v>0.100598005</v>
      </c>
      <c r="D84" s="257">
        <v>0.42400006497039783</v>
      </c>
      <c r="E84" s="257">
        <v>0.25700000000000001</v>
      </c>
      <c r="F84" s="257">
        <v>0.23203283156840868</v>
      </c>
      <c r="G84" s="257">
        <v>0</v>
      </c>
      <c r="H84" s="257">
        <v>0.68245451314546257</v>
      </c>
      <c r="I84" s="257">
        <v>0.32909684049079757</v>
      </c>
      <c r="J84" s="87">
        <v>0</v>
      </c>
      <c r="K84" s="87">
        <v>0.23365875674846626</v>
      </c>
      <c r="L84" s="257">
        <v>0.124</v>
      </c>
      <c r="M84" s="257">
        <v>4.2999999999999997E-2</v>
      </c>
      <c r="N84" s="257">
        <v>0.13200000000000001</v>
      </c>
      <c r="O84" s="257">
        <v>0.59940945861854389</v>
      </c>
      <c r="P84" s="257">
        <v>0.84</v>
      </c>
      <c r="Q84" s="257">
        <v>1</v>
      </c>
      <c r="R84" s="257">
        <v>0</v>
      </c>
      <c r="S84" s="257">
        <v>0.82634348588741824</v>
      </c>
      <c r="T84" s="257">
        <v>0.21116797744472474</v>
      </c>
      <c r="U84" s="257">
        <v>0</v>
      </c>
      <c r="V84" s="87">
        <v>0.13164211086585548</v>
      </c>
      <c r="W84" s="257">
        <v>0.97089913302208564</v>
      </c>
      <c r="X84" s="257">
        <f>1</f>
        <v>1</v>
      </c>
      <c r="Y84" s="258">
        <v>1</v>
      </c>
      <c r="Z84" s="258">
        <v>0</v>
      </c>
      <c r="AA84" s="280">
        <v>0.72891903271983305</v>
      </c>
      <c r="AB84" s="258">
        <v>0.78759999261105451</v>
      </c>
      <c r="AC84" s="258">
        <v>1</v>
      </c>
      <c r="AD84" s="258">
        <v>1</v>
      </c>
      <c r="AE84" s="258">
        <v>2.3397848930148032E-14</v>
      </c>
      <c r="AF84" s="258">
        <v>4.4095916189306895E-2</v>
      </c>
      <c r="AG84" s="258">
        <v>0</v>
      </c>
      <c r="AH84" s="258">
        <f>'Datos Modificaciones Bus Europa'!G86</f>
        <v>81.103000000000023</v>
      </c>
      <c r="AI84" s="87">
        <f>'Datos Modificaciones Bus Europa'!F86</f>
        <v>66.357000000000014</v>
      </c>
      <c r="AJ84" s="280">
        <v>0.85988097550661058</v>
      </c>
    </row>
    <row r="85" spans="1:36" s="87" customFormat="1" ht="13" x14ac:dyDescent="0.3">
      <c r="A85" s="257">
        <v>0.23699999999999999</v>
      </c>
      <c r="B85" s="257">
        <v>8.5999999999999993E-2</v>
      </c>
      <c r="C85" s="257">
        <v>0.11549854399999999</v>
      </c>
      <c r="D85" s="257">
        <v>0.43399982133140597</v>
      </c>
      <c r="E85" s="257">
        <v>0.25700000000000001</v>
      </c>
      <c r="F85" s="257">
        <v>0</v>
      </c>
      <c r="G85" s="257">
        <v>0.10285171778015502</v>
      </c>
      <c r="H85" s="257">
        <v>0.68245451314546257</v>
      </c>
      <c r="I85" s="257">
        <v>0.43928300613496934</v>
      </c>
      <c r="J85" s="87">
        <v>0</v>
      </c>
      <c r="K85" s="87">
        <v>0.31189093435582821</v>
      </c>
      <c r="L85" s="257">
        <v>0.223</v>
      </c>
      <c r="M85" s="257">
        <v>2.8000000000000001E-2</v>
      </c>
      <c r="N85" s="257">
        <v>0.13</v>
      </c>
      <c r="O85" s="257">
        <v>0.60055320472930929</v>
      </c>
      <c r="P85" s="257">
        <v>0.84</v>
      </c>
      <c r="Q85" s="257">
        <v>1</v>
      </c>
      <c r="R85" s="257">
        <v>0</v>
      </c>
      <c r="S85" s="257">
        <v>0.82634348588741824</v>
      </c>
      <c r="T85" s="257">
        <v>0.29187542662116039</v>
      </c>
      <c r="U85" s="257">
        <v>0</v>
      </c>
      <c r="V85" s="87">
        <v>0.16389912229188308</v>
      </c>
      <c r="W85" s="257">
        <v>0.97089913302208564</v>
      </c>
      <c r="X85" s="257">
        <f>1</f>
        <v>1</v>
      </c>
      <c r="Y85" s="258">
        <v>0</v>
      </c>
      <c r="Z85" s="258">
        <v>0</v>
      </c>
      <c r="AA85" s="280">
        <v>0.88310961530187659</v>
      </c>
      <c r="AB85" s="258">
        <v>0.78759999261105451</v>
      </c>
      <c r="AC85" s="258">
        <v>1</v>
      </c>
      <c r="AD85" s="258">
        <v>1</v>
      </c>
      <c r="AE85" s="258">
        <v>0.18458229412811425</v>
      </c>
      <c r="AF85" s="258">
        <v>0.35040192811595827</v>
      </c>
      <c r="AG85" s="258">
        <v>0</v>
      </c>
      <c r="AH85" s="258">
        <f>'Datos Modificaciones Bus Europa'!G87</f>
        <v>0.17914285714285719</v>
      </c>
      <c r="AI85" s="87">
        <f>'Datos Modificaciones Bus Europa'!F87</f>
        <v>0.1465714285714286</v>
      </c>
      <c r="AJ85" s="280">
        <v>0.96403113726676903</v>
      </c>
    </row>
    <row r="86" spans="1:36" s="87" customFormat="1" ht="13" x14ac:dyDescent="0.3">
      <c r="A86" s="257">
        <v>0.28100000000000003</v>
      </c>
      <c r="B86" s="257">
        <v>0.11199999999999999</v>
      </c>
      <c r="C86" s="257">
        <v>0.13827719199999999</v>
      </c>
      <c r="D86" s="257">
        <v>0.43499995939350139</v>
      </c>
      <c r="E86" s="257">
        <v>0.25700000000000001</v>
      </c>
      <c r="F86" s="257">
        <v>0.20220908756702083</v>
      </c>
      <c r="G86" s="257">
        <v>0</v>
      </c>
      <c r="H86" s="257">
        <v>0.68245451314546257</v>
      </c>
      <c r="I86" s="257">
        <v>0.52280128834355832</v>
      </c>
      <c r="J86" s="87">
        <v>0</v>
      </c>
      <c r="K86" s="87">
        <v>0.3711889147239264</v>
      </c>
      <c r="L86" s="257">
        <v>0.30499999999999994</v>
      </c>
      <c r="M86" s="257">
        <v>4.2999999999999997E-2</v>
      </c>
      <c r="N86" s="257">
        <v>0.13100000000000001</v>
      </c>
      <c r="O86" s="257">
        <v>0.60160360920970757</v>
      </c>
      <c r="P86" s="257">
        <v>0.84</v>
      </c>
      <c r="Q86" s="257">
        <v>1</v>
      </c>
      <c r="R86" s="257">
        <v>0</v>
      </c>
      <c r="S86" s="257">
        <v>0.82634348588741824</v>
      </c>
      <c r="T86" s="257">
        <v>0.35871345897017359</v>
      </c>
      <c r="U86" s="257">
        <v>0</v>
      </c>
      <c r="V86" s="87">
        <v>0.19233093411485386</v>
      </c>
      <c r="W86" s="257">
        <v>0.97089913302208564</v>
      </c>
      <c r="X86" s="257">
        <f>1</f>
        <v>1</v>
      </c>
      <c r="Y86" s="258">
        <v>0</v>
      </c>
      <c r="Z86" s="258">
        <v>0</v>
      </c>
      <c r="AA86" s="280">
        <v>1</v>
      </c>
      <c r="AB86" s="258">
        <v>0.58144570424535469</v>
      </c>
      <c r="AC86" s="258">
        <v>0.79606234071774196</v>
      </c>
      <c r="AD86" s="258">
        <v>0</v>
      </c>
      <c r="AE86" s="258">
        <v>0.39090781989723855</v>
      </c>
      <c r="AF86" s="258">
        <v>0.5240335924689955</v>
      </c>
      <c r="AG86" s="258">
        <v>0.12969298847255353</v>
      </c>
      <c r="AH86" s="258">
        <f>'Datos Modificaciones Bus Europa'!G88</f>
        <v>0.17914285714285719</v>
      </c>
      <c r="AI86" s="87">
        <f>'Datos Modificaciones Bus Europa'!F88</f>
        <v>0.1465714285714286</v>
      </c>
      <c r="AJ86" s="280">
        <v>1</v>
      </c>
    </row>
    <row r="87" spans="1:36" s="87" customFormat="1" ht="13" x14ac:dyDescent="0.3">
      <c r="A87" s="257">
        <v>0.29399999999999998</v>
      </c>
      <c r="B87" s="257">
        <v>0.122</v>
      </c>
      <c r="C87" s="257">
        <v>0.16269359799999999</v>
      </c>
      <c r="D87" s="257">
        <v>0.43000008121299732</v>
      </c>
      <c r="E87" s="257">
        <v>0.25700000000000001</v>
      </c>
      <c r="F87" s="257">
        <v>0</v>
      </c>
      <c r="G87" s="257">
        <v>0</v>
      </c>
      <c r="H87" s="257">
        <v>0.68245451314546257</v>
      </c>
      <c r="I87" s="257">
        <v>0.56261809815950914</v>
      </c>
      <c r="J87" s="87">
        <v>0</v>
      </c>
      <c r="K87" s="87">
        <v>0.39945884969325152</v>
      </c>
      <c r="L87" s="257">
        <v>0.34500000000000003</v>
      </c>
      <c r="M87" s="257">
        <v>0.11499999999999999</v>
      </c>
      <c r="N87" s="257">
        <v>0.154</v>
      </c>
      <c r="O87" s="257">
        <v>0.5866888612321095</v>
      </c>
      <c r="P87" s="257">
        <v>0.84</v>
      </c>
      <c r="Q87" s="257">
        <v>1</v>
      </c>
      <c r="R87" s="257">
        <v>0</v>
      </c>
      <c r="S87" s="257">
        <v>0.82634348588741824</v>
      </c>
      <c r="T87" s="257">
        <v>0.40373549488054605</v>
      </c>
      <c r="U87" s="257">
        <v>0</v>
      </c>
      <c r="V87" s="87">
        <v>0.22650054534278083</v>
      </c>
      <c r="W87" s="257">
        <v>0.97089913302208564</v>
      </c>
      <c r="X87" s="257">
        <f>1</f>
        <v>1</v>
      </c>
      <c r="Y87" s="258">
        <v>0</v>
      </c>
      <c r="Z87" s="258">
        <v>0</v>
      </c>
      <c r="AA87" s="280">
        <v>1</v>
      </c>
      <c r="AB87" s="258">
        <v>0.5814457042453548</v>
      </c>
      <c r="AC87" s="258">
        <v>0</v>
      </c>
      <c r="AD87" s="258">
        <v>0</v>
      </c>
      <c r="AE87" s="258">
        <v>0.25134049449815027</v>
      </c>
      <c r="AF87" s="258">
        <v>0.64474996127975059</v>
      </c>
      <c r="AG87" s="258">
        <v>0.11816899273451772</v>
      </c>
      <c r="AH87" s="258">
        <f>'Datos Modificaciones Bus Europa'!G89</f>
        <v>0.17914285714285719</v>
      </c>
      <c r="AI87" s="87">
        <f>'Datos Modificaciones Bus Europa'!F89</f>
        <v>0.1465714285714286</v>
      </c>
      <c r="AJ87" s="280">
        <v>1</v>
      </c>
    </row>
    <row r="88" spans="1:36" s="87" customFormat="1" ht="13" x14ac:dyDescent="0.3">
      <c r="A88" s="257">
        <v>0.28199999999999997</v>
      </c>
      <c r="B88" s="257">
        <v>0.114</v>
      </c>
      <c r="C88" s="257">
        <v>0.18848293999999999</v>
      </c>
      <c r="D88" s="257">
        <v>0.43199995127220159</v>
      </c>
      <c r="E88" s="257">
        <v>0.25700000000000001</v>
      </c>
      <c r="F88" s="257">
        <v>0</v>
      </c>
      <c r="G88" s="257">
        <v>0</v>
      </c>
      <c r="H88" s="257">
        <v>0.68245451314546257</v>
      </c>
      <c r="I88" s="257">
        <v>0.56248355828220864</v>
      </c>
      <c r="J88" s="87">
        <v>0</v>
      </c>
      <c r="K88" s="87">
        <v>0.39936332638036809</v>
      </c>
      <c r="L88" s="257">
        <v>0.33499999999999996</v>
      </c>
      <c r="M88" s="257">
        <v>0.23800000000000002</v>
      </c>
      <c r="N88" s="257">
        <v>0.193</v>
      </c>
      <c r="O88" s="257">
        <v>0.58425575606720592</v>
      </c>
      <c r="P88" s="257">
        <v>0.84</v>
      </c>
      <c r="Q88" s="257">
        <v>1</v>
      </c>
      <c r="R88" s="257">
        <v>0</v>
      </c>
      <c r="S88" s="257">
        <v>0.82634348588741824</v>
      </c>
      <c r="T88" s="257">
        <v>0.41695548300934854</v>
      </c>
      <c r="U88" s="257">
        <v>0</v>
      </c>
      <c r="V88" s="87">
        <v>0.25684495696690907</v>
      </c>
      <c r="W88" s="257">
        <v>0.97089913302208564</v>
      </c>
      <c r="X88" s="257">
        <f>1</f>
        <v>1</v>
      </c>
      <c r="Y88" s="258">
        <v>0</v>
      </c>
      <c r="Z88" s="258">
        <v>0</v>
      </c>
      <c r="AA88" s="280">
        <v>1</v>
      </c>
      <c r="AB88" s="258">
        <v>0.3687497052821242</v>
      </c>
      <c r="AC88" s="258">
        <v>0</v>
      </c>
      <c r="AD88" s="258">
        <v>1</v>
      </c>
      <c r="AE88" s="258">
        <v>0.26682373568814943</v>
      </c>
      <c r="AF88" s="258">
        <v>0.61898492285603546</v>
      </c>
      <c r="AG88" s="258">
        <v>0</v>
      </c>
      <c r="AH88" s="258">
        <f>'Datos Modificaciones Bus Europa'!G90</f>
        <v>0.17914285714285719</v>
      </c>
      <c r="AI88" s="87">
        <f>'Datos Modificaciones Bus Europa'!F90</f>
        <v>0.1465714285714286</v>
      </c>
      <c r="AJ88" s="280">
        <v>1</v>
      </c>
    </row>
    <row r="89" spans="1:36" s="87" customFormat="1" ht="13" x14ac:dyDescent="0.3">
      <c r="A89" s="257">
        <v>0.255</v>
      </c>
      <c r="B89" s="257">
        <v>0.09</v>
      </c>
      <c r="C89" s="257">
        <v>0.20757709799999999</v>
      </c>
      <c r="D89" s="257">
        <v>0.42400006497039783</v>
      </c>
      <c r="E89" s="257">
        <v>0.25700000000000001</v>
      </c>
      <c r="F89" s="257">
        <v>0</v>
      </c>
      <c r="G89" s="257">
        <v>0</v>
      </c>
      <c r="H89" s="257">
        <v>0.68245451314546257</v>
      </c>
      <c r="I89" s="257">
        <v>0.53294987730061349</v>
      </c>
      <c r="J89" s="87">
        <v>0</v>
      </c>
      <c r="K89" s="87">
        <v>0.37839441288343556</v>
      </c>
      <c r="L89" s="257">
        <v>0.25700000000000001</v>
      </c>
      <c r="M89" s="257">
        <v>0.33099999999999996</v>
      </c>
      <c r="N89" s="257">
        <v>0.23399999999999999</v>
      </c>
      <c r="O89" s="257">
        <v>0.59029184816428126</v>
      </c>
      <c r="P89" s="257">
        <v>0.84</v>
      </c>
      <c r="Q89" s="257">
        <v>1</v>
      </c>
      <c r="R89" s="257">
        <v>0</v>
      </c>
      <c r="S89" s="257">
        <v>0.82634348588741824</v>
      </c>
      <c r="T89" s="257">
        <v>0.37884426472770444</v>
      </c>
      <c r="U89" s="257">
        <v>0</v>
      </c>
      <c r="V89" s="87">
        <v>0.25728623831428993</v>
      </c>
      <c r="W89" s="257">
        <v>0.97089913302208564</v>
      </c>
      <c r="X89" s="257">
        <f>1</f>
        <v>1</v>
      </c>
      <c r="Y89" s="258">
        <v>0.62782949274599997</v>
      </c>
      <c r="Z89" s="258">
        <v>0</v>
      </c>
      <c r="AA89" s="280">
        <v>1</v>
      </c>
      <c r="AB89" s="258">
        <v>0.36845370855874821</v>
      </c>
      <c r="AC89" s="258">
        <v>0</v>
      </c>
      <c r="AD89" s="258">
        <v>1</v>
      </c>
      <c r="AE89" s="258">
        <v>0.19867220567345356</v>
      </c>
      <c r="AF89" s="258">
        <v>0.39120629591199785</v>
      </c>
      <c r="AG89" s="258">
        <v>0</v>
      </c>
      <c r="AH89" s="258">
        <f>'Datos Modificaciones Bus Europa'!G91</f>
        <v>0.17914285714285719</v>
      </c>
      <c r="AI89" s="87">
        <f>'Datos Modificaciones Bus Europa'!F91</f>
        <v>0.1465714285714286</v>
      </c>
      <c r="AJ89" s="280">
        <v>1</v>
      </c>
    </row>
    <row r="90" spans="1:36" s="87" customFormat="1" ht="13" x14ac:dyDescent="0.3">
      <c r="A90" s="257">
        <v>0.189</v>
      </c>
      <c r="B90" s="257">
        <v>5.0999999999999997E-2</v>
      </c>
      <c r="C90" s="257">
        <v>0.21244671500000001</v>
      </c>
      <c r="D90" s="257">
        <v>0.42499979696750673</v>
      </c>
      <c r="E90" s="257">
        <v>0.25700000000000001</v>
      </c>
      <c r="F90" s="257">
        <v>0</v>
      </c>
      <c r="G90" s="257">
        <v>0</v>
      </c>
      <c r="H90" s="257">
        <v>0.68245451314546257</v>
      </c>
      <c r="I90" s="257">
        <v>0.44948757668711659</v>
      </c>
      <c r="J90" s="87">
        <v>0</v>
      </c>
      <c r="K90" s="87">
        <v>0.31913617944785272</v>
      </c>
      <c r="L90" s="257">
        <v>0.15699999999999997</v>
      </c>
      <c r="M90" s="257">
        <v>0.35600000000000004</v>
      </c>
      <c r="N90" s="257">
        <v>0.26700000000000002</v>
      </c>
      <c r="O90" s="257">
        <v>0.59544243932794028</v>
      </c>
      <c r="P90" s="257">
        <v>0.84</v>
      </c>
      <c r="Q90" s="257">
        <v>1</v>
      </c>
      <c r="R90" s="257">
        <v>0</v>
      </c>
      <c r="S90" s="257">
        <v>0.82634348588741824</v>
      </c>
      <c r="T90" s="257">
        <v>0.3169425730820597</v>
      </c>
      <c r="U90" s="257">
        <v>0</v>
      </c>
      <c r="V90" s="87">
        <v>0.22502922688826243</v>
      </c>
      <c r="W90" s="257">
        <v>0.97089913302208564</v>
      </c>
      <c r="X90" s="257">
        <f>1</f>
        <v>1</v>
      </c>
      <c r="Y90" s="258">
        <v>0</v>
      </c>
      <c r="Z90" s="258">
        <v>0</v>
      </c>
      <c r="AA90" s="280">
        <v>1</v>
      </c>
      <c r="AB90" s="258">
        <v>0.78759999261105451</v>
      </c>
      <c r="AC90" s="258">
        <v>0</v>
      </c>
      <c r="AD90" s="258">
        <v>1</v>
      </c>
      <c r="AE90" s="258">
        <v>0</v>
      </c>
      <c r="AF90" s="258">
        <v>0</v>
      </c>
      <c r="AG90" s="258">
        <v>0</v>
      </c>
      <c r="AH90" s="258">
        <f>'Datos Modificaciones Bus Europa'!G92</f>
        <v>1.2791428571428574</v>
      </c>
      <c r="AI90" s="87">
        <f>'Datos Modificaciones Bus Europa'!F92</f>
        <v>1.0465714285714287</v>
      </c>
      <c r="AJ90" s="280">
        <v>1</v>
      </c>
    </row>
    <row r="91" spans="1:36" s="87" customFormat="1" ht="13" x14ac:dyDescent="0.3">
      <c r="A91" s="257">
        <v>5.1999999999999998E-2</v>
      </c>
      <c r="B91" s="257">
        <v>0</v>
      </c>
      <c r="C91" s="257">
        <v>0.20457370999999999</v>
      </c>
      <c r="D91" s="257">
        <v>0.44899986193790453</v>
      </c>
      <c r="E91" s="257">
        <v>0.25700000000000001</v>
      </c>
      <c r="F91" s="257">
        <v>0.23203283156840868</v>
      </c>
      <c r="G91" s="257">
        <v>0</v>
      </c>
      <c r="H91" s="257">
        <v>0.68245451314546257</v>
      </c>
      <c r="I91" s="257">
        <v>0.29873024539877302</v>
      </c>
      <c r="J91" s="87">
        <v>0</v>
      </c>
      <c r="K91" s="87">
        <v>0.21209847423312883</v>
      </c>
      <c r="L91" s="257">
        <v>6.4000000000000001E-2</v>
      </c>
      <c r="M91" s="257">
        <v>0.22</v>
      </c>
      <c r="N91" s="257">
        <v>0.316</v>
      </c>
      <c r="O91" s="257">
        <v>0.60199626633478531</v>
      </c>
      <c r="P91" s="257">
        <v>0.84</v>
      </c>
      <c r="Q91" s="257">
        <v>1</v>
      </c>
      <c r="R91" s="257">
        <v>0</v>
      </c>
      <c r="S91" s="257">
        <v>0.82634348588741824</v>
      </c>
      <c r="T91" s="257">
        <v>0.2780603205223327</v>
      </c>
      <c r="U91" s="257">
        <v>0</v>
      </c>
      <c r="V91" s="87">
        <v>0.19742282757085619</v>
      </c>
      <c r="W91" s="257">
        <v>0.97089913302208564</v>
      </c>
      <c r="X91" s="257">
        <f>1</f>
        <v>1</v>
      </c>
      <c r="Y91" s="258">
        <v>1</v>
      </c>
      <c r="Z91" s="258">
        <v>0</v>
      </c>
      <c r="AA91" s="280">
        <v>1</v>
      </c>
      <c r="AB91" s="258">
        <v>0.6620265367413708</v>
      </c>
      <c r="AC91" s="258">
        <v>1</v>
      </c>
      <c r="AD91" s="258">
        <v>1</v>
      </c>
      <c r="AE91" s="258">
        <v>0</v>
      </c>
      <c r="AF91" s="258">
        <v>0</v>
      </c>
      <c r="AG91" s="258">
        <v>0</v>
      </c>
      <c r="AH91" s="258">
        <f>'Datos Modificaciones Bus Europa'!G93</f>
        <v>81.103000000000023</v>
      </c>
      <c r="AI91" s="87">
        <f>'Datos Modificaciones Bus Europa'!F93</f>
        <v>66.357000000000014</v>
      </c>
      <c r="AJ91" s="280">
        <v>1</v>
      </c>
    </row>
    <row r="92" spans="1:36" s="87" customFormat="1" ht="13" x14ac:dyDescent="0.3">
      <c r="A92" s="257">
        <v>0</v>
      </c>
      <c r="B92" s="257">
        <v>0</v>
      </c>
      <c r="C92" s="257">
        <v>0.22267505300000001</v>
      </c>
      <c r="D92" s="257">
        <v>0.45499987818050402</v>
      </c>
      <c r="E92" s="257">
        <v>0.25700000000000001</v>
      </c>
      <c r="F92" s="257">
        <v>0.23203283156840868</v>
      </c>
      <c r="G92" s="257">
        <v>0</v>
      </c>
      <c r="H92" s="257">
        <v>0.68245451314546257</v>
      </c>
      <c r="I92" s="257">
        <v>0.25960263803680983</v>
      </c>
      <c r="J92" s="87">
        <v>0</v>
      </c>
      <c r="K92" s="87">
        <v>0.18431787300613497</v>
      </c>
      <c r="L92" s="257">
        <v>0</v>
      </c>
      <c r="M92" s="257">
        <v>0.16499999999999998</v>
      </c>
      <c r="N92" s="257">
        <v>0.36399999999999999</v>
      </c>
      <c r="O92" s="257">
        <v>0.61056253889234602</v>
      </c>
      <c r="P92" s="257">
        <v>0.84</v>
      </c>
      <c r="Q92" s="257">
        <v>1</v>
      </c>
      <c r="R92" s="257">
        <v>0</v>
      </c>
      <c r="S92" s="257">
        <v>0.82634348588741824</v>
      </c>
      <c r="T92" s="257">
        <v>0.27129841222733342</v>
      </c>
      <c r="U92" s="257">
        <v>0</v>
      </c>
      <c r="V92" s="87">
        <v>0.19262187268140674</v>
      </c>
      <c r="W92" s="257">
        <v>0.97089913302208564</v>
      </c>
      <c r="X92" s="257">
        <f>1</f>
        <v>1</v>
      </c>
      <c r="Y92" s="258">
        <v>1</v>
      </c>
      <c r="Z92" s="258">
        <v>0</v>
      </c>
      <c r="AA92" s="280">
        <v>1</v>
      </c>
      <c r="AB92" s="258">
        <v>0.78759999261105451</v>
      </c>
      <c r="AC92" s="258">
        <v>1</v>
      </c>
      <c r="AD92" s="258">
        <v>1</v>
      </c>
      <c r="AE92" s="258">
        <v>0</v>
      </c>
      <c r="AF92" s="258">
        <v>0</v>
      </c>
      <c r="AG92" s="258">
        <v>0</v>
      </c>
      <c r="AH92" s="258">
        <f>'Datos Modificaciones Bus Europa'!G94</f>
        <v>81.103000000000023</v>
      </c>
      <c r="AI92" s="87">
        <f>'Datos Modificaciones Bus Europa'!F94</f>
        <v>66.357000000000014</v>
      </c>
      <c r="AJ92" s="280">
        <v>1</v>
      </c>
    </row>
    <row r="93" spans="1:36" s="87" customFormat="1" ht="13" x14ac:dyDescent="0.3">
      <c r="A93" s="257">
        <v>0</v>
      </c>
      <c r="B93" s="257">
        <v>0</v>
      </c>
      <c r="C93" s="257">
        <v>0.254737767</v>
      </c>
      <c r="D93" s="257">
        <v>0.4669999106657029</v>
      </c>
      <c r="E93" s="257">
        <v>0.25700000000000001</v>
      </c>
      <c r="F93" s="257">
        <v>0.23203283156840868</v>
      </c>
      <c r="G93" s="257">
        <v>0</v>
      </c>
      <c r="H93" s="257">
        <v>0.68245451314546257</v>
      </c>
      <c r="I93" s="257">
        <v>0.2969311042944785</v>
      </c>
      <c r="J93" s="87">
        <v>0</v>
      </c>
      <c r="K93" s="87">
        <v>0.21082108404907976</v>
      </c>
      <c r="L93" s="257">
        <v>0</v>
      </c>
      <c r="M93" s="257">
        <v>0.14599999999999999</v>
      </c>
      <c r="N93" s="257">
        <v>0.38800000000000001</v>
      </c>
      <c r="O93" s="257">
        <v>0.62000622277535777</v>
      </c>
      <c r="P93" s="257">
        <v>0.84</v>
      </c>
      <c r="Q93" s="257">
        <v>1</v>
      </c>
      <c r="R93" s="257">
        <v>0</v>
      </c>
      <c r="S93" s="257">
        <v>0.82634348588741824</v>
      </c>
      <c r="T93" s="257">
        <v>0.28904429440569818</v>
      </c>
      <c r="U93" s="257">
        <v>0</v>
      </c>
      <c r="V93" s="87">
        <v>0.2052214490280457</v>
      </c>
      <c r="W93" s="257">
        <v>0.97089913302208564</v>
      </c>
      <c r="X93" s="257">
        <f>1</f>
        <v>1</v>
      </c>
      <c r="Y93" s="258">
        <v>1</v>
      </c>
      <c r="Z93" s="258">
        <v>0</v>
      </c>
      <c r="AA93" s="280">
        <v>1</v>
      </c>
      <c r="AB93" s="258">
        <v>0.78759999261105451</v>
      </c>
      <c r="AC93" s="258">
        <v>1</v>
      </c>
      <c r="AD93" s="258">
        <v>1</v>
      </c>
      <c r="AE93" s="258">
        <v>0</v>
      </c>
      <c r="AF93" s="258">
        <v>0</v>
      </c>
      <c r="AG93" s="258">
        <v>0</v>
      </c>
      <c r="AH93" s="258">
        <f>'Datos Modificaciones Bus Europa'!G95</f>
        <v>81.103000000000023</v>
      </c>
      <c r="AI93" s="87">
        <f>'Datos Modificaciones Bus Europa'!F95</f>
        <v>66.357000000000014</v>
      </c>
      <c r="AJ93" s="280">
        <v>1</v>
      </c>
    </row>
    <row r="94" spans="1:36" s="87" customFormat="1" ht="13" x14ac:dyDescent="0.3">
      <c r="A94" s="257">
        <v>0</v>
      </c>
      <c r="B94" s="257">
        <v>0</v>
      </c>
      <c r="C94" s="257">
        <v>0.27501555100000002</v>
      </c>
      <c r="D94" s="257">
        <v>0.47299992690830239</v>
      </c>
      <c r="E94" s="257">
        <v>0.25700000000000001</v>
      </c>
      <c r="F94" s="257">
        <v>0.23355253881070101</v>
      </c>
      <c r="G94" s="257">
        <v>0</v>
      </c>
      <c r="H94" s="257">
        <v>0.68245451314546257</v>
      </c>
      <c r="I94" s="257">
        <v>0.32056757668711661</v>
      </c>
      <c r="J94" s="87">
        <v>0</v>
      </c>
      <c r="K94" s="87">
        <v>0.22760297944785277</v>
      </c>
      <c r="L94" s="257">
        <v>0</v>
      </c>
      <c r="M94" s="257">
        <v>0.14799999999999999</v>
      </c>
      <c r="N94" s="257">
        <v>0.43099999999999999</v>
      </c>
      <c r="O94" s="257">
        <v>0.62357311761045431</v>
      </c>
      <c r="P94" s="257">
        <v>0.84</v>
      </c>
      <c r="Q94" s="257">
        <v>1</v>
      </c>
      <c r="R94" s="257">
        <v>0</v>
      </c>
      <c r="S94" s="257">
        <v>0.82634348588741824</v>
      </c>
      <c r="T94" s="257">
        <v>0.31937468467131624</v>
      </c>
      <c r="U94" s="257">
        <v>0</v>
      </c>
      <c r="V94" s="87">
        <v>0.22675602611663453</v>
      </c>
      <c r="W94" s="257">
        <v>0.97089913302208564</v>
      </c>
      <c r="X94" s="257">
        <f>1</f>
        <v>1</v>
      </c>
      <c r="Y94" s="258">
        <v>1</v>
      </c>
      <c r="Z94" s="258">
        <v>0</v>
      </c>
      <c r="AA94" s="280">
        <v>1</v>
      </c>
      <c r="AB94" s="258">
        <v>0.78759999261105451</v>
      </c>
      <c r="AC94" s="258">
        <v>1</v>
      </c>
      <c r="AD94" s="258">
        <v>1</v>
      </c>
      <c r="AE94" s="258">
        <v>0</v>
      </c>
      <c r="AF94" s="258">
        <v>0</v>
      </c>
      <c r="AG94" s="258">
        <v>0</v>
      </c>
      <c r="AH94" s="258">
        <f>'Datos Modificaciones Bus Europa'!G96</f>
        <v>81.103000000000023</v>
      </c>
      <c r="AI94" s="87">
        <f>'Datos Modificaciones Bus Europa'!F96</f>
        <v>66.357000000000014</v>
      </c>
      <c r="AJ94" s="280">
        <v>1</v>
      </c>
    </row>
    <row r="95" spans="1:36" s="87" customFormat="1" ht="13" x14ac:dyDescent="0.3">
      <c r="A95" s="257">
        <v>0</v>
      </c>
      <c r="B95" s="257">
        <v>0</v>
      </c>
      <c r="C95" s="257">
        <v>0.28818690899999999</v>
      </c>
      <c r="D95" s="257">
        <v>0.4669999106657029</v>
      </c>
      <c r="E95" s="257">
        <v>0.25700000000000001</v>
      </c>
      <c r="F95" s="257">
        <v>0.3060459106658493</v>
      </c>
      <c r="G95" s="257">
        <v>0</v>
      </c>
      <c r="H95" s="257">
        <v>0.68245451314546257</v>
      </c>
      <c r="I95" s="257">
        <v>0.33592055214723926</v>
      </c>
      <c r="J95" s="87">
        <v>0</v>
      </c>
      <c r="K95" s="87">
        <v>0.23850359202453988</v>
      </c>
      <c r="L95" s="257">
        <v>0</v>
      </c>
      <c r="M95" s="257">
        <v>0.16800000000000001</v>
      </c>
      <c r="N95" s="257">
        <v>0.49800000000000005</v>
      </c>
      <c r="O95" s="257">
        <v>0.62135345364032357</v>
      </c>
      <c r="P95" s="257">
        <v>0.84</v>
      </c>
      <c r="Q95" s="257">
        <v>1</v>
      </c>
      <c r="R95" s="257">
        <v>0</v>
      </c>
      <c r="S95" s="257">
        <v>0.82634348588741824</v>
      </c>
      <c r="T95" s="257">
        <v>0.36329314438343968</v>
      </c>
      <c r="U95" s="257">
        <v>0</v>
      </c>
      <c r="V95" s="87">
        <v>0.25327523813770592</v>
      </c>
      <c r="W95" s="257">
        <v>0.97089913302208564</v>
      </c>
      <c r="X95" s="257">
        <f>1</f>
        <v>1</v>
      </c>
      <c r="Y95" s="258">
        <v>1</v>
      </c>
      <c r="Z95" s="258">
        <v>0</v>
      </c>
      <c r="AA95" s="280">
        <v>1</v>
      </c>
      <c r="AB95" s="258">
        <v>0.78759999261105451</v>
      </c>
      <c r="AC95" s="258">
        <v>1</v>
      </c>
      <c r="AD95" s="258">
        <v>1</v>
      </c>
      <c r="AE95" s="258">
        <v>0</v>
      </c>
      <c r="AF95" s="258">
        <v>0</v>
      </c>
      <c r="AG95" s="258">
        <v>0</v>
      </c>
      <c r="AH95" s="258">
        <f>'Datos Modificaciones Bus Europa'!G97</f>
        <v>81.103000000000023</v>
      </c>
      <c r="AI95" s="87">
        <f>'Datos Modificaciones Bus Europa'!F97</f>
        <v>66.357000000000014</v>
      </c>
      <c r="AJ95" s="280">
        <v>1</v>
      </c>
    </row>
    <row r="96" spans="1:36" s="87" customFormat="1" ht="13" x14ac:dyDescent="0.3">
      <c r="A96" s="257">
        <v>0</v>
      </c>
      <c r="B96" s="257">
        <v>0</v>
      </c>
      <c r="C96" s="257">
        <v>0.31947301099999997</v>
      </c>
      <c r="D96" s="257">
        <v>0.46500004060649869</v>
      </c>
      <c r="E96" s="257">
        <v>0.25700000000000001</v>
      </c>
      <c r="F96" s="257">
        <v>0.23203283156840868</v>
      </c>
      <c r="G96" s="257">
        <v>0</v>
      </c>
      <c r="H96" s="257">
        <v>0.68245451314546257</v>
      </c>
      <c r="I96" s="257">
        <v>0.37238871165644172</v>
      </c>
      <c r="J96" s="87">
        <v>0</v>
      </c>
      <c r="K96" s="87">
        <v>0.26439598527607361</v>
      </c>
      <c r="L96" s="257">
        <v>0</v>
      </c>
      <c r="M96" s="257">
        <v>0.20500000000000002</v>
      </c>
      <c r="N96" s="257">
        <v>0.53500000000000003</v>
      </c>
      <c r="O96" s="257">
        <v>0.60562912258867452</v>
      </c>
      <c r="P96" s="257">
        <v>0.84</v>
      </c>
      <c r="Q96" s="257">
        <v>1</v>
      </c>
      <c r="R96" s="257">
        <v>0</v>
      </c>
      <c r="S96" s="257">
        <v>0.82634348588741824</v>
      </c>
      <c r="T96" s="257">
        <v>0.3864834545184746</v>
      </c>
      <c r="U96" s="257">
        <v>0</v>
      </c>
      <c r="V96" s="87">
        <v>0.27440325270811694</v>
      </c>
      <c r="W96" s="257">
        <v>0.97089913302208564</v>
      </c>
      <c r="X96" s="257">
        <f>1</f>
        <v>1</v>
      </c>
      <c r="Y96" s="258">
        <v>0.14925558578000001</v>
      </c>
      <c r="Z96" s="258">
        <v>0</v>
      </c>
      <c r="AA96" s="280">
        <v>1</v>
      </c>
      <c r="AB96" s="258">
        <v>0.78759999261105451</v>
      </c>
      <c r="AC96" s="258">
        <v>0.15696783716935483</v>
      </c>
      <c r="AD96" s="258">
        <v>1</v>
      </c>
      <c r="AE96" s="258">
        <v>0</v>
      </c>
      <c r="AF96" s="258">
        <v>0</v>
      </c>
      <c r="AG96" s="258">
        <v>0</v>
      </c>
      <c r="AH96" s="258">
        <f>'Datos Modificaciones Bus Europa'!G98</f>
        <v>13.222000000000001</v>
      </c>
      <c r="AI96" s="87">
        <f>'Datos Modificaciones Bus Europa'!F98</f>
        <v>10.818</v>
      </c>
      <c r="AJ96" s="280">
        <v>1</v>
      </c>
    </row>
    <row r="97" spans="1:36" s="87" customFormat="1" ht="13" x14ac:dyDescent="0.3">
      <c r="A97" s="257">
        <v>0</v>
      </c>
      <c r="B97" s="257">
        <v>0</v>
      </c>
      <c r="C97" s="257">
        <v>0.353982937</v>
      </c>
      <c r="D97" s="257">
        <v>0.46500004060649869</v>
      </c>
      <c r="E97" s="257">
        <v>0.25700000000000001</v>
      </c>
      <c r="F97" s="257">
        <v>0</v>
      </c>
      <c r="G97" s="257">
        <v>0</v>
      </c>
      <c r="H97" s="257">
        <v>0.68245451314546257</v>
      </c>
      <c r="I97" s="257">
        <v>0.41261466257668711</v>
      </c>
      <c r="J97" s="87">
        <v>0</v>
      </c>
      <c r="K97" s="87">
        <v>0.29295641042944781</v>
      </c>
      <c r="L97" s="257">
        <v>0</v>
      </c>
      <c r="M97" s="257">
        <v>0.23599999999999999</v>
      </c>
      <c r="N97" s="257">
        <v>0.55800000000000005</v>
      </c>
      <c r="O97" s="257">
        <v>0.60581767268201614</v>
      </c>
      <c r="P97" s="257">
        <v>0.84</v>
      </c>
      <c r="Q97" s="257">
        <v>1</v>
      </c>
      <c r="R97" s="257">
        <v>0</v>
      </c>
      <c r="S97" s="257">
        <v>0.82634348588741824</v>
      </c>
      <c r="T97" s="257">
        <v>0.39477333432259981</v>
      </c>
      <c r="U97" s="257">
        <v>0</v>
      </c>
      <c r="V97" s="87">
        <v>0.28028906736904585</v>
      </c>
      <c r="W97" s="257">
        <v>1</v>
      </c>
      <c r="X97" s="257">
        <f>1</f>
        <v>1</v>
      </c>
      <c r="Y97" s="258">
        <v>0</v>
      </c>
      <c r="Z97" s="258">
        <v>0</v>
      </c>
      <c r="AA97" s="280">
        <v>1</v>
      </c>
      <c r="AB97" s="258">
        <v>0.36993369218206434</v>
      </c>
      <c r="AC97" s="258">
        <v>0</v>
      </c>
      <c r="AD97" s="258">
        <v>0.38986872639393938</v>
      </c>
      <c r="AE97" s="258">
        <v>0</v>
      </c>
      <c r="AF97" s="258">
        <v>0</v>
      </c>
      <c r="AG97" s="258">
        <v>0</v>
      </c>
      <c r="AH97" s="258">
        <f>'Datos Modificaciones Bus Europa'!G99</f>
        <v>11.022</v>
      </c>
      <c r="AI97" s="87">
        <f>'Datos Modificaciones Bus Europa'!F99</f>
        <v>9.0180000000000007</v>
      </c>
      <c r="AJ97" s="280">
        <v>1</v>
      </c>
    </row>
    <row r="98" spans="1:36" s="87" customFormat="1" ht="13" x14ac:dyDescent="0.3">
      <c r="A98" s="257">
        <v>0</v>
      </c>
      <c r="B98" s="257">
        <v>0</v>
      </c>
      <c r="C98" s="257">
        <v>0.36701989000000002</v>
      </c>
      <c r="D98" s="257">
        <v>0.445000121819496</v>
      </c>
      <c r="E98" s="257">
        <v>0.25700000000000001</v>
      </c>
      <c r="F98" s="257">
        <v>0</v>
      </c>
      <c r="G98" s="257">
        <v>0</v>
      </c>
      <c r="H98" s="257">
        <v>0.68245451314546257</v>
      </c>
      <c r="I98" s="257">
        <v>0.42781098159509207</v>
      </c>
      <c r="J98" s="87">
        <v>0</v>
      </c>
      <c r="K98" s="87">
        <v>0.30374579693251541</v>
      </c>
      <c r="L98" s="257">
        <v>0</v>
      </c>
      <c r="M98" s="257">
        <v>0.25</v>
      </c>
      <c r="N98" s="257">
        <v>0.57599999999999996</v>
      </c>
      <c r="O98" s="257">
        <v>0.57914312383322963</v>
      </c>
      <c r="P98" s="257">
        <v>0.84</v>
      </c>
      <c r="Q98" s="257">
        <v>1</v>
      </c>
      <c r="R98" s="257">
        <v>0</v>
      </c>
      <c r="S98" s="257">
        <v>0.82634348588741824</v>
      </c>
      <c r="T98" s="257">
        <v>0.3972325270811693</v>
      </c>
      <c r="U98" s="257">
        <v>0</v>
      </c>
      <c r="V98" s="87">
        <v>0.28203509422763012</v>
      </c>
      <c r="W98" s="257">
        <v>1</v>
      </c>
      <c r="X98" s="257">
        <f>1</f>
        <v>1</v>
      </c>
      <c r="Y98" s="258">
        <v>0</v>
      </c>
      <c r="Z98" s="258">
        <v>0</v>
      </c>
      <c r="AA98" s="280">
        <v>1</v>
      </c>
      <c r="AB98" s="258">
        <v>0.36993432683970745</v>
      </c>
      <c r="AC98" s="258">
        <v>0</v>
      </c>
      <c r="AD98" s="258">
        <v>1</v>
      </c>
      <c r="AE98" s="258">
        <v>0</v>
      </c>
      <c r="AF98" s="258">
        <v>0</v>
      </c>
      <c r="AG98" s="258">
        <v>0</v>
      </c>
      <c r="AH98" s="258">
        <f>'Datos Modificaciones Bus Europa'!G100</f>
        <v>1.2791428571428574</v>
      </c>
      <c r="AI98" s="87">
        <f>'Datos Modificaciones Bus Europa'!F100</f>
        <v>1.0465714285714287</v>
      </c>
      <c r="AJ98" s="280">
        <v>1</v>
      </c>
    </row>
    <row r="99" spans="1:36" s="87" customFormat="1" ht="13" x14ac:dyDescent="0.3">
      <c r="A99" s="257">
        <v>0</v>
      </c>
      <c r="B99" s="257">
        <v>0</v>
      </c>
      <c r="C99" s="257">
        <v>0.342508282</v>
      </c>
      <c r="D99" s="257">
        <v>0.41999991878700271</v>
      </c>
      <c r="E99" s="257">
        <v>0.25700000000000001</v>
      </c>
      <c r="F99" s="257">
        <v>0</v>
      </c>
      <c r="G99" s="257">
        <v>0</v>
      </c>
      <c r="H99" s="257">
        <v>0.68245451314546257</v>
      </c>
      <c r="I99" s="257">
        <v>0.39923941717791411</v>
      </c>
      <c r="J99" s="87">
        <v>0</v>
      </c>
      <c r="K99" s="87">
        <v>0.28345998619631896</v>
      </c>
      <c r="L99" s="257">
        <v>0</v>
      </c>
      <c r="M99" s="257">
        <v>0.24299999999999999</v>
      </c>
      <c r="N99" s="257">
        <v>0.59099999999999997</v>
      </c>
      <c r="O99" s="257">
        <v>0.57756191661481027</v>
      </c>
      <c r="P99" s="257">
        <v>0.84</v>
      </c>
      <c r="Q99" s="257">
        <v>1</v>
      </c>
      <c r="R99" s="257">
        <v>0</v>
      </c>
      <c r="S99" s="257">
        <v>0.82634348588741824</v>
      </c>
      <c r="T99" s="257">
        <v>0.40193975367265172</v>
      </c>
      <c r="U99" s="257">
        <v>0</v>
      </c>
      <c r="V99" s="87">
        <v>0.28537722510758273</v>
      </c>
      <c r="W99" s="257">
        <v>1</v>
      </c>
      <c r="X99" s="257">
        <f>1</f>
        <v>1</v>
      </c>
      <c r="Y99" s="258">
        <v>0</v>
      </c>
      <c r="Z99" s="258">
        <v>0</v>
      </c>
      <c r="AA99" s="280">
        <v>1</v>
      </c>
      <c r="AB99" s="258">
        <v>0.36993432683970745</v>
      </c>
      <c r="AC99" s="258">
        <v>0</v>
      </c>
      <c r="AD99" s="258">
        <v>1</v>
      </c>
      <c r="AE99" s="258">
        <v>0</v>
      </c>
      <c r="AF99" s="258">
        <v>0</v>
      </c>
      <c r="AG99" s="258">
        <v>0</v>
      </c>
      <c r="AH99" s="258">
        <f>'Datos Modificaciones Bus Europa'!G101</f>
        <v>11.022</v>
      </c>
      <c r="AI99" s="87">
        <f>'Datos Modificaciones Bus Europa'!F101</f>
        <v>9.0180000000000007</v>
      </c>
      <c r="AJ99" s="280">
        <v>1</v>
      </c>
    </row>
    <row r="100" spans="1:36" s="87" customFormat="1" ht="13" x14ac:dyDescent="0.3">
      <c r="A100" s="257">
        <v>0</v>
      </c>
      <c r="B100" s="257">
        <v>0</v>
      </c>
      <c r="C100" s="257">
        <v>0.33470191500000002</v>
      </c>
      <c r="D100" s="257">
        <v>0.41900018678989387</v>
      </c>
      <c r="E100" s="257">
        <v>0.25700000000000001</v>
      </c>
      <c r="F100" s="257">
        <v>0</v>
      </c>
      <c r="G100" s="257">
        <v>0</v>
      </c>
      <c r="H100" s="257">
        <v>0.68245451314546257</v>
      </c>
      <c r="I100" s="257">
        <v>0.39014006134969326</v>
      </c>
      <c r="J100" s="87">
        <v>0</v>
      </c>
      <c r="K100" s="87">
        <v>0.27699944355828221</v>
      </c>
      <c r="L100" s="257">
        <v>0</v>
      </c>
      <c r="M100" s="257">
        <v>0.24199999999999999</v>
      </c>
      <c r="N100" s="257">
        <v>0.59699999999999998</v>
      </c>
      <c r="O100" s="257">
        <v>0.58091039203484751</v>
      </c>
      <c r="P100" s="257">
        <v>0.84</v>
      </c>
      <c r="Q100" s="257">
        <v>1</v>
      </c>
      <c r="R100" s="257">
        <v>0</v>
      </c>
      <c r="S100" s="257">
        <v>0.82634348588741824</v>
      </c>
      <c r="T100" s="257">
        <v>0.40435109066627095</v>
      </c>
      <c r="U100" s="257">
        <v>0</v>
      </c>
      <c r="V100" s="87">
        <v>0.28708927437305237</v>
      </c>
      <c r="W100" s="257">
        <v>1</v>
      </c>
      <c r="X100" s="257">
        <f>1</f>
        <v>1</v>
      </c>
      <c r="Y100" s="258">
        <v>0</v>
      </c>
      <c r="Z100" s="258">
        <v>0</v>
      </c>
      <c r="AA100" s="280">
        <v>1</v>
      </c>
      <c r="AB100" s="258">
        <v>0.36993432683970751</v>
      </c>
      <c r="AC100" s="258">
        <v>0</v>
      </c>
      <c r="AD100" s="258">
        <v>0.2949595519090909</v>
      </c>
      <c r="AE100" s="258">
        <v>0</v>
      </c>
      <c r="AF100" s="258">
        <v>0</v>
      </c>
      <c r="AG100" s="258">
        <v>0</v>
      </c>
      <c r="AH100" s="258">
        <f>'Datos Modificaciones Bus Europa'!G102</f>
        <v>13.222000000000001</v>
      </c>
      <c r="AI100" s="87">
        <f>'Datos Modificaciones Bus Europa'!F102</f>
        <v>10.818</v>
      </c>
      <c r="AJ100" s="280">
        <v>1</v>
      </c>
    </row>
    <row r="101" spans="1:36" s="87" customFormat="1" ht="13" x14ac:dyDescent="0.3">
      <c r="A101" s="257">
        <v>0</v>
      </c>
      <c r="B101" s="257">
        <v>0</v>
      </c>
      <c r="C101" s="257">
        <v>0.35738882900000002</v>
      </c>
      <c r="D101" s="257">
        <v>0.40700015430469494</v>
      </c>
      <c r="E101" s="257">
        <v>0.25700000000000001</v>
      </c>
      <c r="F101" s="257">
        <v>0</v>
      </c>
      <c r="G101" s="257">
        <v>0</v>
      </c>
      <c r="H101" s="257">
        <v>0.68245451314546257</v>
      </c>
      <c r="I101" s="257">
        <v>0.41658469325153374</v>
      </c>
      <c r="J101" s="87">
        <v>0</v>
      </c>
      <c r="K101" s="87">
        <v>0.29577513220858892</v>
      </c>
      <c r="L101" s="257">
        <v>0</v>
      </c>
      <c r="M101" s="257">
        <v>0.26200000000000001</v>
      </c>
      <c r="N101" s="257">
        <v>0.58299999999999996</v>
      </c>
      <c r="O101" s="257">
        <v>0.58569010578718106</v>
      </c>
      <c r="P101" s="257">
        <v>0.84</v>
      </c>
      <c r="Q101" s="257">
        <v>1</v>
      </c>
      <c r="R101" s="257">
        <v>0</v>
      </c>
      <c r="S101" s="257">
        <v>0.82634348588741824</v>
      </c>
      <c r="T101" s="257">
        <v>0.39393188900430332</v>
      </c>
      <c r="U101" s="257">
        <v>0</v>
      </c>
      <c r="V101" s="87">
        <v>0.27969164119305534</v>
      </c>
      <c r="W101" s="257">
        <v>1</v>
      </c>
      <c r="X101" s="257">
        <f>1</f>
        <v>1</v>
      </c>
      <c r="Y101" s="258">
        <v>0</v>
      </c>
      <c r="Z101" s="258">
        <v>0</v>
      </c>
      <c r="AA101" s="280">
        <v>1</v>
      </c>
      <c r="AB101" s="258">
        <v>0.36993432683970745</v>
      </c>
      <c r="AC101" s="258">
        <v>0</v>
      </c>
      <c r="AD101" s="258">
        <v>0</v>
      </c>
      <c r="AE101" s="258">
        <v>0</v>
      </c>
      <c r="AF101" s="258">
        <v>0</v>
      </c>
      <c r="AG101" s="258">
        <v>0</v>
      </c>
      <c r="AH101" s="258">
        <f>'Datos Modificaciones Bus Europa'!G103</f>
        <v>11.022</v>
      </c>
      <c r="AI101" s="87">
        <f>'Datos Modificaciones Bus Europa'!F103</f>
        <v>9.0180000000000007</v>
      </c>
      <c r="AJ101" s="280">
        <v>1</v>
      </c>
    </row>
    <row r="102" spans="1:36" s="87" customFormat="1" ht="13" x14ac:dyDescent="0.3">
      <c r="A102" s="257">
        <v>0</v>
      </c>
      <c r="B102" s="257">
        <v>0</v>
      </c>
      <c r="C102" s="257">
        <v>0.41485719700000001</v>
      </c>
      <c r="D102" s="257">
        <v>0.4010001380620955</v>
      </c>
      <c r="E102" s="257">
        <v>0.25700000000000001</v>
      </c>
      <c r="F102" s="257">
        <v>0</v>
      </c>
      <c r="G102" s="257">
        <v>0</v>
      </c>
      <c r="H102" s="257">
        <v>0.68245451314546257</v>
      </c>
      <c r="I102" s="257">
        <v>0.48357180981595094</v>
      </c>
      <c r="J102" s="87">
        <v>0</v>
      </c>
      <c r="K102" s="87">
        <v>0.34333598496932516</v>
      </c>
      <c r="L102" s="257">
        <v>0</v>
      </c>
      <c r="M102" s="257">
        <v>0.28300000000000003</v>
      </c>
      <c r="N102" s="257">
        <v>0.56299999999999994</v>
      </c>
      <c r="O102" s="257">
        <v>0.58854075917859361</v>
      </c>
      <c r="P102" s="257">
        <v>0.84</v>
      </c>
      <c r="Q102" s="257">
        <v>1</v>
      </c>
      <c r="R102" s="257">
        <v>0</v>
      </c>
      <c r="S102" s="257">
        <v>0.82634348588741824</v>
      </c>
      <c r="T102" s="257">
        <v>0.37934730672206557</v>
      </c>
      <c r="U102" s="257">
        <v>0</v>
      </c>
      <c r="V102" s="87">
        <v>0.26933658777266656</v>
      </c>
      <c r="W102" s="257">
        <v>1</v>
      </c>
      <c r="X102" s="257">
        <f>1</f>
        <v>1</v>
      </c>
      <c r="Y102" s="258">
        <v>0</v>
      </c>
      <c r="Z102" s="258">
        <v>0</v>
      </c>
      <c r="AA102" s="280">
        <v>1</v>
      </c>
      <c r="AB102" s="258">
        <v>0.36963833011633146</v>
      </c>
      <c r="AC102" s="258">
        <v>0</v>
      </c>
      <c r="AD102" s="258">
        <v>1</v>
      </c>
      <c r="AE102" s="258">
        <v>0</v>
      </c>
      <c r="AF102" s="258">
        <v>0</v>
      </c>
      <c r="AG102" s="258">
        <v>0</v>
      </c>
      <c r="AH102" s="258">
        <f>'Datos Modificaciones Bus Europa'!G104</f>
        <v>1.2791428571428574</v>
      </c>
      <c r="AI102" s="87">
        <f>'Datos Modificaciones Bus Europa'!F104</f>
        <v>1.0465714285714287</v>
      </c>
      <c r="AJ102" s="280">
        <v>1</v>
      </c>
    </row>
    <row r="103" spans="1:36" s="87" customFormat="1" ht="13" x14ac:dyDescent="0.3">
      <c r="A103" s="257">
        <v>0</v>
      </c>
      <c r="B103" s="257">
        <v>0</v>
      </c>
      <c r="C103" s="257">
        <v>0.47076277500000002</v>
      </c>
      <c r="D103" s="257">
        <v>0.39800012994079575</v>
      </c>
      <c r="E103" s="257">
        <v>0.25700000000000001</v>
      </c>
      <c r="F103" s="257">
        <v>0</v>
      </c>
      <c r="G103" s="257">
        <v>0</v>
      </c>
      <c r="H103" s="257">
        <v>0.68245451314546257</v>
      </c>
      <c r="I103" s="257">
        <v>0.54873726993865024</v>
      </c>
      <c r="J103" s="87">
        <v>0</v>
      </c>
      <c r="K103" s="87">
        <v>0.38960346165644172</v>
      </c>
      <c r="L103" s="257">
        <v>0</v>
      </c>
      <c r="M103" s="257">
        <v>0.3</v>
      </c>
      <c r="N103" s="257">
        <v>0.55700000000000005</v>
      </c>
      <c r="O103" s="257">
        <v>0.58027442439327936</v>
      </c>
      <c r="P103" s="257">
        <v>0.84</v>
      </c>
      <c r="Q103" s="257">
        <v>1</v>
      </c>
      <c r="R103" s="257">
        <v>0</v>
      </c>
      <c r="S103" s="257">
        <v>0.82634348588741824</v>
      </c>
      <c r="T103" s="257">
        <v>0.37455349458376613</v>
      </c>
      <c r="U103" s="257">
        <v>0</v>
      </c>
      <c r="V103" s="87">
        <v>0.26593298115447395</v>
      </c>
      <c r="W103" s="257">
        <v>1</v>
      </c>
      <c r="X103" s="257">
        <f>1</f>
        <v>1</v>
      </c>
      <c r="Y103" s="258">
        <v>0</v>
      </c>
      <c r="Z103" s="258">
        <v>0</v>
      </c>
      <c r="AA103" s="280">
        <v>1</v>
      </c>
      <c r="AB103" s="258">
        <v>0.36904633666314318</v>
      </c>
      <c r="AC103" s="258">
        <v>0</v>
      </c>
      <c r="AD103" s="258">
        <v>1</v>
      </c>
      <c r="AE103" s="258">
        <v>0</v>
      </c>
      <c r="AF103" s="258">
        <v>0</v>
      </c>
      <c r="AG103" s="258">
        <v>0</v>
      </c>
      <c r="AH103" s="258">
        <f>'Datos Modificaciones Bus Europa'!G105</f>
        <v>0.17914285714285719</v>
      </c>
      <c r="AI103" s="87">
        <f>'Datos Modificaciones Bus Europa'!F105</f>
        <v>0.1465714285714286</v>
      </c>
      <c r="AJ103" s="280">
        <v>1</v>
      </c>
    </row>
    <row r="104" spans="1:36" s="87" customFormat="1" ht="13" x14ac:dyDescent="0.3">
      <c r="A104" s="257">
        <v>0</v>
      </c>
      <c r="B104" s="257">
        <v>0</v>
      </c>
      <c r="C104" s="257">
        <v>0.49756946400000002</v>
      </c>
      <c r="D104" s="257">
        <v>0.40199987005920429</v>
      </c>
      <c r="E104" s="257">
        <v>0.25700000000000001</v>
      </c>
      <c r="F104" s="257">
        <v>0</v>
      </c>
      <c r="G104" s="257">
        <v>0</v>
      </c>
      <c r="H104" s="257">
        <v>0.68245451314546257</v>
      </c>
      <c r="I104" s="257">
        <v>0.57998404907975454</v>
      </c>
      <c r="J104" s="87">
        <v>0</v>
      </c>
      <c r="K104" s="87">
        <v>0.41178867484662574</v>
      </c>
      <c r="L104" s="257">
        <v>0</v>
      </c>
      <c r="M104" s="257">
        <v>0.29299999999999998</v>
      </c>
      <c r="N104" s="257">
        <v>0.56100000000000005</v>
      </c>
      <c r="O104" s="257">
        <v>0.57440510267579337</v>
      </c>
      <c r="P104" s="257">
        <v>0.84</v>
      </c>
      <c r="Q104" s="257">
        <v>1</v>
      </c>
      <c r="R104" s="257">
        <v>0</v>
      </c>
      <c r="S104" s="257">
        <v>0.82634348588741824</v>
      </c>
      <c r="T104" s="257">
        <v>0.37719060691497253</v>
      </c>
      <c r="U104" s="257">
        <v>0</v>
      </c>
      <c r="V104" s="87">
        <v>0.26780533090963049</v>
      </c>
      <c r="W104" s="257">
        <v>1</v>
      </c>
      <c r="X104" s="257">
        <f>1</f>
        <v>1</v>
      </c>
      <c r="Y104" s="258">
        <v>0</v>
      </c>
      <c r="Z104" s="258">
        <v>0</v>
      </c>
      <c r="AA104" s="280">
        <v>1</v>
      </c>
      <c r="AB104" s="258">
        <v>0.36875033993976719</v>
      </c>
      <c r="AC104" s="258">
        <v>0</v>
      </c>
      <c r="AD104" s="258">
        <v>0</v>
      </c>
      <c r="AE104" s="258">
        <v>0</v>
      </c>
      <c r="AF104" s="258">
        <v>0</v>
      </c>
      <c r="AG104" s="258">
        <v>0</v>
      </c>
      <c r="AH104" s="258">
        <f>'Datos Modificaciones Bus Europa'!G106</f>
        <v>0.17914285714285719</v>
      </c>
      <c r="AI104" s="87">
        <f>'Datos Modificaciones Bus Europa'!F106</f>
        <v>0.1465714285714286</v>
      </c>
      <c r="AJ104" s="280">
        <v>1</v>
      </c>
    </row>
    <row r="105" spans="1:36" s="87" customFormat="1" ht="13" x14ac:dyDescent="0.3">
      <c r="A105" s="257">
        <v>0</v>
      </c>
      <c r="B105" s="257">
        <v>0</v>
      </c>
      <c r="C105" s="257">
        <v>0.51359013099999995</v>
      </c>
      <c r="D105" s="257">
        <v>0.40900002436389921</v>
      </c>
      <c r="E105" s="257">
        <v>0.25700000000000001</v>
      </c>
      <c r="F105" s="257">
        <v>0</v>
      </c>
      <c r="G105" s="257">
        <v>0</v>
      </c>
      <c r="H105" s="257">
        <v>0.68245451314546257</v>
      </c>
      <c r="I105" s="257">
        <v>0.59865831288343552</v>
      </c>
      <c r="J105" s="87">
        <v>0</v>
      </c>
      <c r="K105" s="87">
        <v>0.42504740214723924</v>
      </c>
      <c r="L105" s="257">
        <v>0</v>
      </c>
      <c r="M105" s="257">
        <v>0.27099999999999996</v>
      </c>
      <c r="N105" s="257">
        <v>0.53800000000000003</v>
      </c>
      <c r="O105" s="257">
        <v>0.55938207840696952</v>
      </c>
      <c r="P105" s="257">
        <v>0.84</v>
      </c>
      <c r="Q105" s="257">
        <v>1</v>
      </c>
      <c r="R105" s="257">
        <v>0</v>
      </c>
      <c r="S105" s="257">
        <v>0.82634348588741824</v>
      </c>
      <c r="T105" s="257">
        <v>0.36183306128505716</v>
      </c>
      <c r="U105" s="257">
        <v>0</v>
      </c>
      <c r="V105" s="87">
        <v>0.25690147351239057</v>
      </c>
      <c r="W105" s="257">
        <v>1</v>
      </c>
      <c r="X105" s="257">
        <f>1</f>
        <v>1</v>
      </c>
      <c r="Y105" s="258">
        <v>0</v>
      </c>
      <c r="Z105" s="258">
        <v>0</v>
      </c>
      <c r="AA105" s="280">
        <v>1</v>
      </c>
      <c r="AB105" s="258">
        <v>0.36845434321639131</v>
      </c>
      <c r="AC105" s="258">
        <v>0</v>
      </c>
      <c r="AD105" s="258">
        <v>0</v>
      </c>
      <c r="AE105" s="258">
        <v>0</v>
      </c>
      <c r="AF105" s="258">
        <v>0</v>
      </c>
      <c r="AG105" s="258">
        <v>0</v>
      </c>
      <c r="AH105" s="258">
        <f>'Datos Modificaciones Bus Europa'!G107</f>
        <v>0.17914285714285719</v>
      </c>
      <c r="AI105" s="87">
        <f>'Datos Modificaciones Bus Europa'!F107</f>
        <v>0.1465714285714286</v>
      </c>
      <c r="AJ105" s="280">
        <v>1</v>
      </c>
    </row>
    <row r="106" spans="1:36" s="87" customFormat="1" ht="13" x14ac:dyDescent="0.3">
      <c r="A106" s="257">
        <v>0</v>
      </c>
      <c r="B106" s="257">
        <v>0</v>
      </c>
      <c r="C106" s="257">
        <v>0.54317550699999995</v>
      </c>
      <c r="D106" s="257">
        <v>0.42100005684909814</v>
      </c>
      <c r="E106" s="257">
        <v>0.25700000000000001</v>
      </c>
      <c r="F106" s="257">
        <v>0</v>
      </c>
      <c r="G106" s="257">
        <v>0</v>
      </c>
      <c r="H106" s="257">
        <v>0.68245451314546257</v>
      </c>
      <c r="I106" s="257">
        <v>0.63605898773006142</v>
      </c>
      <c r="J106" s="87">
        <v>0</v>
      </c>
      <c r="K106" s="87">
        <v>0.45160188128834355</v>
      </c>
      <c r="L106" s="257">
        <v>0</v>
      </c>
      <c r="M106" s="257">
        <v>0.27699999999999997</v>
      </c>
      <c r="N106" s="257">
        <v>0.501</v>
      </c>
      <c r="O106" s="257">
        <v>0.54305164903546976</v>
      </c>
      <c r="P106" s="257">
        <v>0.84</v>
      </c>
      <c r="Q106" s="257">
        <v>1</v>
      </c>
      <c r="R106" s="257">
        <v>0</v>
      </c>
      <c r="S106" s="257">
        <v>0.82634348588741824</v>
      </c>
      <c r="T106" s="257">
        <v>0.33695296037987832</v>
      </c>
      <c r="U106" s="257">
        <v>0</v>
      </c>
      <c r="V106" s="87">
        <v>0.2392366018697136</v>
      </c>
      <c r="W106" s="257">
        <v>1</v>
      </c>
      <c r="X106" s="257">
        <f>1</f>
        <v>1</v>
      </c>
      <c r="Y106" s="258">
        <v>0</v>
      </c>
      <c r="Z106" s="258">
        <v>0</v>
      </c>
      <c r="AA106" s="280">
        <v>1</v>
      </c>
      <c r="AB106" s="258">
        <v>0.36845434321639131</v>
      </c>
      <c r="AC106" s="258">
        <v>0</v>
      </c>
      <c r="AD106" s="258">
        <v>0</v>
      </c>
      <c r="AE106" s="258">
        <v>0</v>
      </c>
      <c r="AF106" s="258">
        <v>0</v>
      </c>
      <c r="AG106" s="258">
        <v>0</v>
      </c>
      <c r="AH106" s="258">
        <f>'Datos Modificaciones Bus Europa'!G108</f>
        <v>0.17914285714285719</v>
      </c>
      <c r="AI106" s="87">
        <f>'Datos Modificaciones Bus Europa'!F108</f>
        <v>0.1465714285714286</v>
      </c>
      <c r="AJ106" s="280">
        <v>1</v>
      </c>
    </row>
    <row r="107" spans="1:36" s="87" customFormat="1" ht="13" x14ac:dyDescent="0.3">
      <c r="A107" s="257">
        <v>6.3E-2</v>
      </c>
      <c r="B107" s="257">
        <v>1.9E-2</v>
      </c>
      <c r="C107" s="257">
        <v>0.57570690099999999</v>
      </c>
      <c r="D107" s="257">
        <v>0.42700007309169763</v>
      </c>
      <c r="E107" s="257">
        <v>0.25700000000000001</v>
      </c>
      <c r="F107" s="257">
        <v>0</v>
      </c>
      <c r="G107" s="257">
        <v>0.24358505774374567</v>
      </c>
      <c r="H107" s="257">
        <v>0.68245451314546257</v>
      </c>
      <c r="I107" s="257">
        <v>0.74957457055214727</v>
      </c>
      <c r="J107" s="87">
        <v>0</v>
      </c>
      <c r="K107" s="87">
        <v>0.53219794509202456</v>
      </c>
      <c r="L107" s="257">
        <v>4.7999999999999994E-2</v>
      </c>
      <c r="M107" s="257">
        <v>0.311</v>
      </c>
      <c r="N107" s="257">
        <v>0.47000000000000003</v>
      </c>
      <c r="O107" s="257">
        <v>0.54292283758556314</v>
      </c>
      <c r="P107" s="257">
        <v>0.84</v>
      </c>
      <c r="Q107" s="257">
        <v>0.5846117918447864</v>
      </c>
      <c r="R107" s="257">
        <v>0</v>
      </c>
      <c r="S107" s="257">
        <v>0.82634348588741824</v>
      </c>
      <c r="T107" s="257">
        <v>0.35224417569372307</v>
      </c>
      <c r="U107" s="257">
        <v>0</v>
      </c>
      <c r="V107" s="87">
        <v>0.2500933647425434</v>
      </c>
      <c r="W107" s="257">
        <v>1</v>
      </c>
      <c r="X107" s="257">
        <f>1</f>
        <v>1</v>
      </c>
      <c r="Y107" s="258">
        <v>0</v>
      </c>
      <c r="Z107" s="258">
        <v>0</v>
      </c>
      <c r="AA107" s="280">
        <v>1</v>
      </c>
      <c r="AB107" s="258">
        <v>0.36845434321639131</v>
      </c>
      <c r="AC107" s="258">
        <v>0</v>
      </c>
      <c r="AD107" s="258">
        <v>0</v>
      </c>
      <c r="AE107" s="258">
        <v>0</v>
      </c>
      <c r="AF107" s="258">
        <v>0</v>
      </c>
      <c r="AG107" s="258">
        <v>0</v>
      </c>
      <c r="AH107" s="258">
        <f>'Datos Modificaciones Bus Europa'!G109</f>
        <v>0.17914285714285719</v>
      </c>
      <c r="AI107" s="87">
        <f>'Datos Modificaciones Bus Europa'!F109</f>
        <v>0.1465714285714286</v>
      </c>
      <c r="AJ107" s="280">
        <v>1</v>
      </c>
    </row>
    <row r="108" spans="1:36" s="87" customFormat="1" ht="13" x14ac:dyDescent="0.3">
      <c r="A108" s="257">
        <v>0.187</v>
      </c>
      <c r="B108" s="257">
        <v>0.05</v>
      </c>
      <c r="C108" s="257">
        <v>0.61551767300000004</v>
      </c>
      <c r="D108" s="257">
        <v>0.41200003248519895</v>
      </c>
      <c r="E108" s="257">
        <v>0.25700000000000001</v>
      </c>
      <c r="F108" s="257">
        <v>0</v>
      </c>
      <c r="G108" s="257">
        <v>1</v>
      </c>
      <c r="H108" s="257">
        <v>0.68245451314546257</v>
      </c>
      <c r="I108" s="257">
        <v>0.94068760736196322</v>
      </c>
      <c r="J108" s="87">
        <v>0</v>
      </c>
      <c r="K108" s="87">
        <v>0.44018562385521476</v>
      </c>
      <c r="L108" s="257">
        <v>0.19499999999999998</v>
      </c>
      <c r="M108" s="257">
        <v>0.36499999999999999</v>
      </c>
      <c r="N108" s="257">
        <v>0.435</v>
      </c>
      <c r="O108" s="257">
        <v>0.54569943995021775</v>
      </c>
      <c r="P108" s="257">
        <v>0.84</v>
      </c>
      <c r="Q108" s="257">
        <v>0</v>
      </c>
      <c r="R108" s="257">
        <v>1</v>
      </c>
      <c r="S108" s="257">
        <v>0.82634348588741824</v>
      </c>
      <c r="T108" s="257">
        <v>0.44075293070188454</v>
      </c>
      <c r="U108" s="257">
        <v>0</v>
      </c>
      <c r="V108" s="87">
        <v>0.22166155291957262</v>
      </c>
      <c r="W108" s="257">
        <v>1</v>
      </c>
      <c r="X108" s="257">
        <f>1</f>
        <v>1</v>
      </c>
      <c r="Y108" s="258">
        <v>0</v>
      </c>
      <c r="Z108" s="258">
        <v>0</v>
      </c>
      <c r="AA108" s="280">
        <v>1</v>
      </c>
      <c r="AB108" s="258">
        <v>0.36845434321639131</v>
      </c>
      <c r="AC108" s="258">
        <v>0</v>
      </c>
      <c r="AD108" s="258">
        <v>0</v>
      </c>
      <c r="AE108" s="258">
        <v>0</v>
      </c>
      <c r="AF108" s="258">
        <v>0.1347980537349025</v>
      </c>
      <c r="AG108" s="258">
        <v>0</v>
      </c>
      <c r="AH108" s="258">
        <f>'Datos Modificaciones Bus Europa'!G110</f>
        <v>0.17914285714285719</v>
      </c>
      <c r="AI108" s="87">
        <f>'Datos Modificaciones Bus Europa'!F110</f>
        <v>0.1465714285714286</v>
      </c>
      <c r="AJ108" s="280">
        <v>1</v>
      </c>
    </row>
    <row r="109" spans="1:36" s="87" customFormat="1" ht="13" x14ac:dyDescent="0.3">
      <c r="A109" s="257">
        <v>0.27200000000000002</v>
      </c>
      <c r="B109" s="257">
        <v>9.3000000000000013E-2</v>
      </c>
      <c r="C109" s="257">
        <v>0.64408793200000003</v>
      </c>
      <c r="D109" s="257">
        <v>0.40400014618339519</v>
      </c>
      <c r="E109" s="257">
        <v>0.25700000000000001</v>
      </c>
      <c r="F109" s="257">
        <v>0</v>
      </c>
      <c r="G109" s="257">
        <v>1</v>
      </c>
      <c r="H109" s="257">
        <v>0.68245451314546257</v>
      </c>
      <c r="I109" s="257">
        <v>1</v>
      </c>
      <c r="J109" s="87">
        <v>7.8644188582640689E-2</v>
      </c>
      <c r="K109" s="87">
        <v>0.35616023158374233</v>
      </c>
      <c r="L109" s="257">
        <v>0.34699999999999998</v>
      </c>
      <c r="M109" s="257">
        <v>0.499</v>
      </c>
      <c r="N109" s="257">
        <v>0.39999999999999997</v>
      </c>
      <c r="O109" s="257">
        <v>0.55619228375855634</v>
      </c>
      <c r="P109" s="257">
        <v>0.84</v>
      </c>
      <c r="Q109" s="257">
        <v>0</v>
      </c>
      <c r="R109" s="257">
        <v>1</v>
      </c>
      <c r="S109" s="257">
        <v>0.82634348588741824</v>
      </c>
      <c r="T109" s="257">
        <v>0.53586919424246915</v>
      </c>
      <c r="U109" s="257">
        <v>0</v>
      </c>
      <c r="V109" s="87">
        <v>0.18940454149354505</v>
      </c>
      <c r="W109" s="257">
        <v>1</v>
      </c>
      <c r="X109" s="257">
        <f>1</f>
        <v>1</v>
      </c>
      <c r="Y109" s="258">
        <v>0</v>
      </c>
      <c r="Z109" s="258">
        <v>0</v>
      </c>
      <c r="AA109" s="280">
        <v>1</v>
      </c>
      <c r="AB109" s="258">
        <v>0.36875033993976725</v>
      </c>
      <c r="AC109" s="258">
        <v>0</v>
      </c>
      <c r="AD109" s="258">
        <v>0</v>
      </c>
      <c r="AE109" s="258">
        <v>8.6901198202974667E-3</v>
      </c>
      <c r="AF109" s="258">
        <v>0.51668918028288358</v>
      </c>
      <c r="AG109" s="258">
        <v>0</v>
      </c>
      <c r="AH109" s="258">
        <f>'Datos Modificaciones Bus Europa'!G111</f>
        <v>0.17914285714285719</v>
      </c>
      <c r="AI109" s="87">
        <f>'Datos Modificaciones Bus Europa'!F111</f>
        <v>0.1465714285714286</v>
      </c>
      <c r="AJ109" s="280">
        <v>1</v>
      </c>
    </row>
    <row r="110" spans="1:36" s="87" customFormat="1" ht="13" x14ac:dyDescent="0.3">
      <c r="A110" s="257">
        <v>0.32200000000000001</v>
      </c>
      <c r="B110" s="257">
        <v>0.14099999999999902</v>
      </c>
      <c r="C110" s="257">
        <v>0.67036331400000004</v>
      </c>
      <c r="D110" s="257">
        <v>0.39899986193790454</v>
      </c>
      <c r="E110" s="257">
        <v>0.25700000000000001</v>
      </c>
      <c r="F110" s="257">
        <v>0</v>
      </c>
      <c r="G110" s="257">
        <v>1</v>
      </c>
      <c r="H110" s="257">
        <v>0.68245451314546257</v>
      </c>
      <c r="I110" s="257">
        <v>1</v>
      </c>
      <c r="J110" s="87">
        <v>0.17664554017296988</v>
      </c>
      <c r="K110" s="87">
        <v>0.27731594432361961</v>
      </c>
      <c r="L110" s="257">
        <v>0.45299999999999996</v>
      </c>
      <c r="M110" s="257">
        <v>0.57299999999999995</v>
      </c>
      <c r="N110" s="257">
        <v>0.375</v>
      </c>
      <c r="O110" s="257">
        <v>0.55786309894212815</v>
      </c>
      <c r="P110" s="257">
        <v>0.84</v>
      </c>
      <c r="Q110" s="257">
        <v>0</v>
      </c>
      <c r="R110" s="257">
        <v>1</v>
      </c>
      <c r="S110" s="257">
        <v>0.82634348588741824</v>
      </c>
      <c r="T110" s="257">
        <v>0.60035301973586586</v>
      </c>
      <c r="U110" s="257">
        <v>0</v>
      </c>
      <c r="V110" s="87">
        <v>0.15332233046446059</v>
      </c>
      <c r="W110" s="257">
        <v>1</v>
      </c>
      <c r="X110" s="257">
        <f>1</f>
        <v>1</v>
      </c>
      <c r="Y110" s="258">
        <v>0</v>
      </c>
      <c r="Z110" s="258">
        <v>0</v>
      </c>
      <c r="AA110" s="280">
        <v>1</v>
      </c>
      <c r="AB110" s="258">
        <v>0.36904633666314318</v>
      </c>
      <c r="AC110" s="258">
        <v>0</v>
      </c>
      <c r="AD110" s="258">
        <v>0</v>
      </c>
      <c r="AE110" s="258">
        <v>1.0412549220862416E-12</v>
      </c>
      <c r="AF110" s="258">
        <v>0.7129963790223196</v>
      </c>
      <c r="AG110" s="258">
        <v>0</v>
      </c>
      <c r="AH110" s="258">
        <f>'Datos Modificaciones Bus Europa'!G112</f>
        <v>0.17914285714285719</v>
      </c>
      <c r="AI110" s="87">
        <f>'Datos Modificaciones Bus Europa'!F112</f>
        <v>0.1465714285714286</v>
      </c>
      <c r="AJ110" s="280">
        <v>1</v>
      </c>
    </row>
    <row r="111" spans="1:36" s="87" customFormat="1" ht="13" x14ac:dyDescent="0.3">
      <c r="A111" s="257">
        <v>0.34499999999999997</v>
      </c>
      <c r="B111" s="257">
        <v>0.17800000000000002</v>
      </c>
      <c r="C111" s="257">
        <v>0.68859970000000004</v>
      </c>
      <c r="D111" s="257">
        <v>0.38699982945270561</v>
      </c>
      <c r="E111" s="257">
        <v>0.25700000000000001</v>
      </c>
      <c r="F111" s="257">
        <v>0</v>
      </c>
      <c r="G111" s="257">
        <v>1</v>
      </c>
      <c r="H111" s="257">
        <v>0.68245451314546257</v>
      </c>
      <c r="I111" s="257">
        <v>1</v>
      </c>
      <c r="J111" s="87">
        <v>0.22797255134780081</v>
      </c>
      <c r="K111" s="87">
        <v>0.55590346411257674</v>
      </c>
      <c r="L111" s="257">
        <v>0.498</v>
      </c>
      <c r="M111" s="257">
        <v>0.61399999999999999</v>
      </c>
      <c r="N111" s="257">
        <v>0.37</v>
      </c>
      <c r="O111" s="257">
        <v>0.54186247666459242</v>
      </c>
      <c r="P111" s="257">
        <v>0.84</v>
      </c>
      <c r="Q111" s="257">
        <v>0</v>
      </c>
      <c r="R111" s="257">
        <v>1</v>
      </c>
      <c r="S111" s="257">
        <v>0.82634348588741824</v>
      </c>
      <c r="T111" s="257">
        <v>0.62770448137705881</v>
      </c>
      <c r="U111" s="257">
        <v>0</v>
      </c>
      <c r="V111" s="87">
        <v>0.12414210157293368</v>
      </c>
      <c r="W111" s="257">
        <v>1</v>
      </c>
      <c r="X111" s="257">
        <f>1</f>
        <v>1</v>
      </c>
      <c r="Y111" s="258">
        <v>0</v>
      </c>
      <c r="Z111" s="258">
        <v>0</v>
      </c>
      <c r="AA111" s="280">
        <v>1</v>
      </c>
      <c r="AB111" s="258">
        <v>0.36904633666314318</v>
      </c>
      <c r="AC111" s="258">
        <v>0</v>
      </c>
      <c r="AD111" s="258">
        <v>0</v>
      </c>
      <c r="AE111" s="258">
        <v>0</v>
      </c>
      <c r="AF111" s="258">
        <v>0.82615423637094176</v>
      </c>
      <c r="AG111" s="258">
        <v>0</v>
      </c>
      <c r="AH111" s="258">
        <f>'Datos Modificaciones Bus Europa'!G113</f>
        <v>0.17914285714285719</v>
      </c>
      <c r="AI111" s="87">
        <f>'Datos Modificaciones Bus Europa'!F113</f>
        <v>0.1465714285714286</v>
      </c>
      <c r="AJ111" s="280">
        <v>1</v>
      </c>
    </row>
    <row r="112" spans="1:36" s="87" customFormat="1" ht="13" x14ac:dyDescent="0.3">
      <c r="A112" s="257">
        <v>0.35</v>
      </c>
      <c r="B112" s="257">
        <v>0.184</v>
      </c>
      <c r="C112" s="257">
        <v>0.69667436500000002</v>
      </c>
      <c r="D112" s="257">
        <v>0.39099997563610084</v>
      </c>
      <c r="E112" s="257">
        <v>0.25700000000000001</v>
      </c>
      <c r="F112" s="257">
        <v>0</v>
      </c>
      <c r="G112" s="257">
        <v>1</v>
      </c>
      <c r="H112" s="257">
        <v>0.68245451314546257</v>
      </c>
      <c r="I112" s="257">
        <v>1</v>
      </c>
      <c r="J112" s="87">
        <v>0.22962169681428896</v>
      </c>
      <c r="K112" s="87">
        <v>0.46214235259969322</v>
      </c>
      <c r="L112" s="257">
        <v>0.47599999999999992</v>
      </c>
      <c r="M112" s="257">
        <v>0.627</v>
      </c>
      <c r="N112" s="257">
        <v>0.36699999999999999</v>
      </c>
      <c r="O112" s="257">
        <v>0.54720597386434355</v>
      </c>
      <c r="P112" s="257">
        <v>0.84</v>
      </c>
      <c r="Q112" s="257">
        <v>0</v>
      </c>
      <c r="R112" s="257">
        <v>1</v>
      </c>
      <c r="S112" s="257">
        <v>0.82634348588741824</v>
      </c>
      <c r="T112" s="257">
        <v>0.60356796260572787</v>
      </c>
      <c r="U112" s="257">
        <v>0</v>
      </c>
      <c r="V112" s="87">
        <v>0.12222950177103427</v>
      </c>
      <c r="W112" s="257">
        <v>1</v>
      </c>
      <c r="X112" s="257">
        <f>1</f>
        <v>1</v>
      </c>
      <c r="Y112" s="258">
        <v>0</v>
      </c>
      <c r="Z112" s="258">
        <v>0</v>
      </c>
      <c r="AA112" s="280">
        <v>1</v>
      </c>
      <c r="AB112" s="258">
        <v>0.36875033993976725</v>
      </c>
      <c r="AC112" s="258">
        <v>0</v>
      </c>
      <c r="AD112" s="258">
        <v>0</v>
      </c>
      <c r="AE112" s="258">
        <v>0</v>
      </c>
      <c r="AF112" s="258">
        <v>0.76259664063656185</v>
      </c>
      <c r="AG112" s="258">
        <v>0</v>
      </c>
      <c r="AH112" s="258">
        <f>'Datos Modificaciones Bus Europa'!G114</f>
        <v>0.17914285714285719</v>
      </c>
      <c r="AI112" s="87">
        <f>'Datos Modificaciones Bus Europa'!F114</f>
        <v>0.1465714285714286</v>
      </c>
      <c r="AJ112" s="280">
        <v>1</v>
      </c>
    </row>
    <row r="113" spans="1:36" s="87" customFormat="1" ht="13" x14ac:dyDescent="0.3">
      <c r="A113" s="257">
        <v>0.32100000000000001</v>
      </c>
      <c r="B113" s="257">
        <v>0.14899999999999902</v>
      </c>
      <c r="C113" s="257">
        <v>0.68744846599999998</v>
      </c>
      <c r="D113" s="257">
        <v>0.38600009745559682</v>
      </c>
      <c r="E113" s="257">
        <v>0.25700000000000001</v>
      </c>
      <c r="F113" s="257">
        <v>0</v>
      </c>
      <c r="G113" s="257">
        <v>1</v>
      </c>
      <c r="H113" s="257">
        <v>0.68245451314546257</v>
      </c>
      <c r="I113" s="257">
        <v>1</v>
      </c>
      <c r="J113" s="87">
        <v>0.15760114295699332</v>
      </c>
      <c r="K113" s="87">
        <v>0.28276304583742334</v>
      </c>
      <c r="L113" s="257">
        <v>0.38700000000000001</v>
      </c>
      <c r="M113" s="257">
        <v>0.60099999999999998</v>
      </c>
      <c r="N113" s="257">
        <v>0.36799999999999999</v>
      </c>
      <c r="O113" s="257">
        <v>0.55132482887367773</v>
      </c>
      <c r="P113" s="257">
        <v>0.84</v>
      </c>
      <c r="Q113" s="257">
        <v>0</v>
      </c>
      <c r="R113" s="257">
        <v>1</v>
      </c>
      <c r="S113" s="257">
        <v>0.82634348588741824</v>
      </c>
      <c r="T113" s="257">
        <v>0.53099295147648018</v>
      </c>
      <c r="U113" s="257">
        <v>0</v>
      </c>
      <c r="V113" s="87">
        <v>0.1426148085769402</v>
      </c>
      <c r="W113" s="257">
        <v>1</v>
      </c>
      <c r="X113" s="257">
        <f>1</f>
        <v>1</v>
      </c>
      <c r="Y113" s="258">
        <v>0</v>
      </c>
      <c r="Z113" s="258">
        <v>0</v>
      </c>
      <c r="AA113" s="280">
        <v>1</v>
      </c>
      <c r="AB113" s="258">
        <v>0.36845434321639131</v>
      </c>
      <c r="AC113" s="258">
        <v>0</v>
      </c>
      <c r="AD113" s="258">
        <v>0</v>
      </c>
      <c r="AE113" s="258">
        <v>0</v>
      </c>
      <c r="AF113" s="258">
        <v>0.51592173503719174</v>
      </c>
      <c r="AG113" s="258">
        <v>0</v>
      </c>
      <c r="AH113" s="258">
        <f>'Datos Modificaciones Bus Europa'!G115</f>
        <v>0.17914285714285719</v>
      </c>
      <c r="AI113" s="87">
        <f>'Datos Modificaciones Bus Europa'!F115</f>
        <v>0.1465714285714286</v>
      </c>
      <c r="AJ113" s="280">
        <v>1</v>
      </c>
    </row>
    <row r="114" spans="1:36" s="87" customFormat="1" ht="13" x14ac:dyDescent="0.3">
      <c r="A114" s="257">
        <v>0.22800000000000001</v>
      </c>
      <c r="B114" s="257">
        <v>8.4000000000000005E-2</v>
      </c>
      <c r="C114" s="257">
        <v>0.67320856200000001</v>
      </c>
      <c r="D114" s="257">
        <v>0.39899986193790454</v>
      </c>
      <c r="E114" s="257">
        <v>0.25700000000000001</v>
      </c>
      <c r="F114" s="257">
        <v>0</v>
      </c>
      <c r="G114" s="257">
        <v>1</v>
      </c>
      <c r="H114" s="257">
        <v>0.68245451314546257</v>
      </c>
      <c r="I114" s="257">
        <v>1</v>
      </c>
      <c r="J114" s="87">
        <v>2.9488248322091133E-2</v>
      </c>
      <c r="K114" s="87">
        <v>0.40173720984325151</v>
      </c>
      <c r="L114" s="257">
        <v>0.25700000000000001</v>
      </c>
      <c r="M114" s="257">
        <v>0.55999999999999994</v>
      </c>
      <c r="N114" s="257">
        <v>0.36799999999999999</v>
      </c>
      <c r="O114" s="257">
        <v>0.54871935283136286</v>
      </c>
      <c r="P114" s="257">
        <v>0.84</v>
      </c>
      <c r="Q114" s="257">
        <v>0</v>
      </c>
      <c r="R114" s="257">
        <v>1</v>
      </c>
      <c r="S114" s="257">
        <v>0.82634348588741824</v>
      </c>
      <c r="T114" s="257">
        <v>0.42847774150467427</v>
      </c>
      <c r="U114" s="257">
        <v>0</v>
      </c>
      <c r="V114" s="87">
        <v>0.1748718200029678</v>
      </c>
      <c r="W114" s="257">
        <v>1</v>
      </c>
      <c r="X114" s="257">
        <f>1</f>
        <v>1</v>
      </c>
      <c r="Y114" s="258">
        <v>0</v>
      </c>
      <c r="Z114" s="258">
        <v>0</v>
      </c>
      <c r="AA114" s="280">
        <v>1</v>
      </c>
      <c r="AB114" s="258">
        <v>0.36845434321639131</v>
      </c>
      <c r="AC114" s="258">
        <v>0</v>
      </c>
      <c r="AD114" s="258">
        <v>0</v>
      </c>
      <c r="AE114" s="258">
        <v>0</v>
      </c>
      <c r="AF114" s="258">
        <v>0</v>
      </c>
      <c r="AG114" s="258">
        <v>0</v>
      </c>
      <c r="AH114" s="258">
        <f>'Datos Modificaciones Bus Europa'!G116</f>
        <v>0.17914285714285719</v>
      </c>
      <c r="AI114" s="87">
        <f>'Datos Modificaciones Bus Europa'!F116</f>
        <v>0.1465714285714286</v>
      </c>
      <c r="AJ114" s="280">
        <v>1</v>
      </c>
    </row>
    <row r="115" spans="1:36" s="87" customFormat="1" ht="13" x14ac:dyDescent="0.3">
      <c r="A115" s="257">
        <v>5.8000000000000003E-2</v>
      </c>
      <c r="B115" s="257">
        <v>1.09999999999999E-2</v>
      </c>
      <c r="C115" s="257">
        <v>0.61049664199999998</v>
      </c>
      <c r="D115" s="257">
        <v>0.44999999999999996</v>
      </c>
      <c r="E115" s="257">
        <v>0.25700000000000001</v>
      </c>
      <c r="F115" s="257">
        <v>0</v>
      </c>
      <c r="G115" s="257">
        <v>0</v>
      </c>
      <c r="H115" s="257">
        <v>0.68245451314546257</v>
      </c>
      <c r="I115" s="257">
        <v>0.77844328220858894</v>
      </c>
      <c r="J115" s="87">
        <v>0</v>
      </c>
      <c r="K115" s="87">
        <v>0.55269473036809813</v>
      </c>
      <c r="L115" s="257">
        <v>0.11</v>
      </c>
      <c r="M115" s="257">
        <v>0.33200000000000002</v>
      </c>
      <c r="N115" s="257">
        <v>0.36899999999999999</v>
      </c>
      <c r="O115" s="257">
        <v>0.55333229620410707</v>
      </c>
      <c r="P115" s="257">
        <v>0.84</v>
      </c>
      <c r="Q115" s="257">
        <v>1</v>
      </c>
      <c r="R115" s="257">
        <v>0</v>
      </c>
      <c r="S115" s="257">
        <v>0.82634348588741824</v>
      </c>
      <c r="T115" s="257">
        <v>0.32054518474551119</v>
      </c>
      <c r="U115" s="257">
        <v>0</v>
      </c>
      <c r="V115" s="87">
        <v>0.20712883142899541</v>
      </c>
      <c r="W115" s="257">
        <v>1</v>
      </c>
      <c r="X115" s="257">
        <f>1</f>
        <v>1</v>
      </c>
      <c r="Y115" s="258">
        <v>0</v>
      </c>
      <c r="Z115" s="258">
        <v>0</v>
      </c>
      <c r="AA115" s="280">
        <v>1</v>
      </c>
      <c r="AB115" s="258">
        <v>0.36845434321639131</v>
      </c>
      <c r="AC115" s="258">
        <v>0</v>
      </c>
      <c r="AD115" s="258">
        <v>0</v>
      </c>
      <c r="AE115" s="258">
        <v>0</v>
      </c>
      <c r="AF115" s="258">
        <v>0</v>
      </c>
      <c r="AG115" s="258">
        <v>0</v>
      </c>
      <c r="AH115" s="258">
        <f>'Datos Modificaciones Bus Europa'!G117</f>
        <v>0.17914285714285719</v>
      </c>
      <c r="AI115" s="87">
        <f>'Datos Modificaciones Bus Europa'!F117</f>
        <v>0.1465714285714286</v>
      </c>
      <c r="AJ115" s="280">
        <v>1</v>
      </c>
    </row>
    <row r="116" spans="1:36" s="87" customFormat="1" ht="13" x14ac:dyDescent="0.3">
      <c r="A116" s="257">
        <v>0</v>
      </c>
      <c r="B116" s="257">
        <v>0</v>
      </c>
      <c r="C116" s="257">
        <v>0.53394372199999995</v>
      </c>
      <c r="D116" s="257">
        <v>0.45900002436389925</v>
      </c>
      <c r="E116" s="257">
        <v>0.25700000000000001</v>
      </c>
      <c r="F116" s="257">
        <v>0</v>
      </c>
      <c r="G116" s="257">
        <v>0</v>
      </c>
      <c r="H116" s="257">
        <v>0.68245451314546257</v>
      </c>
      <c r="I116" s="257">
        <v>0.62246214723926374</v>
      </c>
      <c r="J116" s="87">
        <v>0</v>
      </c>
      <c r="K116" s="87">
        <v>0.44194812453987731</v>
      </c>
      <c r="L116" s="257">
        <v>0</v>
      </c>
      <c r="M116" s="257">
        <v>0.16999999999999998</v>
      </c>
      <c r="N116" s="257">
        <v>0.36099999999999999</v>
      </c>
      <c r="O116" s="257">
        <v>0.56475980087118849</v>
      </c>
      <c r="P116" s="257">
        <v>0.84</v>
      </c>
      <c r="Q116" s="257">
        <v>1</v>
      </c>
      <c r="R116" s="257">
        <v>0</v>
      </c>
      <c r="S116" s="257">
        <v>0.82634348588741824</v>
      </c>
      <c r="T116" s="257">
        <v>0.24629833803234902</v>
      </c>
      <c r="U116" s="257">
        <v>0</v>
      </c>
      <c r="V116" s="87">
        <v>0.1748718200029678</v>
      </c>
      <c r="W116" s="257">
        <v>1</v>
      </c>
      <c r="X116" s="257">
        <f>1</f>
        <v>1</v>
      </c>
      <c r="Y116" s="258">
        <v>0</v>
      </c>
      <c r="Z116" s="258">
        <v>0</v>
      </c>
      <c r="AA116" s="280">
        <v>1</v>
      </c>
      <c r="AB116" s="258">
        <v>0.36875033993976719</v>
      </c>
      <c r="AC116" s="258">
        <v>0</v>
      </c>
      <c r="AD116" s="258">
        <v>0</v>
      </c>
      <c r="AE116" s="258">
        <v>0</v>
      </c>
      <c r="AF116" s="258">
        <v>0</v>
      </c>
      <c r="AG116" s="258">
        <v>0</v>
      </c>
      <c r="AH116" s="258">
        <f>'Datos Modificaciones Bus Europa'!G118</f>
        <v>0.17914285714285719</v>
      </c>
      <c r="AI116" s="87">
        <f>'Datos Modificaciones Bus Europa'!F118</f>
        <v>0.1465714285714286</v>
      </c>
      <c r="AJ116" s="280">
        <v>1</v>
      </c>
    </row>
    <row r="117" spans="1:36" s="87" customFormat="1" ht="13" x14ac:dyDescent="0.3">
      <c r="A117" s="257">
        <v>0</v>
      </c>
      <c r="B117" s="257">
        <v>0</v>
      </c>
      <c r="C117" s="257">
        <v>0.48341007800000002</v>
      </c>
      <c r="D117" s="257">
        <v>0.46000016242599473</v>
      </c>
      <c r="E117" s="257">
        <v>0.25700000000000001</v>
      </c>
      <c r="F117" s="257">
        <v>0.53872521475479973</v>
      </c>
      <c r="G117" s="257">
        <v>0</v>
      </c>
      <c r="H117" s="257">
        <v>0.68245451314546257</v>
      </c>
      <c r="I117" s="257">
        <v>0.5634793865030675</v>
      </c>
      <c r="J117" s="87">
        <v>0</v>
      </c>
      <c r="K117" s="87">
        <v>0.40007036441717791</v>
      </c>
      <c r="L117" s="257">
        <v>0</v>
      </c>
      <c r="M117" s="257">
        <v>0.13899999999999998</v>
      </c>
      <c r="N117" s="257">
        <v>0.33900000000000002</v>
      </c>
      <c r="O117" s="257">
        <v>0.57456378344741754</v>
      </c>
      <c r="P117" s="257">
        <v>0.84</v>
      </c>
      <c r="Q117" s="257">
        <v>1</v>
      </c>
      <c r="R117" s="257">
        <v>0</v>
      </c>
      <c r="S117" s="257">
        <v>0.82634348588741824</v>
      </c>
      <c r="T117" s="257">
        <v>0.22885969728446356</v>
      </c>
      <c r="U117" s="257">
        <v>0</v>
      </c>
      <c r="V117" s="87">
        <v>0.16249038507196914</v>
      </c>
      <c r="W117" s="257">
        <v>1</v>
      </c>
      <c r="X117" s="257">
        <f>1</f>
        <v>1</v>
      </c>
      <c r="Y117" s="258">
        <v>0</v>
      </c>
      <c r="Z117" s="258">
        <v>0</v>
      </c>
      <c r="AA117" s="280">
        <v>1</v>
      </c>
      <c r="AB117" s="258">
        <v>0.36904633666314318</v>
      </c>
      <c r="AC117" s="258">
        <v>0</v>
      </c>
      <c r="AD117" s="258">
        <v>1</v>
      </c>
      <c r="AE117" s="258">
        <v>0</v>
      </c>
      <c r="AF117" s="258">
        <v>0</v>
      </c>
      <c r="AG117" s="258">
        <v>0</v>
      </c>
      <c r="AH117" s="258">
        <f>'Datos Modificaciones Bus Europa'!G119</f>
        <v>0.17914285714285719</v>
      </c>
      <c r="AI117" s="87">
        <f>'Datos Modificaciones Bus Europa'!F119</f>
        <v>0.1465714285714286</v>
      </c>
      <c r="AJ117" s="280">
        <v>1</v>
      </c>
    </row>
    <row r="118" spans="1:36" s="87" customFormat="1" ht="13" x14ac:dyDescent="0.3">
      <c r="A118" s="257">
        <v>0</v>
      </c>
      <c r="B118" s="257">
        <v>0</v>
      </c>
      <c r="C118" s="257">
        <v>0.46995061100000002</v>
      </c>
      <c r="D118" s="257">
        <v>0.46000016242599473</v>
      </c>
      <c r="E118" s="257">
        <v>0.25700000000000001</v>
      </c>
      <c r="F118" s="257">
        <v>0.42027445525941676</v>
      </c>
      <c r="G118" s="257">
        <v>0</v>
      </c>
      <c r="H118" s="257">
        <v>0.68245451314546257</v>
      </c>
      <c r="I118" s="257">
        <v>0.54779058282208593</v>
      </c>
      <c r="J118" s="87">
        <v>0</v>
      </c>
      <c r="K118" s="87">
        <v>0.38893131380368101</v>
      </c>
      <c r="L118" s="257">
        <v>0</v>
      </c>
      <c r="M118" s="257">
        <v>0.151</v>
      </c>
      <c r="N118" s="257">
        <v>0.315</v>
      </c>
      <c r="O118" s="257">
        <v>0.56778158058494088</v>
      </c>
      <c r="P118" s="257">
        <v>0.84</v>
      </c>
      <c r="Q118" s="257">
        <v>1</v>
      </c>
      <c r="R118" s="257">
        <v>0</v>
      </c>
      <c r="S118" s="257">
        <v>0.82634348588741824</v>
      </c>
      <c r="T118" s="257">
        <v>0.21291007567888409</v>
      </c>
      <c r="U118" s="257">
        <v>0</v>
      </c>
      <c r="V118" s="87">
        <v>0.1511661537320077</v>
      </c>
      <c r="W118" s="257">
        <v>1</v>
      </c>
      <c r="X118" s="257">
        <f>1</f>
        <v>1</v>
      </c>
      <c r="Y118" s="258">
        <v>0</v>
      </c>
      <c r="Z118" s="258">
        <v>0</v>
      </c>
      <c r="AA118" s="280">
        <v>1</v>
      </c>
      <c r="AB118" s="258">
        <v>0.36934233338651917</v>
      </c>
      <c r="AC118" s="258">
        <v>0</v>
      </c>
      <c r="AD118" s="258">
        <v>1</v>
      </c>
      <c r="AE118" s="258">
        <v>0</v>
      </c>
      <c r="AF118" s="258">
        <v>0</v>
      </c>
      <c r="AG118" s="258">
        <v>0</v>
      </c>
      <c r="AH118" s="258">
        <f>'Datos Modificaciones Bus Europa'!G120</f>
        <v>0.17914285714285719</v>
      </c>
      <c r="AI118" s="87">
        <f>'Datos Modificaciones Bus Europa'!F120</f>
        <v>0.1465714285714286</v>
      </c>
      <c r="AJ118" s="280">
        <v>1</v>
      </c>
    </row>
    <row r="119" spans="1:36" s="87" customFormat="1" ht="13" x14ac:dyDescent="0.3">
      <c r="A119" s="257">
        <v>0</v>
      </c>
      <c r="B119" s="257">
        <v>0</v>
      </c>
      <c r="C119" s="257">
        <v>0.47026385700000001</v>
      </c>
      <c r="D119" s="257">
        <v>0.45799988630180372</v>
      </c>
      <c r="E119" s="257">
        <v>0.25700000000000001</v>
      </c>
      <c r="F119" s="257">
        <v>0</v>
      </c>
      <c r="G119" s="257">
        <v>0</v>
      </c>
      <c r="H119" s="257">
        <v>0.68245451314546257</v>
      </c>
      <c r="I119" s="257">
        <v>0.54815570552147241</v>
      </c>
      <c r="J119" s="87">
        <v>0</v>
      </c>
      <c r="K119" s="87">
        <v>0.3891905509202454</v>
      </c>
      <c r="L119" s="257">
        <v>0</v>
      </c>
      <c r="M119" s="257">
        <v>0.191</v>
      </c>
      <c r="N119" s="257">
        <v>0.28500000000000003</v>
      </c>
      <c r="O119" s="257">
        <v>0.56755880522713131</v>
      </c>
      <c r="P119" s="257">
        <v>0.84</v>
      </c>
      <c r="Q119" s="257">
        <v>1</v>
      </c>
      <c r="R119" s="257">
        <v>0</v>
      </c>
      <c r="S119" s="257">
        <v>0.82634348588741824</v>
      </c>
      <c r="T119" s="257">
        <v>0.19269105208487908</v>
      </c>
      <c r="U119" s="257">
        <v>0</v>
      </c>
      <c r="V119" s="87">
        <v>0.13681064698026413</v>
      </c>
      <c r="W119" s="257">
        <v>1</v>
      </c>
      <c r="X119" s="257">
        <f>1</f>
        <v>1</v>
      </c>
      <c r="Y119" s="258">
        <v>0</v>
      </c>
      <c r="Z119" s="258">
        <v>0</v>
      </c>
      <c r="AA119" s="280">
        <v>1</v>
      </c>
      <c r="AB119" s="258">
        <v>0.36963833011633146</v>
      </c>
      <c r="AC119" s="258">
        <v>0</v>
      </c>
      <c r="AD119" s="258">
        <v>0</v>
      </c>
      <c r="AE119" s="258">
        <v>0</v>
      </c>
      <c r="AF119" s="258">
        <v>0</v>
      </c>
      <c r="AG119" s="258">
        <v>0</v>
      </c>
      <c r="AH119" s="258">
        <f>'Datos Modificaciones Bus Europa'!G121</f>
        <v>1.2791428571428574</v>
      </c>
      <c r="AI119" s="87">
        <f>'Datos Modificaciones Bus Europa'!F121</f>
        <v>1.0465714285714287</v>
      </c>
      <c r="AJ119" s="280">
        <v>1</v>
      </c>
    </row>
    <row r="120" spans="1:36" s="87" customFormat="1" ht="13" x14ac:dyDescent="0.3">
      <c r="A120" s="257">
        <v>0</v>
      </c>
      <c r="B120" s="257">
        <v>0</v>
      </c>
      <c r="C120" s="257">
        <v>0.469347454</v>
      </c>
      <c r="D120" s="257">
        <v>0.45199987005920433</v>
      </c>
      <c r="E120" s="257">
        <v>0.25700000000000001</v>
      </c>
      <c r="F120" s="257">
        <v>0.33043436847966556</v>
      </c>
      <c r="G120" s="257">
        <v>0</v>
      </c>
      <c r="H120" s="257">
        <v>0.68245451314546257</v>
      </c>
      <c r="I120" s="257">
        <v>0.54708751533742328</v>
      </c>
      <c r="J120" s="87">
        <v>0</v>
      </c>
      <c r="K120" s="87">
        <v>0.38843213588957054</v>
      </c>
      <c r="L120" s="257">
        <v>0</v>
      </c>
      <c r="M120" s="257">
        <v>0.23899999999999999</v>
      </c>
      <c r="N120" s="257">
        <v>0.246</v>
      </c>
      <c r="O120" s="257">
        <v>0.55865525824517737</v>
      </c>
      <c r="P120" s="257">
        <v>0.84</v>
      </c>
      <c r="Q120" s="257">
        <v>1</v>
      </c>
      <c r="R120" s="257">
        <v>0</v>
      </c>
      <c r="S120" s="257">
        <v>0.82634348588741824</v>
      </c>
      <c r="T120" s="257">
        <v>0.16659630508977594</v>
      </c>
      <c r="U120" s="257">
        <v>0</v>
      </c>
      <c r="V120" s="87">
        <v>0.11828337661374091</v>
      </c>
      <c r="W120" s="257">
        <v>1</v>
      </c>
      <c r="X120" s="257">
        <f>1</f>
        <v>1</v>
      </c>
      <c r="Y120" s="258">
        <v>0</v>
      </c>
      <c r="Z120" s="258">
        <v>0</v>
      </c>
      <c r="AA120" s="280">
        <v>1</v>
      </c>
      <c r="AB120" s="258">
        <v>0.36993432683970745</v>
      </c>
      <c r="AC120" s="258">
        <v>0</v>
      </c>
      <c r="AD120" s="258">
        <v>1</v>
      </c>
      <c r="AE120" s="258">
        <v>0</v>
      </c>
      <c r="AF120" s="258">
        <v>0</v>
      </c>
      <c r="AG120" s="258">
        <v>0</v>
      </c>
      <c r="AH120" s="258">
        <f>'Datos Modificaciones Bus Europa'!G122</f>
        <v>0.17914285714285719</v>
      </c>
      <c r="AI120" s="87">
        <f>'Datos Modificaciones Bus Europa'!F122</f>
        <v>0.1465714285714286</v>
      </c>
      <c r="AJ120" s="280">
        <v>1</v>
      </c>
    </row>
    <row r="121" spans="1:36" s="87" customFormat="1" ht="13" x14ac:dyDescent="0.3">
      <c r="A121" s="257">
        <v>0</v>
      </c>
      <c r="B121" s="257">
        <v>0</v>
      </c>
      <c r="C121" s="257">
        <v>0.47874165400000002</v>
      </c>
      <c r="D121" s="257">
        <v>0.43499995939350139</v>
      </c>
      <c r="E121" s="257">
        <v>0.25700000000000001</v>
      </c>
      <c r="F121" s="257">
        <v>0.34810809869391163</v>
      </c>
      <c r="G121" s="257">
        <v>0</v>
      </c>
      <c r="H121" s="257">
        <v>0.68245451314546257</v>
      </c>
      <c r="I121" s="257">
        <v>0.55803773006134971</v>
      </c>
      <c r="J121" s="87">
        <v>0</v>
      </c>
      <c r="K121" s="87">
        <v>0.39620678834355827</v>
      </c>
      <c r="L121" s="257">
        <v>0</v>
      </c>
      <c r="M121" s="257">
        <v>0.27200000000000002</v>
      </c>
      <c r="N121" s="257">
        <v>0.21199999999999999</v>
      </c>
      <c r="O121" s="257">
        <v>0.55756129433727442</v>
      </c>
      <c r="P121" s="257">
        <v>0.84</v>
      </c>
      <c r="Q121" s="257">
        <v>1</v>
      </c>
      <c r="R121" s="257">
        <v>0</v>
      </c>
      <c r="S121" s="257">
        <v>0.82634348588741824</v>
      </c>
      <c r="T121" s="257">
        <v>0.14411262798634811</v>
      </c>
      <c r="U121" s="257">
        <v>0</v>
      </c>
      <c r="V121" s="87">
        <v>0.10231996587030717</v>
      </c>
      <c r="W121" s="257">
        <v>0.73850864616218437</v>
      </c>
      <c r="X121" s="257">
        <f>1</f>
        <v>1</v>
      </c>
      <c r="Y121" s="258">
        <v>0</v>
      </c>
      <c r="Z121" s="258">
        <v>0</v>
      </c>
      <c r="AA121" s="280">
        <v>1</v>
      </c>
      <c r="AB121" s="258">
        <v>0.36993432683970745</v>
      </c>
      <c r="AC121" s="258">
        <v>0</v>
      </c>
      <c r="AD121" s="258">
        <v>0</v>
      </c>
      <c r="AE121" s="258">
        <v>0</v>
      </c>
      <c r="AF121" s="258">
        <v>0</v>
      </c>
      <c r="AG121" s="258">
        <v>0</v>
      </c>
      <c r="AH121" s="258">
        <f>'Datos Modificaciones Bus Europa'!G123</f>
        <v>1.2791428571428574</v>
      </c>
      <c r="AI121" s="87">
        <f>'Datos Modificaciones Bus Europa'!F123</f>
        <v>1.0465714285714287</v>
      </c>
      <c r="AJ121" s="280">
        <v>1</v>
      </c>
    </row>
    <row r="122" spans="1:36" s="87" customFormat="1" ht="13" x14ac:dyDescent="0.3">
      <c r="A122" s="257">
        <v>0</v>
      </c>
      <c r="B122" s="257">
        <v>0</v>
      </c>
      <c r="C122" s="257">
        <v>0.49302268599999999</v>
      </c>
      <c r="D122" s="257">
        <v>0.3600001624259947</v>
      </c>
      <c r="E122" s="257">
        <v>0.25700000000000001</v>
      </c>
      <c r="F122" s="257">
        <v>0.3739441871841917</v>
      </c>
      <c r="G122" s="257">
        <v>0.21751027532233547</v>
      </c>
      <c r="H122" s="257">
        <v>0.68245451314546257</v>
      </c>
      <c r="I122" s="257">
        <v>0.57468417177914111</v>
      </c>
      <c r="J122" s="87">
        <v>0</v>
      </c>
      <c r="K122" s="87">
        <v>0.40802576196319018</v>
      </c>
      <c r="L122" s="257">
        <v>0</v>
      </c>
      <c r="M122" s="257">
        <v>0.28099999999999997</v>
      </c>
      <c r="N122" s="257">
        <v>0.17899999999999999</v>
      </c>
      <c r="O122" s="257">
        <v>0.5449396390790292</v>
      </c>
      <c r="P122" s="257">
        <v>0.84</v>
      </c>
      <c r="Q122" s="257">
        <v>1</v>
      </c>
      <c r="R122" s="257">
        <v>0</v>
      </c>
      <c r="S122" s="257">
        <v>0.82634348588741824</v>
      </c>
      <c r="T122" s="257">
        <v>0.12256722065588366</v>
      </c>
      <c r="U122" s="257">
        <v>0</v>
      </c>
      <c r="V122" s="87">
        <v>8.7022726665677397E-2</v>
      </c>
      <c r="W122" s="257">
        <v>0.73850864616218437</v>
      </c>
      <c r="X122" s="257">
        <f>1</f>
        <v>1</v>
      </c>
      <c r="Y122" s="258">
        <v>0</v>
      </c>
      <c r="Z122" s="258">
        <v>0</v>
      </c>
      <c r="AA122" s="280">
        <v>1</v>
      </c>
      <c r="AB122" s="258">
        <v>0.36998814117365675</v>
      </c>
      <c r="AC122" s="258">
        <v>0</v>
      </c>
      <c r="AD122" s="258">
        <v>0</v>
      </c>
      <c r="AE122" s="258">
        <v>0</v>
      </c>
      <c r="AF122" s="258">
        <v>0</v>
      </c>
      <c r="AG122" s="258">
        <v>0</v>
      </c>
      <c r="AH122" s="258">
        <f>'Datos Modificaciones Bus Europa'!G124</f>
        <v>1.1220000000000001</v>
      </c>
      <c r="AI122" s="87">
        <f>'Datos Modificaciones Bus Europa'!F124</f>
        <v>0.91800000000000004</v>
      </c>
      <c r="AJ122" s="280">
        <v>1</v>
      </c>
    </row>
    <row r="123" spans="1:36" s="87" customFormat="1" ht="13" x14ac:dyDescent="0.3">
      <c r="A123" s="257">
        <v>0</v>
      </c>
      <c r="B123" s="257">
        <v>0</v>
      </c>
      <c r="C123" s="257">
        <v>0.493862256</v>
      </c>
      <c r="D123" s="257">
        <v>0.3540001461833952</v>
      </c>
      <c r="E123" s="257">
        <v>0.25700000000000001</v>
      </c>
      <c r="F123" s="257">
        <v>0</v>
      </c>
      <c r="G123" s="257">
        <v>0.21751027532233547</v>
      </c>
      <c r="H123" s="257">
        <v>0.68245451314546257</v>
      </c>
      <c r="I123" s="257">
        <v>0.57566282208588959</v>
      </c>
      <c r="J123" s="87">
        <v>0</v>
      </c>
      <c r="K123" s="87">
        <v>0.40872060368098162</v>
      </c>
      <c r="L123" s="257">
        <v>0</v>
      </c>
      <c r="M123" s="257">
        <v>0.25599999999999995</v>
      </c>
      <c r="N123" s="257">
        <v>0.14799999999999999</v>
      </c>
      <c r="O123" s="257">
        <v>0.54010516490354699</v>
      </c>
      <c r="P123" s="257">
        <v>0.84</v>
      </c>
      <c r="Q123" s="257">
        <v>1</v>
      </c>
      <c r="R123" s="257">
        <v>0</v>
      </c>
      <c r="S123" s="257">
        <v>0.82634348588741824</v>
      </c>
      <c r="T123" s="257">
        <v>0.10278824751446804</v>
      </c>
      <c r="U123" s="257">
        <v>0</v>
      </c>
      <c r="V123" s="87">
        <v>7.2979655735272306E-2</v>
      </c>
      <c r="W123" s="257">
        <v>0.73850864616218437</v>
      </c>
      <c r="X123" s="257">
        <f>1</f>
        <v>1</v>
      </c>
      <c r="Y123" s="258">
        <v>0</v>
      </c>
      <c r="Z123" s="258">
        <v>0</v>
      </c>
      <c r="AA123" s="280">
        <v>1</v>
      </c>
      <c r="AB123" s="258">
        <v>0.36998814117365686</v>
      </c>
      <c r="AC123" s="258">
        <v>0</v>
      </c>
      <c r="AD123" s="258">
        <v>0</v>
      </c>
      <c r="AE123" s="258">
        <v>0</v>
      </c>
      <c r="AF123" s="258">
        <v>0</v>
      </c>
      <c r="AG123" s="258">
        <v>0</v>
      </c>
      <c r="AH123" s="258">
        <f>'Datos Modificaciones Bus Europa'!G125</f>
        <v>0.81782080173640248</v>
      </c>
      <c r="AI123" s="87">
        <f>'Datos Modificaciones Bus Europa'!F125</f>
        <v>0.66912611051160198</v>
      </c>
      <c r="AJ123" s="280">
        <v>1</v>
      </c>
    </row>
    <row r="124" spans="1:36" s="87" customFormat="1" ht="13" x14ac:dyDescent="0.3">
      <c r="A124" s="257">
        <v>0</v>
      </c>
      <c r="B124" s="257">
        <v>0</v>
      </c>
      <c r="C124" s="257">
        <v>0.48728855799999998</v>
      </c>
      <c r="D124" s="257">
        <v>0.35100013806209546</v>
      </c>
      <c r="E124" s="257">
        <v>0.25700000000000001</v>
      </c>
      <c r="F124" s="257">
        <v>0</v>
      </c>
      <c r="G124" s="257">
        <v>0.21751027532233547</v>
      </c>
      <c r="H124" s="257">
        <v>0.68245451314546257</v>
      </c>
      <c r="I124" s="257">
        <v>0.56800027607361969</v>
      </c>
      <c r="J124" s="87">
        <v>0</v>
      </c>
      <c r="K124" s="87">
        <v>0.40328019601226994</v>
      </c>
      <c r="L124" s="257">
        <v>0</v>
      </c>
      <c r="M124" s="257">
        <v>0.221</v>
      </c>
      <c r="N124" s="257">
        <v>0.127</v>
      </c>
      <c r="O124" s="257">
        <v>0.53860485376477907</v>
      </c>
      <c r="P124" s="257">
        <v>0.84</v>
      </c>
      <c r="Q124" s="257">
        <v>1</v>
      </c>
      <c r="R124" s="257">
        <v>0.83221073200938223</v>
      </c>
      <c r="S124" s="257">
        <v>0.82634348588741824</v>
      </c>
      <c r="T124" s="257">
        <v>8.9796408962754121E-2</v>
      </c>
      <c r="U124" s="257">
        <v>0</v>
      </c>
      <c r="V124" s="87">
        <v>6.3755450363555441E-2</v>
      </c>
      <c r="W124" s="257">
        <v>0.73850864616218437</v>
      </c>
      <c r="X124" s="257">
        <f>1</f>
        <v>1</v>
      </c>
      <c r="Y124" s="258">
        <v>0</v>
      </c>
      <c r="Z124" s="258">
        <v>0</v>
      </c>
      <c r="AA124" s="280">
        <v>1</v>
      </c>
      <c r="AB124" s="258">
        <v>0.36998814117365675</v>
      </c>
      <c r="AC124" s="258">
        <v>0</v>
      </c>
      <c r="AD124" s="258">
        <v>0</v>
      </c>
      <c r="AE124" s="258">
        <v>0</v>
      </c>
      <c r="AF124" s="258">
        <v>0</v>
      </c>
      <c r="AG124" s="258">
        <v>0</v>
      </c>
      <c r="AH124" s="258">
        <f>'Datos Modificaciones Bus Europa'!G126</f>
        <v>0.81782080173640248</v>
      </c>
      <c r="AI124" s="87">
        <f>'Datos Modificaciones Bus Europa'!F126</f>
        <v>0.66912611051160198</v>
      </c>
      <c r="AJ124" s="280">
        <v>1</v>
      </c>
    </row>
    <row r="125" spans="1:36" s="87" customFormat="1" ht="13" x14ac:dyDescent="0.3">
      <c r="A125" s="257">
        <v>0</v>
      </c>
      <c r="B125" s="257">
        <v>0</v>
      </c>
      <c r="C125" s="257">
        <v>0.486031353</v>
      </c>
      <c r="D125" s="257">
        <v>0.35000000000000003</v>
      </c>
      <c r="E125" s="257">
        <v>0.25700000000000001</v>
      </c>
      <c r="F125" s="257">
        <v>0</v>
      </c>
      <c r="G125" s="257">
        <v>0.21751027532233547</v>
      </c>
      <c r="H125" s="257">
        <v>0.68245451314546257</v>
      </c>
      <c r="I125" s="257">
        <v>0.56653484662576692</v>
      </c>
      <c r="J125" s="87">
        <v>0</v>
      </c>
      <c r="K125" s="87">
        <v>0.40223974110429445</v>
      </c>
      <c r="L125" s="257">
        <v>0</v>
      </c>
      <c r="M125" s="257">
        <v>0.19899999999999998</v>
      </c>
      <c r="N125" s="257">
        <v>0.113</v>
      </c>
      <c r="O125" s="257">
        <v>0.54358431860609835</v>
      </c>
      <c r="P125" s="257">
        <v>0.84</v>
      </c>
      <c r="Q125" s="257">
        <v>1</v>
      </c>
      <c r="R125" s="257">
        <v>0</v>
      </c>
      <c r="S125" s="257">
        <v>0.82634348588741824</v>
      </c>
      <c r="T125" s="257">
        <v>8.183714200920017E-2</v>
      </c>
      <c r="U125" s="257">
        <v>0</v>
      </c>
      <c r="V125" s="87">
        <v>5.8104370826532123E-2</v>
      </c>
      <c r="W125" s="257">
        <v>0.73850864616218437</v>
      </c>
      <c r="X125" s="257">
        <f>1</f>
        <v>1</v>
      </c>
      <c r="Y125" s="258">
        <v>0</v>
      </c>
      <c r="Z125" s="258">
        <v>0</v>
      </c>
      <c r="AA125" s="280">
        <v>1</v>
      </c>
      <c r="AB125" s="258">
        <v>0.36998814117365675</v>
      </c>
      <c r="AC125" s="258">
        <v>0</v>
      </c>
      <c r="AD125" s="258">
        <v>0</v>
      </c>
      <c r="AE125" s="258">
        <v>0</v>
      </c>
      <c r="AF125" s="258">
        <v>0</v>
      </c>
      <c r="AG125" s="258">
        <v>0</v>
      </c>
      <c r="AH125" s="258">
        <f>'Datos Modificaciones Bus Europa'!G127</f>
        <v>0.81782080173640248</v>
      </c>
      <c r="AI125" s="87">
        <f>'Datos Modificaciones Bus Europa'!F127</f>
        <v>0.66912611051160198</v>
      </c>
      <c r="AJ125" s="280">
        <v>1</v>
      </c>
    </row>
    <row r="126" spans="1:36" s="87" customFormat="1" ht="13" x14ac:dyDescent="0.3">
      <c r="A126" s="257">
        <v>0</v>
      </c>
      <c r="B126" s="257">
        <v>0</v>
      </c>
      <c r="C126" s="257">
        <v>0.48435212300000002</v>
      </c>
      <c r="D126" s="257">
        <v>0.34899986193790455</v>
      </c>
      <c r="E126" s="257">
        <v>0.25700000000000001</v>
      </c>
      <c r="F126" s="257">
        <v>2.468231173230187E-2</v>
      </c>
      <c r="G126" s="257">
        <v>0.21751027532233547</v>
      </c>
      <c r="H126" s="257">
        <v>0.68245451314546257</v>
      </c>
      <c r="I126" s="257">
        <v>0.56457748466257662</v>
      </c>
      <c r="J126" s="87">
        <v>0</v>
      </c>
      <c r="K126" s="87">
        <v>0.40085001411042948</v>
      </c>
      <c r="L126" s="257">
        <v>0</v>
      </c>
      <c r="M126" s="257">
        <v>0.19899999999999998</v>
      </c>
      <c r="N126" s="257">
        <v>0.107</v>
      </c>
      <c r="O126" s="257">
        <v>0.54068699439950219</v>
      </c>
      <c r="P126" s="257">
        <v>0.84</v>
      </c>
      <c r="Q126" s="257">
        <v>1</v>
      </c>
      <c r="R126" s="257">
        <v>0</v>
      </c>
      <c r="S126" s="257">
        <v>0.82634348588741824</v>
      </c>
      <c r="T126" s="257">
        <v>7.9417050007419498E-2</v>
      </c>
      <c r="U126" s="257">
        <v>0</v>
      </c>
      <c r="V126" s="87">
        <v>5.6386105505267847E-2</v>
      </c>
      <c r="W126" s="257">
        <v>0.73850864616218437</v>
      </c>
      <c r="X126" s="257">
        <f>1</f>
        <v>1</v>
      </c>
      <c r="Y126" s="258">
        <v>0</v>
      </c>
      <c r="Z126" s="258">
        <v>0</v>
      </c>
      <c r="AA126" s="280">
        <v>1</v>
      </c>
      <c r="AB126" s="258">
        <v>0.36939101788066897</v>
      </c>
      <c r="AC126" s="258">
        <v>0</v>
      </c>
      <c r="AD126" s="258">
        <v>0</v>
      </c>
      <c r="AE126" s="258">
        <v>0</v>
      </c>
      <c r="AF126" s="258">
        <v>0</v>
      </c>
      <c r="AG126" s="258">
        <v>0</v>
      </c>
      <c r="AH126" s="258">
        <f>'Datos Modificaciones Bus Europa'!G128</f>
        <v>0.81782080173640248</v>
      </c>
      <c r="AI126" s="87">
        <f>'Datos Modificaciones Bus Europa'!F128</f>
        <v>0.66912611051160198</v>
      </c>
      <c r="AJ126" s="280">
        <v>1</v>
      </c>
    </row>
    <row r="127" spans="1:36" s="87" customFormat="1" ht="13" x14ac:dyDescent="0.3">
      <c r="A127" s="257">
        <v>0</v>
      </c>
      <c r="B127" s="257">
        <v>0</v>
      </c>
      <c r="C127" s="257">
        <v>0.478839827</v>
      </c>
      <c r="D127" s="257">
        <v>0.35000000000000003</v>
      </c>
      <c r="E127" s="257">
        <v>0.25700000000000001</v>
      </c>
      <c r="F127" s="257">
        <v>0.21132984001446636</v>
      </c>
      <c r="G127" s="257">
        <v>0.21751027532233547</v>
      </c>
      <c r="H127" s="257">
        <v>0.68245451314546257</v>
      </c>
      <c r="I127" s="257">
        <v>0.55815214723926376</v>
      </c>
      <c r="J127" s="87">
        <v>0</v>
      </c>
      <c r="K127" s="87">
        <v>0.39628802453987733</v>
      </c>
      <c r="L127" s="257">
        <v>0</v>
      </c>
      <c r="M127" s="257">
        <v>0.219</v>
      </c>
      <c r="N127" s="257">
        <v>0.111</v>
      </c>
      <c r="O127" s="257">
        <v>0.54120846297448666</v>
      </c>
      <c r="P127" s="257">
        <v>0.84</v>
      </c>
      <c r="Q127" s="257">
        <v>1</v>
      </c>
      <c r="R127" s="257">
        <v>0</v>
      </c>
      <c r="S127" s="257">
        <v>0.82634348588741824</v>
      </c>
      <c r="T127" s="257">
        <v>8.3844264727704412E-2</v>
      </c>
      <c r="U127" s="257">
        <v>0</v>
      </c>
      <c r="V127" s="87">
        <v>5.9529427956670135E-2</v>
      </c>
      <c r="W127" s="257">
        <v>0.73850864616218437</v>
      </c>
      <c r="X127" s="257">
        <f>1</f>
        <v>1</v>
      </c>
      <c r="Y127" s="258">
        <v>0</v>
      </c>
      <c r="Z127" s="258">
        <v>0</v>
      </c>
      <c r="AA127" s="280">
        <v>1</v>
      </c>
      <c r="AB127" s="258">
        <v>0.36879389459411749</v>
      </c>
      <c r="AC127" s="258">
        <v>0</v>
      </c>
      <c r="AD127" s="258">
        <v>0</v>
      </c>
      <c r="AE127" s="258">
        <v>0</v>
      </c>
      <c r="AF127" s="258">
        <v>0</v>
      </c>
      <c r="AG127" s="258">
        <v>0</v>
      </c>
      <c r="AH127" s="258">
        <f>'Datos Modificaciones Bus Europa'!G129</f>
        <v>0.81782080173640248</v>
      </c>
      <c r="AI127" s="87">
        <f>'Datos Modificaciones Bus Europa'!F129</f>
        <v>0.66912611051160198</v>
      </c>
      <c r="AJ127" s="280">
        <v>1</v>
      </c>
    </row>
    <row r="128" spans="1:36" s="87" customFormat="1" ht="13" x14ac:dyDescent="0.3">
      <c r="A128" s="257">
        <v>0</v>
      </c>
      <c r="B128" s="257">
        <v>0</v>
      </c>
      <c r="C128" s="257">
        <v>0.47275232099999998</v>
      </c>
      <c r="D128" s="257">
        <v>0.34800012994079571</v>
      </c>
      <c r="E128" s="257">
        <v>0.25700000000000001</v>
      </c>
      <c r="F128" s="257">
        <v>0.42595993468602572</v>
      </c>
      <c r="G128" s="257">
        <v>0.21751027532233547</v>
      </c>
      <c r="H128" s="257">
        <v>0.68245451314546257</v>
      </c>
      <c r="I128" s="257">
        <v>0.55105634969325157</v>
      </c>
      <c r="J128" s="87">
        <v>0</v>
      </c>
      <c r="K128" s="87">
        <v>0.39125000828220863</v>
      </c>
      <c r="L128" s="257">
        <v>0</v>
      </c>
      <c r="M128" s="257">
        <v>0.24799999999999997</v>
      </c>
      <c r="N128" s="257">
        <v>0.111</v>
      </c>
      <c r="O128" s="257">
        <v>0.5533683883011824</v>
      </c>
      <c r="P128" s="257">
        <v>0.84</v>
      </c>
      <c r="Q128" s="257">
        <v>1</v>
      </c>
      <c r="R128" s="257">
        <v>2.0469519072191817E-2</v>
      </c>
      <c r="S128" s="257">
        <v>0.82634348588741824</v>
      </c>
      <c r="T128" s="257">
        <v>8.4606692387594593E-2</v>
      </c>
      <c r="U128" s="257">
        <v>0</v>
      </c>
      <c r="V128" s="87">
        <v>6.0070751595192158E-2</v>
      </c>
      <c r="W128" s="257">
        <v>0.73850864616218437</v>
      </c>
      <c r="X128" s="257">
        <f>1</f>
        <v>1</v>
      </c>
      <c r="Y128" s="258">
        <v>0</v>
      </c>
      <c r="Z128" s="258">
        <v>0</v>
      </c>
      <c r="AA128" s="280">
        <v>1</v>
      </c>
      <c r="AB128" s="258">
        <v>0.36849533294762354</v>
      </c>
      <c r="AC128" s="258">
        <v>0</v>
      </c>
      <c r="AD128" s="258">
        <v>0</v>
      </c>
      <c r="AE128" s="258">
        <v>0</v>
      </c>
      <c r="AF128" s="258">
        <v>0</v>
      </c>
      <c r="AG128" s="258">
        <v>0</v>
      </c>
      <c r="AH128" s="258">
        <f>'Datos Modificaciones Bus Europa'!G130</f>
        <v>1.1220000000000001</v>
      </c>
      <c r="AI128" s="87">
        <f>'Datos Modificaciones Bus Europa'!F130</f>
        <v>0.91800000000000004</v>
      </c>
      <c r="AJ128" s="280">
        <v>1</v>
      </c>
    </row>
    <row r="129" spans="1:36" s="87" customFormat="1" ht="13" x14ac:dyDescent="0.3">
      <c r="A129" s="257">
        <v>0</v>
      </c>
      <c r="B129" s="257">
        <v>0</v>
      </c>
      <c r="C129" s="257">
        <v>0.45748428800000002</v>
      </c>
      <c r="D129" s="257">
        <v>0.34699999187870029</v>
      </c>
      <c r="E129" s="257">
        <v>0.25700000000000001</v>
      </c>
      <c r="F129" s="257">
        <v>0.35077049837621049</v>
      </c>
      <c r="G129" s="257">
        <v>0.21751027532233547</v>
      </c>
      <c r="H129" s="257">
        <v>0.68245451314546257</v>
      </c>
      <c r="I129" s="257">
        <v>0.53325941717791414</v>
      </c>
      <c r="J129" s="87">
        <v>0</v>
      </c>
      <c r="K129" s="87">
        <v>0.37861418619631898</v>
      </c>
      <c r="L129" s="257">
        <v>0</v>
      </c>
      <c r="M129" s="257">
        <v>0.26999999999999996</v>
      </c>
      <c r="N129" s="257">
        <v>0.11</v>
      </c>
      <c r="O129" s="257">
        <v>0.58012134411947724</v>
      </c>
      <c r="P129" s="257">
        <v>0.84</v>
      </c>
      <c r="Q129" s="257">
        <v>1</v>
      </c>
      <c r="R129" s="257">
        <v>2.0764499082616628E-2</v>
      </c>
      <c r="S129" s="257">
        <v>0.82634348588741824</v>
      </c>
      <c r="T129" s="257">
        <v>8.2918162932185777E-2</v>
      </c>
      <c r="U129" s="257">
        <v>0</v>
      </c>
      <c r="V129" s="87">
        <v>5.8871895681851902E-2</v>
      </c>
      <c r="W129" s="257">
        <v>0.73850864616218437</v>
      </c>
      <c r="X129" s="257">
        <f>1</f>
        <v>1</v>
      </c>
      <c r="Y129" s="258">
        <v>0</v>
      </c>
      <c r="Z129" s="258">
        <v>0</v>
      </c>
      <c r="AA129" s="280">
        <v>1</v>
      </c>
      <c r="AB129" s="258">
        <v>0.36879389459411749</v>
      </c>
      <c r="AC129" s="258">
        <v>0</v>
      </c>
      <c r="AD129" s="258">
        <v>0</v>
      </c>
      <c r="AE129" s="258">
        <v>0</v>
      </c>
      <c r="AF129" s="258">
        <v>0</v>
      </c>
      <c r="AG129" s="258">
        <v>0</v>
      </c>
      <c r="AH129" s="258">
        <f>'Datos Modificaciones Bus Europa'!G131</f>
        <v>1.1220000000000001</v>
      </c>
      <c r="AI129" s="87">
        <f>'Datos Modificaciones Bus Europa'!F131</f>
        <v>0.91800000000000004</v>
      </c>
      <c r="AJ129" s="280">
        <v>1</v>
      </c>
    </row>
    <row r="130" spans="1:36" s="87" customFormat="1" ht="13" x14ac:dyDescent="0.3">
      <c r="A130" s="257">
        <v>0</v>
      </c>
      <c r="B130" s="257">
        <v>0</v>
      </c>
      <c r="C130" s="257">
        <v>0.43651181900000002</v>
      </c>
      <c r="D130" s="257">
        <v>0.35100013806209546</v>
      </c>
      <c r="E130" s="257">
        <v>0.25700000000000001</v>
      </c>
      <c r="F130" s="257">
        <v>0.76796716843159141</v>
      </c>
      <c r="G130" s="257">
        <v>0.21751027532233547</v>
      </c>
      <c r="H130" s="257">
        <v>0.68245451314546257</v>
      </c>
      <c r="I130" s="257">
        <v>0.51420082822085889</v>
      </c>
      <c r="J130" s="87">
        <v>0</v>
      </c>
      <c r="K130" s="87">
        <v>0.36508258803680982</v>
      </c>
      <c r="L130" s="257">
        <v>0</v>
      </c>
      <c r="M130" s="257">
        <v>0.26999999999999996</v>
      </c>
      <c r="N130" s="257">
        <v>0.11</v>
      </c>
      <c r="O130" s="257">
        <v>0.58815370255133792</v>
      </c>
      <c r="P130" s="257">
        <v>0.84</v>
      </c>
      <c r="Q130" s="257">
        <v>1</v>
      </c>
      <c r="R130" s="257">
        <v>0.13426472920510815</v>
      </c>
      <c r="S130" s="257">
        <v>0.82634348588741824</v>
      </c>
      <c r="T130" s="257">
        <v>8.1065365781273185E-2</v>
      </c>
      <c r="U130" s="257">
        <v>0</v>
      </c>
      <c r="V130" s="87">
        <v>5.7556409704703958E-2</v>
      </c>
      <c r="W130" s="257">
        <v>0.73850864616218437</v>
      </c>
      <c r="X130" s="257">
        <f>1</f>
        <v>1</v>
      </c>
      <c r="Y130" s="258">
        <v>0</v>
      </c>
      <c r="Z130" s="258">
        <v>0</v>
      </c>
      <c r="AA130" s="280">
        <v>1</v>
      </c>
      <c r="AB130" s="258">
        <v>0.36879389459411749</v>
      </c>
      <c r="AC130" s="258">
        <v>0</v>
      </c>
      <c r="AD130" s="258">
        <v>0</v>
      </c>
      <c r="AE130" s="258">
        <v>0</v>
      </c>
      <c r="AF130" s="258">
        <v>0</v>
      </c>
      <c r="AG130" s="258">
        <v>0</v>
      </c>
      <c r="AH130" s="258">
        <f>'Datos Modificaciones Bus Europa'!G132</f>
        <v>1.1220000000000001</v>
      </c>
      <c r="AI130" s="87">
        <f>'Datos Modificaciones Bus Europa'!F132</f>
        <v>0.91800000000000004</v>
      </c>
      <c r="AJ130" s="280">
        <v>1</v>
      </c>
    </row>
    <row r="131" spans="1:36" s="87" customFormat="1" ht="13" x14ac:dyDescent="0.3">
      <c r="A131" s="257">
        <v>0.12</v>
      </c>
      <c r="B131" s="257">
        <v>8.1000000000000003E-2</v>
      </c>
      <c r="C131" s="257">
        <v>0.43123141399999998</v>
      </c>
      <c r="D131" s="257">
        <v>0.35300000812129972</v>
      </c>
      <c r="E131" s="257">
        <v>0.25700000000000001</v>
      </c>
      <c r="F131" s="257">
        <v>0</v>
      </c>
      <c r="G131" s="257">
        <v>0.41767120832610777</v>
      </c>
      <c r="H131" s="257">
        <v>0.68245451314546257</v>
      </c>
      <c r="I131" s="257">
        <v>0.64673769938650305</v>
      </c>
      <c r="J131" s="87">
        <v>0</v>
      </c>
      <c r="K131" s="87">
        <v>0.45918376656441717</v>
      </c>
      <c r="L131" s="257">
        <v>5.5E-2</v>
      </c>
      <c r="M131" s="257">
        <v>0.21299999999999999</v>
      </c>
      <c r="N131" s="257">
        <v>0.11799999999999999</v>
      </c>
      <c r="O131" s="257">
        <v>0.58981580584940885</v>
      </c>
      <c r="P131" s="257">
        <v>0.84</v>
      </c>
      <c r="Q131" s="257">
        <v>1</v>
      </c>
      <c r="R131" s="257">
        <v>0</v>
      </c>
      <c r="S131" s="257">
        <v>0.82634348588741824</v>
      </c>
      <c r="T131" s="257">
        <v>0.12222392046297671</v>
      </c>
      <c r="U131" s="257">
        <v>0</v>
      </c>
      <c r="V131" s="87">
        <v>8.6778983528713466E-2</v>
      </c>
      <c r="W131" s="257">
        <v>0.73850864616218437</v>
      </c>
      <c r="X131" s="257">
        <f>1</f>
        <v>1</v>
      </c>
      <c r="Y131" s="258">
        <v>0</v>
      </c>
      <c r="Z131" s="258">
        <v>0</v>
      </c>
      <c r="AA131" s="280">
        <v>1</v>
      </c>
      <c r="AB131" s="258">
        <v>0.36879389459411749</v>
      </c>
      <c r="AC131" s="258">
        <v>0</v>
      </c>
      <c r="AD131" s="258">
        <v>0</v>
      </c>
      <c r="AE131" s="258">
        <v>0</v>
      </c>
      <c r="AF131" s="258">
        <v>0</v>
      </c>
      <c r="AG131" s="258">
        <v>0</v>
      </c>
      <c r="AH131" s="258">
        <f>'Datos Modificaciones Bus Europa'!G133</f>
        <v>0.17914285714285719</v>
      </c>
      <c r="AI131" s="87">
        <f>'Datos Modificaciones Bus Europa'!F133</f>
        <v>0.1465714285714286</v>
      </c>
      <c r="AJ131" s="280">
        <v>1</v>
      </c>
    </row>
    <row r="132" spans="1:36" s="87" customFormat="1" ht="13" x14ac:dyDescent="0.3">
      <c r="A132" s="257">
        <v>0.30599999999999999</v>
      </c>
      <c r="B132" s="257">
        <v>0.21600000000000003</v>
      </c>
      <c r="C132" s="257">
        <v>0.43856399200000001</v>
      </c>
      <c r="D132" s="257">
        <v>0.35000000000000003</v>
      </c>
      <c r="E132" s="257">
        <v>0.25700000000000001</v>
      </c>
      <c r="F132" s="257">
        <v>0</v>
      </c>
      <c r="G132" s="257">
        <v>1</v>
      </c>
      <c r="H132" s="257">
        <v>0.68245451314546257</v>
      </c>
      <c r="I132" s="257">
        <v>0.86266079754601221</v>
      </c>
      <c r="J132" s="87">
        <v>0</v>
      </c>
      <c r="K132" s="87">
        <v>0.6124891662576688</v>
      </c>
      <c r="L132" s="257">
        <v>0.20399999999999999</v>
      </c>
      <c r="M132" s="257">
        <v>0.126</v>
      </c>
      <c r="N132" s="257">
        <v>0.124</v>
      </c>
      <c r="O132" s="257">
        <v>0.58814685749844431</v>
      </c>
      <c r="P132" s="257">
        <v>0.84</v>
      </c>
      <c r="Q132" s="257">
        <v>0.20203767428788208</v>
      </c>
      <c r="R132" s="257">
        <v>0</v>
      </c>
      <c r="S132" s="257">
        <v>0.82634348588741824</v>
      </c>
      <c r="T132" s="257">
        <v>0.23378468615521589</v>
      </c>
      <c r="U132" s="257">
        <v>0</v>
      </c>
      <c r="V132" s="87">
        <v>0.13248822573972399</v>
      </c>
      <c r="W132" s="257">
        <v>0.73850864616218437</v>
      </c>
      <c r="X132" s="257">
        <f>1</f>
        <v>1</v>
      </c>
      <c r="Y132" s="258">
        <v>0</v>
      </c>
      <c r="Z132" s="258">
        <v>0</v>
      </c>
      <c r="AA132" s="280">
        <v>1</v>
      </c>
      <c r="AB132" s="258">
        <v>0.36879389459411749</v>
      </c>
      <c r="AC132" s="258">
        <v>0</v>
      </c>
      <c r="AD132" s="258">
        <v>0</v>
      </c>
      <c r="AE132" s="258">
        <v>0</v>
      </c>
      <c r="AF132" s="258">
        <v>0</v>
      </c>
      <c r="AG132" s="258">
        <v>0</v>
      </c>
      <c r="AH132" s="258">
        <f>'Datos Modificaciones Bus Europa'!G134</f>
        <v>0.17914285714285719</v>
      </c>
      <c r="AI132" s="87">
        <f>'Datos Modificaciones Bus Europa'!F134</f>
        <v>0.1465714285714286</v>
      </c>
      <c r="AJ132" s="280">
        <v>1</v>
      </c>
    </row>
    <row r="133" spans="1:36" s="87" customFormat="1" ht="13" x14ac:dyDescent="0.3">
      <c r="A133" s="257">
        <v>0.373</v>
      </c>
      <c r="B133" s="257">
        <v>0.36</v>
      </c>
      <c r="C133" s="257">
        <v>0.450905371</v>
      </c>
      <c r="D133" s="257">
        <v>0.34899986193790455</v>
      </c>
      <c r="E133" s="257">
        <v>0.25700000000000001</v>
      </c>
      <c r="F133" s="257">
        <v>0</v>
      </c>
      <c r="G133" s="257">
        <v>1</v>
      </c>
      <c r="H133" s="257">
        <v>0.68245451314546257</v>
      </c>
      <c r="I133" s="257">
        <v>0.99457042944785279</v>
      </c>
      <c r="J133" s="87">
        <v>0</v>
      </c>
      <c r="K133" s="87">
        <v>0.29837816164754605</v>
      </c>
      <c r="L133" s="257">
        <v>0.34899999999999998</v>
      </c>
      <c r="M133" s="257">
        <v>0.105</v>
      </c>
      <c r="N133" s="257">
        <v>0.13200000000000001</v>
      </c>
      <c r="O133" s="257">
        <v>0.58725015556938398</v>
      </c>
      <c r="P133" s="257">
        <v>0.84</v>
      </c>
      <c r="Q133" s="257">
        <v>1</v>
      </c>
      <c r="R133" s="257">
        <v>0</v>
      </c>
      <c r="S133" s="257">
        <v>0.82634348588741824</v>
      </c>
      <c r="T133" s="257">
        <v>0.3470699658703072</v>
      </c>
      <c r="U133" s="257">
        <v>0</v>
      </c>
      <c r="V133" s="87">
        <v>0.13248822573972399</v>
      </c>
      <c r="W133" s="257">
        <v>0.73850864616218437</v>
      </c>
      <c r="X133" s="257">
        <f>1</f>
        <v>1</v>
      </c>
      <c r="Y133" s="258">
        <v>0</v>
      </c>
      <c r="Z133" s="258">
        <v>0</v>
      </c>
      <c r="AA133" s="280">
        <v>1</v>
      </c>
      <c r="AB133" s="258">
        <v>0.36849533294762354</v>
      </c>
      <c r="AC133" s="258">
        <v>0</v>
      </c>
      <c r="AD133" s="258">
        <v>0</v>
      </c>
      <c r="AE133" s="258">
        <v>0</v>
      </c>
      <c r="AF133" s="258">
        <v>0</v>
      </c>
      <c r="AG133" s="258">
        <v>0</v>
      </c>
      <c r="AH133" s="258">
        <f>'Datos Modificaciones Bus Europa'!G135</f>
        <v>0.17914285714285719</v>
      </c>
      <c r="AI133" s="87">
        <f>'Datos Modificaciones Bus Europa'!F135</f>
        <v>0.1465714285714286</v>
      </c>
      <c r="AJ133" s="280">
        <v>1</v>
      </c>
    </row>
    <row r="134" spans="1:36" s="87" customFormat="1" ht="13" x14ac:dyDescent="0.3">
      <c r="A134" s="257">
        <v>0.38400000000000001</v>
      </c>
      <c r="B134" s="257">
        <v>0.45799999999999996</v>
      </c>
      <c r="C134" s="257">
        <v>0.47123206899999998</v>
      </c>
      <c r="D134" s="257">
        <v>0.34800012994079571</v>
      </c>
      <c r="E134" s="257">
        <v>0.25700000000000001</v>
      </c>
      <c r="F134" s="257">
        <v>0</v>
      </c>
      <c r="G134" s="257">
        <v>1</v>
      </c>
      <c r="H134" s="257">
        <v>0.68245451314546257</v>
      </c>
      <c r="I134" s="257">
        <v>1</v>
      </c>
      <c r="J134" s="87">
        <v>5.355752995814702E-2</v>
      </c>
      <c r="K134" s="87">
        <v>0.36010329257116563</v>
      </c>
      <c r="L134" s="257">
        <v>0.41099999999999998</v>
      </c>
      <c r="M134" s="257">
        <v>0.17099999999999999</v>
      </c>
      <c r="N134" s="257">
        <v>0.15000000000000002</v>
      </c>
      <c r="O134" s="257">
        <v>0.59229807093963904</v>
      </c>
      <c r="P134" s="257">
        <v>0.84</v>
      </c>
      <c r="Q134" s="257">
        <v>0.60375200566442666</v>
      </c>
      <c r="R134" s="257">
        <v>0</v>
      </c>
      <c r="S134" s="257">
        <v>0.82634348588741824</v>
      </c>
      <c r="T134" s="257">
        <v>0.40883046446060245</v>
      </c>
      <c r="U134" s="257">
        <v>0</v>
      </c>
      <c r="V134" s="87">
        <v>0.13248822573972399</v>
      </c>
      <c r="W134" s="257">
        <v>0.73850864616218437</v>
      </c>
      <c r="X134" s="257">
        <f>1</f>
        <v>1</v>
      </c>
      <c r="Y134" s="258">
        <v>0</v>
      </c>
      <c r="Z134" s="258">
        <v>0</v>
      </c>
      <c r="AA134" s="280">
        <v>1</v>
      </c>
      <c r="AB134" s="258">
        <v>0.36879389459411749</v>
      </c>
      <c r="AC134" s="258">
        <v>0</v>
      </c>
      <c r="AD134" s="258">
        <v>0</v>
      </c>
      <c r="AE134" s="258">
        <v>0</v>
      </c>
      <c r="AF134" s="258">
        <v>3.5340036181857144E-3</v>
      </c>
      <c r="AG134" s="258">
        <v>0</v>
      </c>
      <c r="AH134" s="258">
        <f>'Datos Modificaciones Bus Europa'!G136</f>
        <v>0.17914285714285719</v>
      </c>
      <c r="AI134" s="87">
        <f>'Datos Modificaciones Bus Europa'!F136</f>
        <v>0.1465714285714286</v>
      </c>
      <c r="AJ134" s="280">
        <v>1</v>
      </c>
    </row>
    <row r="135" spans="1:36" s="87" customFormat="1" ht="13" x14ac:dyDescent="0.3">
      <c r="A135" s="257">
        <v>0.38100000000000001</v>
      </c>
      <c r="B135" s="257">
        <v>0.48</v>
      </c>
      <c r="C135" s="257">
        <v>0.47521060700000001</v>
      </c>
      <c r="D135" s="257">
        <v>0.34899986193790455</v>
      </c>
      <c r="E135" s="257">
        <v>0.25700000000000001</v>
      </c>
      <c r="F135" s="257">
        <v>0</v>
      </c>
      <c r="G135" s="257">
        <v>1</v>
      </c>
      <c r="H135" s="257">
        <v>0.68245451314546257</v>
      </c>
      <c r="I135" s="257">
        <v>1</v>
      </c>
      <c r="J135" s="87">
        <v>5.554067823729042E-2</v>
      </c>
      <c r="K135" s="87">
        <v>0.36228376127760736</v>
      </c>
      <c r="L135" s="257">
        <v>0.40799999999999997</v>
      </c>
      <c r="M135" s="257">
        <v>0.27300000000000002</v>
      </c>
      <c r="N135" s="257">
        <v>0.17499999999999999</v>
      </c>
      <c r="O135" s="257">
        <v>0.60151711263223395</v>
      </c>
      <c r="P135" s="257">
        <v>0.84</v>
      </c>
      <c r="Q135" s="257">
        <v>0</v>
      </c>
      <c r="R135" s="257">
        <v>0</v>
      </c>
      <c r="S135" s="257">
        <v>0.82634348588741824</v>
      </c>
      <c r="T135" s="257">
        <v>0.42678683780976406</v>
      </c>
      <c r="U135" s="257">
        <v>0</v>
      </c>
      <c r="V135" s="87">
        <v>0.13248822573972399</v>
      </c>
      <c r="W135" s="257">
        <v>0.73850864616218437</v>
      </c>
      <c r="X135" s="257">
        <f>1</f>
        <v>1</v>
      </c>
      <c r="Y135" s="258">
        <v>0</v>
      </c>
      <c r="Z135" s="258">
        <v>0</v>
      </c>
      <c r="AA135" s="280">
        <v>1</v>
      </c>
      <c r="AB135" s="258">
        <v>0.36879389459411749</v>
      </c>
      <c r="AC135" s="258">
        <v>0</v>
      </c>
      <c r="AD135" s="258">
        <v>0</v>
      </c>
      <c r="AE135" s="258">
        <v>1.5801144732048026E-13</v>
      </c>
      <c r="AF135" s="258">
        <v>0</v>
      </c>
      <c r="AG135" s="258">
        <v>0</v>
      </c>
      <c r="AH135" s="258">
        <f>'Datos Modificaciones Bus Europa'!G137</f>
        <v>0.17914285714285719</v>
      </c>
      <c r="AI135" s="87">
        <f>'Datos Modificaciones Bus Europa'!F137</f>
        <v>0.1465714285714286</v>
      </c>
      <c r="AJ135" s="280">
        <v>1</v>
      </c>
    </row>
    <row r="136" spans="1:36" s="87" customFormat="1" ht="13" x14ac:dyDescent="0.3">
      <c r="A136" s="257">
        <v>0.36899999999999999</v>
      </c>
      <c r="B136" s="257">
        <v>0.41699999999999904</v>
      </c>
      <c r="C136" s="257">
        <v>0.46109752100000001</v>
      </c>
      <c r="D136" s="257">
        <v>0.34899986193790455</v>
      </c>
      <c r="E136" s="257">
        <v>0.25700000000000001</v>
      </c>
      <c r="F136" s="257">
        <v>0</v>
      </c>
      <c r="G136" s="257">
        <v>1</v>
      </c>
      <c r="H136" s="257">
        <v>0.68245451314546257</v>
      </c>
      <c r="I136" s="257">
        <v>1</v>
      </c>
      <c r="J136" s="87">
        <v>6.5910818196363756E-3</v>
      </c>
      <c r="K136" s="87">
        <v>0.3015158033613497</v>
      </c>
      <c r="L136" s="257">
        <v>0.35099999999999998</v>
      </c>
      <c r="M136" s="257">
        <v>0.35600000000000004</v>
      </c>
      <c r="N136" s="257">
        <v>0.22099999999999997</v>
      </c>
      <c r="O136" s="257">
        <v>0.60996328562538893</v>
      </c>
      <c r="P136" s="257">
        <v>0.84</v>
      </c>
      <c r="Q136" s="257">
        <v>0</v>
      </c>
      <c r="R136" s="257">
        <v>0</v>
      </c>
      <c r="S136" s="257">
        <v>0.82634348588741824</v>
      </c>
      <c r="T136" s="257">
        <v>0.41466530642528565</v>
      </c>
      <c r="U136" s="257">
        <v>0</v>
      </c>
      <c r="V136" s="87">
        <v>0.14261160982341592</v>
      </c>
      <c r="W136" s="257">
        <v>0.73850864616218437</v>
      </c>
      <c r="X136" s="257">
        <f>1</f>
        <v>1</v>
      </c>
      <c r="Y136" s="258">
        <v>0</v>
      </c>
      <c r="Z136" s="258">
        <v>0</v>
      </c>
      <c r="AA136" s="280">
        <v>1</v>
      </c>
      <c r="AB136" s="258">
        <v>0.36849533294762354</v>
      </c>
      <c r="AC136" s="258">
        <v>0</v>
      </c>
      <c r="AD136" s="258">
        <v>0</v>
      </c>
      <c r="AE136" s="258">
        <v>0</v>
      </c>
      <c r="AF136" s="258">
        <v>0</v>
      </c>
      <c r="AG136" s="258">
        <v>0</v>
      </c>
      <c r="AH136" s="258">
        <f>'Datos Modificaciones Bus Europa'!G138</f>
        <v>0.17914285714285719</v>
      </c>
      <c r="AI136" s="87">
        <f>'Datos Modificaciones Bus Europa'!F138</f>
        <v>0.1465714285714286</v>
      </c>
      <c r="AJ136" s="280">
        <v>1</v>
      </c>
    </row>
    <row r="137" spans="1:36" s="87" customFormat="1" ht="13" x14ac:dyDescent="0.3">
      <c r="A137" s="257">
        <v>0.33900000000000002</v>
      </c>
      <c r="B137" s="257">
        <v>0.28899999999999998</v>
      </c>
      <c r="C137" s="257">
        <v>0.43415106799999997</v>
      </c>
      <c r="D137" s="257">
        <v>0.34699999187870029</v>
      </c>
      <c r="E137" s="257">
        <v>0.25700000000000001</v>
      </c>
      <c r="F137" s="257">
        <v>0</v>
      </c>
      <c r="G137" s="257">
        <v>1</v>
      </c>
      <c r="H137" s="257">
        <v>0.68245451314546257</v>
      </c>
      <c r="I137" s="257">
        <v>0.89839223926380363</v>
      </c>
      <c r="J137" s="87">
        <v>0</v>
      </c>
      <c r="K137" s="87">
        <v>0.28001577125368099</v>
      </c>
      <c r="L137" s="257">
        <v>0.27299999999999996</v>
      </c>
      <c r="M137" s="257">
        <v>0.40699999999999997</v>
      </c>
      <c r="N137" s="257">
        <v>0.29099999999999998</v>
      </c>
      <c r="O137" s="257">
        <v>0.61163347853142502</v>
      </c>
      <c r="P137" s="257">
        <v>0.84</v>
      </c>
      <c r="Q137" s="257">
        <v>0</v>
      </c>
      <c r="R137" s="257">
        <v>0</v>
      </c>
      <c r="S137" s="257">
        <v>0.82634348588741824</v>
      </c>
      <c r="T137" s="257">
        <v>0.40237639115595786</v>
      </c>
      <c r="U137" s="257">
        <v>0</v>
      </c>
      <c r="V137" s="87">
        <v>0.16123753079091852</v>
      </c>
      <c r="W137" s="257">
        <v>0.73850864616218437</v>
      </c>
      <c r="X137" s="257">
        <f>1</f>
        <v>1</v>
      </c>
      <c r="Y137" s="258">
        <v>0</v>
      </c>
      <c r="Z137" s="258">
        <v>0</v>
      </c>
      <c r="AA137" s="280">
        <v>1</v>
      </c>
      <c r="AB137" s="258">
        <v>0.36879389459411749</v>
      </c>
      <c r="AC137" s="258">
        <v>0</v>
      </c>
      <c r="AD137" s="258">
        <v>0</v>
      </c>
      <c r="AE137" s="258">
        <v>0</v>
      </c>
      <c r="AF137" s="258">
        <v>0</v>
      </c>
      <c r="AG137" s="258">
        <v>0</v>
      </c>
      <c r="AH137" s="258">
        <f>'Datos Modificaciones Bus Europa'!G139</f>
        <v>0.17914285714285719</v>
      </c>
      <c r="AI137" s="87">
        <f>'Datos Modificaciones Bus Europa'!F139</f>
        <v>0.1465714285714286</v>
      </c>
      <c r="AJ137" s="280">
        <v>1</v>
      </c>
    </row>
    <row r="138" spans="1:36" s="87" customFormat="1" ht="13" x14ac:dyDescent="0.3">
      <c r="A138" s="257">
        <v>0.23899999999999999</v>
      </c>
      <c r="B138" s="257">
        <v>0.13699999999999998</v>
      </c>
      <c r="C138" s="257">
        <v>0.412526432</v>
      </c>
      <c r="D138" s="257">
        <v>0.34899986193790455</v>
      </c>
      <c r="E138" s="257">
        <v>0.25700000000000001</v>
      </c>
      <c r="F138" s="257">
        <v>0</v>
      </c>
      <c r="G138" s="257">
        <v>1</v>
      </c>
      <c r="H138" s="257">
        <v>0.68245451314546257</v>
      </c>
      <c r="I138" s="257">
        <v>0.73518171779141106</v>
      </c>
      <c r="J138" s="87">
        <v>0</v>
      </c>
      <c r="K138" s="87">
        <v>0.42729166280245395</v>
      </c>
      <c r="L138" s="257">
        <v>0.16999999999999998</v>
      </c>
      <c r="M138" s="257">
        <v>0.42799999999999999</v>
      </c>
      <c r="N138" s="257">
        <v>0.35399999999999998</v>
      </c>
      <c r="O138" s="257">
        <v>0.6126042314872433</v>
      </c>
      <c r="P138" s="257">
        <v>0.84</v>
      </c>
      <c r="Q138" s="257">
        <v>0</v>
      </c>
      <c r="R138" s="257">
        <v>1</v>
      </c>
      <c r="S138" s="257">
        <v>0.82634348588741824</v>
      </c>
      <c r="T138" s="257">
        <v>0.36447848345451844</v>
      </c>
      <c r="U138" s="257">
        <v>0</v>
      </c>
      <c r="V138" s="87">
        <v>0.19349454221694615</v>
      </c>
      <c r="W138" s="257">
        <v>0.73850864616218437</v>
      </c>
      <c r="X138" s="257">
        <f>1</f>
        <v>1</v>
      </c>
      <c r="Y138" s="258">
        <v>0</v>
      </c>
      <c r="Z138" s="258">
        <v>0</v>
      </c>
      <c r="AA138" s="280">
        <v>1</v>
      </c>
      <c r="AB138" s="258">
        <v>0.36879389459411749</v>
      </c>
      <c r="AC138" s="258">
        <v>0</v>
      </c>
      <c r="AD138" s="258">
        <v>0</v>
      </c>
      <c r="AE138" s="258">
        <v>1.9933751815814434E-13</v>
      </c>
      <c r="AF138" s="258">
        <v>0</v>
      </c>
      <c r="AG138" s="258">
        <v>0</v>
      </c>
      <c r="AH138" s="258">
        <f>'Datos Modificaciones Bus Europa'!G140</f>
        <v>0.17914285714285719</v>
      </c>
      <c r="AI138" s="87">
        <f>'Datos Modificaciones Bus Europa'!F140</f>
        <v>0.1465714285714286</v>
      </c>
      <c r="AJ138" s="280">
        <v>1</v>
      </c>
    </row>
    <row r="139" spans="1:36" s="87" customFormat="1" ht="13" x14ac:dyDescent="0.3">
      <c r="A139" s="257">
        <v>5.6000000000000001E-2</v>
      </c>
      <c r="B139" s="257">
        <v>1.7000000000000001E-2</v>
      </c>
      <c r="C139" s="257">
        <v>0.34461741800000001</v>
      </c>
      <c r="D139" s="257">
        <v>0.35900002436389922</v>
      </c>
      <c r="E139" s="257">
        <v>0.25700000000000001</v>
      </c>
      <c r="F139" s="257">
        <v>0.5805952422636611</v>
      </c>
      <c r="G139" s="257">
        <v>0.21751027532233547</v>
      </c>
      <c r="H139" s="257">
        <v>0.68245451314546257</v>
      </c>
      <c r="I139" s="257">
        <v>0.46669684049079752</v>
      </c>
      <c r="J139" s="87">
        <v>0</v>
      </c>
      <c r="K139" s="87">
        <v>0.33135475674846621</v>
      </c>
      <c r="L139" s="257">
        <v>6.9999999999999993E-2</v>
      </c>
      <c r="M139" s="257">
        <v>0.28099999999999997</v>
      </c>
      <c r="N139" s="257">
        <v>0.40200000000000002</v>
      </c>
      <c r="O139" s="257">
        <v>0.62155133789670192</v>
      </c>
      <c r="P139" s="257">
        <v>0.84</v>
      </c>
      <c r="Q139" s="257">
        <v>1</v>
      </c>
      <c r="R139" s="257">
        <v>0</v>
      </c>
      <c r="S139" s="257">
        <v>0.82634348588741824</v>
      </c>
      <c r="T139" s="257">
        <v>0.31795993470841372</v>
      </c>
      <c r="U139" s="257">
        <v>0</v>
      </c>
      <c r="V139" s="87">
        <v>0.22575155364297372</v>
      </c>
      <c r="W139" s="257">
        <v>0.73850864616218437</v>
      </c>
      <c r="X139" s="257">
        <f>1</f>
        <v>1</v>
      </c>
      <c r="Y139" s="258">
        <v>0</v>
      </c>
      <c r="Z139" s="258">
        <v>0</v>
      </c>
      <c r="AA139" s="280">
        <v>1</v>
      </c>
      <c r="AB139" s="258">
        <v>0.36879389459411738</v>
      </c>
      <c r="AC139" s="258">
        <v>0</v>
      </c>
      <c r="AD139" s="258">
        <v>0</v>
      </c>
      <c r="AE139" s="258">
        <v>0</v>
      </c>
      <c r="AF139" s="258">
        <v>0</v>
      </c>
      <c r="AG139" s="258">
        <v>0</v>
      </c>
      <c r="AH139" s="258">
        <f>'Datos Modificaciones Bus Europa'!G141</f>
        <v>1.1220000000000001</v>
      </c>
      <c r="AI139" s="87">
        <f>'Datos Modificaciones Bus Europa'!F141</f>
        <v>0.91800000000000004</v>
      </c>
      <c r="AJ139" s="280">
        <v>1</v>
      </c>
    </row>
    <row r="140" spans="1:36" s="87" customFormat="1" ht="13" x14ac:dyDescent="0.3">
      <c r="A140" s="257">
        <v>0</v>
      </c>
      <c r="B140" s="257">
        <v>0</v>
      </c>
      <c r="C140" s="257">
        <v>0.34607711600000002</v>
      </c>
      <c r="D140" s="257">
        <v>0.37200019491119363</v>
      </c>
      <c r="E140" s="257">
        <v>0.25700000000000001</v>
      </c>
      <c r="F140" s="257">
        <v>0.76796716843159141</v>
      </c>
      <c r="G140" s="257">
        <v>0.21751027532233547</v>
      </c>
      <c r="H140" s="257">
        <v>0.68245451314546257</v>
      </c>
      <c r="I140" s="257">
        <v>0.40353435582822084</v>
      </c>
      <c r="J140" s="87">
        <v>0</v>
      </c>
      <c r="K140" s="87">
        <v>0.28650939263803676</v>
      </c>
      <c r="L140" s="257">
        <v>0</v>
      </c>
      <c r="M140" s="257">
        <v>0.23800000000000002</v>
      </c>
      <c r="N140" s="257">
        <v>0.45800000000000002</v>
      </c>
      <c r="O140" s="257">
        <v>0.62640572495332925</v>
      </c>
      <c r="P140" s="257">
        <v>0.84</v>
      </c>
      <c r="Q140" s="257">
        <v>1</v>
      </c>
      <c r="R140" s="257">
        <v>0</v>
      </c>
      <c r="S140" s="257">
        <v>0.82634348588741824</v>
      </c>
      <c r="T140" s="257">
        <v>0.30839531087698469</v>
      </c>
      <c r="U140" s="257">
        <v>0</v>
      </c>
      <c r="V140" s="87">
        <v>0.21896067072265912</v>
      </c>
      <c r="W140" s="257">
        <v>0.73850864616218437</v>
      </c>
      <c r="X140" s="257">
        <f>1</f>
        <v>1</v>
      </c>
      <c r="Y140" s="258">
        <v>0</v>
      </c>
      <c r="Z140" s="258">
        <v>0</v>
      </c>
      <c r="AA140" s="280">
        <v>1</v>
      </c>
      <c r="AB140" s="258">
        <v>0.36849533294762354</v>
      </c>
      <c r="AC140" s="258">
        <v>0</v>
      </c>
      <c r="AD140" s="258">
        <v>0</v>
      </c>
      <c r="AE140" s="258">
        <v>0</v>
      </c>
      <c r="AF140" s="258">
        <v>0</v>
      </c>
      <c r="AG140" s="258">
        <v>0</v>
      </c>
      <c r="AH140" s="258">
        <f>'Datos Modificaciones Bus Europa'!G142</f>
        <v>1.1220000000000001</v>
      </c>
      <c r="AI140" s="87">
        <f>'Datos Modificaciones Bus Europa'!F142</f>
        <v>0.91800000000000004</v>
      </c>
      <c r="AJ140" s="280">
        <v>1</v>
      </c>
    </row>
    <row r="141" spans="1:36" s="87" customFormat="1" ht="13" x14ac:dyDescent="0.3">
      <c r="A141" s="257">
        <v>0</v>
      </c>
      <c r="B141" s="257">
        <v>0</v>
      </c>
      <c r="C141" s="257">
        <v>0.38436776900000003</v>
      </c>
      <c r="D141" s="257">
        <v>0.37100005684909815</v>
      </c>
      <c r="E141" s="257">
        <v>0.25700000000000001</v>
      </c>
      <c r="F141" s="257">
        <v>0.76796716843159141</v>
      </c>
      <c r="G141" s="257">
        <v>0.21751027532233547</v>
      </c>
      <c r="H141" s="257">
        <v>0.68245451314546257</v>
      </c>
      <c r="I141" s="257">
        <v>0.44803226993865031</v>
      </c>
      <c r="J141" s="87">
        <v>0</v>
      </c>
      <c r="K141" s="87">
        <v>0.31810291165644172</v>
      </c>
      <c r="L141" s="257">
        <v>0</v>
      </c>
      <c r="M141" s="257">
        <v>0.253</v>
      </c>
      <c r="N141" s="257">
        <v>0.50600000000000001</v>
      </c>
      <c r="O141" s="257">
        <v>0.62530118232731802</v>
      </c>
      <c r="P141" s="257">
        <v>0.84</v>
      </c>
      <c r="Q141" s="257">
        <v>1</v>
      </c>
      <c r="R141" s="257">
        <v>0.28173097111545475</v>
      </c>
      <c r="S141" s="257">
        <v>0.82634348588741824</v>
      </c>
      <c r="T141" s="257">
        <v>0.33690651431963198</v>
      </c>
      <c r="U141" s="257">
        <v>0</v>
      </c>
      <c r="V141" s="87">
        <v>0.23920362516693872</v>
      </c>
      <c r="W141" s="257">
        <v>0.73850864616218437</v>
      </c>
      <c r="X141" s="257">
        <f>1</f>
        <v>1</v>
      </c>
      <c r="Y141" s="258">
        <v>0</v>
      </c>
      <c r="Z141" s="258">
        <v>0</v>
      </c>
      <c r="AA141" s="280">
        <v>1</v>
      </c>
      <c r="AB141" s="258">
        <v>0.36879389459411749</v>
      </c>
      <c r="AC141" s="258">
        <v>0</v>
      </c>
      <c r="AD141" s="258">
        <v>0</v>
      </c>
      <c r="AE141" s="258">
        <v>0</v>
      </c>
      <c r="AF141" s="258">
        <v>0</v>
      </c>
      <c r="AG141" s="258">
        <v>0</v>
      </c>
      <c r="AH141" s="258">
        <f>'Datos Modificaciones Bus Europa'!G143</f>
        <v>1.1220000000000001</v>
      </c>
      <c r="AI141" s="87">
        <f>'Datos Modificaciones Bus Europa'!F143</f>
        <v>0.91800000000000004</v>
      </c>
      <c r="AJ141" s="280">
        <v>1</v>
      </c>
    </row>
    <row r="142" spans="1:36" s="87" customFormat="1" ht="13" x14ac:dyDescent="0.3">
      <c r="A142" s="257">
        <v>0</v>
      </c>
      <c r="B142" s="257">
        <v>0</v>
      </c>
      <c r="C142" s="257">
        <v>0.41364261899999999</v>
      </c>
      <c r="D142" s="257">
        <v>0.36900018678989388</v>
      </c>
      <c r="E142" s="257">
        <v>0.25700000000000001</v>
      </c>
      <c r="F142" s="257">
        <v>0.76796716843159141</v>
      </c>
      <c r="G142" s="257">
        <v>0.21751027532233547</v>
      </c>
      <c r="H142" s="257">
        <v>0.68245451314546257</v>
      </c>
      <c r="I142" s="257">
        <v>0.48215604294478526</v>
      </c>
      <c r="J142" s="87">
        <v>0</v>
      </c>
      <c r="K142" s="87">
        <v>0.34233079049079757</v>
      </c>
      <c r="L142" s="257">
        <v>0</v>
      </c>
      <c r="M142" s="257">
        <v>0.29599999999999999</v>
      </c>
      <c r="N142" s="257">
        <v>0.54799999999999993</v>
      </c>
      <c r="O142" s="257">
        <v>0.62520597386434351</v>
      </c>
      <c r="P142" s="257">
        <v>0.84</v>
      </c>
      <c r="Q142" s="257">
        <v>1</v>
      </c>
      <c r="R142" s="257">
        <v>0</v>
      </c>
      <c r="S142" s="257">
        <v>0.82634348588741824</v>
      </c>
      <c r="T142" s="257">
        <v>0.36460609882771927</v>
      </c>
      <c r="U142" s="257">
        <v>0</v>
      </c>
      <c r="V142" s="87">
        <v>0.25887033016768068</v>
      </c>
      <c r="W142" s="257">
        <v>0.73850864616218437</v>
      </c>
      <c r="X142" s="257">
        <f>1</f>
        <v>1</v>
      </c>
      <c r="Y142" s="258">
        <v>0</v>
      </c>
      <c r="Z142" s="258">
        <v>0</v>
      </c>
      <c r="AA142" s="280">
        <v>1</v>
      </c>
      <c r="AB142" s="258">
        <v>0.36909245624061143</v>
      </c>
      <c r="AC142" s="258">
        <v>0</v>
      </c>
      <c r="AD142" s="258">
        <v>0</v>
      </c>
      <c r="AE142" s="258">
        <v>0</v>
      </c>
      <c r="AF142" s="258">
        <v>0</v>
      </c>
      <c r="AG142" s="258">
        <v>0</v>
      </c>
      <c r="AH142" s="258">
        <f>'Datos Modificaciones Bus Europa'!G144</f>
        <v>1.1220000000000001</v>
      </c>
      <c r="AI142" s="87">
        <f>'Datos Modificaciones Bus Europa'!F144</f>
        <v>0.91800000000000004</v>
      </c>
      <c r="AJ142" s="280">
        <v>1</v>
      </c>
    </row>
    <row r="143" spans="1:36" s="87" customFormat="1" ht="13" x14ac:dyDescent="0.3">
      <c r="A143" s="257">
        <v>0</v>
      </c>
      <c r="B143" s="257">
        <v>0</v>
      </c>
      <c r="C143" s="257">
        <v>0.43220439799999999</v>
      </c>
      <c r="D143" s="257">
        <v>0.36999991878700267</v>
      </c>
      <c r="E143" s="257">
        <v>0.25700000000000001</v>
      </c>
      <c r="F143" s="257">
        <v>0.76796716843159141</v>
      </c>
      <c r="G143" s="257">
        <v>0.21751027532233547</v>
      </c>
      <c r="H143" s="257">
        <v>0.68245451314546257</v>
      </c>
      <c r="I143" s="257">
        <v>0.503792300613497</v>
      </c>
      <c r="J143" s="87">
        <v>0</v>
      </c>
      <c r="K143" s="87">
        <v>0.35769253343558283</v>
      </c>
      <c r="L143" s="257">
        <v>0</v>
      </c>
      <c r="M143" s="257">
        <v>0.374</v>
      </c>
      <c r="N143" s="257">
        <v>0.58399999999999996</v>
      </c>
      <c r="O143" s="257">
        <v>0.62175046670815182</v>
      </c>
      <c r="P143" s="257">
        <v>0.84</v>
      </c>
      <c r="Q143" s="257">
        <v>0.74970679163017562</v>
      </c>
      <c r="R143" s="257">
        <v>0</v>
      </c>
      <c r="S143" s="257">
        <v>0.82634348588741824</v>
      </c>
      <c r="T143" s="257">
        <v>0.38848805460750857</v>
      </c>
      <c r="U143" s="257">
        <v>0</v>
      </c>
      <c r="V143" s="87">
        <v>0.27582651877133108</v>
      </c>
      <c r="W143" s="257">
        <v>0.73850864616218437</v>
      </c>
      <c r="X143" s="257">
        <f>1</f>
        <v>1</v>
      </c>
      <c r="Y143" s="258">
        <v>0</v>
      </c>
      <c r="Z143" s="258">
        <v>0</v>
      </c>
      <c r="AA143" s="280">
        <v>1</v>
      </c>
      <c r="AB143" s="258">
        <v>0.36939101788066891</v>
      </c>
      <c r="AC143" s="258">
        <v>0</v>
      </c>
      <c r="AD143" s="258">
        <v>0</v>
      </c>
      <c r="AE143" s="258">
        <v>0</v>
      </c>
      <c r="AF143" s="258">
        <v>0</v>
      </c>
      <c r="AG143" s="258">
        <v>0</v>
      </c>
      <c r="AH143" s="258">
        <f>'Datos Modificaciones Bus Europa'!G145</f>
        <v>1.1220000000000001</v>
      </c>
      <c r="AI143" s="87">
        <f>'Datos Modificaciones Bus Europa'!F145</f>
        <v>0.91800000000000004</v>
      </c>
      <c r="AJ143" s="280">
        <v>1</v>
      </c>
    </row>
    <row r="144" spans="1:36" s="87" customFormat="1" ht="13" x14ac:dyDescent="0.3">
      <c r="A144" s="257">
        <v>0</v>
      </c>
      <c r="B144" s="257">
        <v>0</v>
      </c>
      <c r="C144" s="257">
        <v>0.45847632599999999</v>
      </c>
      <c r="D144" s="257">
        <v>0.36200003248519891</v>
      </c>
      <c r="E144" s="257">
        <v>0.25700000000000001</v>
      </c>
      <c r="F144" s="257">
        <v>0.6186619166905567</v>
      </c>
      <c r="G144" s="257">
        <v>0.21751027532233547</v>
      </c>
      <c r="H144" s="257">
        <v>0.68245451314546257</v>
      </c>
      <c r="I144" s="257">
        <v>0.53441576687116565</v>
      </c>
      <c r="J144" s="87">
        <v>0</v>
      </c>
      <c r="K144" s="87">
        <v>0.37943519447852758</v>
      </c>
      <c r="L144" s="257">
        <v>0</v>
      </c>
      <c r="M144" s="257">
        <v>0.45700000000000002</v>
      </c>
      <c r="N144" s="257">
        <v>0.61899999999999999</v>
      </c>
      <c r="O144" s="257">
        <v>0.61293030491599254</v>
      </c>
      <c r="P144" s="257">
        <v>0.84</v>
      </c>
      <c r="Q144" s="257">
        <v>1</v>
      </c>
      <c r="R144" s="257">
        <v>0.48859093374250717</v>
      </c>
      <c r="S144" s="257">
        <v>0.82634348588741824</v>
      </c>
      <c r="T144" s="257">
        <v>0.41134834545184745</v>
      </c>
      <c r="U144" s="257">
        <v>0</v>
      </c>
      <c r="V144" s="87">
        <v>0.29205732527081169</v>
      </c>
      <c r="W144" s="257">
        <v>0.73850864616218437</v>
      </c>
      <c r="X144" s="257">
        <f>1</f>
        <v>1</v>
      </c>
      <c r="Y144" s="258">
        <v>0</v>
      </c>
      <c r="Z144" s="258">
        <v>0</v>
      </c>
      <c r="AA144" s="280">
        <v>1</v>
      </c>
      <c r="AB144" s="258">
        <v>0.36998814117365675</v>
      </c>
      <c r="AC144" s="258">
        <v>0</v>
      </c>
      <c r="AD144" s="258">
        <v>0</v>
      </c>
      <c r="AE144" s="258">
        <v>0</v>
      </c>
      <c r="AF144" s="258">
        <v>0</v>
      </c>
      <c r="AG144" s="258">
        <v>0</v>
      </c>
      <c r="AH144" s="258">
        <f>'Datos Modificaciones Bus Europa'!G146</f>
        <v>0.17914285714285719</v>
      </c>
      <c r="AI144" s="87">
        <f>'Datos Modificaciones Bus Europa'!F146</f>
        <v>0.1465714285714286</v>
      </c>
      <c r="AJ144" s="280">
        <v>1</v>
      </c>
    </row>
    <row r="145" spans="1:36" s="87" customFormat="1" ht="13" x14ac:dyDescent="0.3">
      <c r="A145" s="257">
        <v>0</v>
      </c>
      <c r="B145" s="257">
        <v>0</v>
      </c>
      <c r="C145" s="257">
        <v>0.48614243400000001</v>
      </c>
      <c r="D145" s="257">
        <v>0.35799988630180374</v>
      </c>
      <c r="E145" s="257">
        <v>0.25700000000000001</v>
      </c>
      <c r="F145" s="257">
        <v>0.14790723402342551</v>
      </c>
      <c r="G145" s="257">
        <v>0.21751027532233547</v>
      </c>
      <c r="H145" s="257">
        <v>0.68245451314546257</v>
      </c>
      <c r="I145" s="257">
        <v>0.56666432515337428</v>
      </c>
      <c r="J145" s="87">
        <v>0</v>
      </c>
      <c r="K145" s="87">
        <v>0.40233167085889571</v>
      </c>
      <c r="L145" s="257">
        <v>0</v>
      </c>
      <c r="M145" s="257">
        <v>0.53</v>
      </c>
      <c r="N145" s="257">
        <v>0.65300000000000002</v>
      </c>
      <c r="O145" s="257">
        <v>0.60488363410080892</v>
      </c>
      <c r="P145" s="257">
        <v>0.84</v>
      </c>
      <c r="Q145" s="257">
        <v>0.82835205661174938</v>
      </c>
      <c r="R145" s="257">
        <v>1</v>
      </c>
      <c r="S145" s="257">
        <v>0.82634348588741824</v>
      </c>
      <c r="T145" s="257">
        <v>0.43427696987683634</v>
      </c>
      <c r="U145" s="257">
        <v>0</v>
      </c>
      <c r="V145" s="87">
        <v>0.30833664861255383</v>
      </c>
      <c r="W145" s="257">
        <v>0.60525916704299831</v>
      </c>
      <c r="X145" s="257">
        <f>1</f>
        <v>1</v>
      </c>
      <c r="Y145" s="258">
        <v>0</v>
      </c>
      <c r="Z145" s="258">
        <v>0</v>
      </c>
      <c r="AA145" s="280">
        <v>1</v>
      </c>
      <c r="AB145" s="258">
        <v>0.36998814117365675</v>
      </c>
      <c r="AC145" s="258">
        <v>0</v>
      </c>
      <c r="AD145" s="258">
        <v>0</v>
      </c>
      <c r="AE145" s="258">
        <v>0</v>
      </c>
      <c r="AF145" s="258">
        <v>0</v>
      </c>
      <c r="AG145" s="258">
        <v>0</v>
      </c>
      <c r="AH145" s="258">
        <f>'Datos Modificaciones Bus Europa'!G147</f>
        <v>0.17914285714285719</v>
      </c>
      <c r="AI145" s="87">
        <f>'Datos Modificaciones Bus Europa'!F147</f>
        <v>0.1465714285714286</v>
      </c>
      <c r="AJ145" s="280">
        <v>1</v>
      </c>
    </row>
    <row r="146" spans="1:36" s="87" customFormat="1" ht="13" x14ac:dyDescent="0.3">
      <c r="A146" s="257">
        <v>0</v>
      </c>
      <c r="B146" s="257">
        <v>0</v>
      </c>
      <c r="C146" s="257">
        <v>0.52357058199999995</v>
      </c>
      <c r="D146" s="257">
        <v>0.35900002436389922</v>
      </c>
      <c r="E146" s="257">
        <v>0.25700000000000001</v>
      </c>
      <c r="F146" s="257">
        <v>0</v>
      </c>
      <c r="G146" s="257">
        <v>0.21751027532233547</v>
      </c>
      <c r="H146" s="257">
        <v>0.68245451314546257</v>
      </c>
      <c r="I146" s="257">
        <v>0.61029187116564421</v>
      </c>
      <c r="J146" s="87">
        <v>0</v>
      </c>
      <c r="K146" s="87">
        <v>0.43330722852760739</v>
      </c>
      <c r="L146" s="257">
        <v>0</v>
      </c>
      <c r="M146" s="257">
        <v>0.62</v>
      </c>
      <c r="N146" s="257">
        <v>0.68300000000000005</v>
      </c>
      <c r="O146" s="257">
        <v>0.57243248288736781</v>
      </c>
      <c r="P146" s="257">
        <v>0.84</v>
      </c>
      <c r="Q146" s="257">
        <v>0</v>
      </c>
      <c r="R146" s="257">
        <v>0.52065019051081574</v>
      </c>
      <c r="S146" s="257">
        <v>0.82634348588741824</v>
      </c>
      <c r="T146" s="257">
        <v>0.4540189939160113</v>
      </c>
      <c r="U146" s="257">
        <v>0</v>
      </c>
      <c r="V146" s="87">
        <v>0.26520580083988715</v>
      </c>
      <c r="W146" s="257">
        <v>0.60525916704299831</v>
      </c>
      <c r="X146" s="257">
        <f>1</f>
        <v>1</v>
      </c>
      <c r="Y146" s="258">
        <v>0</v>
      </c>
      <c r="Z146" s="258">
        <v>0</v>
      </c>
      <c r="AA146" s="280">
        <v>1</v>
      </c>
      <c r="AB146" s="258">
        <v>0.36998877583129985</v>
      </c>
      <c r="AC146" s="258">
        <v>0</v>
      </c>
      <c r="AD146" s="258">
        <v>0</v>
      </c>
      <c r="AE146" s="258">
        <v>0</v>
      </c>
      <c r="AF146" s="258">
        <v>0</v>
      </c>
      <c r="AG146" s="258">
        <v>0</v>
      </c>
      <c r="AH146" s="258">
        <f>'Datos Modificaciones Bus Europa'!G148</f>
        <v>0.17914285714285719</v>
      </c>
      <c r="AI146" s="87">
        <f>'Datos Modificaciones Bus Europa'!F148</f>
        <v>0.1465714285714286</v>
      </c>
      <c r="AJ146" s="280">
        <v>1</v>
      </c>
    </row>
    <row r="147" spans="1:36" s="87" customFormat="1" ht="13" x14ac:dyDescent="0.3">
      <c r="A147" s="257">
        <v>0</v>
      </c>
      <c r="B147" s="257">
        <v>0</v>
      </c>
      <c r="C147" s="257">
        <v>0.564047148</v>
      </c>
      <c r="D147" s="257">
        <v>0.35900002436389922</v>
      </c>
      <c r="E147" s="257">
        <v>0.25700000000000001</v>
      </c>
      <c r="F147" s="257">
        <v>0.57464892627010622</v>
      </c>
      <c r="G147" s="257">
        <v>1</v>
      </c>
      <c r="H147" s="257">
        <v>0.68245451314546257</v>
      </c>
      <c r="I147" s="257">
        <v>0.65747273006134976</v>
      </c>
      <c r="J147" s="87">
        <v>0</v>
      </c>
      <c r="K147" s="87">
        <v>0.46680563834355832</v>
      </c>
      <c r="L147" s="257">
        <v>0</v>
      </c>
      <c r="M147" s="257">
        <v>0.70799999999999996</v>
      </c>
      <c r="N147" s="257">
        <v>0.70399999999999996</v>
      </c>
      <c r="O147" s="257">
        <v>0.57423708774113258</v>
      </c>
      <c r="P147" s="257">
        <v>0.84</v>
      </c>
      <c r="Q147" s="257">
        <v>0</v>
      </c>
      <c r="R147" s="257">
        <v>1</v>
      </c>
      <c r="S147" s="257">
        <v>0.82634348588741824</v>
      </c>
      <c r="T147" s="257">
        <v>0.46781762872829796</v>
      </c>
      <c r="U147" s="257">
        <v>0</v>
      </c>
      <c r="V147" s="87">
        <v>0.23294878941385963</v>
      </c>
      <c r="W147" s="257">
        <v>0.60525916704299831</v>
      </c>
      <c r="X147" s="257">
        <f>1</f>
        <v>1</v>
      </c>
      <c r="Y147" s="258">
        <v>0</v>
      </c>
      <c r="Z147" s="258">
        <v>0</v>
      </c>
      <c r="AA147" s="280">
        <v>1</v>
      </c>
      <c r="AB147" s="258">
        <v>0.36998877583129985</v>
      </c>
      <c r="AC147" s="258">
        <v>0</v>
      </c>
      <c r="AD147" s="258">
        <v>0</v>
      </c>
      <c r="AE147" s="258">
        <v>0</v>
      </c>
      <c r="AF147" s="258">
        <v>0</v>
      </c>
      <c r="AG147" s="258">
        <v>0</v>
      </c>
      <c r="AH147" s="258">
        <f>'Datos Modificaciones Bus Europa'!G149</f>
        <v>0.17914285714285719</v>
      </c>
      <c r="AI147" s="87">
        <f>'Datos Modificaciones Bus Europa'!F149</f>
        <v>0.1465714285714286</v>
      </c>
      <c r="AJ147" s="280">
        <v>1</v>
      </c>
    </row>
    <row r="148" spans="1:36" s="87" customFormat="1" ht="13" x14ac:dyDescent="0.3">
      <c r="A148" s="257">
        <v>0</v>
      </c>
      <c r="B148" s="257">
        <v>0</v>
      </c>
      <c r="C148" s="257">
        <v>0.60432528500000005</v>
      </c>
      <c r="D148" s="257">
        <v>0.3600001624259947</v>
      </c>
      <c r="E148" s="257">
        <v>0.25700000000000001</v>
      </c>
      <c r="F148" s="257">
        <v>0.57464892627010622</v>
      </c>
      <c r="G148" s="257">
        <v>1</v>
      </c>
      <c r="H148" s="257">
        <v>0.68245451314546257</v>
      </c>
      <c r="I148" s="257">
        <v>0.70442230061349698</v>
      </c>
      <c r="J148" s="87">
        <v>0</v>
      </c>
      <c r="K148" s="87">
        <v>0.49104830306196318</v>
      </c>
      <c r="L148" s="257">
        <v>0</v>
      </c>
      <c r="M148" s="257">
        <v>0.75199999999999989</v>
      </c>
      <c r="N148" s="257">
        <v>0.72599999999999998</v>
      </c>
      <c r="O148" s="257">
        <v>0.57625202240199136</v>
      </c>
      <c r="P148" s="257">
        <v>0.84</v>
      </c>
      <c r="Q148" s="257">
        <v>0</v>
      </c>
      <c r="R148" s="257">
        <v>1</v>
      </c>
      <c r="S148" s="257">
        <v>0.82634348588741824</v>
      </c>
      <c r="T148" s="257">
        <v>0.48282630954147504</v>
      </c>
      <c r="U148" s="257">
        <v>0</v>
      </c>
      <c r="V148" s="87">
        <v>0.200691777987832</v>
      </c>
      <c r="W148" s="257">
        <v>0.60525916704299831</v>
      </c>
      <c r="X148" s="257">
        <f>1</f>
        <v>1</v>
      </c>
      <c r="Y148" s="258">
        <v>0</v>
      </c>
      <c r="Z148" s="258">
        <v>0</v>
      </c>
      <c r="AA148" s="280">
        <v>1</v>
      </c>
      <c r="AB148" s="258">
        <v>0.36998877583129985</v>
      </c>
      <c r="AC148" s="258">
        <v>0</v>
      </c>
      <c r="AD148" s="258">
        <v>0</v>
      </c>
      <c r="AE148" s="258">
        <v>0</v>
      </c>
      <c r="AF148" s="258">
        <v>0</v>
      </c>
      <c r="AG148" s="258">
        <v>0</v>
      </c>
      <c r="AH148" s="258">
        <f>'Datos Modificaciones Bus Europa'!G150</f>
        <v>0.17914285714285719</v>
      </c>
      <c r="AI148" s="87">
        <f>'Datos Modificaciones Bus Europa'!F150</f>
        <v>0.1465714285714286</v>
      </c>
      <c r="AJ148" s="280">
        <v>1</v>
      </c>
    </row>
    <row r="149" spans="1:36" s="87" customFormat="1" ht="13" x14ac:dyDescent="0.3">
      <c r="A149" s="257">
        <v>0</v>
      </c>
      <c r="B149" s="257">
        <v>0</v>
      </c>
      <c r="C149" s="257">
        <v>0.64680523499999998</v>
      </c>
      <c r="D149" s="257">
        <v>0.3600001624259947</v>
      </c>
      <c r="E149" s="257">
        <v>0.25700000000000001</v>
      </c>
      <c r="F149" s="257">
        <v>0.57464892627010622</v>
      </c>
      <c r="G149" s="257">
        <v>1</v>
      </c>
      <c r="H149" s="257">
        <v>0.68245451314546257</v>
      </c>
      <c r="I149" s="257">
        <v>0.75393840490797548</v>
      </c>
      <c r="J149" s="87">
        <v>0</v>
      </c>
      <c r="K149" s="87">
        <v>0.53529626748466252</v>
      </c>
      <c r="L149" s="257">
        <v>0</v>
      </c>
      <c r="M149" s="257">
        <v>0.78800000000000003</v>
      </c>
      <c r="N149" s="257">
        <v>0.73299999999999998</v>
      </c>
      <c r="O149" s="257">
        <v>0.58007093963907896</v>
      </c>
      <c r="P149" s="257">
        <v>0.84</v>
      </c>
      <c r="Q149" s="257">
        <v>0</v>
      </c>
      <c r="R149" s="257">
        <v>1</v>
      </c>
      <c r="S149" s="257">
        <v>0.82634348588741824</v>
      </c>
      <c r="T149" s="257">
        <v>0.48726613740911112</v>
      </c>
      <c r="U149" s="257">
        <v>0</v>
      </c>
      <c r="V149" s="87">
        <v>0.16843476656180442</v>
      </c>
      <c r="W149" s="257">
        <v>0.60525916704299831</v>
      </c>
      <c r="X149" s="257">
        <f>1</f>
        <v>1</v>
      </c>
      <c r="Y149" s="258">
        <v>0</v>
      </c>
      <c r="Z149" s="258">
        <v>0</v>
      </c>
      <c r="AA149" s="280">
        <v>1</v>
      </c>
      <c r="AB149" s="258">
        <v>0.36998877583129985</v>
      </c>
      <c r="AC149" s="258">
        <v>0</v>
      </c>
      <c r="AD149" s="258">
        <v>0</v>
      </c>
      <c r="AE149" s="258">
        <v>0</v>
      </c>
      <c r="AF149" s="258">
        <v>0</v>
      </c>
      <c r="AG149" s="258">
        <v>0</v>
      </c>
      <c r="AH149" s="258">
        <f>'Datos Modificaciones Bus Europa'!G151</f>
        <v>0.17914285714285719</v>
      </c>
      <c r="AI149" s="87">
        <f>'Datos Modificaciones Bus Europa'!F151</f>
        <v>0.1465714285714286</v>
      </c>
      <c r="AJ149" s="280">
        <v>1</v>
      </c>
    </row>
    <row r="150" spans="1:36" s="87" customFormat="1" ht="13" x14ac:dyDescent="0.3">
      <c r="A150" s="257">
        <v>0</v>
      </c>
      <c r="B150" s="257">
        <v>0</v>
      </c>
      <c r="C150" s="257">
        <v>0.68888568299999997</v>
      </c>
      <c r="D150" s="257">
        <v>0.35700015430469495</v>
      </c>
      <c r="E150" s="257">
        <v>0.25700000000000001</v>
      </c>
      <c r="F150" s="257">
        <v>0</v>
      </c>
      <c r="G150" s="257">
        <v>1</v>
      </c>
      <c r="H150" s="257">
        <v>0.68245451314546257</v>
      </c>
      <c r="I150" s="257">
        <v>0.80298883435582824</v>
      </c>
      <c r="J150" s="87">
        <v>0</v>
      </c>
      <c r="K150" s="87">
        <v>0.57012207239263801</v>
      </c>
      <c r="L150" s="257">
        <v>0</v>
      </c>
      <c r="M150" s="257">
        <v>0.80799999999999994</v>
      </c>
      <c r="N150" s="257">
        <v>0.72</v>
      </c>
      <c r="O150" s="257">
        <v>0.58005413814561302</v>
      </c>
      <c r="P150" s="257">
        <v>0.84</v>
      </c>
      <c r="Q150" s="257">
        <v>0</v>
      </c>
      <c r="R150" s="257">
        <v>1</v>
      </c>
      <c r="S150" s="257">
        <v>0.82634348588741824</v>
      </c>
      <c r="T150" s="257">
        <v>0.47855557204332988</v>
      </c>
      <c r="U150" s="257">
        <v>0</v>
      </c>
      <c r="V150" s="87">
        <v>0.13617775513577682</v>
      </c>
      <c r="W150" s="257">
        <v>0.60525916704299831</v>
      </c>
      <c r="X150" s="257">
        <f>1</f>
        <v>1</v>
      </c>
      <c r="Y150" s="258">
        <v>0</v>
      </c>
      <c r="Z150" s="258">
        <v>0</v>
      </c>
      <c r="AA150" s="280">
        <v>1</v>
      </c>
      <c r="AB150" s="258">
        <v>0.36939165253831197</v>
      </c>
      <c r="AC150" s="258">
        <v>0</v>
      </c>
      <c r="AD150" s="258">
        <v>0</v>
      </c>
      <c r="AE150" s="258">
        <v>0</v>
      </c>
      <c r="AF150" s="258">
        <v>0</v>
      </c>
      <c r="AG150" s="258">
        <v>0</v>
      </c>
      <c r="AH150" s="258">
        <f>'Datos Modificaciones Bus Europa'!G152</f>
        <v>0.17914285714285719</v>
      </c>
      <c r="AI150" s="87">
        <f>'Datos Modificaciones Bus Europa'!F152</f>
        <v>0.1465714285714286</v>
      </c>
      <c r="AJ150" s="280">
        <v>1</v>
      </c>
    </row>
    <row r="151" spans="1:36" s="87" customFormat="1" ht="13" x14ac:dyDescent="0.3">
      <c r="A151" s="257">
        <v>0</v>
      </c>
      <c r="B151" s="257">
        <v>0</v>
      </c>
      <c r="C151" s="257">
        <v>0.70893419700000004</v>
      </c>
      <c r="D151" s="257">
        <v>0.35900002436389922</v>
      </c>
      <c r="E151" s="257">
        <v>0.25700000000000001</v>
      </c>
      <c r="F151" s="257">
        <v>0</v>
      </c>
      <c r="G151" s="257">
        <v>1</v>
      </c>
      <c r="H151" s="257">
        <v>0.68245451314546257</v>
      </c>
      <c r="I151" s="257">
        <v>0.82635806748466256</v>
      </c>
      <c r="J151" s="87">
        <v>0</v>
      </c>
      <c r="K151" s="87">
        <v>0.58671422791411043</v>
      </c>
      <c r="L151" s="257">
        <v>0</v>
      </c>
      <c r="M151" s="257">
        <v>0.79500000000000004</v>
      </c>
      <c r="N151" s="257">
        <v>0.68899999999999995</v>
      </c>
      <c r="O151" s="257">
        <v>0.58121717485998758</v>
      </c>
      <c r="P151" s="257">
        <v>0.84</v>
      </c>
      <c r="Q151" s="257">
        <v>0</v>
      </c>
      <c r="R151" s="257">
        <v>1</v>
      </c>
      <c r="S151" s="257">
        <v>0.82634348588741824</v>
      </c>
      <c r="T151" s="257">
        <v>0.45816938714942873</v>
      </c>
      <c r="U151" s="257">
        <v>0</v>
      </c>
      <c r="V151" s="87">
        <v>0.10798329893530197</v>
      </c>
      <c r="W151" s="257">
        <v>0.60525916704299831</v>
      </c>
      <c r="X151" s="257">
        <f>1</f>
        <v>1</v>
      </c>
      <c r="Y151" s="258">
        <v>0</v>
      </c>
      <c r="Z151" s="258">
        <v>0</v>
      </c>
      <c r="AA151" s="280">
        <v>1</v>
      </c>
      <c r="AB151" s="258">
        <v>0.36879452925176048</v>
      </c>
      <c r="AC151" s="258">
        <v>0</v>
      </c>
      <c r="AD151" s="258">
        <v>0</v>
      </c>
      <c r="AE151" s="258">
        <v>0</v>
      </c>
      <c r="AF151" s="258">
        <v>0</v>
      </c>
      <c r="AG151" s="258">
        <v>0</v>
      </c>
      <c r="AH151" s="258">
        <f>'Datos Modificaciones Bus Europa'!G153</f>
        <v>0.17914285714285719</v>
      </c>
      <c r="AI151" s="87">
        <f>'Datos Modificaciones Bus Europa'!F153</f>
        <v>0.1465714285714286</v>
      </c>
      <c r="AJ151" s="280">
        <v>1</v>
      </c>
    </row>
    <row r="152" spans="1:36" s="87" customFormat="1" ht="13" x14ac:dyDescent="0.3">
      <c r="A152" s="257">
        <v>0</v>
      </c>
      <c r="B152" s="257">
        <v>0</v>
      </c>
      <c r="C152" s="257">
        <v>0.69710707999999999</v>
      </c>
      <c r="D152" s="257">
        <v>0.36099989442310348</v>
      </c>
      <c r="E152" s="257">
        <v>0.25700000000000001</v>
      </c>
      <c r="F152" s="257">
        <v>0.47865394485069812</v>
      </c>
      <c r="G152" s="257">
        <v>1</v>
      </c>
      <c r="H152" s="257">
        <v>0.68245451314546257</v>
      </c>
      <c r="I152" s="257">
        <v>0.8125719631901841</v>
      </c>
      <c r="J152" s="87">
        <v>0</v>
      </c>
      <c r="K152" s="87">
        <v>0.30076942951319019</v>
      </c>
      <c r="L152" s="257">
        <v>0</v>
      </c>
      <c r="M152" s="257">
        <v>0.78999999999999992</v>
      </c>
      <c r="N152" s="257">
        <v>0.69400000000000006</v>
      </c>
      <c r="O152" s="257">
        <v>0.58722650902302431</v>
      </c>
      <c r="P152" s="257">
        <v>0.84</v>
      </c>
      <c r="Q152" s="257">
        <v>0</v>
      </c>
      <c r="R152" s="257">
        <v>1</v>
      </c>
      <c r="S152" s="257">
        <v>0.82634348588741824</v>
      </c>
      <c r="T152" s="257">
        <v>0.46185739723994657</v>
      </c>
      <c r="U152" s="257">
        <v>0</v>
      </c>
      <c r="V152" s="87">
        <v>0.10798329893530197</v>
      </c>
      <c r="W152" s="257">
        <v>0.60525916704299831</v>
      </c>
      <c r="X152" s="257">
        <f>1</f>
        <v>1</v>
      </c>
      <c r="Y152" s="258">
        <v>0</v>
      </c>
      <c r="Z152" s="258">
        <v>0</v>
      </c>
      <c r="AA152" s="280">
        <v>1</v>
      </c>
      <c r="AB152" s="258">
        <v>0.36849596760526654</v>
      </c>
      <c r="AC152" s="258">
        <v>0</v>
      </c>
      <c r="AD152" s="258">
        <v>0</v>
      </c>
      <c r="AE152" s="258">
        <v>0</v>
      </c>
      <c r="AF152" s="258">
        <v>0</v>
      </c>
      <c r="AG152" s="258">
        <v>0</v>
      </c>
      <c r="AH152" s="258">
        <f>'Datos Modificaciones Bus Europa'!G154</f>
        <v>0.17914285714285719</v>
      </c>
      <c r="AI152" s="87">
        <f>'Datos Modificaciones Bus Europa'!F154</f>
        <v>0.1465714285714286</v>
      </c>
      <c r="AJ152" s="280">
        <v>1</v>
      </c>
    </row>
    <row r="153" spans="1:36" s="87" customFormat="1" ht="13" x14ac:dyDescent="0.3">
      <c r="A153" s="257">
        <v>0</v>
      </c>
      <c r="B153" s="257">
        <v>0</v>
      </c>
      <c r="C153" s="257">
        <v>0.67072794400000002</v>
      </c>
      <c r="D153" s="257">
        <v>0.36200003248519891</v>
      </c>
      <c r="E153" s="257">
        <v>0.25700000000000001</v>
      </c>
      <c r="F153" s="257">
        <v>4.1369609772287236E-2</v>
      </c>
      <c r="G153" s="257">
        <v>1</v>
      </c>
      <c r="H153" s="257">
        <v>0.68245451314546257</v>
      </c>
      <c r="I153" s="257">
        <v>0.78182352760736196</v>
      </c>
      <c r="J153" s="87">
        <v>0</v>
      </c>
      <c r="K153" s="87">
        <v>0.55509470460122701</v>
      </c>
      <c r="L153" s="257">
        <v>0</v>
      </c>
      <c r="M153" s="257">
        <v>0.77799999999999991</v>
      </c>
      <c r="N153" s="257">
        <v>0.67500000000000004</v>
      </c>
      <c r="O153" s="257">
        <v>0.63246421904169259</v>
      </c>
      <c r="P153" s="257">
        <v>0.84</v>
      </c>
      <c r="Q153" s="257">
        <v>0</v>
      </c>
      <c r="R153" s="257">
        <v>0.80225493431847794</v>
      </c>
      <c r="S153" s="257">
        <v>0.82634348588741824</v>
      </c>
      <c r="T153" s="257">
        <v>0.44929818964238016</v>
      </c>
      <c r="U153" s="257">
        <v>0</v>
      </c>
      <c r="V153" s="87">
        <v>0.10798329893530197</v>
      </c>
      <c r="W153" s="257">
        <v>0.60525916704299831</v>
      </c>
      <c r="X153" s="257">
        <f>1</f>
        <v>1</v>
      </c>
      <c r="Y153" s="258">
        <v>0</v>
      </c>
      <c r="Z153" s="258">
        <v>0</v>
      </c>
      <c r="AA153" s="280">
        <v>1</v>
      </c>
      <c r="AB153" s="258">
        <v>0.36879452925176048</v>
      </c>
      <c r="AC153" s="258">
        <v>0</v>
      </c>
      <c r="AD153" s="258">
        <v>0</v>
      </c>
      <c r="AE153" s="258">
        <v>0</v>
      </c>
      <c r="AF153" s="258">
        <v>0</v>
      </c>
      <c r="AG153" s="258">
        <v>0</v>
      </c>
      <c r="AH153" s="258">
        <f>'Datos Modificaciones Bus Europa'!G155</f>
        <v>0.17914285714285719</v>
      </c>
      <c r="AI153" s="87">
        <f>'Datos Modificaciones Bus Europa'!F155</f>
        <v>0.1465714285714286</v>
      </c>
      <c r="AJ153" s="280">
        <v>1</v>
      </c>
    </row>
    <row r="154" spans="1:36" s="87" customFormat="1" ht="13" x14ac:dyDescent="0.3">
      <c r="A154" s="257">
        <v>0</v>
      </c>
      <c r="B154" s="257">
        <v>0</v>
      </c>
      <c r="C154" s="257">
        <v>0.63980309599999996</v>
      </c>
      <c r="D154" s="257">
        <v>0.36200003248519891</v>
      </c>
      <c r="E154" s="257">
        <v>0.25700000000000001</v>
      </c>
      <c r="F154" s="257">
        <v>0.53013338688677869</v>
      </c>
      <c r="G154" s="257">
        <v>0.21751027532233547</v>
      </c>
      <c r="H154" s="257">
        <v>0.68245451314546257</v>
      </c>
      <c r="I154" s="257">
        <v>0.74721300613496933</v>
      </c>
      <c r="J154" s="87">
        <v>0</v>
      </c>
      <c r="K154" s="87">
        <v>0.29958753431932517</v>
      </c>
      <c r="L154" s="257">
        <v>0</v>
      </c>
      <c r="M154" s="257">
        <v>0.72</v>
      </c>
      <c r="N154" s="257">
        <v>0.60499999999999998</v>
      </c>
      <c r="O154" s="257">
        <v>0.64205662725575607</v>
      </c>
      <c r="P154" s="257">
        <v>0.84</v>
      </c>
      <c r="Q154" s="257">
        <v>0</v>
      </c>
      <c r="R154" s="257">
        <v>1</v>
      </c>
      <c r="S154" s="257">
        <v>0.82634348588741824</v>
      </c>
      <c r="T154" s="257">
        <v>0.40280011871197502</v>
      </c>
      <c r="U154" s="257">
        <v>0</v>
      </c>
      <c r="V154" s="87">
        <v>0.10798329893530197</v>
      </c>
      <c r="W154" s="257">
        <v>0.60525916704299831</v>
      </c>
      <c r="X154" s="257">
        <f>1</f>
        <v>1</v>
      </c>
      <c r="Y154" s="258">
        <v>0</v>
      </c>
      <c r="Z154" s="258">
        <v>0</v>
      </c>
      <c r="AA154" s="280">
        <v>1</v>
      </c>
      <c r="AB154" s="258">
        <v>0.36879452925176048</v>
      </c>
      <c r="AC154" s="258">
        <v>0</v>
      </c>
      <c r="AD154" s="258">
        <v>0</v>
      </c>
      <c r="AE154" s="258">
        <v>0</v>
      </c>
      <c r="AF154" s="258">
        <v>0</v>
      </c>
      <c r="AG154" s="258">
        <v>0</v>
      </c>
      <c r="AH154" s="258">
        <f>'Datos Modificaciones Bus Europa'!G156</f>
        <v>0.17914285714285719</v>
      </c>
      <c r="AI154" s="87">
        <f>'Datos Modificaciones Bus Europa'!F156</f>
        <v>0.1465714285714286</v>
      </c>
      <c r="AJ154" s="280">
        <v>1</v>
      </c>
    </row>
    <row r="155" spans="1:36" s="87" customFormat="1" ht="13" x14ac:dyDescent="0.3">
      <c r="A155" s="257">
        <v>0.03</v>
      </c>
      <c r="B155" s="257">
        <v>0</v>
      </c>
      <c r="C155" s="257">
        <v>0.60584827900000005</v>
      </c>
      <c r="D155" s="257">
        <v>0.3680000487277984</v>
      </c>
      <c r="E155" s="257">
        <v>0.25700000000000001</v>
      </c>
      <c r="F155" s="257">
        <v>0.46473087621122644</v>
      </c>
      <c r="G155" s="257">
        <v>0.21751027532233547</v>
      </c>
      <c r="H155" s="257">
        <v>0.68245451314546257</v>
      </c>
      <c r="I155" s="257">
        <v>0.74525730061349693</v>
      </c>
      <c r="J155" s="87">
        <v>0</v>
      </c>
      <c r="K155" s="87">
        <v>0.29897905518558288</v>
      </c>
      <c r="L155" s="257">
        <v>1.1999999999999999E-2</v>
      </c>
      <c r="M155" s="257">
        <v>0.66499999999999992</v>
      </c>
      <c r="N155" s="257">
        <v>0.52800000000000002</v>
      </c>
      <c r="O155" s="257">
        <v>0</v>
      </c>
      <c r="P155" s="257">
        <v>0.84</v>
      </c>
      <c r="Q155" s="257">
        <v>0</v>
      </c>
      <c r="R155" s="257">
        <v>0</v>
      </c>
      <c r="S155" s="257">
        <v>0.82634348588741824</v>
      </c>
      <c r="T155" s="257">
        <v>0.36293686006825937</v>
      </c>
      <c r="U155" s="257">
        <v>0</v>
      </c>
      <c r="V155" s="87">
        <v>0.10798329893530197</v>
      </c>
      <c r="W155" s="257">
        <v>0.60525916704299831</v>
      </c>
      <c r="X155" s="257">
        <f>1</f>
        <v>1</v>
      </c>
      <c r="Y155" s="258">
        <v>0</v>
      </c>
      <c r="Z155" s="258">
        <v>0</v>
      </c>
      <c r="AA155" s="280">
        <v>1</v>
      </c>
      <c r="AB155" s="258">
        <v>0.36879452925176048</v>
      </c>
      <c r="AC155" s="258">
        <v>0</v>
      </c>
      <c r="AD155" s="258">
        <v>0</v>
      </c>
      <c r="AE155" s="258">
        <v>0</v>
      </c>
      <c r="AF155" s="258">
        <v>0</v>
      </c>
      <c r="AG155" s="258">
        <v>0</v>
      </c>
      <c r="AH155" s="258">
        <f>'Datos Modificaciones Bus Europa'!G157</f>
        <v>0.17914285714285719</v>
      </c>
      <c r="AI155" s="87">
        <f>'Datos Modificaciones Bus Europa'!F157</f>
        <v>0.1465714285714286</v>
      </c>
      <c r="AJ155" s="280">
        <v>1</v>
      </c>
    </row>
    <row r="156" spans="1:36" s="87" customFormat="1" ht="13" x14ac:dyDescent="0.3">
      <c r="A156" s="257">
        <v>8.2000000000000003E-2</v>
      </c>
      <c r="B156" s="257">
        <v>1.7000000000000001E-2</v>
      </c>
      <c r="C156" s="257">
        <v>0.60256063999999998</v>
      </c>
      <c r="D156" s="257">
        <v>0.36600017866859413</v>
      </c>
      <c r="E156" s="257">
        <v>0.25700000000000001</v>
      </c>
      <c r="F156" s="257">
        <v>0.31490707835133547</v>
      </c>
      <c r="G156" s="257">
        <v>1</v>
      </c>
      <c r="H156" s="257">
        <v>0.68245451314546257</v>
      </c>
      <c r="I156" s="257">
        <v>0.81252889570552145</v>
      </c>
      <c r="J156" s="87">
        <v>0</v>
      </c>
      <c r="K156" s="87">
        <v>0.44146093469263803</v>
      </c>
      <c r="L156" s="257">
        <v>4.8999999999999995E-2</v>
      </c>
      <c r="M156" s="257">
        <v>0.621</v>
      </c>
      <c r="N156" s="257">
        <v>0.44599999999999995</v>
      </c>
      <c r="O156" s="257">
        <v>0.64305476042314869</v>
      </c>
      <c r="P156" s="257">
        <v>0.84</v>
      </c>
      <c r="Q156" s="257">
        <v>0</v>
      </c>
      <c r="R156" s="257">
        <v>1</v>
      </c>
      <c r="S156" s="257">
        <v>0.82634348588741824</v>
      </c>
      <c r="T156" s="257">
        <v>0.34637691052084879</v>
      </c>
      <c r="U156" s="257">
        <v>0</v>
      </c>
      <c r="V156" s="87">
        <v>0.12161438939382697</v>
      </c>
      <c r="W156" s="257">
        <v>0.60525916704299831</v>
      </c>
      <c r="X156" s="257">
        <f>1</f>
        <v>1</v>
      </c>
      <c r="Y156" s="258">
        <v>0</v>
      </c>
      <c r="Z156" s="258">
        <v>0</v>
      </c>
      <c r="AA156" s="280">
        <v>1</v>
      </c>
      <c r="AB156" s="258">
        <v>0.36879452925176048</v>
      </c>
      <c r="AC156" s="258">
        <v>0</v>
      </c>
      <c r="AD156" s="258">
        <v>0</v>
      </c>
      <c r="AE156" s="258">
        <v>0</v>
      </c>
      <c r="AF156" s="258">
        <v>0</v>
      </c>
      <c r="AG156" s="258">
        <v>0</v>
      </c>
      <c r="AH156" s="258">
        <f>'Datos Modificaciones Bus Europa'!G158</f>
        <v>0.17914285714285719</v>
      </c>
      <c r="AI156" s="87">
        <f>'Datos Modificaciones Bus Europa'!F158</f>
        <v>0.1465714285714286</v>
      </c>
      <c r="AJ156" s="280">
        <v>1</v>
      </c>
    </row>
    <row r="157" spans="1:36" s="87" customFormat="1" ht="13" x14ac:dyDescent="0.3">
      <c r="A157" s="257">
        <v>0.13600000000000001</v>
      </c>
      <c r="B157" s="257">
        <v>2.7999999999999997E-2</v>
      </c>
      <c r="C157" s="257">
        <v>0.61838280300000004</v>
      </c>
      <c r="D157" s="257">
        <v>0.36999991878700267</v>
      </c>
      <c r="E157" s="257">
        <v>0.25700000000000001</v>
      </c>
      <c r="F157" s="257">
        <v>0.22042296815564269</v>
      </c>
      <c r="G157" s="257">
        <v>1</v>
      </c>
      <c r="H157" s="257">
        <v>0.68245451314546257</v>
      </c>
      <c r="I157" s="257">
        <v>0.9044041104294479</v>
      </c>
      <c r="J157" s="87">
        <v>0</v>
      </c>
      <c r="K157" s="87">
        <v>0.29855567285460122</v>
      </c>
      <c r="L157" s="257">
        <v>0.09</v>
      </c>
      <c r="M157" s="257">
        <v>0.57499999999999996</v>
      </c>
      <c r="N157" s="257">
        <v>0.371</v>
      </c>
      <c r="O157" s="257">
        <v>0.63741319228375859</v>
      </c>
      <c r="P157" s="257">
        <v>0.84</v>
      </c>
      <c r="Q157" s="257">
        <v>0</v>
      </c>
      <c r="R157" s="257">
        <v>1</v>
      </c>
      <c r="S157" s="257">
        <v>0.82634348588741824</v>
      </c>
      <c r="T157" s="257">
        <v>0.34000779047336399</v>
      </c>
      <c r="U157" s="257">
        <v>0</v>
      </c>
      <c r="V157" s="87">
        <v>0.12161438939382697</v>
      </c>
      <c r="W157" s="257">
        <v>1</v>
      </c>
      <c r="X157" s="257">
        <f>1</f>
        <v>1</v>
      </c>
      <c r="Y157" s="258">
        <v>0</v>
      </c>
      <c r="Z157" s="258">
        <v>0</v>
      </c>
      <c r="AA157" s="280">
        <v>1</v>
      </c>
      <c r="AB157" s="258">
        <v>0.36849596760526654</v>
      </c>
      <c r="AC157" s="258">
        <v>0</v>
      </c>
      <c r="AD157" s="258">
        <v>0</v>
      </c>
      <c r="AE157" s="258">
        <v>0</v>
      </c>
      <c r="AF157" s="258">
        <v>0</v>
      </c>
      <c r="AG157" s="258">
        <v>0</v>
      </c>
      <c r="AH157" s="258">
        <f>'Datos Modificaciones Bus Europa'!G159</f>
        <v>0.17914285714285719</v>
      </c>
      <c r="AI157" s="87">
        <f>'Datos Modificaciones Bus Europa'!F159</f>
        <v>0.1465714285714286</v>
      </c>
      <c r="AJ157" s="280">
        <v>1</v>
      </c>
    </row>
    <row r="158" spans="1:36" s="87" customFormat="1" ht="13" x14ac:dyDescent="0.3">
      <c r="A158" s="257">
        <v>0.184</v>
      </c>
      <c r="B158" s="257">
        <v>3.59999999999999E-2</v>
      </c>
      <c r="C158" s="257">
        <v>0.65846688499999995</v>
      </c>
      <c r="D158" s="257">
        <v>0.36900018678989388</v>
      </c>
      <c r="E158" s="257">
        <v>0.25700000000000001</v>
      </c>
      <c r="F158" s="257">
        <v>4.0509217826694838E-2</v>
      </c>
      <c r="G158" s="257">
        <v>1</v>
      </c>
      <c r="H158" s="257">
        <v>0.68245451314546257</v>
      </c>
      <c r="I158" s="257">
        <v>1</v>
      </c>
      <c r="J158" s="87">
        <v>1.2696949026939174E-2</v>
      </c>
      <c r="K158" s="87">
        <v>0.3126415848506135</v>
      </c>
      <c r="L158" s="257">
        <v>0.15199999999999997</v>
      </c>
      <c r="M158" s="257">
        <v>0.58399999999999996</v>
      </c>
      <c r="N158" s="257">
        <v>0.33100000000000002</v>
      </c>
      <c r="O158" s="257">
        <v>0.63307840696950834</v>
      </c>
      <c r="P158" s="257">
        <v>0.84</v>
      </c>
      <c r="Q158" s="257">
        <v>0</v>
      </c>
      <c r="R158" s="257">
        <v>0.17189157420119885</v>
      </c>
      <c r="S158" s="257">
        <v>0.82634348588741824</v>
      </c>
      <c r="T158" s="257">
        <v>0.36941400801305835</v>
      </c>
      <c r="U158" s="257">
        <v>0</v>
      </c>
      <c r="V158" s="87">
        <v>0.12161438939382697</v>
      </c>
      <c r="W158" s="257">
        <v>1</v>
      </c>
      <c r="X158" s="257">
        <f>1</f>
        <v>1</v>
      </c>
      <c r="Y158" s="258">
        <v>0</v>
      </c>
      <c r="Z158" s="258">
        <v>0</v>
      </c>
      <c r="AA158" s="280">
        <v>1</v>
      </c>
      <c r="AB158" s="258">
        <v>0.36879452925176048</v>
      </c>
      <c r="AC158" s="258">
        <v>0</v>
      </c>
      <c r="AD158" s="258">
        <v>0</v>
      </c>
      <c r="AE158" s="258">
        <v>0</v>
      </c>
      <c r="AF158" s="258">
        <v>0</v>
      </c>
      <c r="AG158" s="258">
        <v>0</v>
      </c>
      <c r="AH158" s="258">
        <f>'Datos Modificaciones Bus Europa'!G160</f>
        <v>0.17914285714285719</v>
      </c>
      <c r="AI158" s="87">
        <f>'Datos Modificaciones Bus Europa'!F160</f>
        <v>0.1465714285714286</v>
      </c>
      <c r="AJ158" s="280">
        <v>1</v>
      </c>
    </row>
    <row r="159" spans="1:36" s="87" customFormat="1" ht="13" x14ac:dyDescent="0.3">
      <c r="A159" s="257">
        <v>0.20899999999999999</v>
      </c>
      <c r="B159" s="257">
        <v>3.9E-2</v>
      </c>
      <c r="C159" s="257">
        <v>0.69550253799999995</v>
      </c>
      <c r="D159" s="257">
        <v>0.36999991878700267</v>
      </c>
      <c r="E159" s="257">
        <v>0.25700000000000001</v>
      </c>
      <c r="F159" s="257">
        <v>0</v>
      </c>
      <c r="G159" s="257">
        <v>1</v>
      </c>
      <c r="H159" s="257">
        <v>0.68245451314546257</v>
      </c>
      <c r="I159" s="257">
        <v>1</v>
      </c>
      <c r="J159" s="87">
        <v>7.7996446285863469E-2</v>
      </c>
      <c r="K159" s="87">
        <v>0.38862271981993868</v>
      </c>
      <c r="L159" s="257">
        <v>0.20699999999999999</v>
      </c>
      <c r="M159" s="257">
        <v>0.61899999999999999</v>
      </c>
      <c r="N159" s="257">
        <v>0.32400000000000001</v>
      </c>
      <c r="O159" s="257">
        <v>0.63141692594897325</v>
      </c>
      <c r="P159" s="257">
        <v>0.84</v>
      </c>
      <c r="Q159" s="257">
        <v>0</v>
      </c>
      <c r="R159" s="257">
        <v>1</v>
      </c>
      <c r="S159" s="257">
        <v>0.82634348588741824</v>
      </c>
      <c r="T159" s="257">
        <v>0.40885079388633327</v>
      </c>
      <c r="U159" s="257">
        <v>0</v>
      </c>
      <c r="V159" s="87">
        <v>0.12161438939382697</v>
      </c>
      <c r="W159" s="257">
        <v>1</v>
      </c>
      <c r="X159" s="257">
        <f>1</f>
        <v>1</v>
      </c>
      <c r="Y159" s="258">
        <v>0</v>
      </c>
      <c r="Z159" s="258">
        <v>0</v>
      </c>
      <c r="AA159" s="280">
        <v>1</v>
      </c>
      <c r="AB159" s="258">
        <v>0.36879452925176048</v>
      </c>
      <c r="AC159" s="258">
        <v>0</v>
      </c>
      <c r="AD159" s="258">
        <v>0</v>
      </c>
      <c r="AE159" s="258">
        <v>0</v>
      </c>
      <c r="AF159" s="258">
        <v>3.9140512535895147E-15</v>
      </c>
      <c r="AG159" s="258">
        <v>0</v>
      </c>
      <c r="AH159" s="258">
        <f>'Datos Modificaciones Bus Europa'!G161</f>
        <v>0.17914285714285719</v>
      </c>
      <c r="AI159" s="87">
        <f>'Datos Modificaciones Bus Europa'!F161</f>
        <v>0.1465714285714286</v>
      </c>
      <c r="AJ159" s="280">
        <v>1</v>
      </c>
    </row>
    <row r="160" spans="1:36" s="87" customFormat="1" ht="13" x14ac:dyDescent="0.3">
      <c r="A160" s="257">
        <v>0.20899999999999999</v>
      </c>
      <c r="B160" s="257">
        <v>3.4000000000000002E-2</v>
      </c>
      <c r="C160" s="257">
        <v>0.72059707900000003</v>
      </c>
      <c r="D160" s="257">
        <v>0.37100005684909815</v>
      </c>
      <c r="E160" s="257">
        <v>0.25700000000000001</v>
      </c>
      <c r="F160" s="257">
        <v>0</v>
      </c>
      <c r="G160" s="257">
        <v>1</v>
      </c>
      <c r="H160" s="257">
        <v>0.68245451314546257</v>
      </c>
      <c r="I160" s="257">
        <v>1</v>
      </c>
      <c r="J160" s="87">
        <v>9.9448047983561966E-2</v>
      </c>
      <c r="K160" s="87">
        <v>0.41410828299355823</v>
      </c>
      <c r="L160" s="257">
        <v>0.23899999999999999</v>
      </c>
      <c r="M160" s="257">
        <v>0.63</v>
      </c>
      <c r="N160" s="257">
        <v>0.33200000000000002</v>
      </c>
      <c r="O160" s="257">
        <v>0.62502613565650278</v>
      </c>
      <c r="P160" s="257">
        <v>0.84</v>
      </c>
      <c r="Q160" s="257">
        <v>0</v>
      </c>
      <c r="R160" s="257">
        <v>1</v>
      </c>
      <c r="S160" s="257">
        <v>0.82634348588741824</v>
      </c>
      <c r="T160" s="257">
        <v>0.43360276005342041</v>
      </c>
      <c r="U160" s="257">
        <v>0</v>
      </c>
      <c r="V160" s="87">
        <v>0.12161438939382697</v>
      </c>
      <c r="W160" s="257">
        <v>1</v>
      </c>
      <c r="X160" s="257">
        <f>1</f>
        <v>1</v>
      </c>
      <c r="Y160" s="258">
        <v>0</v>
      </c>
      <c r="Z160" s="258">
        <v>0</v>
      </c>
      <c r="AA160" s="280">
        <v>1</v>
      </c>
      <c r="AB160" s="258">
        <v>0.36849596760526654</v>
      </c>
      <c r="AC160" s="258">
        <v>0</v>
      </c>
      <c r="AD160" s="258">
        <v>0</v>
      </c>
      <c r="AE160" s="258">
        <v>0</v>
      </c>
      <c r="AF160" s="258">
        <v>0</v>
      </c>
      <c r="AG160" s="258">
        <v>0</v>
      </c>
      <c r="AH160" s="258">
        <f>'Datos Modificaciones Bus Europa'!G162</f>
        <v>0.17914285714285719</v>
      </c>
      <c r="AI160" s="87">
        <f>'Datos Modificaciones Bus Europa'!F162</f>
        <v>0.1465714285714286</v>
      </c>
      <c r="AJ160" s="280">
        <v>1</v>
      </c>
    </row>
    <row r="161" spans="1:36" s="87" customFormat="1" ht="13" x14ac:dyDescent="0.3">
      <c r="A161" s="257">
        <v>0.17399999999999999</v>
      </c>
      <c r="B161" s="257">
        <v>2.1999999999999898E-2</v>
      </c>
      <c r="C161" s="257">
        <v>0.739312894</v>
      </c>
      <c r="D161" s="257">
        <v>0.36600017866859413</v>
      </c>
      <c r="E161" s="257">
        <v>0.25700000000000001</v>
      </c>
      <c r="F161" s="257">
        <v>0</v>
      </c>
      <c r="G161" s="257">
        <v>1</v>
      </c>
      <c r="H161" s="257">
        <v>0.68245451314546257</v>
      </c>
      <c r="I161" s="257">
        <v>1</v>
      </c>
      <c r="J161" s="87">
        <v>7.0319907957119648E-2</v>
      </c>
      <c r="K161" s="87">
        <v>0.29772036871288343</v>
      </c>
      <c r="L161" s="257">
        <v>0.21199999999999997</v>
      </c>
      <c r="M161" s="257">
        <v>0.61699999999999999</v>
      </c>
      <c r="N161" s="257">
        <v>0.34199999999999997</v>
      </c>
      <c r="O161" s="257">
        <v>0.62156253889234603</v>
      </c>
      <c r="P161" s="257">
        <v>0.84</v>
      </c>
      <c r="Q161" s="257">
        <v>0</v>
      </c>
      <c r="R161" s="257">
        <v>1</v>
      </c>
      <c r="S161" s="257">
        <v>0.82634348588741824</v>
      </c>
      <c r="T161" s="257">
        <v>0.40971501706484642</v>
      </c>
      <c r="U161" s="257">
        <v>0</v>
      </c>
      <c r="V161" s="87">
        <v>0.10798329893530197</v>
      </c>
      <c r="W161" s="257">
        <v>1</v>
      </c>
      <c r="X161" s="257">
        <f>1</f>
        <v>1</v>
      </c>
      <c r="Y161" s="258">
        <v>0</v>
      </c>
      <c r="Z161" s="258">
        <v>0</v>
      </c>
      <c r="AA161" s="280">
        <v>1</v>
      </c>
      <c r="AB161" s="258">
        <v>0.36879452925176048</v>
      </c>
      <c r="AC161" s="258">
        <v>0</v>
      </c>
      <c r="AD161" s="258">
        <v>0</v>
      </c>
      <c r="AE161" s="258">
        <v>0</v>
      </c>
      <c r="AF161" s="258">
        <v>0</v>
      </c>
      <c r="AG161" s="258">
        <v>0</v>
      </c>
      <c r="AH161" s="258">
        <f>'Datos Modificaciones Bus Europa'!G163</f>
        <v>0.17914285714285719</v>
      </c>
      <c r="AI161" s="87">
        <f>'Datos Modificaciones Bus Europa'!F163</f>
        <v>0.1465714285714286</v>
      </c>
      <c r="AJ161" s="280">
        <v>1</v>
      </c>
    </row>
    <row r="162" spans="1:36" s="87" customFormat="1" ht="13" x14ac:dyDescent="0.3">
      <c r="A162" s="257">
        <v>0.112</v>
      </c>
      <c r="B162" s="257">
        <v>0</v>
      </c>
      <c r="C162" s="257">
        <v>0.77701201099999995</v>
      </c>
      <c r="D162" s="257">
        <v>0.37200019491119363</v>
      </c>
      <c r="E162" s="257">
        <v>0.25700000000000001</v>
      </c>
      <c r="F162" s="257">
        <v>0</v>
      </c>
      <c r="G162" s="257">
        <v>1</v>
      </c>
      <c r="H162" s="257">
        <v>0.68245451314546257</v>
      </c>
      <c r="I162" s="257">
        <v>1</v>
      </c>
      <c r="J162" s="87">
        <v>3.4320762701159586E-2</v>
      </c>
      <c r="K162" s="87">
        <v>0.29770574135521477</v>
      </c>
      <c r="L162" s="257">
        <v>0.16</v>
      </c>
      <c r="M162" s="257">
        <v>0.61199999999999999</v>
      </c>
      <c r="N162" s="257">
        <v>0.34100000000000003</v>
      </c>
      <c r="O162" s="257">
        <v>0.62416116988176729</v>
      </c>
      <c r="P162" s="257">
        <v>0.84</v>
      </c>
      <c r="Q162" s="257">
        <v>0</v>
      </c>
      <c r="R162" s="257">
        <v>1</v>
      </c>
      <c r="S162" s="257">
        <v>0.82634348588741824</v>
      </c>
      <c r="T162" s="257">
        <v>0.35576316960973436</v>
      </c>
      <c r="U162" s="257">
        <v>0</v>
      </c>
      <c r="V162" s="87">
        <v>0.10798329893530197</v>
      </c>
      <c r="W162" s="257">
        <v>1</v>
      </c>
      <c r="X162" s="257">
        <f>1</f>
        <v>1</v>
      </c>
      <c r="Y162" s="258">
        <v>0</v>
      </c>
      <c r="Z162" s="258">
        <v>0</v>
      </c>
      <c r="AA162" s="280">
        <v>1</v>
      </c>
      <c r="AB162" s="258">
        <v>0.36879452925176048</v>
      </c>
      <c r="AC162" s="258">
        <v>0</v>
      </c>
      <c r="AD162" s="258">
        <v>0</v>
      </c>
      <c r="AE162" s="258">
        <v>0</v>
      </c>
      <c r="AF162" s="258">
        <v>0</v>
      </c>
      <c r="AG162" s="258">
        <v>0</v>
      </c>
      <c r="AH162" s="258">
        <f>'Datos Modificaciones Bus Europa'!G164</f>
        <v>0.17914285714285719</v>
      </c>
      <c r="AI162" s="87">
        <f>'Datos Modificaciones Bus Europa'!F164</f>
        <v>0.1465714285714286</v>
      </c>
      <c r="AJ162" s="280">
        <v>1</v>
      </c>
    </row>
    <row r="163" spans="1:36" s="87" customFormat="1" ht="13" x14ac:dyDescent="0.3">
      <c r="A163" s="257">
        <v>2.8000000000000001E-2</v>
      </c>
      <c r="B163" s="257">
        <v>0</v>
      </c>
      <c r="C163" s="257">
        <v>0.76608125500000002</v>
      </c>
      <c r="D163" s="257">
        <v>0.37499979696750668</v>
      </c>
      <c r="E163" s="257">
        <v>0.25700000000000001</v>
      </c>
      <c r="F163" s="257">
        <v>0.21856126634999462</v>
      </c>
      <c r="G163" s="257">
        <v>0.21751027532233547</v>
      </c>
      <c r="H163" s="257">
        <v>0.68245451314546257</v>
      </c>
      <c r="I163" s="257">
        <v>0.92770647239263804</v>
      </c>
      <c r="J163" s="87">
        <v>0</v>
      </c>
      <c r="K163" s="87">
        <v>0.6351430188680981</v>
      </c>
      <c r="L163" s="257">
        <v>9.0999999999999984E-2</v>
      </c>
      <c r="M163" s="257">
        <v>0.51700000000000002</v>
      </c>
      <c r="N163" s="257">
        <v>0.34300000000000003</v>
      </c>
      <c r="O163" s="257">
        <v>0.62626384567517113</v>
      </c>
      <c r="P163" s="257">
        <v>0.84</v>
      </c>
      <c r="Q163" s="257">
        <v>0</v>
      </c>
      <c r="R163" s="257">
        <v>0.39875728932759968</v>
      </c>
      <c r="S163" s="257">
        <v>0.82634348588741824</v>
      </c>
      <c r="T163" s="257">
        <v>0.29381918682297076</v>
      </c>
      <c r="U163" s="257">
        <v>0</v>
      </c>
      <c r="V163" s="87">
        <v>0.10798329893530197</v>
      </c>
      <c r="W163" s="257">
        <v>1</v>
      </c>
      <c r="X163" s="257">
        <f>1</f>
        <v>1</v>
      </c>
      <c r="Y163" s="258">
        <v>0</v>
      </c>
      <c r="Z163" s="258">
        <v>0</v>
      </c>
      <c r="AA163" s="280">
        <v>1</v>
      </c>
      <c r="AB163" s="258">
        <v>0.36879452925176048</v>
      </c>
      <c r="AC163" s="258">
        <v>0</v>
      </c>
      <c r="AD163" s="258">
        <v>0</v>
      </c>
      <c r="AE163" s="258">
        <v>0</v>
      </c>
      <c r="AF163" s="258">
        <v>0</v>
      </c>
      <c r="AG163" s="258">
        <v>0</v>
      </c>
      <c r="AH163" s="258">
        <f>'Datos Modificaciones Bus Europa'!G165</f>
        <v>0.17914285714285719</v>
      </c>
      <c r="AI163" s="87">
        <f>'Datos Modificaciones Bus Europa'!F165</f>
        <v>0.1465714285714286</v>
      </c>
      <c r="AJ163" s="280">
        <v>1</v>
      </c>
    </row>
    <row r="164" spans="1:36" s="87" customFormat="1" ht="13" x14ac:dyDescent="0.3">
      <c r="A164" s="257">
        <v>0</v>
      </c>
      <c r="B164" s="257">
        <v>0</v>
      </c>
      <c r="C164" s="257">
        <v>0.71677553000000005</v>
      </c>
      <c r="D164" s="257">
        <v>0.37599993502960216</v>
      </c>
      <c r="E164" s="257">
        <v>0.25700000000000001</v>
      </c>
      <c r="F164" s="257">
        <v>0</v>
      </c>
      <c r="G164" s="257">
        <v>0.21751027532233547</v>
      </c>
      <c r="H164" s="257">
        <v>0.68245451314546257</v>
      </c>
      <c r="I164" s="257">
        <v>0.83559714723926382</v>
      </c>
      <c r="J164" s="87">
        <v>0</v>
      </c>
      <c r="K164" s="87">
        <v>0.2980392024815951</v>
      </c>
      <c r="L164" s="257">
        <v>0</v>
      </c>
      <c r="M164" s="257">
        <v>0.32400000000000001</v>
      </c>
      <c r="N164" s="257">
        <v>0.33999999999999997</v>
      </c>
      <c r="O164" s="257">
        <v>0.62713130056004973</v>
      </c>
      <c r="P164" s="257">
        <v>0.84</v>
      </c>
      <c r="Q164" s="257">
        <v>0.44764148186212871</v>
      </c>
      <c r="R164" s="257">
        <v>0</v>
      </c>
      <c r="S164" s="257">
        <v>0.82634348588741824</v>
      </c>
      <c r="T164" s="257">
        <v>0.23269824899836769</v>
      </c>
      <c r="U164" s="257">
        <v>0</v>
      </c>
      <c r="V164" s="87">
        <v>0.10798329893530197</v>
      </c>
      <c r="W164" s="257">
        <v>1</v>
      </c>
      <c r="X164" s="257">
        <f>1</f>
        <v>1</v>
      </c>
      <c r="Y164" s="258">
        <v>0</v>
      </c>
      <c r="Z164" s="258">
        <v>0</v>
      </c>
      <c r="AA164" s="280">
        <v>1</v>
      </c>
      <c r="AB164" s="258">
        <v>0.36849596760526654</v>
      </c>
      <c r="AC164" s="258">
        <v>0</v>
      </c>
      <c r="AD164" s="258">
        <v>0</v>
      </c>
      <c r="AE164" s="258">
        <v>0</v>
      </c>
      <c r="AF164" s="258">
        <v>0</v>
      </c>
      <c r="AG164" s="258">
        <v>0</v>
      </c>
      <c r="AH164" s="258">
        <f>'Datos Modificaciones Bus Europa'!G166</f>
        <v>0.17914285714285719</v>
      </c>
      <c r="AI164" s="87">
        <f>'Datos Modificaciones Bus Europa'!F166</f>
        <v>0.1465714285714286</v>
      </c>
      <c r="AJ164" s="280">
        <v>1</v>
      </c>
    </row>
    <row r="165" spans="1:36" s="87" customFormat="1" ht="13" x14ac:dyDescent="0.3">
      <c r="A165" s="257">
        <v>0</v>
      </c>
      <c r="B165" s="257">
        <v>0</v>
      </c>
      <c r="C165" s="257">
        <v>0.69716506300000003</v>
      </c>
      <c r="D165" s="257">
        <v>0.37599993502960216</v>
      </c>
      <c r="E165" s="257">
        <v>0.25700000000000001</v>
      </c>
      <c r="F165" s="257">
        <v>0</v>
      </c>
      <c r="G165" s="257">
        <v>1</v>
      </c>
      <c r="H165" s="257">
        <v>0.68245451314546257</v>
      </c>
      <c r="I165" s="257">
        <v>0.81263953987730053</v>
      </c>
      <c r="J165" s="87">
        <v>0</v>
      </c>
      <c r="K165" s="87">
        <v>0.57697407331288353</v>
      </c>
      <c r="L165" s="257">
        <v>0</v>
      </c>
      <c r="M165" s="257">
        <v>0.251</v>
      </c>
      <c r="N165" s="257">
        <v>0.33800000000000002</v>
      </c>
      <c r="O165" s="257">
        <v>0.63002613565650278</v>
      </c>
      <c r="P165" s="257">
        <v>0.84</v>
      </c>
      <c r="Q165" s="257">
        <v>1</v>
      </c>
      <c r="R165" s="257">
        <v>1</v>
      </c>
      <c r="S165" s="257">
        <v>0.82634348588741824</v>
      </c>
      <c r="T165" s="257">
        <v>0.22759600830983828</v>
      </c>
      <c r="U165" s="257">
        <v>0</v>
      </c>
      <c r="V165" s="87">
        <v>0.10798329893530197</v>
      </c>
      <c r="W165" s="257">
        <v>1</v>
      </c>
      <c r="X165" s="257">
        <f>1</f>
        <v>1</v>
      </c>
      <c r="Y165" s="258">
        <v>0</v>
      </c>
      <c r="Z165" s="258">
        <v>0</v>
      </c>
      <c r="AA165" s="280">
        <v>1</v>
      </c>
      <c r="AB165" s="258">
        <v>0.36879452925176048</v>
      </c>
      <c r="AC165" s="258">
        <v>0</v>
      </c>
      <c r="AD165" s="258">
        <v>0</v>
      </c>
      <c r="AE165" s="258">
        <v>0</v>
      </c>
      <c r="AF165" s="258">
        <v>0</v>
      </c>
      <c r="AG165" s="258">
        <v>0</v>
      </c>
      <c r="AH165" s="258">
        <f>'Datos Modificaciones Bus Europa'!G167</f>
        <v>0.17914285714285719</v>
      </c>
      <c r="AI165" s="87">
        <f>'Datos Modificaciones Bus Europa'!F167</f>
        <v>0.1465714285714286</v>
      </c>
      <c r="AJ165" s="280">
        <v>1</v>
      </c>
    </row>
    <row r="166" spans="1:36" s="87" customFormat="1" ht="13" x14ac:dyDescent="0.3">
      <c r="A166" s="257">
        <v>0</v>
      </c>
      <c r="B166" s="257">
        <v>0</v>
      </c>
      <c r="C166" s="257">
        <v>0.702644457</v>
      </c>
      <c r="D166" s="257">
        <v>0.37599993502960216</v>
      </c>
      <c r="E166" s="257">
        <v>0.25700000000000001</v>
      </c>
      <c r="F166" s="257">
        <v>0</v>
      </c>
      <c r="G166" s="257">
        <v>1</v>
      </c>
      <c r="H166" s="257">
        <v>0.68245451314546257</v>
      </c>
      <c r="I166" s="257">
        <v>0.81902653374233125</v>
      </c>
      <c r="J166" s="87">
        <v>0</v>
      </c>
      <c r="K166" s="87">
        <v>0.29654073783987722</v>
      </c>
      <c r="L166" s="257">
        <v>0</v>
      </c>
      <c r="M166" s="257">
        <v>0.22</v>
      </c>
      <c r="N166" s="257">
        <v>0.35599999999999998</v>
      </c>
      <c r="O166" s="257">
        <v>0.63565525824517732</v>
      </c>
      <c r="P166" s="257">
        <v>0.84</v>
      </c>
      <c r="Q166" s="257">
        <v>0.86709637887275093</v>
      </c>
      <c r="R166" s="257">
        <v>1</v>
      </c>
      <c r="S166" s="257">
        <v>0.82634348588741824</v>
      </c>
      <c r="T166" s="257">
        <v>0.2398972399465796</v>
      </c>
      <c r="U166" s="257">
        <v>0</v>
      </c>
      <c r="V166" s="87">
        <v>0.10798329893530197</v>
      </c>
      <c r="W166" s="257">
        <v>1</v>
      </c>
      <c r="X166" s="257">
        <f>1</f>
        <v>1</v>
      </c>
      <c r="Y166" s="258">
        <v>0</v>
      </c>
      <c r="Z166" s="258">
        <v>0</v>
      </c>
      <c r="AA166" s="280">
        <v>1</v>
      </c>
      <c r="AB166" s="258">
        <v>0.36909309089825443</v>
      </c>
      <c r="AC166" s="258">
        <v>0</v>
      </c>
      <c r="AD166" s="258">
        <v>0</v>
      </c>
      <c r="AE166" s="258">
        <v>0</v>
      </c>
      <c r="AF166" s="258">
        <v>0</v>
      </c>
      <c r="AG166" s="258">
        <v>0</v>
      </c>
      <c r="AH166" s="258">
        <f>'Datos Modificaciones Bus Europa'!G168</f>
        <v>0.17914285714285719</v>
      </c>
      <c r="AI166" s="87">
        <f>'Datos Modificaciones Bus Europa'!F168</f>
        <v>0.1465714285714286</v>
      </c>
      <c r="AJ166" s="280">
        <v>1</v>
      </c>
    </row>
    <row r="167" spans="1:36" s="87" customFormat="1" ht="13" x14ac:dyDescent="0.3">
      <c r="A167" s="257">
        <v>0</v>
      </c>
      <c r="B167" s="257">
        <v>0</v>
      </c>
      <c r="C167" s="257">
        <v>0.71687946599999997</v>
      </c>
      <c r="D167" s="257">
        <v>0.37700007309169764</v>
      </c>
      <c r="E167" s="257">
        <v>0.25700000000000001</v>
      </c>
      <c r="F167" s="257">
        <v>0</v>
      </c>
      <c r="G167" s="257">
        <v>1</v>
      </c>
      <c r="H167" s="257">
        <v>0.68245451314546257</v>
      </c>
      <c r="I167" s="257">
        <v>0.83561932515337423</v>
      </c>
      <c r="J167" s="87">
        <v>0</v>
      </c>
      <c r="K167" s="87">
        <v>0.54480067847607361</v>
      </c>
      <c r="L167" s="257">
        <v>0</v>
      </c>
      <c r="M167" s="257">
        <v>0.23299999999999998</v>
      </c>
      <c r="N167" s="257">
        <v>0.39499999999999996</v>
      </c>
      <c r="O167" s="257">
        <v>0.63668637212196633</v>
      </c>
      <c r="P167" s="257">
        <v>0.84</v>
      </c>
      <c r="Q167" s="257">
        <v>0.53331975499458051</v>
      </c>
      <c r="R167" s="257">
        <v>1</v>
      </c>
      <c r="S167" s="257">
        <v>0.82634348588741824</v>
      </c>
      <c r="T167" s="257">
        <v>0.26521219765543852</v>
      </c>
      <c r="U167" s="257">
        <v>0</v>
      </c>
      <c r="V167" s="87">
        <v>0.10798329893530197</v>
      </c>
      <c r="W167" s="257">
        <v>1</v>
      </c>
      <c r="X167" s="257">
        <f>1</f>
        <v>1</v>
      </c>
      <c r="Y167" s="258">
        <v>0</v>
      </c>
      <c r="Z167" s="258">
        <v>0</v>
      </c>
      <c r="AA167" s="280">
        <v>1</v>
      </c>
      <c r="AB167" s="258">
        <v>0.36939165253831197</v>
      </c>
      <c r="AC167" s="258">
        <v>0</v>
      </c>
      <c r="AD167" s="258">
        <v>0</v>
      </c>
      <c r="AE167" s="258">
        <v>0</v>
      </c>
      <c r="AF167" s="258">
        <v>0</v>
      </c>
      <c r="AG167" s="258">
        <v>0</v>
      </c>
      <c r="AH167" s="258">
        <f>'Datos Modificaciones Bus Europa'!G169</f>
        <v>0.17914285714285719</v>
      </c>
      <c r="AI167" s="87">
        <f>'Datos Modificaciones Bus Europa'!F169</f>
        <v>0.1465714285714286</v>
      </c>
      <c r="AJ167" s="280">
        <v>1</v>
      </c>
    </row>
    <row r="168" spans="1:36" s="87" customFormat="1" ht="13" x14ac:dyDescent="0.3">
      <c r="A168" s="257">
        <v>0</v>
      </c>
      <c r="B168" s="257">
        <v>0</v>
      </c>
      <c r="C168" s="257">
        <v>0.73354011799999996</v>
      </c>
      <c r="D168" s="257">
        <v>0.37299992690830241</v>
      </c>
      <c r="E168" s="257">
        <v>0.25700000000000001</v>
      </c>
      <c r="F168" s="257">
        <v>0.69711939644795129</v>
      </c>
      <c r="G168" s="257">
        <v>1</v>
      </c>
      <c r="H168" s="257">
        <v>0.68245451314546257</v>
      </c>
      <c r="I168" s="257">
        <v>0.8550395705521473</v>
      </c>
      <c r="J168" s="87">
        <v>0</v>
      </c>
      <c r="K168" s="87">
        <v>0.29351151474049081</v>
      </c>
      <c r="L168" s="257">
        <v>0</v>
      </c>
      <c r="M168" s="257">
        <v>0.27699999999999997</v>
      </c>
      <c r="N168" s="257">
        <v>0.44800000000000001</v>
      </c>
      <c r="O168" s="257">
        <v>0.63864405724953321</v>
      </c>
      <c r="P168" s="257">
        <v>0.84</v>
      </c>
      <c r="Q168" s="257">
        <v>1</v>
      </c>
      <c r="R168" s="257">
        <v>1</v>
      </c>
      <c r="S168" s="257">
        <v>0.82634348588741824</v>
      </c>
      <c r="T168" s="257">
        <v>0.3005880694465054</v>
      </c>
      <c r="U168" s="257">
        <v>0</v>
      </c>
      <c r="V168" s="87">
        <v>0.10798329893530197</v>
      </c>
      <c r="W168" s="257">
        <v>1</v>
      </c>
      <c r="X168" s="257">
        <f>1</f>
        <v>1</v>
      </c>
      <c r="Y168" s="258">
        <v>0</v>
      </c>
      <c r="Z168" s="258">
        <v>0</v>
      </c>
      <c r="AA168" s="280">
        <v>1</v>
      </c>
      <c r="AB168" s="258">
        <v>0.36998877583129985</v>
      </c>
      <c r="AC168" s="258">
        <v>0</v>
      </c>
      <c r="AD168" s="258">
        <v>0</v>
      </c>
      <c r="AE168" s="258">
        <v>0</v>
      </c>
      <c r="AF168" s="258">
        <v>0</v>
      </c>
      <c r="AG168" s="258">
        <v>0</v>
      </c>
      <c r="AH168" s="258">
        <f>'Datos Modificaciones Bus Europa'!G170</f>
        <v>0.17914285714285719</v>
      </c>
      <c r="AI168" s="87">
        <f>'Datos Modificaciones Bus Europa'!F170</f>
        <v>0.1465714285714286</v>
      </c>
      <c r="AJ168" s="280">
        <v>1</v>
      </c>
    </row>
    <row r="169" spans="1:36" s="87" customFormat="1" ht="13" x14ac:dyDescent="0.3">
      <c r="A169" s="257">
        <v>0</v>
      </c>
      <c r="B169" s="257">
        <v>0</v>
      </c>
      <c r="C169" s="257">
        <v>0.75291925000000004</v>
      </c>
      <c r="D169" s="257">
        <v>0.36900018678989388</v>
      </c>
      <c r="E169" s="257">
        <v>0.25700000000000001</v>
      </c>
      <c r="F169" s="257">
        <v>0</v>
      </c>
      <c r="G169" s="257">
        <v>1</v>
      </c>
      <c r="H169" s="257">
        <v>0.68245451314546257</v>
      </c>
      <c r="I169" s="257">
        <v>0.87762855828220854</v>
      </c>
      <c r="J169" s="257">
        <v>0</v>
      </c>
      <c r="K169" s="257">
        <v>0.62311627638036804</v>
      </c>
      <c r="L169" s="257">
        <v>0</v>
      </c>
      <c r="M169" s="257">
        <v>0.34899999999999998</v>
      </c>
      <c r="N169" s="257">
        <v>0.50900000000000001</v>
      </c>
      <c r="O169" s="257">
        <v>0.63848288736776593</v>
      </c>
      <c r="P169" s="257">
        <v>0.84</v>
      </c>
      <c r="Q169" s="257">
        <v>0.30094783290483418</v>
      </c>
      <c r="R169" s="257">
        <v>0</v>
      </c>
      <c r="S169" s="257">
        <v>0.82634348588741824</v>
      </c>
      <c r="T169" s="87">
        <v>0.34166486125537915</v>
      </c>
      <c r="U169" s="87">
        <v>0</v>
      </c>
      <c r="V169" s="257">
        <v>0.10798329893530197</v>
      </c>
      <c r="W169" s="257">
        <v>1</v>
      </c>
      <c r="X169" s="258">
        <v>1</v>
      </c>
      <c r="Y169" s="258">
        <v>0</v>
      </c>
      <c r="Z169" s="258">
        <v>0</v>
      </c>
      <c r="AA169" s="280">
        <v>1</v>
      </c>
      <c r="AB169" s="87">
        <v>0.36998877583129985</v>
      </c>
      <c r="AC169" s="258">
        <v>0</v>
      </c>
      <c r="AD169" s="87">
        <v>0</v>
      </c>
      <c r="AE169" s="258">
        <v>0</v>
      </c>
      <c r="AF169" s="87">
        <v>0</v>
      </c>
      <c r="AG169" s="87">
        <v>0</v>
      </c>
      <c r="AH169" s="258">
        <f>'Datos Modificaciones Bus Europa'!G171</f>
        <v>0.17914285714285719</v>
      </c>
      <c r="AI169" s="87">
        <f>'Datos Modificaciones Bus Europa'!F171</f>
        <v>0.1465714285714286</v>
      </c>
      <c r="AJ169" s="280">
        <v>1</v>
      </c>
    </row>
    <row r="170" spans="1:36" s="31" customFormat="1" x14ac:dyDescent="0.35">
      <c r="A170" s="252"/>
      <c r="B170" s="252"/>
      <c r="C170" s="252"/>
      <c r="D170" s="252"/>
      <c r="E170" s="252"/>
      <c r="F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W170" s="252"/>
      <c r="X170" s="253"/>
      <c r="Y170" s="253"/>
      <c r="Z170" s="253"/>
      <c r="AA170" s="253"/>
      <c r="AC170" s="253"/>
      <c r="AE170" s="253"/>
      <c r="AJ170" s="253"/>
    </row>
    <row r="171" spans="1:36" x14ac:dyDescent="0.35">
      <c r="X171" s="253"/>
      <c r="Z171" s="254"/>
      <c r="AA171" s="254"/>
      <c r="AC171" s="254"/>
      <c r="AE171" s="254"/>
      <c r="AJ171" s="254"/>
    </row>
    <row r="172" spans="1:36" x14ac:dyDescent="0.35">
      <c r="X172" s="253"/>
      <c r="Z172" s="254"/>
      <c r="AA172" s="254"/>
      <c r="AC172" s="254"/>
      <c r="AE172" s="254"/>
      <c r="AJ172" s="254"/>
    </row>
    <row r="173" spans="1:36" x14ac:dyDescent="0.35">
      <c r="X173" s="253"/>
    </row>
    <row r="174" spans="1:36" x14ac:dyDescent="0.35">
      <c r="X174" s="253"/>
    </row>
    <row r="175" spans="1:36" x14ac:dyDescent="0.35">
      <c r="X175" s="253"/>
    </row>
    <row r="176" spans="1:36" x14ac:dyDescent="0.35">
      <c r="X176" s="253"/>
    </row>
    <row r="177" spans="24:24" x14ac:dyDescent="0.35">
      <c r="X177" s="253"/>
    </row>
    <row r="178" spans="24:24" x14ac:dyDescent="0.35">
      <c r="X178" s="253"/>
    </row>
    <row r="179" spans="24:24" x14ac:dyDescent="0.35">
      <c r="X179" s="253"/>
    </row>
    <row r="180" spans="24:24" x14ac:dyDescent="0.35">
      <c r="X180" s="253"/>
    </row>
    <row r="181" spans="24:24" x14ac:dyDescent="0.35">
      <c r="X181" s="253"/>
    </row>
    <row r="182" spans="24:24" x14ac:dyDescent="0.35">
      <c r="X182" s="253"/>
    </row>
    <row r="183" spans="24:24" x14ac:dyDescent="0.35">
      <c r="X183" s="253"/>
    </row>
    <row r="184" spans="24:24" x14ac:dyDescent="0.35">
      <c r="X184" s="253"/>
    </row>
    <row r="185" spans="24:24" x14ac:dyDescent="0.35">
      <c r="X185" s="253"/>
    </row>
    <row r="186" spans="24:24" x14ac:dyDescent="0.35">
      <c r="X186" s="253"/>
    </row>
    <row r="187" spans="24:24" x14ac:dyDescent="0.35">
      <c r="X187" s="253"/>
    </row>
    <row r="188" spans="24:24" x14ac:dyDescent="0.35">
      <c r="X188" s="253"/>
    </row>
    <row r="189" spans="24:24" x14ac:dyDescent="0.35">
      <c r="X189" s="253"/>
    </row>
    <row r="190" spans="24:24" x14ac:dyDescent="0.35">
      <c r="X190" s="253"/>
    </row>
    <row r="191" spans="24:24" x14ac:dyDescent="0.35">
      <c r="X191" s="253"/>
    </row>
    <row r="192" spans="24:24" x14ac:dyDescent="0.35">
      <c r="X192" s="253"/>
    </row>
    <row r="193" spans="24:24" x14ac:dyDescent="0.35">
      <c r="X193" s="253"/>
    </row>
    <row r="194" spans="24:24" x14ac:dyDescent="0.35">
      <c r="X194" s="253"/>
    </row>
    <row r="195" spans="24:24" x14ac:dyDescent="0.35">
      <c r="X195" s="253"/>
    </row>
    <row r="196" spans="24:24" x14ac:dyDescent="0.35">
      <c r="X196" s="253"/>
    </row>
    <row r="197" spans="24:24" x14ac:dyDescent="0.35">
      <c r="X197" s="253"/>
    </row>
    <row r="198" spans="24:24" x14ac:dyDescent="0.35">
      <c r="X198" s="253"/>
    </row>
    <row r="199" spans="24:24" x14ac:dyDescent="0.35">
      <c r="X199" s="253"/>
    </row>
    <row r="200" spans="24:24" x14ac:dyDescent="0.35">
      <c r="X200" s="253"/>
    </row>
    <row r="201" spans="24:24" x14ac:dyDescent="0.35">
      <c r="X201" s="253"/>
    </row>
    <row r="202" spans="24:24" x14ac:dyDescent="0.35">
      <c r="X202" s="253"/>
    </row>
    <row r="203" spans="24:24" x14ac:dyDescent="0.35">
      <c r="X203" s="253"/>
    </row>
    <row r="204" spans="24:24" x14ac:dyDescent="0.35">
      <c r="X204" s="253"/>
    </row>
    <row r="205" spans="24:24" x14ac:dyDescent="0.35">
      <c r="X205" s="253"/>
    </row>
    <row r="206" spans="24:24" x14ac:dyDescent="0.35">
      <c r="X206" s="253"/>
    </row>
    <row r="207" spans="24:24" x14ac:dyDescent="0.35">
      <c r="X207" s="253"/>
    </row>
    <row r="208" spans="24:24" x14ac:dyDescent="0.35">
      <c r="X208" s="253"/>
    </row>
    <row r="209" spans="24:24" x14ac:dyDescent="0.35">
      <c r="X209" s="253"/>
    </row>
    <row r="210" spans="24:24" x14ac:dyDescent="0.35">
      <c r="X210" s="253"/>
    </row>
    <row r="211" spans="24:24" x14ac:dyDescent="0.35">
      <c r="X211" s="253"/>
    </row>
    <row r="212" spans="24:24" x14ac:dyDescent="0.35">
      <c r="X212" s="253"/>
    </row>
    <row r="213" spans="24:24" x14ac:dyDescent="0.35">
      <c r="X213" s="253"/>
    </row>
    <row r="214" spans="24:24" x14ac:dyDescent="0.35">
      <c r="X214" s="253"/>
    </row>
    <row r="215" spans="24:24" x14ac:dyDescent="0.35">
      <c r="X215" s="253"/>
    </row>
    <row r="216" spans="24:24" x14ac:dyDescent="0.35">
      <c r="X216" s="253"/>
    </row>
    <row r="217" spans="24:24" x14ac:dyDescent="0.35">
      <c r="X217" s="253"/>
    </row>
    <row r="218" spans="24:24" x14ac:dyDescent="0.35">
      <c r="X218" s="253"/>
    </row>
    <row r="219" spans="24:24" x14ac:dyDescent="0.35">
      <c r="X219" s="253"/>
    </row>
    <row r="220" spans="24:24" x14ac:dyDescent="0.35">
      <c r="X220" s="253"/>
    </row>
    <row r="221" spans="24:24" x14ac:dyDescent="0.35">
      <c r="X221" s="253"/>
    </row>
    <row r="222" spans="24:24" x14ac:dyDescent="0.35">
      <c r="X222" s="253"/>
    </row>
    <row r="223" spans="24:24" x14ac:dyDescent="0.35">
      <c r="X223" s="253"/>
    </row>
    <row r="224" spans="24:24" x14ac:dyDescent="0.35">
      <c r="X224" s="253"/>
    </row>
    <row r="225" spans="24:24" x14ac:dyDescent="0.35">
      <c r="X225" s="253"/>
    </row>
    <row r="226" spans="24:24" x14ac:dyDescent="0.35">
      <c r="X226" s="253"/>
    </row>
    <row r="227" spans="24:24" x14ac:dyDescent="0.35">
      <c r="X227" s="253"/>
    </row>
    <row r="228" spans="24:24" x14ac:dyDescent="0.35">
      <c r="X228" s="253"/>
    </row>
    <row r="229" spans="24:24" x14ac:dyDescent="0.35">
      <c r="X229" s="253"/>
    </row>
    <row r="230" spans="24:24" x14ac:dyDescent="0.35">
      <c r="X230" s="253"/>
    </row>
    <row r="231" spans="24:24" x14ac:dyDescent="0.35">
      <c r="X231" s="253"/>
    </row>
    <row r="232" spans="24:24" x14ac:dyDescent="0.35">
      <c r="X232" s="253"/>
    </row>
    <row r="233" spans="24:24" x14ac:dyDescent="0.35">
      <c r="X233" s="253"/>
    </row>
    <row r="234" spans="24:24" x14ac:dyDescent="0.35">
      <c r="X234" s="253"/>
    </row>
    <row r="235" spans="24:24" x14ac:dyDescent="0.35">
      <c r="X235" s="253"/>
    </row>
    <row r="236" spans="24:24" x14ac:dyDescent="0.35">
      <c r="X236" s="253"/>
    </row>
    <row r="237" spans="24:24" x14ac:dyDescent="0.35">
      <c r="X237" s="253"/>
    </row>
    <row r="238" spans="24:24" x14ac:dyDescent="0.35">
      <c r="X238" s="253"/>
    </row>
    <row r="239" spans="24:24" x14ac:dyDescent="0.35">
      <c r="X239" s="253"/>
    </row>
    <row r="240" spans="24:24" x14ac:dyDescent="0.35">
      <c r="X240" s="253"/>
    </row>
    <row r="241" spans="24:24" x14ac:dyDescent="0.35">
      <c r="X241" s="253"/>
    </row>
    <row r="242" spans="24:24" x14ac:dyDescent="0.35">
      <c r="X242" s="253"/>
    </row>
    <row r="243" spans="24:24" x14ac:dyDescent="0.35">
      <c r="X243" s="253"/>
    </row>
    <row r="244" spans="24:24" x14ac:dyDescent="0.35">
      <c r="X244" s="253"/>
    </row>
    <row r="245" spans="24:24" x14ac:dyDescent="0.35">
      <c r="X245" s="253"/>
    </row>
    <row r="246" spans="24:24" x14ac:dyDescent="0.35">
      <c r="X246" s="253"/>
    </row>
    <row r="247" spans="24:24" x14ac:dyDescent="0.35">
      <c r="X247" s="253"/>
    </row>
    <row r="248" spans="24:24" x14ac:dyDescent="0.35">
      <c r="X248" s="253"/>
    </row>
    <row r="249" spans="24:24" x14ac:dyDescent="0.35">
      <c r="X249" s="253"/>
    </row>
    <row r="250" spans="24:24" x14ac:dyDescent="0.35">
      <c r="X250" s="253"/>
    </row>
    <row r="251" spans="24:24" x14ac:dyDescent="0.35">
      <c r="X251" s="253"/>
    </row>
    <row r="252" spans="24:24" x14ac:dyDescent="0.35">
      <c r="X252" s="253"/>
    </row>
    <row r="253" spans="24:24" x14ac:dyDescent="0.35">
      <c r="X253" s="253"/>
    </row>
    <row r="254" spans="24:24" x14ac:dyDescent="0.35">
      <c r="X254" s="253"/>
    </row>
    <row r="255" spans="24:24" x14ac:dyDescent="0.35">
      <c r="X255" s="253"/>
    </row>
    <row r="256" spans="24:24" x14ac:dyDescent="0.35">
      <c r="X256" s="253"/>
    </row>
    <row r="257" spans="24:24" x14ac:dyDescent="0.35">
      <c r="X257" s="253"/>
    </row>
    <row r="258" spans="24:24" x14ac:dyDescent="0.35">
      <c r="X258" s="253"/>
    </row>
    <row r="259" spans="24:24" x14ac:dyDescent="0.35">
      <c r="X259" s="253"/>
    </row>
    <row r="260" spans="24:24" x14ac:dyDescent="0.35">
      <c r="X260" s="253"/>
    </row>
    <row r="261" spans="24:24" x14ac:dyDescent="0.35">
      <c r="X261" s="253"/>
    </row>
    <row r="262" spans="24:24" x14ac:dyDescent="0.35">
      <c r="X262" s="253"/>
    </row>
    <row r="263" spans="24:24" x14ac:dyDescent="0.35">
      <c r="X263" s="253"/>
    </row>
    <row r="264" spans="24:24" x14ac:dyDescent="0.35">
      <c r="X264" s="253"/>
    </row>
    <row r="265" spans="24:24" x14ac:dyDescent="0.35">
      <c r="X265" s="253"/>
    </row>
    <row r="266" spans="24:24" x14ac:dyDescent="0.35">
      <c r="X266" s="253"/>
    </row>
    <row r="267" spans="24:24" x14ac:dyDescent="0.35">
      <c r="X267" s="253"/>
    </row>
    <row r="268" spans="24:24" x14ac:dyDescent="0.35">
      <c r="X268" s="253"/>
    </row>
    <row r="269" spans="24:24" x14ac:dyDescent="0.35">
      <c r="X269" s="253"/>
    </row>
    <row r="270" spans="24:24" x14ac:dyDescent="0.35">
      <c r="X270" s="253"/>
    </row>
    <row r="271" spans="24:24" x14ac:dyDescent="0.35">
      <c r="X271" s="253"/>
    </row>
    <row r="272" spans="24:24" x14ac:dyDescent="0.35">
      <c r="X272" s="253"/>
    </row>
    <row r="273" spans="24:24" x14ac:dyDescent="0.35">
      <c r="X273" s="253"/>
    </row>
    <row r="274" spans="24:24" x14ac:dyDescent="0.35">
      <c r="X274" s="253"/>
    </row>
    <row r="275" spans="24:24" x14ac:dyDescent="0.35">
      <c r="X275" s="253"/>
    </row>
    <row r="276" spans="24:24" x14ac:dyDescent="0.35">
      <c r="X276" s="253"/>
    </row>
    <row r="277" spans="24:24" x14ac:dyDescent="0.35">
      <c r="X277" s="253"/>
    </row>
    <row r="278" spans="24:24" x14ac:dyDescent="0.35">
      <c r="X278" s="253"/>
    </row>
    <row r="279" spans="24:24" x14ac:dyDescent="0.35">
      <c r="X279" s="253"/>
    </row>
    <row r="280" spans="24:24" x14ac:dyDescent="0.35">
      <c r="X280" s="253"/>
    </row>
    <row r="281" spans="24:24" x14ac:dyDescent="0.35">
      <c r="X281" s="253"/>
    </row>
    <row r="282" spans="24:24" x14ac:dyDescent="0.35">
      <c r="X282" s="253"/>
    </row>
    <row r="283" spans="24:24" x14ac:dyDescent="0.35">
      <c r="X283" s="253"/>
    </row>
    <row r="284" spans="24:24" x14ac:dyDescent="0.35">
      <c r="X284" s="253"/>
    </row>
    <row r="285" spans="24:24" x14ac:dyDescent="0.35">
      <c r="X285" s="253"/>
    </row>
    <row r="286" spans="24:24" x14ac:dyDescent="0.35">
      <c r="X286" s="253"/>
    </row>
    <row r="287" spans="24:24" x14ac:dyDescent="0.35">
      <c r="X287" s="253"/>
    </row>
    <row r="288" spans="24:24" x14ac:dyDescent="0.35">
      <c r="X288" s="253"/>
    </row>
    <row r="289" spans="24:24" x14ac:dyDescent="0.35">
      <c r="X289" s="253"/>
    </row>
    <row r="290" spans="24:24" x14ac:dyDescent="0.35">
      <c r="X290" s="253"/>
    </row>
    <row r="291" spans="24:24" x14ac:dyDescent="0.35">
      <c r="X291" s="253"/>
    </row>
    <row r="292" spans="24:24" x14ac:dyDescent="0.35">
      <c r="X292" s="253"/>
    </row>
    <row r="293" spans="24:24" x14ac:dyDescent="0.35">
      <c r="X293" s="253"/>
    </row>
    <row r="294" spans="24:24" x14ac:dyDescent="0.35">
      <c r="X294" s="253"/>
    </row>
    <row r="295" spans="24:24" x14ac:dyDescent="0.35">
      <c r="X295" s="253"/>
    </row>
    <row r="296" spans="24:24" x14ac:dyDescent="0.35">
      <c r="X296" s="253"/>
    </row>
    <row r="297" spans="24:24" x14ac:dyDescent="0.35">
      <c r="X297" s="253"/>
    </row>
    <row r="298" spans="24:24" x14ac:dyDescent="0.35">
      <c r="X298" s="253"/>
    </row>
    <row r="299" spans="24:24" x14ac:dyDescent="0.35">
      <c r="X299" s="253"/>
    </row>
    <row r="300" spans="24:24" x14ac:dyDescent="0.35">
      <c r="X300" s="253"/>
    </row>
    <row r="301" spans="24:24" x14ac:dyDescent="0.35">
      <c r="X301" s="253"/>
    </row>
    <row r="302" spans="24:24" x14ac:dyDescent="0.35">
      <c r="X302" s="253"/>
    </row>
    <row r="303" spans="24:24" x14ac:dyDescent="0.35">
      <c r="X303" s="253"/>
    </row>
    <row r="304" spans="24:24" x14ac:dyDescent="0.35">
      <c r="X304" s="253"/>
    </row>
    <row r="305" spans="24:24" x14ac:dyDescent="0.35">
      <c r="X305" s="253"/>
    </row>
    <row r="306" spans="24:24" x14ac:dyDescent="0.35">
      <c r="X306" s="253"/>
    </row>
    <row r="307" spans="24:24" x14ac:dyDescent="0.35">
      <c r="X307" s="253"/>
    </row>
    <row r="308" spans="24:24" x14ac:dyDescent="0.35">
      <c r="X308" s="253"/>
    </row>
    <row r="309" spans="24:24" x14ac:dyDescent="0.35">
      <c r="X309" s="253"/>
    </row>
    <row r="310" spans="24:24" x14ac:dyDescent="0.35">
      <c r="X310" s="253"/>
    </row>
    <row r="311" spans="24:24" x14ac:dyDescent="0.35">
      <c r="X311" s="253"/>
    </row>
    <row r="312" spans="24:24" x14ac:dyDescent="0.35">
      <c r="X312" s="253"/>
    </row>
    <row r="313" spans="24:24" x14ac:dyDescent="0.35">
      <c r="X313" s="253"/>
    </row>
    <row r="314" spans="24:24" x14ac:dyDescent="0.35">
      <c r="X314" s="253"/>
    </row>
    <row r="315" spans="24:24" x14ac:dyDescent="0.35">
      <c r="X315" s="253"/>
    </row>
    <row r="316" spans="24:24" x14ac:dyDescent="0.35">
      <c r="X316" s="253"/>
    </row>
    <row r="317" spans="24:24" x14ac:dyDescent="0.35">
      <c r="X317" s="253"/>
    </row>
    <row r="318" spans="24:24" x14ac:dyDescent="0.35">
      <c r="X318" s="253"/>
    </row>
    <row r="319" spans="24:24" x14ac:dyDescent="0.35">
      <c r="X319" s="253"/>
    </row>
    <row r="320" spans="24:24" x14ac:dyDescent="0.35">
      <c r="X320" s="253"/>
    </row>
    <row r="321" spans="24:24" x14ac:dyDescent="0.35">
      <c r="X321" s="253"/>
    </row>
    <row r="322" spans="24:24" x14ac:dyDescent="0.35">
      <c r="X322" s="253"/>
    </row>
    <row r="323" spans="24:24" x14ac:dyDescent="0.35">
      <c r="X323" s="253"/>
    </row>
    <row r="324" spans="24:24" x14ac:dyDescent="0.35">
      <c r="X324" s="253"/>
    </row>
    <row r="325" spans="24:24" x14ac:dyDescent="0.35">
      <c r="X325" s="253"/>
    </row>
    <row r="326" spans="24:24" x14ac:dyDescent="0.35">
      <c r="X326" s="253"/>
    </row>
    <row r="327" spans="24:24" x14ac:dyDescent="0.35">
      <c r="X327" s="253"/>
    </row>
    <row r="328" spans="24:24" x14ac:dyDescent="0.35">
      <c r="X328" s="253"/>
    </row>
    <row r="329" spans="24:24" x14ac:dyDescent="0.35">
      <c r="X329" s="253"/>
    </row>
    <row r="330" spans="24:24" x14ac:dyDescent="0.35">
      <c r="X330" s="253"/>
    </row>
    <row r="331" spans="24:24" x14ac:dyDescent="0.35">
      <c r="X331" s="253"/>
    </row>
    <row r="332" spans="24:24" x14ac:dyDescent="0.35">
      <c r="X332" s="253"/>
    </row>
    <row r="333" spans="24:24" x14ac:dyDescent="0.35">
      <c r="X333" s="253"/>
    </row>
    <row r="334" spans="24:24" x14ac:dyDescent="0.35">
      <c r="X334" s="253"/>
    </row>
    <row r="335" spans="24:24" x14ac:dyDescent="0.35">
      <c r="X335" s="253"/>
    </row>
    <row r="336" spans="24:24" x14ac:dyDescent="0.35">
      <c r="X336" s="253"/>
    </row>
    <row r="337" spans="24:24" x14ac:dyDescent="0.35">
      <c r="X337" s="253"/>
    </row>
    <row r="338" spans="24:24" x14ac:dyDescent="0.35">
      <c r="X338" s="25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tabSelected="1" zoomScale="85" zoomScaleNormal="85" workbookViewId="0">
      <selection activeCell="G4" sqref="G4"/>
    </sheetView>
  </sheetViews>
  <sheetFormatPr baseColWidth="10" defaultRowHeight="14.5" x14ac:dyDescent="0.35"/>
  <cols>
    <col min="1" max="1" width="10.90625" style="23"/>
    <col min="2" max="2" width="17.7265625" style="259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4.1796875" style="23" bestFit="1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F2" s="23" t="s">
        <v>380</v>
      </c>
      <c r="G2" s="23" t="s">
        <v>381</v>
      </c>
      <c r="I2" s="264" t="s">
        <v>371</v>
      </c>
      <c r="K2" s="273" t="s">
        <v>372</v>
      </c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  <c r="AA2" s="274"/>
      <c r="AB2" s="275"/>
      <c r="AD2" s="271" t="s">
        <v>351</v>
      </c>
      <c r="AE2" s="129"/>
      <c r="AF2" s="129"/>
      <c r="AG2" s="271" t="s">
        <v>351</v>
      </c>
      <c r="AH2" s="78" t="s">
        <v>362</v>
      </c>
    </row>
    <row r="3" spans="2:34" s="30" customFormat="1" x14ac:dyDescent="0.35">
      <c r="B3" s="78" t="s">
        <v>355</v>
      </c>
      <c r="C3" s="130" t="s">
        <v>359</v>
      </c>
      <c r="D3" s="130" t="s">
        <v>356</v>
      </c>
      <c r="E3" s="130" t="s">
        <v>373</v>
      </c>
      <c r="F3" s="262" t="s">
        <v>369</v>
      </c>
      <c r="G3" s="262" t="s">
        <v>370</v>
      </c>
      <c r="H3" s="23"/>
      <c r="I3" s="265" t="s">
        <v>85</v>
      </c>
      <c r="J3" s="23"/>
      <c r="K3" s="78" t="s">
        <v>243</v>
      </c>
      <c r="L3" s="78" t="s">
        <v>244</v>
      </c>
      <c r="M3" s="81" t="s">
        <v>245</v>
      </c>
      <c r="N3" s="266" t="s">
        <v>246</v>
      </c>
      <c r="O3" s="78" t="s">
        <v>247</v>
      </c>
      <c r="P3" s="78" t="s">
        <v>248</v>
      </c>
      <c r="Q3" s="266" t="s">
        <v>249</v>
      </c>
      <c r="R3" s="81" t="s">
        <v>250</v>
      </c>
      <c r="S3" s="266" t="s">
        <v>251</v>
      </c>
      <c r="T3" s="81" t="s">
        <v>252</v>
      </c>
      <c r="U3" s="266" t="s">
        <v>253</v>
      </c>
      <c r="V3" s="81" t="s">
        <v>254</v>
      </c>
      <c r="W3" s="78" t="s">
        <v>243</v>
      </c>
      <c r="X3" s="78" t="s">
        <v>244</v>
      </c>
      <c r="Y3" s="78" t="s">
        <v>248</v>
      </c>
      <c r="Z3" s="78" t="s">
        <v>255</v>
      </c>
      <c r="AA3" s="78" t="s">
        <v>256</v>
      </c>
      <c r="AB3" s="78" t="s">
        <v>239</v>
      </c>
      <c r="AC3" s="23"/>
      <c r="AD3" s="78" t="s">
        <v>358</v>
      </c>
      <c r="AE3" s="78" t="s">
        <v>243</v>
      </c>
      <c r="AF3" s="78" t="s">
        <v>244</v>
      </c>
      <c r="AG3" s="78" t="s">
        <v>360</v>
      </c>
      <c r="AH3" s="78" t="s">
        <v>361</v>
      </c>
    </row>
    <row r="4" spans="2:34" s="31" customFormat="1" x14ac:dyDescent="0.35">
      <c r="B4" s="196">
        <f>1</f>
        <v>1</v>
      </c>
      <c r="C4" s="260">
        <f>AH4</f>
        <v>10116.525395000001</v>
      </c>
      <c r="D4" s="260">
        <f>AG4</f>
        <v>6779.6610170000004</v>
      </c>
      <c r="E4" s="260">
        <f>AH4</f>
        <v>10116.525395000001</v>
      </c>
      <c r="F4" s="252">
        <f>0.9*I4</f>
        <v>66.357000000000014</v>
      </c>
      <c r="G4" s="252">
        <f>1.1*I4</f>
        <v>81.103000000000023</v>
      </c>
      <c r="H4" s="252"/>
      <c r="I4" s="282">
        <v>73.730000000000018</v>
      </c>
      <c r="J4" s="252"/>
      <c r="K4" s="198">
        <v>0</v>
      </c>
      <c r="L4" s="261">
        <v>6779.6610170000004</v>
      </c>
      <c r="M4" s="261">
        <v>1447.7400829999999</v>
      </c>
      <c r="N4" s="261">
        <v>0</v>
      </c>
      <c r="O4" s="261">
        <v>0</v>
      </c>
      <c r="P4" s="261">
        <v>1553.672292</v>
      </c>
      <c r="Q4" s="261">
        <v>0</v>
      </c>
      <c r="R4" s="261">
        <v>1271.1864410000001</v>
      </c>
      <c r="S4" s="261">
        <v>0</v>
      </c>
      <c r="T4" s="261">
        <v>847.5</v>
      </c>
      <c r="U4" s="261">
        <v>0</v>
      </c>
      <c r="V4" s="261">
        <v>7397.5988710000001</v>
      </c>
      <c r="W4" s="261">
        <v>0</v>
      </c>
      <c r="X4" s="261">
        <v>6779.6610170000004</v>
      </c>
      <c r="Y4" s="261">
        <v>1553.672292</v>
      </c>
      <c r="Z4" s="261">
        <v>847.5</v>
      </c>
      <c r="AA4" s="261">
        <v>735.83500000000004</v>
      </c>
      <c r="AB4" s="199">
        <v>461.65552213000001</v>
      </c>
      <c r="AC4" s="253"/>
      <c r="AD4" s="141">
        <v>-6779.6610170000004</v>
      </c>
      <c r="AE4" s="253">
        <f>IF(AD4&lt;0,0,AD4)</f>
        <v>0</v>
      </c>
      <c r="AF4" s="253">
        <f>IF(AD4&gt;0,0,-AD4)</f>
        <v>6779.6610170000004</v>
      </c>
      <c r="AG4" s="253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0">
        <f t="shared" ref="C5:C68" si="1">AH5</f>
        <v>10116.525395000001</v>
      </c>
      <c r="D5" s="260">
        <f t="shared" ref="D5:D68" si="2">AG5</f>
        <v>6779.6610170000004</v>
      </c>
      <c r="E5" s="260">
        <f t="shared" ref="E5:E68" si="3">AH5</f>
        <v>10116.525395000001</v>
      </c>
      <c r="F5" s="252">
        <f t="shared" ref="F5:F68" si="4">0.9*I5</f>
        <v>10.818</v>
      </c>
      <c r="G5" s="252">
        <f t="shared" ref="G5:G68" si="5">1.1*I5</f>
        <v>13.222000000000001</v>
      </c>
      <c r="H5" s="252"/>
      <c r="I5" s="282">
        <v>12.02</v>
      </c>
      <c r="J5" s="252"/>
      <c r="K5" s="198">
        <v>0</v>
      </c>
      <c r="L5" s="261">
        <v>6779.6610170000004</v>
      </c>
      <c r="M5" s="261">
        <v>1447.7400829999999</v>
      </c>
      <c r="N5" s="261">
        <v>0</v>
      </c>
      <c r="O5" s="261">
        <v>0</v>
      </c>
      <c r="P5" s="261">
        <v>1553.672292</v>
      </c>
      <c r="Q5" s="261">
        <v>0</v>
      </c>
      <c r="R5" s="261">
        <v>1271.1864410000001</v>
      </c>
      <c r="S5" s="261">
        <v>0</v>
      </c>
      <c r="T5" s="261">
        <v>847.5</v>
      </c>
      <c r="U5" s="261">
        <v>0</v>
      </c>
      <c r="V5" s="261">
        <v>7397.5988710000001</v>
      </c>
      <c r="W5" s="261">
        <v>0</v>
      </c>
      <c r="X5" s="261">
        <v>6779.6610170000004</v>
      </c>
      <c r="Y5" s="261">
        <v>1553.672292</v>
      </c>
      <c r="Z5" s="261">
        <v>847.5</v>
      </c>
      <c r="AA5" s="261">
        <v>735.83500000000004</v>
      </c>
      <c r="AB5" s="199">
        <v>461.65552213000001</v>
      </c>
      <c r="AC5" s="253"/>
      <c r="AD5" s="267">
        <v>-6779.6610170000004</v>
      </c>
      <c r="AE5" s="253">
        <f t="shared" ref="AE5:AE68" si="6">IF(AD5&lt;0,0,AD5)</f>
        <v>0</v>
      </c>
      <c r="AF5" s="253">
        <f t="shared" ref="AF5:AF68" si="7">IF(AD5&gt;0,0,-AD5)</f>
        <v>6779.6610170000004</v>
      </c>
      <c r="AG5" s="253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0">
        <f t="shared" si="1"/>
        <v>10116.525395000001</v>
      </c>
      <c r="D6" s="260">
        <f t="shared" si="2"/>
        <v>6779.6610170000004</v>
      </c>
      <c r="E6" s="260">
        <f t="shared" si="3"/>
        <v>10116.525395000001</v>
      </c>
      <c r="F6" s="252">
        <f t="shared" si="4"/>
        <v>10.818</v>
      </c>
      <c r="G6" s="252">
        <f t="shared" si="5"/>
        <v>13.222000000000001</v>
      </c>
      <c r="H6" s="252"/>
      <c r="I6" s="282">
        <v>12.02</v>
      </c>
      <c r="J6" s="252"/>
      <c r="K6" s="198">
        <v>0</v>
      </c>
      <c r="L6" s="261">
        <v>6779.6610170000004</v>
      </c>
      <c r="M6" s="261">
        <v>1447.7400829999999</v>
      </c>
      <c r="N6" s="261">
        <v>0</v>
      </c>
      <c r="O6" s="261">
        <v>0</v>
      </c>
      <c r="P6" s="261">
        <v>1553.672292</v>
      </c>
      <c r="Q6" s="261">
        <v>0</v>
      </c>
      <c r="R6" s="261">
        <v>1271.1864410000001</v>
      </c>
      <c r="S6" s="261">
        <v>0</v>
      </c>
      <c r="T6" s="261">
        <v>847.5</v>
      </c>
      <c r="U6" s="261">
        <v>0</v>
      </c>
      <c r="V6" s="261">
        <v>7397.5988710000001</v>
      </c>
      <c r="W6" s="261">
        <v>0</v>
      </c>
      <c r="X6" s="261">
        <v>6779.6610170000004</v>
      </c>
      <c r="Y6" s="261">
        <v>1553.672292</v>
      </c>
      <c r="Z6" s="261">
        <v>847.5</v>
      </c>
      <c r="AA6" s="261">
        <v>735.83500000000004</v>
      </c>
      <c r="AB6" s="199">
        <v>461.65552213000001</v>
      </c>
      <c r="AC6" s="253"/>
      <c r="AD6" s="267">
        <v>-6779.6610170000004</v>
      </c>
      <c r="AE6" s="253">
        <f t="shared" si="6"/>
        <v>0</v>
      </c>
      <c r="AF6" s="253">
        <f t="shared" si="7"/>
        <v>6779.6610170000004</v>
      </c>
      <c r="AG6" s="253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0">
        <f t="shared" si="1"/>
        <v>10116.525395000001</v>
      </c>
      <c r="D7" s="260">
        <f t="shared" si="2"/>
        <v>6779.6610170000004</v>
      </c>
      <c r="E7" s="260">
        <f t="shared" si="3"/>
        <v>10116.525395000001</v>
      </c>
      <c r="F7" s="252">
        <f t="shared" si="4"/>
        <v>10.818</v>
      </c>
      <c r="G7" s="252">
        <f t="shared" si="5"/>
        <v>13.222000000000001</v>
      </c>
      <c r="H7" s="252"/>
      <c r="I7" s="282">
        <v>12.02</v>
      </c>
      <c r="J7" s="252"/>
      <c r="K7" s="198">
        <v>0</v>
      </c>
      <c r="L7" s="261">
        <v>6779.6610170000004</v>
      </c>
      <c r="M7" s="261">
        <v>1447.7400829999999</v>
      </c>
      <c r="N7" s="261">
        <v>0</v>
      </c>
      <c r="O7" s="261">
        <v>0</v>
      </c>
      <c r="P7" s="261">
        <v>1553.672292</v>
      </c>
      <c r="Q7" s="261">
        <v>0</v>
      </c>
      <c r="R7" s="261">
        <v>1271.1864410000001</v>
      </c>
      <c r="S7" s="261">
        <v>0</v>
      </c>
      <c r="T7" s="261">
        <v>847.5</v>
      </c>
      <c r="U7" s="261">
        <v>0</v>
      </c>
      <c r="V7" s="261">
        <v>7397.5988710000001</v>
      </c>
      <c r="W7" s="261">
        <v>0</v>
      </c>
      <c r="X7" s="261">
        <v>6779.6610170000004</v>
      </c>
      <c r="Y7" s="261">
        <v>1553.672292</v>
      </c>
      <c r="Z7" s="261">
        <v>847.5</v>
      </c>
      <c r="AA7" s="261">
        <v>735.83500000000004</v>
      </c>
      <c r="AB7" s="199">
        <v>461.65552213000001</v>
      </c>
      <c r="AC7" s="253"/>
      <c r="AD7" s="267">
        <v>-6779.6610170000004</v>
      </c>
      <c r="AE7" s="253">
        <f t="shared" si="6"/>
        <v>0</v>
      </c>
      <c r="AF7" s="253">
        <f t="shared" si="7"/>
        <v>6779.6610170000004</v>
      </c>
      <c r="AG7" s="253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0">
        <f t="shared" si="1"/>
        <v>10116.525395000001</v>
      </c>
      <c r="D8" s="260">
        <f t="shared" si="2"/>
        <v>6779.6610170000004</v>
      </c>
      <c r="E8" s="260">
        <f t="shared" si="3"/>
        <v>10116.525395000001</v>
      </c>
      <c r="F8" s="252">
        <f t="shared" si="4"/>
        <v>9.0180000000000007</v>
      </c>
      <c r="G8" s="252">
        <f t="shared" si="5"/>
        <v>11.022</v>
      </c>
      <c r="H8" s="252"/>
      <c r="I8" s="282">
        <v>10.02</v>
      </c>
      <c r="J8" s="252"/>
      <c r="K8" s="198">
        <v>0</v>
      </c>
      <c r="L8" s="261">
        <v>6779.6610170000004</v>
      </c>
      <c r="M8" s="261">
        <v>1447.7400829999999</v>
      </c>
      <c r="N8" s="261">
        <v>0</v>
      </c>
      <c r="O8" s="261">
        <v>0</v>
      </c>
      <c r="P8" s="261">
        <v>1553.672292</v>
      </c>
      <c r="Q8" s="261">
        <v>0</v>
      </c>
      <c r="R8" s="261">
        <v>1271.1864410000001</v>
      </c>
      <c r="S8" s="261">
        <v>0</v>
      </c>
      <c r="T8" s="261">
        <v>847.5</v>
      </c>
      <c r="U8" s="261">
        <v>0</v>
      </c>
      <c r="V8" s="261">
        <v>7397.5988710000001</v>
      </c>
      <c r="W8" s="261">
        <v>0</v>
      </c>
      <c r="X8" s="261">
        <v>6779.6610170000004</v>
      </c>
      <c r="Y8" s="261">
        <v>1553.672292</v>
      </c>
      <c r="Z8" s="261">
        <v>847.5</v>
      </c>
      <c r="AA8" s="261">
        <v>735.83500000000004</v>
      </c>
      <c r="AB8" s="199">
        <v>453.37764771000002</v>
      </c>
      <c r="AC8" s="253"/>
      <c r="AD8" s="267">
        <v>-6779.6610170000004</v>
      </c>
      <c r="AE8" s="253">
        <f t="shared" si="6"/>
        <v>0</v>
      </c>
      <c r="AF8" s="253">
        <f t="shared" si="7"/>
        <v>6779.6610170000004</v>
      </c>
      <c r="AG8" s="253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0">
        <f t="shared" si="1"/>
        <v>10116.525395000001</v>
      </c>
      <c r="D9" s="260">
        <f t="shared" si="2"/>
        <v>6779.6610170000004</v>
      </c>
      <c r="E9" s="260">
        <f t="shared" si="3"/>
        <v>10116.525395000001</v>
      </c>
      <c r="F9" s="252">
        <f t="shared" si="4"/>
        <v>9.0180000000000007</v>
      </c>
      <c r="G9" s="252">
        <f t="shared" si="5"/>
        <v>11.022</v>
      </c>
      <c r="H9" s="252"/>
      <c r="I9" s="282">
        <v>10.02</v>
      </c>
      <c r="J9" s="252"/>
      <c r="K9" s="198">
        <v>0</v>
      </c>
      <c r="L9" s="261">
        <v>6779.6610170000004</v>
      </c>
      <c r="M9" s="261">
        <v>1447.7400829999999</v>
      </c>
      <c r="N9" s="261">
        <v>0</v>
      </c>
      <c r="O9" s="261">
        <v>0</v>
      </c>
      <c r="P9" s="261">
        <v>1553.672292</v>
      </c>
      <c r="Q9" s="261">
        <v>0</v>
      </c>
      <c r="R9" s="261">
        <v>1271.1864410000001</v>
      </c>
      <c r="S9" s="261">
        <v>0</v>
      </c>
      <c r="T9" s="261">
        <v>847.5</v>
      </c>
      <c r="U9" s="261">
        <v>0</v>
      </c>
      <c r="V9" s="261">
        <v>7397.5988710000001</v>
      </c>
      <c r="W9" s="261">
        <v>0</v>
      </c>
      <c r="X9" s="261">
        <v>6779.6610170000004</v>
      </c>
      <c r="Y9" s="261">
        <v>1553.672292</v>
      </c>
      <c r="Z9" s="261">
        <v>847.5</v>
      </c>
      <c r="AA9" s="261">
        <v>735.83500000000004</v>
      </c>
      <c r="AB9" s="199">
        <v>436.82189885999998</v>
      </c>
      <c r="AC9" s="253"/>
      <c r="AD9" s="267">
        <v>-6779.6610170000004</v>
      </c>
      <c r="AE9" s="253">
        <f t="shared" si="6"/>
        <v>0</v>
      </c>
      <c r="AF9" s="253">
        <f t="shared" si="7"/>
        <v>6779.6610170000004</v>
      </c>
      <c r="AG9" s="253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0">
        <f t="shared" si="1"/>
        <v>10116.525395000001</v>
      </c>
      <c r="D10" s="260">
        <f t="shared" si="2"/>
        <v>6779.6610170000004</v>
      </c>
      <c r="E10" s="260">
        <f t="shared" si="3"/>
        <v>10116.525395000001</v>
      </c>
      <c r="F10" s="252">
        <f t="shared" si="4"/>
        <v>9.0180000000000007</v>
      </c>
      <c r="G10" s="252">
        <f t="shared" si="5"/>
        <v>11.022</v>
      </c>
      <c r="H10" s="252"/>
      <c r="I10" s="282">
        <v>10.02</v>
      </c>
      <c r="J10" s="252"/>
      <c r="K10" s="198">
        <v>0</v>
      </c>
      <c r="L10" s="261">
        <v>6779.6610170000004</v>
      </c>
      <c r="M10" s="261">
        <v>1447.7400829999999</v>
      </c>
      <c r="N10" s="261">
        <v>0</v>
      </c>
      <c r="O10" s="261">
        <v>0</v>
      </c>
      <c r="P10" s="261">
        <v>1553.672292</v>
      </c>
      <c r="Q10" s="261">
        <v>0</v>
      </c>
      <c r="R10" s="261">
        <v>1271.1864410000001</v>
      </c>
      <c r="S10" s="261">
        <v>0</v>
      </c>
      <c r="T10" s="261">
        <v>847.5</v>
      </c>
      <c r="U10" s="261">
        <v>0</v>
      </c>
      <c r="V10" s="261">
        <v>7397.5988710000001</v>
      </c>
      <c r="W10" s="261">
        <v>0</v>
      </c>
      <c r="X10" s="261">
        <v>6779.6610170000004</v>
      </c>
      <c r="Y10" s="261">
        <v>1553.672292</v>
      </c>
      <c r="Z10" s="261">
        <v>847.5</v>
      </c>
      <c r="AA10" s="261">
        <v>735.83500000000004</v>
      </c>
      <c r="AB10" s="199">
        <v>428.54402442999998</v>
      </c>
      <c r="AC10" s="253"/>
      <c r="AD10" s="267">
        <v>-6779.6610170000004</v>
      </c>
      <c r="AE10" s="253">
        <f t="shared" si="6"/>
        <v>0</v>
      </c>
      <c r="AF10" s="253">
        <f t="shared" si="7"/>
        <v>6779.6610170000004</v>
      </c>
      <c r="AG10" s="253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0">
        <f t="shared" si="1"/>
        <v>10116.525395000001</v>
      </c>
      <c r="D11" s="260">
        <f t="shared" si="2"/>
        <v>6779.6610170000004</v>
      </c>
      <c r="E11" s="260">
        <f t="shared" si="3"/>
        <v>10116.525395000001</v>
      </c>
      <c r="F11" s="252">
        <f t="shared" si="4"/>
        <v>10.818</v>
      </c>
      <c r="G11" s="252">
        <f t="shared" si="5"/>
        <v>13.222000000000001</v>
      </c>
      <c r="H11" s="252"/>
      <c r="I11" s="282">
        <v>12.02</v>
      </c>
      <c r="J11" s="252"/>
      <c r="K11" s="198">
        <v>0</v>
      </c>
      <c r="L11" s="261">
        <v>6779.6610170000004</v>
      </c>
      <c r="M11" s="261">
        <v>1447.7400829999999</v>
      </c>
      <c r="N11" s="261">
        <v>0</v>
      </c>
      <c r="O11" s="261">
        <v>0</v>
      </c>
      <c r="P11" s="261">
        <v>1553.672292</v>
      </c>
      <c r="Q11" s="261">
        <v>0</v>
      </c>
      <c r="R11" s="261">
        <v>1271.1864410000001</v>
      </c>
      <c r="S11" s="261">
        <v>0</v>
      </c>
      <c r="T11" s="261">
        <v>847.5</v>
      </c>
      <c r="U11" s="261">
        <v>0</v>
      </c>
      <c r="V11" s="261">
        <v>7397.5988710000001</v>
      </c>
      <c r="W11" s="261">
        <v>0</v>
      </c>
      <c r="X11" s="261">
        <v>6779.6610170000004</v>
      </c>
      <c r="Y11" s="261">
        <v>1553.672292</v>
      </c>
      <c r="Z11" s="261">
        <v>847.5</v>
      </c>
      <c r="AA11" s="261">
        <v>735.83500000000004</v>
      </c>
      <c r="AB11" s="199">
        <v>420.26615000999999</v>
      </c>
      <c r="AC11" s="253"/>
      <c r="AD11" s="267">
        <v>-6779.6610170000004</v>
      </c>
      <c r="AE11" s="253">
        <f t="shared" si="6"/>
        <v>0</v>
      </c>
      <c r="AF11" s="253">
        <f t="shared" si="7"/>
        <v>6779.6610170000004</v>
      </c>
      <c r="AG11" s="253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0">
        <f t="shared" si="1"/>
        <v>10116.525395000001</v>
      </c>
      <c r="D12" s="260">
        <f t="shared" si="2"/>
        <v>6779.6610170000004</v>
      </c>
      <c r="E12" s="260">
        <f t="shared" si="3"/>
        <v>10116.525395000001</v>
      </c>
      <c r="F12" s="252">
        <f t="shared" si="4"/>
        <v>10.818</v>
      </c>
      <c r="G12" s="252">
        <f t="shared" si="5"/>
        <v>13.222000000000001</v>
      </c>
      <c r="H12" s="252"/>
      <c r="I12" s="282">
        <v>12.02</v>
      </c>
      <c r="J12" s="252"/>
      <c r="K12" s="198">
        <v>0</v>
      </c>
      <c r="L12" s="261">
        <v>6779.6610170000004</v>
      </c>
      <c r="M12" s="261">
        <v>1447.7400829999999</v>
      </c>
      <c r="N12" s="261">
        <v>0</v>
      </c>
      <c r="O12" s="261">
        <v>0</v>
      </c>
      <c r="P12" s="261">
        <v>1553.672292</v>
      </c>
      <c r="Q12" s="261">
        <v>0</v>
      </c>
      <c r="R12" s="261">
        <v>1271.1864410000001</v>
      </c>
      <c r="S12" s="261">
        <v>0</v>
      </c>
      <c r="T12" s="261">
        <v>847.5</v>
      </c>
      <c r="U12" s="261">
        <v>0</v>
      </c>
      <c r="V12" s="261">
        <v>7397.5988710000001</v>
      </c>
      <c r="W12" s="261">
        <v>0</v>
      </c>
      <c r="X12" s="261">
        <v>6779.6610170000004</v>
      </c>
      <c r="Y12" s="261">
        <v>1553.672292</v>
      </c>
      <c r="Z12" s="261">
        <v>847.5</v>
      </c>
      <c r="AA12" s="261">
        <v>735.83500000000004</v>
      </c>
      <c r="AB12" s="199">
        <v>420.26615000999999</v>
      </c>
      <c r="AC12" s="253"/>
      <c r="AD12" s="267">
        <v>-6779.6610170000004</v>
      </c>
      <c r="AE12" s="253">
        <f t="shared" si="6"/>
        <v>0</v>
      </c>
      <c r="AF12" s="253">
        <f t="shared" si="7"/>
        <v>6779.6610170000004</v>
      </c>
      <c r="AG12" s="253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0">
        <f t="shared" si="1"/>
        <v>10116.525395000001</v>
      </c>
      <c r="D13" s="260">
        <f t="shared" si="2"/>
        <v>6779.6610170000004</v>
      </c>
      <c r="E13" s="260">
        <f t="shared" si="3"/>
        <v>10116.525395000001</v>
      </c>
      <c r="F13" s="252">
        <f t="shared" si="4"/>
        <v>10.818</v>
      </c>
      <c r="G13" s="252">
        <f t="shared" si="5"/>
        <v>13.222000000000001</v>
      </c>
      <c r="H13" s="252"/>
      <c r="I13" s="282">
        <v>12.02</v>
      </c>
      <c r="J13" s="252"/>
      <c r="K13" s="198">
        <v>0</v>
      </c>
      <c r="L13" s="261">
        <v>6779.6610170000004</v>
      </c>
      <c r="M13" s="261">
        <v>1447.7400829999999</v>
      </c>
      <c r="N13" s="261">
        <v>0</v>
      </c>
      <c r="O13" s="261">
        <v>0</v>
      </c>
      <c r="P13" s="261">
        <v>1553.672292</v>
      </c>
      <c r="Q13" s="261">
        <v>0</v>
      </c>
      <c r="R13" s="261">
        <v>1271.1864410000001</v>
      </c>
      <c r="S13" s="261">
        <v>0</v>
      </c>
      <c r="T13" s="261">
        <v>847.5</v>
      </c>
      <c r="U13" s="261">
        <v>0</v>
      </c>
      <c r="V13" s="261">
        <v>7397.5988710000001</v>
      </c>
      <c r="W13" s="261">
        <v>0</v>
      </c>
      <c r="X13" s="261">
        <v>6779.6610170000004</v>
      </c>
      <c r="Y13" s="261">
        <v>1553.672292</v>
      </c>
      <c r="Z13" s="261">
        <v>847.5</v>
      </c>
      <c r="AA13" s="261">
        <v>735.83500000000004</v>
      </c>
      <c r="AB13" s="199">
        <v>420.26615000999999</v>
      </c>
      <c r="AC13" s="253"/>
      <c r="AD13" s="267">
        <v>-6779.6610170000004</v>
      </c>
      <c r="AE13" s="253">
        <f t="shared" si="6"/>
        <v>0</v>
      </c>
      <c r="AF13" s="253">
        <f t="shared" si="7"/>
        <v>6779.6610170000004</v>
      </c>
      <c r="AG13" s="253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0">
        <f t="shared" si="1"/>
        <v>10116.525395000001</v>
      </c>
      <c r="D14" s="260">
        <f t="shared" si="2"/>
        <v>6779.6610170000004</v>
      </c>
      <c r="E14" s="260">
        <f t="shared" si="3"/>
        <v>10116.525395000001</v>
      </c>
      <c r="F14" s="252">
        <f t="shared" si="4"/>
        <v>0.1465714285714286</v>
      </c>
      <c r="G14" s="252">
        <f t="shared" si="5"/>
        <v>0.17914285714285719</v>
      </c>
      <c r="H14" s="252"/>
      <c r="I14" s="282">
        <v>0.16285714285714289</v>
      </c>
      <c r="J14" s="252"/>
      <c r="K14" s="198">
        <v>0</v>
      </c>
      <c r="L14" s="261">
        <v>6779.6610170000004</v>
      </c>
      <c r="M14" s="261">
        <v>1447.7400829999999</v>
      </c>
      <c r="N14" s="261">
        <v>0</v>
      </c>
      <c r="O14" s="261">
        <v>0</v>
      </c>
      <c r="P14" s="261">
        <v>1553.672292</v>
      </c>
      <c r="Q14" s="261">
        <v>0</v>
      </c>
      <c r="R14" s="261">
        <v>1271.1864410000001</v>
      </c>
      <c r="S14" s="261">
        <v>0</v>
      </c>
      <c r="T14" s="261">
        <v>847.5</v>
      </c>
      <c r="U14" s="261">
        <v>0</v>
      </c>
      <c r="V14" s="261">
        <v>7397.5988710000001</v>
      </c>
      <c r="W14" s="261">
        <v>0</v>
      </c>
      <c r="X14" s="261">
        <v>6779.6610170000004</v>
      </c>
      <c r="Y14" s="261">
        <v>1553.672292</v>
      </c>
      <c r="Z14" s="261">
        <v>847.5</v>
      </c>
      <c r="AA14" s="261">
        <v>735.83500000000004</v>
      </c>
      <c r="AB14" s="199">
        <v>420.26615000999999</v>
      </c>
      <c r="AC14" s="253"/>
      <c r="AD14" s="267">
        <v>-6779.6610170000004</v>
      </c>
      <c r="AE14" s="253">
        <f t="shared" si="6"/>
        <v>0</v>
      </c>
      <c r="AF14" s="253">
        <f t="shared" si="7"/>
        <v>6779.6610170000004</v>
      </c>
      <c r="AG14" s="253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0">
        <f t="shared" si="1"/>
        <v>10116.525395000001</v>
      </c>
      <c r="D15" s="260">
        <f t="shared" si="2"/>
        <v>6779.6610170000004</v>
      </c>
      <c r="E15" s="260">
        <f t="shared" si="3"/>
        <v>10116.525395000001</v>
      </c>
      <c r="F15" s="252">
        <f t="shared" si="4"/>
        <v>0.1465714285714286</v>
      </c>
      <c r="G15" s="252">
        <f t="shared" si="5"/>
        <v>0.17914285714285719</v>
      </c>
      <c r="H15" s="252"/>
      <c r="I15" s="282">
        <v>0.16285714285714289</v>
      </c>
      <c r="J15" s="252"/>
      <c r="K15" s="198">
        <v>0</v>
      </c>
      <c r="L15" s="261">
        <v>6779.6610170000004</v>
      </c>
      <c r="M15" s="261">
        <v>1447.7400829999999</v>
      </c>
      <c r="N15" s="261">
        <v>0</v>
      </c>
      <c r="O15" s="261">
        <v>0</v>
      </c>
      <c r="P15" s="261">
        <v>1521.4124100900001</v>
      </c>
      <c r="Q15" s="261">
        <v>0</v>
      </c>
      <c r="R15" s="261">
        <v>1271.1864410000001</v>
      </c>
      <c r="S15" s="261">
        <v>0</v>
      </c>
      <c r="T15" s="261">
        <v>847.5</v>
      </c>
      <c r="U15" s="261">
        <v>0</v>
      </c>
      <c r="V15" s="261">
        <v>7397.5988710000001</v>
      </c>
      <c r="W15" s="261">
        <v>0</v>
      </c>
      <c r="X15" s="261">
        <v>6779.6610170000004</v>
      </c>
      <c r="Y15" s="261">
        <v>1521.4124100900001</v>
      </c>
      <c r="Z15" s="261">
        <v>847.5</v>
      </c>
      <c r="AA15" s="261">
        <v>735.83500000000004</v>
      </c>
      <c r="AB15" s="199">
        <v>428.54402442999998</v>
      </c>
      <c r="AC15" s="253"/>
      <c r="AD15" s="267">
        <v>-6779.6610170000004</v>
      </c>
      <c r="AE15" s="253">
        <f t="shared" si="6"/>
        <v>0</v>
      </c>
      <c r="AF15" s="253">
        <f t="shared" si="7"/>
        <v>6779.6610170000004</v>
      </c>
      <c r="AG15" s="253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0">
        <f t="shared" si="1"/>
        <v>10116.525395000001</v>
      </c>
      <c r="D16" s="260">
        <f t="shared" si="2"/>
        <v>6779.6610170000004</v>
      </c>
      <c r="E16" s="260">
        <f t="shared" si="3"/>
        <v>10116.525395000001</v>
      </c>
      <c r="F16" s="252">
        <f t="shared" si="4"/>
        <v>0.1465714285714286</v>
      </c>
      <c r="G16" s="252">
        <f t="shared" si="5"/>
        <v>0.17914285714285719</v>
      </c>
      <c r="H16" s="252"/>
      <c r="I16" s="282">
        <v>0.16285714285714289</v>
      </c>
      <c r="J16" s="252"/>
      <c r="K16" s="198">
        <v>0</v>
      </c>
      <c r="L16" s="261">
        <v>6779.6610170000004</v>
      </c>
      <c r="M16" s="261">
        <v>1447.7400829999999</v>
      </c>
      <c r="N16" s="261">
        <v>0</v>
      </c>
      <c r="O16" s="261">
        <v>0</v>
      </c>
      <c r="P16" s="261">
        <v>504.93229200000002</v>
      </c>
      <c r="Q16" s="261">
        <v>0</v>
      </c>
      <c r="R16" s="261">
        <v>1271.1864410000001</v>
      </c>
      <c r="S16" s="261">
        <v>0</v>
      </c>
      <c r="T16" s="261">
        <v>847.5</v>
      </c>
      <c r="U16" s="261">
        <v>0</v>
      </c>
      <c r="V16" s="261">
        <v>7397.5988710000001</v>
      </c>
      <c r="W16" s="261">
        <v>0</v>
      </c>
      <c r="X16" s="261">
        <v>6779.6610170000004</v>
      </c>
      <c r="Y16" s="261">
        <v>504.93229200000002</v>
      </c>
      <c r="Z16" s="261">
        <v>847.5</v>
      </c>
      <c r="AA16" s="261">
        <v>735.83500000000004</v>
      </c>
      <c r="AB16" s="199">
        <v>436.82189885999998</v>
      </c>
      <c r="AC16" s="253"/>
      <c r="AD16" s="267">
        <v>-6779.6610170000004</v>
      </c>
      <c r="AE16" s="253">
        <f t="shared" si="6"/>
        <v>0</v>
      </c>
      <c r="AF16" s="253">
        <f t="shared" si="7"/>
        <v>6779.6610170000004</v>
      </c>
      <c r="AG16" s="253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0">
        <f t="shared" si="1"/>
        <v>10116.525395000001</v>
      </c>
      <c r="D17" s="260">
        <f t="shared" si="2"/>
        <v>6779.6610170000004</v>
      </c>
      <c r="E17" s="260">
        <f t="shared" si="3"/>
        <v>10116.525395000001</v>
      </c>
      <c r="F17" s="252">
        <f t="shared" si="4"/>
        <v>0.1465714285714286</v>
      </c>
      <c r="G17" s="252">
        <f t="shared" si="5"/>
        <v>0.17914285714285719</v>
      </c>
      <c r="H17" s="252"/>
      <c r="I17" s="282">
        <v>0.16285714285714289</v>
      </c>
      <c r="J17" s="252"/>
      <c r="K17" s="198">
        <v>0</v>
      </c>
      <c r="L17" s="261">
        <v>6779.6610170000004</v>
      </c>
      <c r="M17" s="261">
        <v>1447.7400829999999</v>
      </c>
      <c r="N17" s="261">
        <v>0</v>
      </c>
      <c r="O17" s="261">
        <v>0</v>
      </c>
      <c r="P17" s="261">
        <v>757.72198806999995</v>
      </c>
      <c r="Q17" s="261">
        <v>0</v>
      </c>
      <c r="R17" s="261">
        <v>1271.1864410000001</v>
      </c>
      <c r="S17" s="261">
        <v>0</v>
      </c>
      <c r="T17" s="261">
        <v>847.5</v>
      </c>
      <c r="U17" s="261">
        <v>0</v>
      </c>
      <c r="V17" s="261">
        <v>7397.5988710000001</v>
      </c>
      <c r="W17" s="261">
        <v>0</v>
      </c>
      <c r="X17" s="261">
        <v>6779.6610170000004</v>
      </c>
      <c r="Y17" s="261">
        <v>757.72198806999995</v>
      </c>
      <c r="Z17" s="261">
        <v>847.5</v>
      </c>
      <c r="AA17" s="261">
        <v>735.83500000000004</v>
      </c>
      <c r="AB17" s="199">
        <v>436.82189885999998</v>
      </c>
      <c r="AC17" s="253"/>
      <c r="AD17" s="267">
        <v>-6779.6610170000004</v>
      </c>
      <c r="AE17" s="253">
        <f t="shared" si="6"/>
        <v>0</v>
      </c>
      <c r="AF17" s="253">
        <f t="shared" si="7"/>
        <v>6779.6610170000004</v>
      </c>
      <c r="AG17" s="253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0">
        <f t="shared" si="1"/>
        <v>10116.525395000001</v>
      </c>
      <c r="D18" s="260">
        <f t="shared" si="2"/>
        <v>6779.6610170000004</v>
      </c>
      <c r="E18" s="260">
        <f t="shared" si="3"/>
        <v>10116.525395000001</v>
      </c>
      <c r="F18" s="252">
        <f t="shared" si="4"/>
        <v>0.1465714285714286</v>
      </c>
      <c r="G18" s="252">
        <f t="shared" si="5"/>
        <v>0.17914285714285719</v>
      </c>
      <c r="H18" s="252"/>
      <c r="I18" s="282">
        <v>0.16285714285714289</v>
      </c>
      <c r="J18" s="252"/>
      <c r="K18" s="198">
        <v>0</v>
      </c>
      <c r="L18" s="261">
        <v>6779.6610170000004</v>
      </c>
      <c r="M18" s="261">
        <v>1447.7400829999999</v>
      </c>
      <c r="N18" s="261">
        <v>0</v>
      </c>
      <c r="O18" s="261">
        <v>0</v>
      </c>
      <c r="P18" s="261">
        <v>1521.4124100900001</v>
      </c>
      <c r="Q18" s="261">
        <v>0</v>
      </c>
      <c r="R18" s="261">
        <v>1271.1864410000001</v>
      </c>
      <c r="S18" s="261">
        <v>0</v>
      </c>
      <c r="T18" s="261">
        <v>847.5</v>
      </c>
      <c r="U18" s="261">
        <v>0</v>
      </c>
      <c r="V18" s="261">
        <v>7397.5988710000001</v>
      </c>
      <c r="W18" s="261">
        <v>0</v>
      </c>
      <c r="X18" s="261">
        <v>6779.6610170000004</v>
      </c>
      <c r="Y18" s="261">
        <v>1521.4124100900001</v>
      </c>
      <c r="Z18" s="261">
        <v>847.5</v>
      </c>
      <c r="AA18" s="261">
        <v>735.83500000000004</v>
      </c>
      <c r="AB18" s="199">
        <v>428.54402442999998</v>
      </c>
      <c r="AC18" s="253"/>
      <c r="AD18" s="267">
        <v>-6779.6610170000004</v>
      </c>
      <c r="AE18" s="253">
        <f t="shared" si="6"/>
        <v>0</v>
      </c>
      <c r="AF18" s="253">
        <f t="shared" si="7"/>
        <v>6779.6610170000004</v>
      </c>
      <c r="AG18" s="253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0">
        <f t="shared" si="1"/>
        <v>10116.525395000001</v>
      </c>
      <c r="D19" s="260">
        <f t="shared" si="2"/>
        <v>6779.6610170000004</v>
      </c>
      <c r="E19" s="260">
        <f t="shared" si="3"/>
        <v>10116.525395000001</v>
      </c>
      <c r="F19" s="252">
        <f t="shared" si="4"/>
        <v>0.1465714285714286</v>
      </c>
      <c r="G19" s="252">
        <f t="shared" si="5"/>
        <v>0.17914285714285719</v>
      </c>
      <c r="H19" s="252"/>
      <c r="I19" s="282">
        <v>0.16285714285714289</v>
      </c>
      <c r="J19" s="252"/>
      <c r="K19" s="198">
        <v>0</v>
      </c>
      <c r="L19" s="261">
        <v>6779.6610170000004</v>
      </c>
      <c r="M19" s="261">
        <v>1447.7400829999999</v>
      </c>
      <c r="N19" s="261">
        <v>0</v>
      </c>
      <c r="O19" s="261">
        <v>0</v>
      </c>
      <c r="P19" s="261">
        <v>1553.672292</v>
      </c>
      <c r="Q19" s="261">
        <v>0</v>
      </c>
      <c r="R19" s="261">
        <v>1271.1864410000001</v>
      </c>
      <c r="S19" s="261">
        <v>0</v>
      </c>
      <c r="T19" s="261">
        <v>847.5</v>
      </c>
      <c r="U19" s="261">
        <v>0</v>
      </c>
      <c r="V19" s="261">
        <v>7397.5988710000001</v>
      </c>
      <c r="W19" s="261">
        <v>0</v>
      </c>
      <c r="X19" s="261">
        <v>6779.6610170000004</v>
      </c>
      <c r="Y19" s="261">
        <v>1553.672292</v>
      </c>
      <c r="Z19" s="261">
        <v>847.5</v>
      </c>
      <c r="AA19" s="261">
        <v>735.83500000000004</v>
      </c>
      <c r="AB19" s="199">
        <v>420.26615000999999</v>
      </c>
      <c r="AC19" s="253"/>
      <c r="AD19" s="267">
        <v>-6779.6610170000004</v>
      </c>
      <c r="AE19" s="253">
        <f t="shared" si="6"/>
        <v>0</v>
      </c>
      <c r="AF19" s="253">
        <f t="shared" si="7"/>
        <v>6779.6610170000004</v>
      </c>
      <c r="AG19" s="253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0">
        <f t="shared" si="1"/>
        <v>10116.525395000001</v>
      </c>
      <c r="D20" s="260">
        <f t="shared" si="2"/>
        <v>6779.6610170000004</v>
      </c>
      <c r="E20" s="260">
        <f t="shared" si="3"/>
        <v>10116.525395000001</v>
      </c>
      <c r="F20" s="252">
        <f t="shared" si="4"/>
        <v>0.1465714285714286</v>
      </c>
      <c r="G20" s="252">
        <f t="shared" si="5"/>
        <v>0.17914285714285719</v>
      </c>
      <c r="H20" s="252"/>
      <c r="I20" s="282">
        <v>0.16285714285714289</v>
      </c>
      <c r="J20" s="252"/>
      <c r="K20" s="198">
        <v>0</v>
      </c>
      <c r="L20" s="261">
        <v>6779.6610170000004</v>
      </c>
      <c r="M20" s="261">
        <v>1447.7400829999999</v>
      </c>
      <c r="N20" s="261">
        <v>0</v>
      </c>
      <c r="O20" s="261">
        <v>0</v>
      </c>
      <c r="P20" s="261">
        <v>1553.672292</v>
      </c>
      <c r="Q20" s="261">
        <v>0</v>
      </c>
      <c r="R20" s="261">
        <v>1271.1864410000001</v>
      </c>
      <c r="S20" s="261">
        <v>0</v>
      </c>
      <c r="T20" s="261">
        <v>847.5</v>
      </c>
      <c r="U20" s="261">
        <v>0</v>
      </c>
      <c r="V20" s="261">
        <v>7397.5988710000001</v>
      </c>
      <c r="W20" s="261">
        <v>0</v>
      </c>
      <c r="X20" s="261">
        <v>6779.6610170000004</v>
      </c>
      <c r="Y20" s="261">
        <v>1553.672292</v>
      </c>
      <c r="Z20" s="261">
        <v>847.5</v>
      </c>
      <c r="AA20" s="261">
        <v>735.83500000000004</v>
      </c>
      <c r="AB20" s="199">
        <v>420.26615000999999</v>
      </c>
      <c r="AC20" s="253"/>
      <c r="AD20" s="267">
        <v>-6779.6610170000004</v>
      </c>
      <c r="AE20" s="253">
        <f t="shared" si="6"/>
        <v>0</v>
      </c>
      <c r="AF20" s="253">
        <f t="shared" si="7"/>
        <v>6779.6610170000004</v>
      </c>
      <c r="AG20" s="253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0">
        <f t="shared" si="1"/>
        <v>9491.8915450099994</v>
      </c>
      <c r="D21" s="260">
        <f t="shared" si="2"/>
        <v>5734.7610169999998</v>
      </c>
      <c r="E21" s="260">
        <f t="shared" si="3"/>
        <v>9491.8915450099994</v>
      </c>
      <c r="F21" s="252">
        <f t="shared" si="4"/>
        <v>131.589</v>
      </c>
      <c r="G21" s="252">
        <f t="shared" si="5"/>
        <v>160.83100000000002</v>
      </c>
      <c r="H21" s="252"/>
      <c r="I21" s="282">
        <v>146.21</v>
      </c>
      <c r="J21" s="252"/>
      <c r="K21" s="198">
        <v>0</v>
      </c>
      <c r="L21" s="261">
        <v>5734.7610169999998</v>
      </c>
      <c r="M21" s="261">
        <v>1196.160083</v>
      </c>
      <c r="N21" s="261">
        <v>0</v>
      </c>
      <c r="O21" s="261">
        <v>0</v>
      </c>
      <c r="P21" s="261">
        <v>1553.672292</v>
      </c>
      <c r="Q21" s="261">
        <v>0</v>
      </c>
      <c r="R21" s="261">
        <v>898.13259101000006</v>
      </c>
      <c r="S21" s="261">
        <v>0</v>
      </c>
      <c r="T21" s="261">
        <v>847.5</v>
      </c>
      <c r="U21" s="261">
        <v>0</v>
      </c>
      <c r="V21" s="261">
        <v>7397.5988710000001</v>
      </c>
      <c r="W21" s="261">
        <v>0</v>
      </c>
      <c r="X21" s="261">
        <v>5734.7610169999998</v>
      </c>
      <c r="Y21" s="261">
        <v>1553.672292</v>
      </c>
      <c r="Z21" s="261">
        <v>847.5</v>
      </c>
      <c r="AA21" s="261">
        <v>735.83500000000004</v>
      </c>
      <c r="AB21" s="199">
        <v>0</v>
      </c>
      <c r="AC21" s="253"/>
      <c r="AD21" s="267">
        <v>-5734.7610169999998</v>
      </c>
      <c r="AE21" s="253">
        <f t="shared" si="6"/>
        <v>0</v>
      </c>
      <c r="AF21" s="253">
        <f t="shared" si="7"/>
        <v>5734.7610169999998</v>
      </c>
      <c r="AG21" s="253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0">
        <f t="shared" si="1"/>
        <v>8455.7293013500002</v>
      </c>
      <c r="D22" s="260">
        <f t="shared" si="2"/>
        <v>4690.3208989100003</v>
      </c>
      <c r="E22" s="260">
        <f t="shared" si="3"/>
        <v>8455.7293013500002</v>
      </c>
      <c r="F22" s="252">
        <f t="shared" si="4"/>
        <v>131.589</v>
      </c>
      <c r="G22" s="252">
        <f t="shared" si="5"/>
        <v>160.83100000000002</v>
      </c>
      <c r="H22" s="252"/>
      <c r="I22" s="282">
        <v>146.21</v>
      </c>
      <c r="J22" s="252"/>
      <c r="K22" s="198">
        <v>0</v>
      </c>
      <c r="L22" s="261">
        <v>4690.3208989100003</v>
      </c>
      <c r="M22" s="261">
        <v>944.58008299999995</v>
      </c>
      <c r="N22" s="261">
        <v>0</v>
      </c>
      <c r="O22" s="261">
        <v>0</v>
      </c>
      <c r="P22" s="261">
        <v>1553.672292</v>
      </c>
      <c r="Q22" s="261">
        <v>0</v>
      </c>
      <c r="R22" s="261">
        <v>226.67657588</v>
      </c>
      <c r="S22" s="261">
        <v>0</v>
      </c>
      <c r="T22" s="261">
        <v>847.5</v>
      </c>
      <c r="U22" s="261">
        <v>0</v>
      </c>
      <c r="V22" s="261">
        <v>7284.4726424700002</v>
      </c>
      <c r="W22" s="261">
        <v>0</v>
      </c>
      <c r="X22" s="261">
        <v>4690.3208989100003</v>
      </c>
      <c r="Y22" s="261">
        <v>1553.672292</v>
      </c>
      <c r="Z22" s="261">
        <v>847.5</v>
      </c>
      <c r="AA22" s="261">
        <v>735.83500000000004</v>
      </c>
      <c r="AB22" s="199">
        <v>0</v>
      </c>
      <c r="AC22" s="253"/>
      <c r="AD22" s="267">
        <v>-4690.3208989100003</v>
      </c>
      <c r="AE22" s="253">
        <f t="shared" si="6"/>
        <v>0</v>
      </c>
      <c r="AF22" s="253">
        <f t="shared" si="7"/>
        <v>4690.3208989100003</v>
      </c>
      <c r="AG22" s="253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0">
        <f t="shared" si="1"/>
        <v>7419.5670576800003</v>
      </c>
      <c r="D23" s="260">
        <f t="shared" si="2"/>
        <v>3645.8807808299998</v>
      </c>
      <c r="E23" s="260">
        <f t="shared" si="3"/>
        <v>7419.5670576800003</v>
      </c>
      <c r="F23" s="252">
        <f t="shared" si="4"/>
        <v>131.589</v>
      </c>
      <c r="G23" s="252">
        <f t="shared" si="5"/>
        <v>160.83100000000002</v>
      </c>
      <c r="H23" s="252"/>
      <c r="I23" s="282">
        <v>146.21</v>
      </c>
      <c r="J23" s="252"/>
      <c r="K23" s="198">
        <v>0</v>
      </c>
      <c r="L23" s="261">
        <v>3645.8807808299998</v>
      </c>
      <c r="M23" s="261">
        <v>693.00008300000002</v>
      </c>
      <c r="N23" s="261">
        <v>0</v>
      </c>
      <c r="O23" s="261">
        <v>0</v>
      </c>
      <c r="P23" s="261">
        <v>1553.672292</v>
      </c>
      <c r="Q23" s="261">
        <v>0</v>
      </c>
      <c r="R23" s="261">
        <v>0</v>
      </c>
      <c r="S23" s="261">
        <v>0</v>
      </c>
      <c r="T23" s="261">
        <v>847.5</v>
      </c>
      <c r="U23" s="261">
        <v>0</v>
      </c>
      <c r="V23" s="261">
        <v>6726.5669746800004</v>
      </c>
      <c r="W23" s="261">
        <v>0</v>
      </c>
      <c r="X23" s="261">
        <v>3645.8807808299998</v>
      </c>
      <c r="Y23" s="261">
        <v>1553.672292</v>
      </c>
      <c r="Z23" s="261">
        <v>847.5</v>
      </c>
      <c r="AA23" s="261">
        <v>735.83500000000004</v>
      </c>
      <c r="AB23" s="199">
        <v>0</v>
      </c>
      <c r="AC23" s="253"/>
      <c r="AD23" s="267">
        <v>-3645.8807808299998</v>
      </c>
      <c r="AE23" s="253">
        <f t="shared" si="6"/>
        <v>0</v>
      </c>
      <c r="AF23" s="253">
        <f t="shared" si="7"/>
        <v>3645.8807808299998</v>
      </c>
      <c r="AG23" s="253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0">
        <f t="shared" si="1"/>
        <v>6383.4048140200002</v>
      </c>
      <c r="D24" s="260">
        <f t="shared" si="2"/>
        <v>2601.4406627399999</v>
      </c>
      <c r="E24" s="260">
        <f t="shared" si="3"/>
        <v>6383.4048140200002</v>
      </c>
      <c r="F24" s="252">
        <f t="shared" si="4"/>
        <v>131.571</v>
      </c>
      <c r="G24" s="252">
        <f t="shared" si="5"/>
        <v>160.809</v>
      </c>
      <c r="H24" s="252"/>
      <c r="I24" s="282">
        <v>146.19</v>
      </c>
      <c r="J24" s="252"/>
      <c r="K24" s="198">
        <v>0</v>
      </c>
      <c r="L24" s="261">
        <v>2601.4406627399999</v>
      </c>
      <c r="M24" s="261">
        <v>441.42008299999998</v>
      </c>
      <c r="N24" s="261">
        <v>0</v>
      </c>
      <c r="O24" s="261">
        <v>0</v>
      </c>
      <c r="P24" s="261">
        <v>1553.672292</v>
      </c>
      <c r="Q24" s="261">
        <v>0</v>
      </c>
      <c r="R24" s="261">
        <v>0</v>
      </c>
      <c r="S24" s="261">
        <v>0</v>
      </c>
      <c r="T24" s="261">
        <v>847.5</v>
      </c>
      <c r="U24" s="261">
        <v>0</v>
      </c>
      <c r="V24" s="261">
        <v>5941.9847310200003</v>
      </c>
      <c r="W24" s="261">
        <v>0</v>
      </c>
      <c r="X24" s="261">
        <v>2601.4406627399999</v>
      </c>
      <c r="Y24" s="261">
        <v>1553.672292</v>
      </c>
      <c r="Z24" s="261">
        <v>847.5</v>
      </c>
      <c r="AA24" s="261">
        <v>735.83500000000004</v>
      </c>
      <c r="AB24" s="199">
        <v>0</v>
      </c>
      <c r="AC24" s="253"/>
      <c r="AD24" s="267">
        <v>-2601.4406627399999</v>
      </c>
      <c r="AE24" s="253">
        <f t="shared" si="6"/>
        <v>0</v>
      </c>
      <c r="AF24" s="253">
        <f t="shared" si="7"/>
        <v>2601.4406627399999</v>
      </c>
      <c r="AG24" s="253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0">
        <f t="shared" si="1"/>
        <v>5347.2425703600002</v>
      </c>
      <c r="D25" s="260">
        <f t="shared" si="2"/>
        <v>1557.0005446499999</v>
      </c>
      <c r="E25" s="260">
        <f t="shared" si="3"/>
        <v>5347.2425703600002</v>
      </c>
      <c r="F25" s="252">
        <f t="shared" si="4"/>
        <v>1.0285714285714287</v>
      </c>
      <c r="G25" s="252">
        <f t="shared" si="5"/>
        <v>1.2571428571428573</v>
      </c>
      <c r="H25" s="252"/>
      <c r="I25" s="282">
        <v>1.142857142857143</v>
      </c>
      <c r="J25" s="252"/>
      <c r="K25" s="198">
        <v>0</v>
      </c>
      <c r="L25" s="261">
        <v>1557.0005446499999</v>
      </c>
      <c r="M25" s="261">
        <v>292.95783934000002</v>
      </c>
      <c r="N25" s="261">
        <v>0</v>
      </c>
      <c r="O25" s="261">
        <v>0</v>
      </c>
      <c r="P25" s="261">
        <v>1553.672292</v>
      </c>
      <c r="Q25" s="261">
        <v>0</v>
      </c>
      <c r="R25" s="261">
        <v>0</v>
      </c>
      <c r="S25" s="261">
        <v>0</v>
      </c>
      <c r="T25" s="261">
        <v>847.5</v>
      </c>
      <c r="U25" s="261">
        <v>0</v>
      </c>
      <c r="V25" s="261">
        <v>5054.2847310200004</v>
      </c>
      <c r="W25" s="261">
        <v>0</v>
      </c>
      <c r="X25" s="261">
        <v>1557.0005446499999</v>
      </c>
      <c r="Y25" s="261">
        <v>1553.672292</v>
      </c>
      <c r="Z25" s="261">
        <v>847.5</v>
      </c>
      <c r="AA25" s="261">
        <v>735.83500000000004</v>
      </c>
      <c r="AB25" s="199">
        <v>0</v>
      </c>
      <c r="AC25" s="253"/>
      <c r="AD25" s="267">
        <v>-1557.0005446499999</v>
      </c>
      <c r="AE25" s="253">
        <f t="shared" si="6"/>
        <v>0</v>
      </c>
      <c r="AF25" s="253">
        <f t="shared" si="7"/>
        <v>1557.0005446499999</v>
      </c>
      <c r="AG25" s="253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0">
        <f t="shared" si="1"/>
        <v>6210.6326950499997</v>
      </c>
      <c r="D26" s="260">
        <f t="shared" si="2"/>
        <v>2412.11279491</v>
      </c>
      <c r="E26" s="260">
        <f t="shared" si="3"/>
        <v>6210.6326950499997</v>
      </c>
      <c r="F26" s="252">
        <f t="shared" si="4"/>
        <v>66.339000000000013</v>
      </c>
      <c r="G26" s="252">
        <f t="shared" si="5"/>
        <v>81.081000000000017</v>
      </c>
      <c r="H26" s="252"/>
      <c r="I26" s="282">
        <v>73.710000000000008</v>
      </c>
      <c r="J26" s="252"/>
      <c r="K26" s="198">
        <v>0</v>
      </c>
      <c r="L26" s="261">
        <v>2412.11279491</v>
      </c>
      <c r="M26" s="261">
        <v>544.53783934</v>
      </c>
      <c r="N26" s="261">
        <v>0</v>
      </c>
      <c r="O26" s="261">
        <v>0</v>
      </c>
      <c r="P26" s="261">
        <v>1553.672292</v>
      </c>
      <c r="Q26" s="261">
        <v>0</v>
      </c>
      <c r="R26" s="261">
        <v>0</v>
      </c>
      <c r="S26" s="261">
        <v>0</v>
      </c>
      <c r="T26" s="261">
        <v>847.5</v>
      </c>
      <c r="U26" s="261">
        <v>0</v>
      </c>
      <c r="V26" s="261">
        <v>5666.09485571</v>
      </c>
      <c r="W26" s="261">
        <v>0</v>
      </c>
      <c r="X26" s="261">
        <v>2412.11279491</v>
      </c>
      <c r="Y26" s="261">
        <v>1553.672292</v>
      </c>
      <c r="Z26" s="261">
        <v>847.5</v>
      </c>
      <c r="AA26" s="261">
        <v>735.83500000000004</v>
      </c>
      <c r="AB26" s="199">
        <v>0</v>
      </c>
      <c r="AC26" s="253"/>
      <c r="AD26" s="267">
        <v>-2412.11279491</v>
      </c>
      <c r="AE26" s="253">
        <f t="shared" si="6"/>
        <v>0</v>
      </c>
      <c r="AF26" s="253">
        <f t="shared" si="7"/>
        <v>2412.11279491</v>
      </c>
      <c r="AG26" s="253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0">
        <f t="shared" si="1"/>
        <v>7255.5326950500003</v>
      </c>
      <c r="D27" s="260">
        <f t="shared" si="2"/>
        <v>3457.0127949100001</v>
      </c>
      <c r="E27" s="260">
        <f t="shared" si="3"/>
        <v>7255.5326950500003</v>
      </c>
      <c r="F27" s="252">
        <f t="shared" si="4"/>
        <v>131.589</v>
      </c>
      <c r="G27" s="252">
        <f t="shared" si="5"/>
        <v>160.83100000000002</v>
      </c>
      <c r="H27" s="252"/>
      <c r="I27" s="282">
        <v>146.21</v>
      </c>
      <c r="J27" s="252"/>
      <c r="K27" s="198">
        <v>0</v>
      </c>
      <c r="L27" s="261">
        <v>3457.0127949100001</v>
      </c>
      <c r="M27" s="261">
        <v>796.11783934000005</v>
      </c>
      <c r="N27" s="261">
        <v>0</v>
      </c>
      <c r="O27" s="261">
        <v>0</v>
      </c>
      <c r="P27" s="261">
        <v>1553.672292</v>
      </c>
      <c r="Q27" s="261">
        <v>0</v>
      </c>
      <c r="R27" s="261">
        <v>0</v>
      </c>
      <c r="S27" s="261">
        <v>0</v>
      </c>
      <c r="T27" s="261">
        <v>847.5</v>
      </c>
      <c r="U27" s="261">
        <v>0</v>
      </c>
      <c r="V27" s="261">
        <v>6459.4148557099998</v>
      </c>
      <c r="W27" s="261">
        <v>0</v>
      </c>
      <c r="X27" s="261">
        <v>3457.0127949100001</v>
      </c>
      <c r="Y27" s="261">
        <v>1553.672292</v>
      </c>
      <c r="Z27" s="261">
        <v>847.5</v>
      </c>
      <c r="AA27" s="261">
        <v>735.83500000000004</v>
      </c>
      <c r="AB27" s="199">
        <v>0</v>
      </c>
      <c r="AC27" s="253"/>
      <c r="AD27" s="267">
        <v>-3457.0127949100001</v>
      </c>
      <c r="AE27" s="253">
        <f t="shared" si="6"/>
        <v>0</v>
      </c>
      <c r="AF27" s="253">
        <f t="shared" si="7"/>
        <v>3457.0127949100001</v>
      </c>
      <c r="AG27" s="253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0">
        <f t="shared" si="1"/>
        <v>8300.4514299900002</v>
      </c>
      <c r="D28" s="260">
        <f t="shared" si="2"/>
        <v>4501.9137809599997</v>
      </c>
      <c r="E28" s="260">
        <f t="shared" si="3"/>
        <v>8300.4514299900002</v>
      </c>
      <c r="F28" s="252">
        <f t="shared" si="4"/>
        <v>111.57999840000001</v>
      </c>
      <c r="G28" s="252">
        <f t="shared" si="5"/>
        <v>136.37555360000002</v>
      </c>
      <c r="H28" s="252"/>
      <c r="I28" s="282">
        <v>123.97777600000001</v>
      </c>
      <c r="J28" s="252"/>
      <c r="K28" s="198">
        <v>0</v>
      </c>
      <c r="L28" s="261">
        <v>4501.9137809599997</v>
      </c>
      <c r="M28" s="261">
        <v>804.05041492999999</v>
      </c>
      <c r="N28" s="261">
        <v>0</v>
      </c>
      <c r="O28" s="261">
        <v>0</v>
      </c>
      <c r="P28" s="261">
        <v>1553.672292</v>
      </c>
      <c r="Q28" s="261">
        <v>0</v>
      </c>
      <c r="R28" s="261">
        <v>149.28615934999999</v>
      </c>
      <c r="S28" s="261">
        <v>0</v>
      </c>
      <c r="T28" s="261">
        <v>847.5</v>
      </c>
      <c r="U28" s="261">
        <v>0</v>
      </c>
      <c r="V28" s="261">
        <v>7347.1148557099996</v>
      </c>
      <c r="W28" s="261">
        <v>0</v>
      </c>
      <c r="X28" s="261">
        <v>4501.9137809599997</v>
      </c>
      <c r="Y28" s="261">
        <v>1553.672292</v>
      </c>
      <c r="Z28" s="261">
        <v>847.5</v>
      </c>
      <c r="AA28" s="261">
        <v>735.83500000000004</v>
      </c>
      <c r="AB28" s="199">
        <v>0</v>
      </c>
      <c r="AC28" s="253"/>
      <c r="AD28" s="267">
        <v>-4501.9137809599997</v>
      </c>
      <c r="AE28" s="253">
        <f t="shared" si="6"/>
        <v>0</v>
      </c>
      <c r="AF28" s="253">
        <f t="shared" si="7"/>
        <v>4501.9137809599997</v>
      </c>
      <c r="AG28" s="253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0">
        <f t="shared" si="1"/>
        <v>9345.3514299899998</v>
      </c>
      <c r="D29" s="260">
        <f t="shared" si="2"/>
        <v>5546.8137809600003</v>
      </c>
      <c r="E29" s="260">
        <f t="shared" si="3"/>
        <v>9345.3514299899998</v>
      </c>
      <c r="F29" s="252">
        <f t="shared" si="4"/>
        <v>111.57999840000001</v>
      </c>
      <c r="G29" s="252">
        <f t="shared" si="5"/>
        <v>136.37555360000002</v>
      </c>
      <c r="H29" s="252"/>
      <c r="I29" s="282">
        <v>123.97777600000001</v>
      </c>
      <c r="J29" s="252"/>
      <c r="K29" s="198">
        <v>0</v>
      </c>
      <c r="L29" s="261">
        <v>5546.8137809600003</v>
      </c>
      <c r="M29" s="261">
        <v>927.68639963999999</v>
      </c>
      <c r="N29" s="261">
        <v>0</v>
      </c>
      <c r="O29" s="261">
        <v>0</v>
      </c>
      <c r="P29" s="261">
        <v>1553.672292</v>
      </c>
      <c r="Q29" s="261">
        <v>0</v>
      </c>
      <c r="R29" s="261">
        <v>1020.06615935</v>
      </c>
      <c r="S29" s="261">
        <v>0</v>
      </c>
      <c r="T29" s="261">
        <v>847.5</v>
      </c>
      <c r="U29" s="261">
        <v>0</v>
      </c>
      <c r="V29" s="261">
        <v>7397.5988710000001</v>
      </c>
      <c r="W29" s="261">
        <v>0</v>
      </c>
      <c r="X29" s="261">
        <v>5546.8137809600003</v>
      </c>
      <c r="Y29" s="261">
        <v>1553.672292</v>
      </c>
      <c r="Z29" s="261">
        <v>847.5</v>
      </c>
      <c r="AA29" s="261">
        <v>735.83500000000004</v>
      </c>
      <c r="AB29" s="199">
        <v>0</v>
      </c>
      <c r="AC29" s="253"/>
      <c r="AD29" s="267">
        <v>-5546.8137809600003</v>
      </c>
      <c r="AE29" s="253">
        <f t="shared" si="6"/>
        <v>0</v>
      </c>
      <c r="AF29" s="253">
        <f t="shared" si="7"/>
        <v>5546.8137809600003</v>
      </c>
      <c r="AG29" s="253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0">
        <f t="shared" si="1"/>
        <v>9545.6113225400004</v>
      </c>
      <c r="D30" s="260">
        <f t="shared" si="2"/>
        <v>5747.0736735</v>
      </c>
      <c r="E30" s="260">
        <f t="shared" si="3"/>
        <v>9545.6113225400004</v>
      </c>
      <c r="F30" s="252">
        <f t="shared" si="4"/>
        <v>111.57999840000001</v>
      </c>
      <c r="G30" s="252">
        <f t="shared" si="5"/>
        <v>136.37555360000002</v>
      </c>
      <c r="H30" s="252"/>
      <c r="I30" s="282">
        <v>123.97777600000001</v>
      </c>
      <c r="J30" s="252"/>
      <c r="K30" s="198">
        <v>0</v>
      </c>
      <c r="L30" s="261">
        <v>5747.0736735</v>
      </c>
      <c r="M30" s="261">
        <v>876.82601053999997</v>
      </c>
      <c r="N30" s="261">
        <v>0</v>
      </c>
      <c r="O30" s="261">
        <v>0</v>
      </c>
      <c r="P30" s="261">
        <v>1553.672292</v>
      </c>
      <c r="Q30" s="261">
        <v>0</v>
      </c>
      <c r="R30" s="261">
        <v>1271.1864410000001</v>
      </c>
      <c r="S30" s="261">
        <v>0</v>
      </c>
      <c r="T30" s="261">
        <v>847.5</v>
      </c>
      <c r="U30" s="261">
        <v>0</v>
      </c>
      <c r="V30" s="261">
        <v>7397.5988710000001</v>
      </c>
      <c r="W30" s="261">
        <v>0</v>
      </c>
      <c r="X30" s="261">
        <v>5747.0736735</v>
      </c>
      <c r="Y30" s="261">
        <v>1553.672292</v>
      </c>
      <c r="Z30" s="261">
        <v>847.5</v>
      </c>
      <c r="AA30" s="261">
        <v>735.83500000000004</v>
      </c>
      <c r="AB30" s="199">
        <v>0</v>
      </c>
      <c r="AC30" s="253"/>
      <c r="AD30" s="267">
        <v>-5747.0736735</v>
      </c>
      <c r="AE30" s="253">
        <f t="shared" si="6"/>
        <v>0</v>
      </c>
      <c r="AF30" s="253">
        <f t="shared" si="7"/>
        <v>5747.0736735</v>
      </c>
      <c r="AG30" s="253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0">
        <f t="shared" si="1"/>
        <v>8500.7113225400008</v>
      </c>
      <c r="D31" s="260">
        <f t="shared" si="2"/>
        <v>4702.1736735000004</v>
      </c>
      <c r="E31" s="260">
        <f t="shared" si="3"/>
        <v>8500.7113225400008</v>
      </c>
      <c r="F31" s="252">
        <f t="shared" si="4"/>
        <v>111.57999840000001</v>
      </c>
      <c r="G31" s="252">
        <f t="shared" si="5"/>
        <v>136.37555360000002</v>
      </c>
      <c r="H31" s="252"/>
      <c r="I31" s="282">
        <v>123.97777600000001</v>
      </c>
      <c r="J31" s="252"/>
      <c r="K31" s="198">
        <v>0</v>
      </c>
      <c r="L31" s="261">
        <v>4702.1736735000004</v>
      </c>
      <c r="M31" s="261">
        <v>804.06776864999995</v>
      </c>
      <c r="N31" s="261">
        <v>0</v>
      </c>
      <c r="O31" s="261">
        <v>0</v>
      </c>
      <c r="P31" s="261">
        <v>1553.672292</v>
      </c>
      <c r="Q31" s="261">
        <v>0</v>
      </c>
      <c r="R31" s="261">
        <v>400.40644099999997</v>
      </c>
      <c r="S31" s="261">
        <v>0</v>
      </c>
      <c r="T31" s="261">
        <v>847.5</v>
      </c>
      <c r="U31" s="261">
        <v>0</v>
      </c>
      <c r="V31" s="261">
        <v>7296.2371128900004</v>
      </c>
      <c r="W31" s="261">
        <v>0</v>
      </c>
      <c r="X31" s="261">
        <v>4702.1736735000004</v>
      </c>
      <c r="Y31" s="261">
        <v>1553.672292</v>
      </c>
      <c r="Z31" s="261">
        <v>847.5</v>
      </c>
      <c r="AA31" s="261">
        <v>735.83500000000004</v>
      </c>
      <c r="AB31" s="199">
        <v>0</v>
      </c>
      <c r="AC31" s="253"/>
      <c r="AD31" s="267">
        <v>-4702.1736735000004</v>
      </c>
      <c r="AE31" s="253">
        <f t="shared" si="6"/>
        <v>0</v>
      </c>
      <c r="AF31" s="253">
        <f t="shared" si="7"/>
        <v>4702.1736735000004</v>
      </c>
      <c r="AG31" s="253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0">
        <f t="shared" si="1"/>
        <v>7447.0735661899998</v>
      </c>
      <c r="D32" s="260">
        <f t="shared" si="2"/>
        <v>3656.8137915900002</v>
      </c>
      <c r="E32" s="260">
        <f t="shared" si="3"/>
        <v>7447.0735661899998</v>
      </c>
      <c r="F32" s="252">
        <f t="shared" si="4"/>
        <v>131.589</v>
      </c>
      <c r="G32" s="252">
        <f t="shared" si="5"/>
        <v>160.83100000000002</v>
      </c>
      <c r="H32" s="252"/>
      <c r="I32" s="282">
        <v>146.21</v>
      </c>
      <c r="J32" s="252"/>
      <c r="K32" s="198">
        <v>0</v>
      </c>
      <c r="L32" s="261">
        <v>3656.8137915900002</v>
      </c>
      <c r="M32" s="261">
        <v>730.54319958999997</v>
      </c>
      <c r="N32" s="261">
        <v>0</v>
      </c>
      <c r="O32" s="261">
        <v>0</v>
      </c>
      <c r="P32" s="261">
        <v>1553.672292</v>
      </c>
      <c r="Q32" s="261">
        <v>0</v>
      </c>
      <c r="R32" s="261">
        <v>0</v>
      </c>
      <c r="S32" s="261">
        <v>0</v>
      </c>
      <c r="T32" s="261">
        <v>847.5</v>
      </c>
      <c r="U32" s="261">
        <v>0</v>
      </c>
      <c r="V32" s="261">
        <v>6716.5303666</v>
      </c>
      <c r="W32" s="261">
        <v>0</v>
      </c>
      <c r="X32" s="261">
        <v>3656.8137915900002</v>
      </c>
      <c r="Y32" s="261">
        <v>1553.672292</v>
      </c>
      <c r="Z32" s="261">
        <v>847.5</v>
      </c>
      <c r="AA32" s="261">
        <v>735.83500000000004</v>
      </c>
      <c r="AB32" s="199">
        <v>0</v>
      </c>
      <c r="AC32" s="253"/>
      <c r="AD32" s="267">
        <v>-3656.8137915900002</v>
      </c>
      <c r="AE32" s="253">
        <f t="shared" si="6"/>
        <v>0</v>
      </c>
      <c r="AF32" s="253">
        <f t="shared" si="7"/>
        <v>3656.8137915900002</v>
      </c>
      <c r="AG32" s="253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0">
        <f t="shared" si="1"/>
        <v>6384.69805352</v>
      </c>
      <c r="D33" s="260">
        <f t="shared" si="2"/>
        <v>2610.9940277599999</v>
      </c>
      <c r="E33" s="260">
        <f t="shared" si="3"/>
        <v>6384.69805352</v>
      </c>
      <c r="F33" s="252">
        <f t="shared" si="4"/>
        <v>131.571</v>
      </c>
      <c r="G33" s="252">
        <f t="shared" si="5"/>
        <v>160.809</v>
      </c>
      <c r="H33" s="252"/>
      <c r="I33" s="282">
        <v>146.19</v>
      </c>
      <c r="J33" s="252"/>
      <c r="K33" s="198">
        <v>0</v>
      </c>
      <c r="L33" s="261">
        <v>2610.9940277599999</v>
      </c>
      <c r="M33" s="261">
        <v>478.96319958999999</v>
      </c>
      <c r="N33" s="261">
        <v>0</v>
      </c>
      <c r="O33" s="261">
        <v>0</v>
      </c>
      <c r="P33" s="261">
        <v>1553.672292</v>
      </c>
      <c r="Q33" s="261">
        <v>0</v>
      </c>
      <c r="R33" s="261">
        <v>0</v>
      </c>
      <c r="S33" s="261">
        <v>0</v>
      </c>
      <c r="T33" s="261">
        <v>847.5</v>
      </c>
      <c r="U33" s="261">
        <v>0</v>
      </c>
      <c r="V33" s="261">
        <v>5905.7348539300001</v>
      </c>
      <c r="W33" s="261">
        <v>0</v>
      </c>
      <c r="X33" s="261">
        <v>2610.9940277599999</v>
      </c>
      <c r="Y33" s="261">
        <v>1553.672292</v>
      </c>
      <c r="Z33" s="261">
        <v>847.5</v>
      </c>
      <c r="AA33" s="261">
        <v>735.83500000000004</v>
      </c>
      <c r="AB33" s="199">
        <v>0</v>
      </c>
      <c r="AC33" s="253"/>
      <c r="AD33" s="267">
        <v>-2610.9940277599999</v>
      </c>
      <c r="AE33" s="253">
        <f t="shared" si="6"/>
        <v>0</v>
      </c>
      <c r="AF33" s="253">
        <f t="shared" si="7"/>
        <v>2610.9940277599999</v>
      </c>
      <c r="AG33" s="253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0">
        <f t="shared" si="1"/>
        <v>6365.9470502499998</v>
      </c>
      <c r="D34" s="260">
        <f t="shared" si="2"/>
        <v>2600.5208989100001</v>
      </c>
      <c r="E34" s="260">
        <f t="shared" si="3"/>
        <v>6365.9470502499998</v>
      </c>
      <c r="F34" s="252">
        <f t="shared" si="4"/>
        <v>131.571</v>
      </c>
      <c r="G34" s="252">
        <f t="shared" si="5"/>
        <v>160.809</v>
      </c>
      <c r="H34" s="252"/>
      <c r="I34" s="282">
        <v>146.19</v>
      </c>
      <c r="J34" s="252"/>
      <c r="K34" s="198">
        <v>0</v>
      </c>
      <c r="L34" s="261">
        <v>2600.5208989100001</v>
      </c>
      <c r="M34" s="261">
        <v>441.42008299999998</v>
      </c>
      <c r="N34" s="261">
        <v>0</v>
      </c>
      <c r="O34" s="261">
        <v>0</v>
      </c>
      <c r="P34" s="261">
        <v>1553.672292</v>
      </c>
      <c r="Q34" s="261">
        <v>0</v>
      </c>
      <c r="R34" s="261">
        <v>0</v>
      </c>
      <c r="S34" s="261">
        <v>0</v>
      </c>
      <c r="T34" s="261">
        <v>847.5</v>
      </c>
      <c r="U34" s="261">
        <v>0</v>
      </c>
      <c r="V34" s="261">
        <v>5924.5269672499999</v>
      </c>
      <c r="W34" s="261">
        <v>0</v>
      </c>
      <c r="X34" s="261">
        <v>2600.5208989100001</v>
      </c>
      <c r="Y34" s="261">
        <v>1553.672292</v>
      </c>
      <c r="Z34" s="261">
        <v>847.5</v>
      </c>
      <c r="AA34" s="261">
        <v>735.83500000000004</v>
      </c>
      <c r="AB34" s="199">
        <v>0</v>
      </c>
      <c r="AC34" s="253"/>
      <c r="AD34" s="267">
        <v>-2600.5208989100001</v>
      </c>
      <c r="AE34" s="253">
        <f t="shared" si="6"/>
        <v>0</v>
      </c>
      <c r="AF34" s="253">
        <f t="shared" si="7"/>
        <v>2600.5208989100001</v>
      </c>
      <c r="AG34" s="253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0">
        <f t="shared" si="1"/>
        <v>7402.1092939099999</v>
      </c>
      <c r="D35" s="260">
        <f t="shared" si="2"/>
        <v>3644.9610170000001</v>
      </c>
      <c r="E35" s="260">
        <f t="shared" si="3"/>
        <v>7402.1092939099999</v>
      </c>
      <c r="F35" s="252">
        <f t="shared" si="4"/>
        <v>131.589</v>
      </c>
      <c r="G35" s="252">
        <f t="shared" si="5"/>
        <v>160.83100000000002</v>
      </c>
      <c r="H35" s="252"/>
      <c r="I35" s="282">
        <v>146.21</v>
      </c>
      <c r="J35" s="252"/>
      <c r="K35" s="198">
        <v>0</v>
      </c>
      <c r="L35" s="261">
        <v>3644.9610170000001</v>
      </c>
      <c r="M35" s="261">
        <v>693.00008300000002</v>
      </c>
      <c r="N35" s="261">
        <v>0</v>
      </c>
      <c r="O35" s="261">
        <v>0</v>
      </c>
      <c r="P35" s="261">
        <v>1553.672292</v>
      </c>
      <c r="Q35" s="261">
        <v>0</v>
      </c>
      <c r="R35" s="261">
        <v>0</v>
      </c>
      <c r="S35" s="261">
        <v>0</v>
      </c>
      <c r="T35" s="261">
        <v>847.5</v>
      </c>
      <c r="U35" s="261">
        <v>0</v>
      </c>
      <c r="V35" s="261">
        <v>6709.10921091</v>
      </c>
      <c r="W35" s="261">
        <v>0</v>
      </c>
      <c r="X35" s="261">
        <v>3644.9610170000001</v>
      </c>
      <c r="Y35" s="261">
        <v>1553.672292</v>
      </c>
      <c r="Z35" s="261">
        <v>847.5</v>
      </c>
      <c r="AA35" s="261">
        <v>735.83500000000004</v>
      </c>
      <c r="AB35" s="199">
        <v>0</v>
      </c>
      <c r="AC35" s="253"/>
      <c r="AD35" s="267">
        <v>-3644.9610170000001</v>
      </c>
      <c r="AE35" s="253">
        <f t="shared" si="6"/>
        <v>0</v>
      </c>
      <c r="AF35" s="253">
        <f t="shared" si="7"/>
        <v>3644.9610170000001</v>
      </c>
      <c r="AG35" s="253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0">
        <f t="shared" si="1"/>
        <v>8447.0092939099995</v>
      </c>
      <c r="D36" s="260">
        <f t="shared" si="2"/>
        <v>4689.8610170000002</v>
      </c>
      <c r="E36" s="260">
        <f t="shared" si="3"/>
        <v>8447.0092939099995</v>
      </c>
      <c r="F36" s="252">
        <f t="shared" si="4"/>
        <v>131.589</v>
      </c>
      <c r="G36" s="252">
        <f t="shared" si="5"/>
        <v>160.83100000000002</v>
      </c>
      <c r="H36" s="252"/>
      <c r="I36" s="282">
        <v>146.21</v>
      </c>
      <c r="J36" s="252"/>
      <c r="K36" s="198">
        <v>0</v>
      </c>
      <c r="L36" s="261">
        <v>4689.8610170000002</v>
      </c>
      <c r="M36" s="261">
        <v>944.58008299999995</v>
      </c>
      <c r="N36" s="261">
        <v>0</v>
      </c>
      <c r="O36" s="261">
        <v>0</v>
      </c>
      <c r="P36" s="261">
        <v>1553.672292</v>
      </c>
      <c r="Q36" s="261">
        <v>0</v>
      </c>
      <c r="R36" s="261">
        <v>104.83033991000001</v>
      </c>
      <c r="S36" s="261">
        <v>0</v>
      </c>
      <c r="T36" s="261">
        <v>847.5</v>
      </c>
      <c r="U36" s="261">
        <v>0</v>
      </c>
      <c r="V36" s="261">
        <v>7397.5988710000001</v>
      </c>
      <c r="W36" s="261">
        <v>0</v>
      </c>
      <c r="X36" s="261">
        <v>4689.8610170000002</v>
      </c>
      <c r="Y36" s="261">
        <v>1553.672292</v>
      </c>
      <c r="Z36" s="261">
        <v>847.5</v>
      </c>
      <c r="AA36" s="261">
        <v>735.83500000000004</v>
      </c>
      <c r="AB36" s="199">
        <v>0</v>
      </c>
      <c r="AC36" s="253"/>
      <c r="AD36" s="267">
        <v>-4689.8610170000002</v>
      </c>
      <c r="AE36" s="253">
        <f t="shared" si="6"/>
        <v>0</v>
      </c>
      <c r="AF36" s="253">
        <f t="shared" si="7"/>
        <v>4689.8610170000002</v>
      </c>
      <c r="AG36" s="253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0">
        <f t="shared" si="1"/>
        <v>9491.909293910001</v>
      </c>
      <c r="D37" s="260">
        <f t="shared" si="2"/>
        <v>5734.7610169999998</v>
      </c>
      <c r="E37" s="260">
        <f t="shared" si="3"/>
        <v>9491.909293910001</v>
      </c>
      <c r="F37" s="252">
        <f t="shared" si="4"/>
        <v>131.589</v>
      </c>
      <c r="G37" s="252">
        <f t="shared" si="5"/>
        <v>160.83100000000002</v>
      </c>
      <c r="H37" s="252"/>
      <c r="I37" s="282">
        <v>146.21</v>
      </c>
      <c r="J37" s="252"/>
      <c r="K37" s="198">
        <v>0</v>
      </c>
      <c r="L37" s="261">
        <v>5734.7610169999998</v>
      </c>
      <c r="M37" s="261">
        <v>1196.160083</v>
      </c>
      <c r="N37" s="261">
        <v>0</v>
      </c>
      <c r="O37" s="261">
        <v>0</v>
      </c>
      <c r="P37" s="261">
        <v>1553.672292</v>
      </c>
      <c r="Q37" s="261">
        <v>0</v>
      </c>
      <c r="R37" s="261">
        <v>898.15033990999996</v>
      </c>
      <c r="S37" s="261">
        <v>0</v>
      </c>
      <c r="T37" s="261">
        <v>847.5</v>
      </c>
      <c r="U37" s="261">
        <v>0</v>
      </c>
      <c r="V37" s="261">
        <v>7397.5988710000001</v>
      </c>
      <c r="W37" s="261">
        <v>0</v>
      </c>
      <c r="X37" s="261">
        <v>5734.7610169999998</v>
      </c>
      <c r="Y37" s="261">
        <v>1553.672292</v>
      </c>
      <c r="Z37" s="261">
        <v>847.5</v>
      </c>
      <c r="AA37" s="261">
        <v>735.83500000000004</v>
      </c>
      <c r="AB37" s="199">
        <v>0</v>
      </c>
      <c r="AC37" s="253"/>
      <c r="AD37" s="267">
        <v>-5734.7610169999998</v>
      </c>
      <c r="AE37" s="253">
        <f t="shared" si="6"/>
        <v>0</v>
      </c>
      <c r="AF37" s="253">
        <f t="shared" si="7"/>
        <v>5734.7610169999998</v>
      </c>
      <c r="AG37" s="253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0">
        <f t="shared" si="1"/>
        <v>10116.525395000001</v>
      </c>
      <c r="D38" s="260">
        <f t="shared" si="2"/>
        <v>6779.6610170000004</v>
      </c>
      <c r="E38" s="260">
        <f t="shared" si="3"/>
        <v>10116.525395000001</v>
      </c>
      <c r="F38" s="252">
        <f t="shared" si="4"/>
        <v>1.0465714285714287</v>
      </c>
      <c r="G38" s="252">
        <f t="shared" si="5"/>
        <v>1.2791428571428574</v>
      </c>
      <c r="H38" s="252"/>
      <c r="I38" s="282">
        <v>1.162857142857143</v>
      </c>
      <c r="J38" s="252"/>
      <c r="K38" s="198">
        <v>0</v>
      </c>
      <c r="L38" s="261">
        <v>6779.6610170000004</v>
      </c>
      <c r="M38" s="261">
        <v>1447.7400829999999</v>
      </c>
      <c r="N38" s="261">
        <v>0</v>
      </c>
      <c r="O38" s="261">
        <v>0</v>
      </c>
      <c r="P38" s="261">
        <v>1553.672292</v>
      </c>
      <c r="Q38" s="261">
        <v>0</v>
      </c>
      <c r="R38" s="261">
        <v>1271.1864410000001</v>
      </c>
      <c r="S38" s="261">
        <v>0</v>
      </c>
      <c r="T38" s="261">
        <v>847.5</v>
      </c>
      <c r="U38" s="261">
        <v>0</v>
      </c>
      <c r="V38" s="261">
        <v>7397.5988710000001</v>
      </c>
      <c r="W38" s="261">
        <v>0</v>
      </c>
      <c r="X38" s="261">
        <v>6779.6610170000004</v>
      </c>
      <c r="Y38" s="261">
        <v>1553.672292</v>
      </c>
      <c r="Z38" s="261">
        <v>847.5</v>
      </c>
      <c r="AA38" s="261">
        <v>735.83500000000004</v>
      </c>
      <c r="AB38" s="199">
        <v>420.28389891</v>
      </c>
      <c r="AC38" s="253"/>
      <c r="AD38" s="267">
        <v>-6779.6610170000004</v>
      </c>
      <c r="AE38" s="253">
        <f t="shared" si="6"/>
        <v>0</v>
      </c>
      <c r="AF38" s="253">
        <f t="shared" si="7"/>
        <v>6779.6610170000004</v>
      </c>
      <c r="AG38" s="253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0">
        <f t="shared" si="1"/>
        <v>10116.525395000001</v>
      </c>
      <c r="D39" s="260">
        <f t="shared" si="2"/>
        <v>6779.6610170000004</v>
      </c>
      <c r="E39" s="260">
        <f t="shared" si="3"/>
        <v>10116.525395000001</v>
      </c>
      <c r="F39" s="252">
        <f t="shared" si="4"/>
        <v>0.1465714285714286</v>
      </c>
      <c r="G39" s="252">
        <f t="shared" si="5"/>
        <v>0.17914285714285719</v>
      </c>
      <c r="H39" s="252"/>
      <c r="I39" s="282">
        <v>0.16285714285714289</v>
      </c>
      <c r="J39" s="252"/>
      <c r="K39" s="198">
        <v>0</v>
      </c>
      <c r="L39" s="261">
        <v>6779.6610170000004</v>
      </c>
      <c r="M39" s="261">
        <v>1447.7400829999999</v>
      </c>
      <c r="N39" s="261">
        <v>0</v>
      </c>
      <c r="O39" s="261">
        <v>0</v>
      </c>
      <c r="P39" s="261">
        <v>1553.672292</v>
      </c>
      <c r="Q39" s="261">
        <v>0</v>
      </c>
      <c r="R39" s="261">
        <v>1271.1864410000001</v>
      </c>
      <c r="S39" s="261">
        <v>0</v>
      </c>
      <c r="T39" s="261">
        <v>847.5</v>
      </c>
      <c r="U39" s="261">
        <v>0</v>
      </c>
      <c r="V39" s="261">
        <v>7397.5988710000001</v>
      </c>
      <c r="W39" s="261">
        <v>0</v>
      </c>
      <c r="X39" s="261">
        <v>6779.6610170000004</v>
      </c>
      <c r="Y39" s="261">
        <v>1553.672292</v>
      </c>
      <c r="Z39" s="261">
        <v>847.5</v>
      </c>
      <c r="AA39" s="261">
        <v>735.83500000000004</v>
      </c>
      <c r="AB39" s="199">
        <v>428.56177332999999</v>
      </c>
      <c r="AC39" s="253"/>
      <c r="AD39" s="267">
        <v>-6779.6610170000004</v>
      </c>
      <c r="AE39" s="253">
        <f t="shared" si="6"/>
        <v>0</v>
      </c>
      <c r="AF39" s="253">
        <f t="shared" si="7"/>
        <v>6779.6610170000004</v>
      </c>
      <c r="AG39" s="253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0">
        <f t="shared" si="1"/>
        <v>10116.525395000001</v>
      </c>
      <c r="D40" s="260">
        <f t="shared" si="2"/>
        <v>6779.6610170000004</v>
      </c>
      <c r="E40" s="260">
        <f t="shared" si="3"/>
        <v>10116.525395000001</v>
      </c>
      <c r="F40" s="252">
        <f t="shared" si="4"/>
        <v>0.1465714285714286</v>
      </c>
      <c r="G40" s="252">
        <f t="shared" si="5"/>
        <v>0.17914285714285719</v>
      </c>
      <c r="H40" s="252"/>
      <c r="I40" s="282">
        <v>0.16285714285714289</v>
      </c>
      <c r="J40" s="252"/>
      <c r="K40" s="198">
        <v>0</v>
      </c>
      <c r="L40" s="261">
        <v>6779.6610170000004</v>
      </c>
      <c r="M40" s="261">
        <v>1447.7400829999999</v>
      </c>
      <c r="N40" s="261">
        <v>0</v>
      </c>
      <c r="O40" s="261">
        <v>0</v>
      </c>
      <c r="P40" s="261">
        <v>702.95252817000005</v>
      </c>
      <c r="Q40" s="261">
        <v>0</v>
      </c>
      <c r="R40" s="261">
        <v>1271.1864410000001</v>
      </c>
      <c r="S40" s="261">
        <v>0</v>
      </c>
      <c r="T40" s="261">
        <v>847.5</v>
      </c>
      <c r="U40" s="261">
        <v>0</v>
      </c>
      <c r="V40" s="261">
        <v>7397.5988710000001</v>
      </c>
      <c r="W40" s="261">
        <v>0</v>
      </c>
      <c r="X40" s="261">
        <v>6779.6610170000004</v>
      </c>
      <c r="Y40" s="261">
        <v>702.95252817000005</v>
      </c>
      <c r="Z40" s="261">
        <v>847.5</v>
      </c>
      <c r="AA40" s="261">
        <v>735.83500000000004</v>
      </c>
      <c r="AB40" s="199">
        <v>436.83964775999999</v>
      </c>
      <c r="AC40" s="253"/>
      <c r="AD40" s="267">
        <v>-6779.6610170000004</v>
      </c>
      <c r="AE40" s="253">
        <f t="shared" si="6"/>
        <v>0</v>
      </c>
      <c r="AF40" s="253">
        <f t="shared" si="7"/>
        <v>6779.6610170000004</v>
      </c>
      <c r="AG40" s="253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0">
        <f t="shared" si="1"/>
        <v>10116.525395000001</v>
      </c>
      <c r="D41" s="260">
        <f t="shared" si="2"/>
        <v>6779.6610170000004</v>
      </c>
      <c r="E41" s="260">
        <f t="shared" si="3"/>
        <v>10116.525395000001</v>
      </c>
      <c r="F41" s="252">
        <f t="shared" si="4"/>
        <v>0.1465714285714286</v>
      </c>
      <c r="G41" s="252">
        <f t="shared" si="5"/>
        <v>0.17914285714285719</v>
      </c>
      <c r="H41" s="252"/>
      <c r="I41" s="282">
        <v>0.16285714285714289</v>
      </c>
      <c r="J41" s="252"/>
      <c r="K41" s="198">
        <v>0</v>
      </c>
      <c r="L41" s="261">
        <v>6779.6610170000004</v>
      </c>
      <c r="M41" s="261">
        <v>1447.7400829999999</v>
      </c>
      <c r="N41" s="261">
        <v>0</v>
      </c>
      <c r="O41" s="261">
        <v>0</v>
      </c>
      <c r="P41" s="261">
        <v>1492.3400330899999</v>
      </c>
      <c r="Q41" s="261">
        <v>0</v>
      </c>
      <c r="R41" s="261">
        <v>1271.1864410000001</v>
      </c>
      <c r="S41" s="261">
        <v>0</v>
      </c>
      <c r="T41" s="261">
        <v>847.5</v>
      </c>
      <c r="U41" s="261">
        <v>0</v>
      </c>
      <c r="V41" s="261">
        <v>7397.5988710000001</v>
      </c>
      <c r="W41" s="261">
        <v>0</v>
      </c>
      <c r="X41" s="261">
        <v>6779.6610170000004</v>
      </c>
      <c r="Y41" s="261">
        <v>1492.3400330899999</v>
      </c>
      <c r="Z41" s="261">
        <v>847.5</v>
      </c>
      <c r="AA41" s="261">
        <v>735.83500000000004</v>
      </c>
      <c r="AB41" s="199">
        <v>436.83964775999999</v>
      </c>
      <c r="AC41" s="253"/>
      <c r="AD41" s="267">
        <v>-6779.6610170000004</v>
      </c>
      <c r="AE41" s="253">
        <f t="shared" si="6"/>
        <v>0</v>
      </c>
      <c r="AF41" s="253">
        <f t="shared" si="7"/>
        <v>6779.6610170000004</v>
      </c>
      <c r="AG41" s="253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0">
        <f t="shared" si="1"/>
        <v>10116.525395000001</v>
      </c>
      <c r="D42" s="260">
        <f t="shared" si="2"/>
        <v>6779.6610170000004</v>
      </c>
      <c r="E42" s="260">
        <f t="shared" si="3"/>
        <v>10116.525395000001</v>
      </c>
      <c r="F42" s="252">
        <f t="shared" si="4"/>
        <v>0.1465714285714286</v>
      </c>
      <c r="G42" s="252">
        <f t="shared" si="5"/>
        <v>0.17914285714285719</v>
      </c>
      <c r="H42" s="252"/>
      <c r="I42" s="282">
        <v>0.16285714285714289</v>
      </c>
      <c r="J42" s="252"/>
      <c r="K42" s="198">
        <v>0</v>
      </c>
      <c r="L42" s="261">
        <v>6779.6610170000004</v>
      </c>
      <c r="M42" s="261">
        <v>1447.7400829999999</v>
      </c>
      <c r="N42" s="261">
        <v>0</v>
      </c>
      <c r="O42" s="261">
        <v>0</v>
      </c>
      <c r="P42" s="261">
        <v>1553.672292</v>
      </c>
      <c r="Q42" s="261">
        <v>0</v>
      </c>
      <c r="R42" s="261">
        <v>1271.1864410000001</v>
      </c>
      <c r="S42" s="261">
        <v>0</v>
      </c>
      <c r="T42" s="261">
        <v>847.5</v>
      </c>
      <c r="U42" s="261">
        <v>0</v>
      </c>
      <c r="V42" s="261">
        <v>7397.5988710000001</v>
      </c>
      <c r="W42" s="261">
        <v>0</v>
      </c>
      <c r="X42" s="261">
        <v>6779.6610170000004</v>
      </c>
      <c r="Y42" s="261">
        <v>1553.672292</v>
      </c>
      <c r="Z42" s="261">
        <v>847.5</v>
      </c>
      <c r="AA42" s="261">
        <v>735.83500000000004</v>
      </c>
      <c r="AB42" s="199">
        <v>428.56177332999999</v>
      </c>
      <c r="AC42" s="253"/>
      <c r="AD42" s="267">
        <v>-6779.6610170000004</v>
      </c>
      <c r="AE42" s="253">
        <f t="shared" si="6"/>
        <v>0</v>
      </c>
      <c r="AF42" s="253">
        <f t="shared" si="7"/>
        <v>6779.6610170000004</v>
      </c>
      <c r="AG42" s="253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0">
        <f t="shared" si="1"/>
        <v>9747.421789</v>
      </c>
      <c r="D43" s="260">
        <f t="shared" si="2"/>
        <v>5990.2735120899997</v>
      </c>
      <c r="E43" s="260">
        <f t="shared" si="3"/>
        <v>9747.421789</v>
      </c>
      <c r="F43" s="252">
        <f t="shared" si="4"/>
        <v>0.1465714285714286</v>
      </c>
      <c r="G43" s="252">
        <f t="shared" si="5"/>
        <v>0.17914285714285719</v>
      </c>
      <c r="H43" s="252"/>
      <c r="I43" s="282">
        <v>0.16285714285714289</v>
      </c>
      <c r="J43" s="252"/>
      <c r="K43" s="198">
        <v>0</v>
      </c>
      <c r="L43" s="261">
        <v>5990.2735120899997</v>
      </c>
      <c r="M43" s="261">
        <v>1196.160083</v>
      </c>
      <c r="N43" s="261">
        <v>0</v>
      </c>
      <c r="O43" s="261">
        <v>0</v>
      </c>
      <c r="P43" s="261">
        <v>1553.672292</v>
      </c>
      <c r="Q43" s="261">
        <v>0</v>
      </c>
      <c r="R43" s="261">
        <v>1153.6628350000001</v>
      </c>
      <c r="S43" s="261">
        <v>0</v>
      </c>
      <c r="T43" s="261">
        <v>847.5</v>
      </c>
      <c r="U43" s="261">
        <v>0</v>
      </c>
      <c r="V43" s="261">
        <v>7397.5988710000001</v>
      </c>
      <c r="W43" s="261">
        <v>0</v>
      </c>
      <c r="X43" s="261">
        <v>5990.2735120899997</v>
      </c>
      <c r="Y43" s="261">
        <v>1553.672292</v>
      </c>
      <c r="Z43" s="261">
        <v>847.5</v>
      </c>
      <c r="AA43" s="261">
        <v>735.83500000000004</v>
      </c>
      <c r="AB43" s="199">
        <v>0</v>
      </c>
      <c r="AC43" s="253"/>
      <c r="AD43" s="267">
        <v>-5990.2735120899997</v>
      </c>
      <c r="AE43" s="253">
        <f t="shared" si="6"/>
        <v>0</v>
      </c>
      <c r="AF43" s="253">
        <f t="shared" si="7"/>
        <v>5990.2735120899997</v>
      </c>
      <c r="AG43" s="253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0">
        <f t="shared" si="1"/>
        <v>8702.5217890000004</v>
      </c>
      <c r="D44" s="260">
        <f t="shared" si="2"/>
        <v>4945.3735120900001</v>
      </c>
      <c r="E44" s="260">
        <f t="shared" si="3"/>
        <v>8702.5217890000004</v>
      </c>
      <c r="F44" s="252">
        <f t="shared" si="4"/>
        <v>1.0465714285714287</v>
      </c>
      <c r="G44" s="252">
        <f t="shared" si="5"/>
        <v>1.2791428571428574</v>
      </c>
      <c r="H44" s="252"/>
      <c r="I44" s="282">
        <v>1.162857142857143</v>
      </c>
      <c r="J44" s="252"/>
      <c r="K44" s="198">
        <v>0</v>
      </c>
      <c r="L44" s="261">
        <v>4945.3735120900001</v>
      </c>
      <c r="M44" s="261">
        <v>944.58008299999995</v>
      </c>
      <c r="N44" s="261">
        <v>0</v>
      </c>
      <c r="O44" s="261">
        <v>0</v>
      </c>
      <c r="P44" s="261">
        <v>1553.672292</v>
      </c>
      <c r="Q44" s="261">
        <v>0</v>
      </c>
      <c r="R44" s="261">
        <v>360.34283499999998</v>
      </c>
      <c r="S44" s="261">
        <v>0</v>
      </c>
      <c r="T44" s="261">
        <v>847.5</v>
      </c>
      <c r="U44" s="261">
        <v>0</v>
      </c>
      <c r="V44" s="261">
        <v>7397.5988710000001</v>
      </c>
      <c r="W44" s="261">
        <v>0</v>
      </c>
      <c r="X44" s="261">
        <v>4945.3735120900001</v>
      </c>
      <c r="Y44" s="261">
        <v>1553.672292</v>
      </c>
      <c r="Z44" s="261">
        <v>847.5</v>
      </c>
      <c r="AA44" s="261">
        <v>735.83500000000004</v>
      </c>
      <c r="AB44" s="199">
        <v>0</v>
      </c>
      <c r="AC44" s="253"/>
      <c r="AD44" s="267">
        <v>-4945.3735120900001</v>
      </c>
      <c r="AE44" s="253">
        <f t="shared" si="6"/>
        <v>0</v>
      </c>
      <c r="AF44" s="253">
        <f t="shared" si="7"/>
        <v>4945.3735120900001</v>
      </c>
      <c r="AG44" s="253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0">
        <f t="shared" si="1"/>
        <v>7657.6217890000007</v>
      </c>
      <c r="D45" s="260">
        <f t="shared" si="2"/>
        <v>3900.47351209</v>
      </c>
      <c r="E45" s="260">
        <f t="shared" si="3"/>
        <v>7657.6217890000007</v>
      </c>
      <c r="F45" s="252">
        <f t="shared" si="4"/>
        <v>131.589</v>
      </c>
      <c r="G45" s="252">
        <f t="shared" si="5"/>
        <v>160.83100000000002</v>
      </c>
      <c r="H45" s="252"/>
      <c r="I45" s="282">
        <v>146.21</v>
      </c>
      <c r="J45" s="252"/>
      <c r="K45" s="198">
        <v>0</v>
      </c>
      <c r="L45" s="261">
        <v>3900.47351209</v>
      </c>
      <c r="M45" s="261">
        <v>806.43605032000005</v>
      </c>
      <c r="N45" s="261">
        <v>0</v>
      </c>
      <c r="O45" s="261">
        <v>0</v>
      </c>
      <c r="P45" s="261">
        <v>1553.672292</v>
      </c>
      <c r="Q45" s="261">
        <v>0</v>
      </c>
      <c r="R45" s="261">
        <v>0</v>
      </c>
      <c r="S45" s="261">
        <v>0</v>
      </c>
      <c r="T45" s="261">
        <v>847.5</v>
      </c>
      <c r="U45" s="261">
        <v>0</v>
      </c>
      <c r="V45" s="261">
        <v>6851.1857386800002</v>
      </c>
      <c r="W45" s="261">
        <v>0</v>
      </c>
      <c r="X45" s="261">
        <v>3900.47351209</v>
      </c>
      <c r="Y45" s="261">
        <v>1553.672292</v>
      </c>
      <c r="Z45" s="261">
        <v>847.5</v>
      </c>
      <c r="AA45" s="261">
        <v>735.83500000000004</v>
      </c>
      <c r="AB45" s="199">
        <v>0</v>
      </c>
      <c r="AC45" s="253"/>
      <c r="AD45" s="267">
        <v>-3900.47351209</v>
      </c>
      <c r="AE45" s="253">
        <f t="shared" si="6"/>
        <v>0</v>
      </c>
      <c r="AF45" s="253">
        <f t="shared" si="7"/>
        <v>3900.47351209</v>
      </c>
      <c r="AG45" s="253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0">
        <f t="shared" si="1"/>
        <v>6621.4595453400007</v>
      </c>
      <c r="D46" s="260">
        <f t="shared" si="2"/>
        <v>2856.033394</v>
      </c>
      <c r="E46" s="260">
        <f t="shared" si="3"/>
        <v>6621.4595453400007</v>
      </c>
      <c r="F46" s="252">
        <f t="shared" si="4"/>
        <v>131.589</v>
      </c>
      <c r="G46" s="252">
        <f t="shared" si="5"/>
        <v>160.83100000000002</v>
      </c>
      <c r="H46" s="252"/>
      <c r="I46" s="282">
        <v>146.21</v>
      </c>
      <c r="J46" s="252"/>
      <c r="K46" s="198">
        <v>0</v>
      </c>
      <c r="L46" s="261">
        <v>2856.033394</v>
      </c>
      <c r="M46" s="261">
        <v>657.97380666000004</v>
      </c>
      <c r="N46" s="261">
        <v>0</v>
      </c>
      <c r="O46" s="261">
        <v>0</v>
      </c>
      <c r="P46" s="261">
        <v>1553.672292</v>
      </c>
      <c r="Q46" s="261">
        <v>0</v>
      </c>
      <c r="R46" s="261">
        <v>0</v>
      </c>
      <c r="S46" s="261">
        <v>0</v>
      </c>
      <c r="T46" s="261">
        <v>847.5</v>
      </c>
      <c r="U46" s="261">
        <v>0</v>
      </c>
      <c r="V46" s="261">
        <v>5963.4857386800004</v>
      </c>
      <c r="W46" s="261">
        <v>0</v>
      </c>
      <c r="X46" s="261">
        <v>2856.033394</v>
      </c>
      <c r="Y46" s="261">
        <v>1553.672292</v>
      </c>
      <c r="Z46" s="261">
        <v>847.5</v>
      </c>
      <c r="AA46" s="261">
        <v>735.83500000000004</v>
      </c>
      <c r="AB46" s="199">
        <v>0</v>
      </c>
      <c r="AC46" s="253"/>
      <c r="AD46" s="267">
        <v>-2856.033394</v>
      </c>
      <c r="AE46" s="253">
        <f t="shared" si="6"/>
        <v>0</v>
      </c>
      <c r="AF46" s="253">
        <f t="shared" si="7"/>
        <v>2856.033394</v>
      </c>
      <c r="AG46" s="253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0">
        <f t="shared" si="1"/>
        <v>5585.2973016700007</v>
      </c>
      <c r="D47" s="260">
        <f t="shared" si="2"/>
        <v>1811.5932759100001</v>
      </c>
      <c r="E47" s="260">
        <f t="shared" si="3"/>
        <v>5585.2973016700007</v>
      </c>
      <c r="F47" s="252">
        <f t="shared" si="4"/>
        <v>131.571</v>
      </c>
      <c r="G47" s="252">
        <f t="shared" si="5"/>
        <v>160.809</v>
      </c>
      <c r="H47" s="252"/>
      <c r="I47" s="282">
        <v>146.19</v>
      </c>
      <c r="J47" s="252"/>
      <c r="K47" s="198">
        <v>0</v>
      </c>
      <c r="L47" s="261">
        <v>1811.5932759100001</v>
      </c>
      <c r="M47" s="261">
        <v>406.39380666</v>
      </c>
      <c r="N47" s="261">
        <v>0</v>
      </c>
      <c r="O47" s="261">
        <v>0</v>
      </c>
      <c r="P47" s="261">
        <v>1553.672292</v>
      </c>
      <c r="Q47" s="261">
        <v>0</v>
      </c>
      <c r="R47" s="261">
        <v>0</v>
      </c>
      <c r="S47" s="261">
        <v>0</v>
      </c>
      <c r="T47" s="261">
        <v>847.5</v>
      </c>
      <c r="U47" s="261">
        <v>0</v>
      </c>
      <c r="V47" s="261">
        <v>5178.9034950100004</v>
      </c>
      <c r="W47" s="261">
        <v>0</v>
      </c>
      <c r="X47" s="261">
        <v>1811.5932759100001</v>
      </c>
      <c r="Y47" s="261">
        <v>1553.672292</v>
      </c>
      <c r="Z47" s="261">
        <v>847.5</v>
      </c>
      <c r="AA47" s="261">
        <v>735.83500000000004</v>
      </c>
      <c r="AB47" s="199">
        <v>0</v>
      </c>
      <c r="AC47" s="253"/>
      <c r="AD47" s="267">
        <v>-1811.5932759100001</v>
      </c>
      <c r="AE47" s="253">
        <f t="shared" si="6"/>
        <v>0</v>
      </c>
      <c r="AF47" s="253">
        <f t="shared" si="7"/>
        <v>1811.5932759100001</v>
      </c>
      <c r="AG47" s="253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0">
        <f t="shared" si="1"/>
        <v>4549.1350580100006</v>
      </c>
      <c r="D48" s="260">
        <f t="shared" si="2"/>
        <v>767.15315782000005</v>
      </c>
      <c r="E48" s="260">
        <f t="shared" si="3"/>
        <v>4549.1350580100006</v>
      </c>
      <c r="F48" s="252">
        <f t="shared" si="4"/>
        <v>66.339000000000013</v>
      </c>
      <c r="G48" s="252">
        <f t="shared" si="5"/>
        <v>81.081000000000017</v>
      </c>
      <c r="H48" s="252"/>
      <c r="I48" s="282">
        <v>73.710000000000008</v>
      </c>
      <c r="J48" s="252"/>
      <c r="K48" s="198">
        <v>0</v>
      </c>
      <c r="L48" s="261">
        <v>767.15315782000005</v>
      </c>
      <c r="M48" s="261">
        <v>154.81380666000001</v>
      </c>
      <c r="N48" s="261">
        <v>0</v>
      </c>
      <c r="O48" s="261">
        <v>0</v>
      </c>
      <c r="P48" s="261">
        <v>1553.672292</v>
      </c>
      <c r="Q48" s="261">
        <v>0</v>
      </c>
      <c r="R48" s="261">
        <v>0</v>
      </c>
      <c r="S48" s="261">
        <v>0</v>
      </c>
      <c r="T48" s="261">
        <v>847.5</v>
      </c>
      <c r="U48" s="261">
        <v>0</v>
      </c>
      <c r="V48" s="261">
        <v>4394.3212513500002</v>
      </c>
      <c r="W48" s="261">
        <v>0</v>
      </c>
      <c r="X48" s="261">
        <v>767.15315782000005</v>
      </c>
      <c r="Y48" s="261">
        <v>1553.672292</v>
      </c>
      <c r="Z48" s="261">
        <v>847.5</v>
      </c>
      <c r="AA48" s="261">
        <v>735.83500000000004</v>
      </c>
      <c r="AB48" s="199">
        <v>0</v>
      </c>
      <c r="AC48" s="253"/>
      <c r="AD48" s="267">
        <v>-767.15315782000005</v>
      </c>
      <c r="AE48" s="253">
        <f t="shared" si="6"/>
        <v>0</v>
      </c>
      <c r="AF48" s="253">
        <f t="shared" si="7"/>
        <v>767.15315782000005</v>
      </c>
      <c r="AG48" s="253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0">
        <f t="shared" si="1"/>
        <v>4212.9697055799998</v>
      </c>
      <c r="D49" s="260">
        <f t="shared" si="2"/>
        <v>422.70993096000001</v>
      </c>
      <c r="E49" s="260">
        <f t="shared" si="3"/>
        <v>4212.9697055799998</v>
      </c>
      <c r="F49" s="252">
        <f t="shared" si="4"/>
        <v>66.339000000000013</v>
      </c>
      <c r="G49" s="252">
        <f t="shared" si="5"/>
        <v>81.081000000000017</v>
      </c>
      <c r="H49" s="252"/>
      <c r="I49" s="282">
        <v>73.710000000000008</v>
      </c>
      <c r="J49" s="252"/>
      <c r="K49" s="198">
        <v>0</v>
      </c>
      <c r="L49" s="261">
        <v>422.70993096000001</v>
      </c>
      <c r="M49" s="261">
        <v>406.39380666</v>
      </c>
      <c r="N49" s="261">
        <v>0</v>
      </c>
      <c r="O49" s="261">
        <v>0</v>
      </c>
      <c r="P49" s="261">
        <v>1553.672292</v>
      </c>
      <c r="Q49" s="261">
        <v>0</v>
      </c>
      <c r="R49" s="261">
        <v>0</v>
      </c>
      <c r="S49" s="261">
        <v>0</v>
      </c>
      <c r="T49" s="261">
        <v>847.5</v>
      </c>
      <c r="U49" s="261">
        <v>0</v>
      </c>
      <c r="V49" s="261">
        <v>3806.5758989199999</v>
      </c>
      <c r="W49" s="261">
        <v>0</v>
      </c>
      <c r="X49" s="261">
        <v>422.70993096000001</v>
      </c>
      <c r="Y49" s="261">
        <v>1553.672292</v>
      </c>
      <c r="Z49" s="261">
        <v>847.5</v>
      </c>
      <c r="AA49" s="261">
        <v>735.83500000000004</v>
      </c>
      <c r="AB49" s="199">
        <v>0</v>
      </c>
      <c r="AC49" s="253"/>
      <c r="AD49" s="267">
        <v>-422.70993096000001</v>
      </c>
      <c r="AE49" s="253">
        <f t="shared" si="6"/>
        <v>0</v>
      </c>
      <c r="AF49" s="253">
        <f t="shared" si="7"/>
        <v>422.70993096000001</v>
      </c>
      <c r="AG49" s="253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0">
        <f t="shared" si="1"/>
        <v>4121.6123030199997</v>
      </c>
      <c r="D50" s="260">
        <f t="shared" si="2"/>
        <v>323.07465397999999</v>
      </c>
      <c r="E50" s="260">
        <f t="shared" si="3"/>
        <v>4121.6123030199997</v>
      </c>
      <c r="F50" s="252">
        <f t="shared" si="4"/>
        <v>66.339000000000013</v>
      </c>
      <c r="G50" s="252">
        <f t="shared" si="5"/>
        <v>81.081000000000017</v>
      </c>
      <c r="H50" s="252"/>
      <c r="I50" s="282">
        <v>73.710000000000008</v>
      </c>
      <c r="J50" s="252"/>
      <c r="K50" s="198">
        <v>0</v>
      </c>
      <c r="L50" s="261">
        <v>323.07465397999999</v>
      </c>
      <c r="M50" s="261">
        <v>657.97380666000004</v>
      </c>
      <c r="N50" s="261">
        <v>0</v>
      </c>
      <c r="O50" s="261">
        <v>0</v>
      </c>
      <c r="P50" s="261">
        <v>1553.672292</v>
      </c>
      <c r="Q50" s="261">
        <v>0</v>
      </c>
      <c r="R50" s="261">
        <v>0</v>
      </c>
      <c r="S50" s="261">
        <v>0</v>
      </c>
      <c r="T50" s="261">
        <v>847.5</v>
      </c>
      <c r="U50" s="261">
        <v>0</v>
      </c>
      <c r="V50" s="261">
        <v>3463.6384963599999</v>
      </c>
      <c r="W50" s="261">
        <v>0</v>
      </c>
      <c r="X50" s="261">
        <v>323.07465397999999</v>
      </c>
      <c r="Y50" s="261">
        <v>1553.672292</v>
      </c>
      <c r="Z50" s="261">
        <v>847.5</v>
      </c>
      <c r="AA50" s="261">
        <v>735.83500000000004</v>
      </c>
      <c r="AB50" s="199">
        <v>0</v>
      </c>
      <c r="AC50" s="253"/>
      <c r="AD50" s="267">
        <v>-323.07465397999999</v>
      </c>
      <c r="AE50" s="253">
        <f t="shared" si="6"/>
        <v>0</v>
      </c>
      <c r="AF50" s="253">
        <f t="shared" si="7"/>
        <v>323.07465397999999</v>
      </c>
      <c r="AG50" s="253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0">
        <f t="shared" si="1"/>
        <v>3962.8825730200001</v>
      </c>
      <c r="D51" s="260">
        <f t="shared" si="2"/>
        <v>164.34492398</v>
      </c>
      <c r="E51" s="260">
        <f t="shared" si="3"/>
        <v>3962.8825730200001</v>
      </c>
      <c r="F51" s="252">
        <f t="shared" si="4"/>
        <v>66.339000000000013</v>
      </c>
      <c r="G51" s="252">
        <f t="shared" si="5"/>
        <v>81.081000000000017</v>
      </c>
      <c r="H51" s="252"/>
      <c r="I51" s="282">
        <v>73.710000000000008</v>
      </c>
      <c r="J51" s="252"/>
      <c r="K51" s="198">
        <v>0</v>
      </c>
      <c r="L51" s="261">
        <v>164.34492398</v>
      </c>
      <c r="M51" s="261">
        <v>406.39380666</v>
      </c>
      <c r="N51" s="261">
        <v>0</v>
      </c>
      <c r="O51" s="261">
        <v>0</v>
      </c>
      <c r="P51" s="261">
        <v>1553.672292</v>
      </c>
      <c r="Q51" s="261">
        <v>0</v>
      </c>
      <c r="R51" s="261">
        <v>0</v>
      </c>
      <c r="S51" s="261">
        <v>0</v>
      </c>
      <c r="T51" s="261">
        <v>847.5</v>
      </c>
      <c r="U51" s="261">
        <v>0</v>
      </c>
      <c r="V51" s="261">
        <v>3556.4887663600002</v>
      </c>
      <c r="W51" s="261">
        <v>0</v>
      </c>
      <c r="X51" s="261">
        <v>164.34492398</v>
      </c>
      <c r="Y51" s="261">
        <v>1553.672292</v>
      </c>
      <c r="Z51" s="261">
        <v>847.5</v>
      </c>
      <c r="AA51" s="261">
        <v>735.83500000000004</v>
      </c>
      <c r="AB51" s="199">
        <v>0</v>
      </c>
      <c r="AC51" s="253"/>
      <c r="AD51" s="267">
        <v>-164.34492398</v>
      </c>
      <c r="AE51" s="253">
        <f t="shared" si="6"/>
        <v>0</v>
      </c>
      <c r="AF51" s="253">
        <f t="shared" si="7"/>
        <v>164.34492398</v>
      </c>
      <c r="AG51" s="253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0">
        <f t="shared" si="1"/>
        <v>3973.4258349600004</v>
      </c>
      <c r="D52" s="260">
        <f t="shared" si="2"/>
        <v>174.87043702</v>
      </c>
      <c r="E52" s="260">
        <f t="shared" si="3"/>
        <v>3973.4258349600004</v>
      </c>
      <c r="F52" s="252">
        <f t="shared" si="4"/>
        <v>66.339000000000013</v>
      </c>
      <c r="G52" s="252">
        <f t="shared" si="5"/>
        <v>81.081000000000017</v>
      </c>
      <c r="H52" s="252"/>
      <c r="I52" s="282">
        <v>73.710000000000008</v>
      </c>
      <c r="J52" s="252"/>
      <c r="K52" s="198">
        <v>0</v>
      </c>
      <c r="L52" s="261">
        <v>174.87043702</v>
      </c>
      <c r="M52" s="261">
        <v>657.97380666000004</v>
      </c>
      <c r="N52" s="261">
        <v>0</v>
      </c>
      <c r="O52" s="261">
        <v>0</v>
      </c>
      <c r="P52" s="261">
        <v>1553.672292</v>
      </c>
      <c r="Q52" s="261">
        <v>0</v>
      </c>
      <c r="R52" s="261">
        <v>0</v>
      </c>
      <c r="S52" s="261">
        <v>0</v>
      </c>
      <c r="T52" s="261">
        <v>847.5</v>
      </c>
      <c r="U52" s="261">
        <v>0</v>
      </c>
      <c r="V52" s="261">
        <v>3315.4520283000002</v>
      </c>
      <c r="W52" s="261">
        <v>0</v>
      </c>
      <c r="X52" s="261">
        <v>174.87043702</v>
      </c>
      <c r="Y52" s="261">
        <v>1553.672292</v>
      </c>
      <c r="Z52" s="261">
        <v>847.5</v>
      </c>
      <c r="AA52" s="261">
        <v>735.83500000000004</v>
      </c>
      <c r="AB52" s="199">
        <v>0</v>
      </c>
      <c r="AC52" s="253"/>
      <c r="AD52" s="267">
        <v>-174.87043702</v>
      </c>
      <c r="AE52" s="253">
        <f t="shared" si="6"/>
        <v>0</v>
      </c>
      <c r="AF52" s="253">
        <f t="shared" si="7"/>
        <v>174.87043702</v>
      </c>
      <c r="AG52" s="253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0">
        <f t="shared" si="1"/>
        <v>4064.74461496</v>
      </c>
      <c r="D53" s="260">
        <f t="shared" si="2"/>
        <v>266.18921702</v>
      </c>
      <c r="E53" s="260">
        <f t="shared" si="3"/>
        <v>4064.74461496</v>
      </c>
      <c r="F53" s="252">
        <f t="shared" si="4"/>
        <v>66.339000000000013</v>
      </c>
      <c r="G53" s="252">
        <f t="shared" si="5"/>
        <v>81.081000000000017</v>
      </c>
      <c r="H53" s="252"/>
      <c r="I53" s="282">
        <v>73.710000000000008</v>
      </c>
      <c r="J53" s="252"/>
      <c r="K53" s="198">
        <v>0</v>
      </c>
      <c r="L53" s="261">
        <v>266.18921702</v>
      </c>
      <c r="M53" s="261">
        <v>406.39380666</v>
      </c>
      <c r="N53" s="261">
        <v>0</v>
      </c>
      <c r="O53" s="261">
        <v>0</v>
      </c>
      <c r="P53" s="261">
        <v>1553.672292</v>
      </c>
      <c r="Q53" s="261">
        <v>0</v>
      </c>
      <c r="R53" s="261">
        <v>0</v>
      </c>
      <c r="S53" s="261">
        <v>0</v>
      </c>
      <c r="T53" s="261">
        <v>847.5</v>
      </c>
      <c r="U53" s="261">
        <v>0</v>
      </c>
      <c r="V53" s="261">
        <v>3658.3508083000002</v>
      </c>
      <c r="W53" s="261">
        <v>0</v>
      </c>
      <c r="X53" s="261">
        <v>266.18921702</v>
      </c>
      <c r="Y53" s="261">
        <v>1553.672292</v>
      </c>
      <c r="Z53" s="261">
        <v>847.5</v>
      </c>
      <c r="AA53" s="261">
        <v>735.83500000000004</v>
      </c>
      <c r="AB53" s="199">
        <v>0</v>
      </c>
      <c r="AC53" s="253"/>
      <c r="AD53" s="267">
        <v>-266.18921702</v>
      </c>
      <c r="AE53" s="253">
        <f t="shared" si="6"/>
        <v>0</v>
      </c>
      <c r="AF53" s="253">
        <f t="shared" si="7"/>
        <v>266.18921702</v>
      </c>
      <c r="AG53" s="253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0">
        <f t="shared" si="1"/>
        <v>4157.1418849600004</v>
      </c>
      <c r="D54" s="260">
        <f t="shared" si="2"/>
        <v>358.58648701999999</v>
      </c>
      <c r="E54" s="260">
        <f t="shared" si="3"/>
        <v>4157.1418849600004</v>
      </c>
      <c r="F54" s="252">
        <f t="shared" si="4"/>
        <v>66.339000000000013</v>
      </c>
      <c r="G54" s="252">
        <f t="shared" si="5"/>
        <v>81.081000000000017</v>
      </c>
      <c r="H54" s="252"/>
      <c r="I54" s="282">
        <v>73.710000000000008</v>
      </c>
      <c r="J54" s="252"/>
      <c r="K54" s="198">
        <v>0</v>
      </c>
      <c r="L54" s="261">
        <v>358.58648701999999</v>
      </c>
      <c r="M54" s="261">
        <v>657.97380666000004</v>
      </c>
      <c r="N54" s="261">
        <v>0</v>
      </c>
      <c r="O54" s="261">
        <v>0</v>
      </c>
      <c r="P54" s="261">
        <v>1553.672292</v>
      </c>
      <c r="Q54" s="261">
        <v>0</v>
      </c>
      <c r="R54" s="261">
        <v>0</v>
      </c>
      <c r="S54" s="261">
        <v>0</v>
      </c>
      <c r="T54" s="261">
        <v>847.5</v>
      </c>
      <c r="U54" s="261">
        <v>0</v>
      </c>
      <c r="V54" s="261">
        <v>3499.1680783000002</v>
      </c>
      <c r="W54" s="261">
        <v>0</v>
      </c>
      <c r="X54" s="261">
        <v>358.58648701999999</v>
      </c>
      <c r="Y54" s="261">
        <v>1553.672292</v>
      </c>
      <c r="Z54" s="261">
        <v>847.5</v>
      </c>
      <c r="AA54" s="261">
        <v>735.83500000000004</v>
      </c>
      <c r="AB54" s="199">
        <v>0</v>
      </c>
      <c r="AC54" s="253"/>
      <c r="AD54" s="267">
        <v>-358.58648701999999</v>
      </c>
      <c r="AE54" s="253">
        <f t="shared" si="6"/>
        <v>0</v>
      </c>
      <c r="AF54" s="253">
        <f t="shared" si="7"/>
        <v>358.58648701999999</v>
      </c>
      <c r="AG54" s="253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0">
        <f t="shared" si="1"/>
        <v>4062.2099149599999</v>
      </c>
      <c r="D55" s="260">
        <f t="shared" si="2"/>
        <v>263.65451702000001</v>
      </c>
      <c r="E55" s="260">
        <f t="shared" si="3"/>
        <v>4062.2099149599999</v>
      </c>
      <c r="F55" s="252">
        <f t="shared" si="4"/>
        <v>66.339000000000013</v>
      </c>
      <c r="G55" s="252">
        <f t="shared" si="5"/>
        <v>81.081000000000017</v>
      </c>
      <c r="H55" s="252"/>
      <c r="I55" s="282">
        <v>73.710000000000008</v>
      </c>
      <c r="J55" s="252"/>
      <c r="K55" s="198">
        <v>0</v>
      </c>
      <c r="L55" s="261">
        <v>263.65451702000001</v>
      </c>
      <c r="M55" s="261">
        <v>406.39380666</v>
      </c>
      <c r="N55" s="261">
        <v>0</v>
      </c>
      <c r="O55" s="261">
        <v>0</v>
      </c>
      <c r="P55" s="261">
        <v>1553.672292</v>
      </c>
      <c r="Q55" s="261">
        <v>0</v>
      </c>
      <c r="R55" s="261">
        <v>0</v>
      </c>
      <c r="S55" s="261">
        <v>0</v>
      </c>
      <c r="T55" s="261">
        <v>847.5</v>
      </c>
      <c r="U55" s="261">
        <v>0</v>
      </c>
      <c r="V55" s="261">
        <v>3655.8161083</v>
      </c>
      <c r="W55" s="261">
        <v>0</v>
      </c>
      <c r="X55" s="261">
        <v>263.65451702000001</v>
      </c>
      <c r="Y55" s="261">
        <v>1553.672292</v>
      </c>
      <c r="Z55" s="261">
        <v>847.5</v>
      </c>
      <c r="AA55" s="261">
        <v>735.83500000000004</v>
      </c>
      <c r="AB55" s="199">
        <v>0</v>
      </c>
      <c r="AC55" s="253"/>
      <c r="AD55" s="267">
        <v>-263.65451702000001</v>
      </c>
      <c r="AE55" s="253">
        <f t="shared" si="6"/>
        <v>0</v>
      </c>
      <c r="AF55" s="253">
        <f t="shared" si="7"/>
        <v>263.65451702000001</v>
      </c>
      <c r="AG55" s="253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0">
        <f t="shared" si="1"/>
        <v>3928.3980177699996</v>
      </c>
      <c r="D56" s="260">
        <f t="shared" si="2"/>
        <v>138.12049425999999</v>
      </c>
      <c r="E56" s="260">
        <f t="shared" si="3"/>
        <v>3928.3980177699996</v>
      </c>
      <c r="F56" s="252">
        <f t="shared" si="4"/>
        <v>66.339000000000013</v>
      </c>
      <c r="G56" s="252">
        <f t="shared" si="5"/>
        <v>81.081000000000017</v>
      </c>
      <c r="H56" s="252"/>
      <c r="I56" s="282">
        <v>73.710000000000008</v>
      </c>
      <c r="J56" s="252"/>
      <c r="K56" s="198">
        <v>0</v>
      </c>
      <c r="L56" s="261">
        <v>138.12049425999999</v>
      </c>
      <c r="M56" s="261">
        <v>638.91783934</v>
      </c>
      <c r="N56" s="261">
        <v>0</v>
      </c>
      <c r="O56" s="261">
        <v>0</v>
      </c>
      <c r="P56" s="261">
        <v>1553.672292</v>
      </c>
      <c r="Q56" s="261">
        <v>0</v>
      </c>
      <c r="R56" s="261">
        <v>0</v>
      </c>
      <c r="S56" s="261">
        <v>0</v>
      </c>
      <c r="T56" s="261">
        <v>847.5</v>
      </c>
      <c r="U56" s="261">
        <v>0</v>
      </c>
      <c r="V56" s="261">
        <v>3289.4801784299998</v>
      </c>
      <c r="W56" s="261">
        <v>0</v>
      </c>
      <c r="X56" s="261">
        <v>138.12049425999999</v>
      </c>
      <c r="Y56" s="261">
        <v>1553.672292</v>
      </c>
      <c r="Z56" s="261">
        <v>847.5</v>
      </c>
      <c r="AA56" s="261">
        <v>735.83500000000004</v>
      </c>
      <c r="AB56" s="199">
        <v>0</v>
      </c>
      <c r="AC56" s="253"/>
      <c r="AD56" s="267">
        <v>-138.12049425999999</v>
      </c>
      <c r="AE56" s="253">
        <f t="shared" si="6"/>
        <v>0</v>
      </c>
      <c r="AF56" s="253">
        <f t="shared" si="7"/>
        <v>138.12049425999999</v>
      </c>
      <c r="AG56" s="253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0">
        <f t="shared" si="1"/>
        <v>3705.5369769099998</v>
      </c>
      <c r="D57" s="260">
        <f t="shared" si="2"/>
        <v>0</v>
      </c>
      <c r="E57" s="260">
        <f t="shared" si="3"/>
        <v>3705.5369769099998</v>
      </c>
      <c r="F57" s="252">
        <f t="shared" si="4"/>
        <v>66.320999999999998</v>
      </c>
      <c r="G57" s="252">
        <f t="shared" si="5"/>
        <v>81.058999999999997</v>
      </c>
      <c r="H57" s="252"/>
      <c r="I57" s="282">
        <v>73.69</v>
      </c>
      <c r="J57" s="252"/>
      <c r="K57" s="198">
        <v>68.184797750000001</v>
      </c>
      <c r="L57" s="261">
        <v>0</v>
      </c>
      <c r="M57" s="261">
        <v>387.33783934000002</v>
      </c>
      <c r="N57" s="261">
        <v>0</v>
      </c>
      <c r="O57" s="261">
        <v>0</v>
      </c>
      <c r="P57" s="261">
        <v>1553.672292</v>
      </c>
      <c r="Q57" s="261">
        <v>0</v>
      </c>
      <c r="R57" s="261">
        <v>0</v>
      </c>
      <c r="S57" s="261">
        <v>0</v>
      </c>
      <c r="T57" s="261">
        <v>847.5</v>
      </c>
      <c r="U57" s="261">
        <v>0</v>
      </c>
      <c r="V57" s="261">
        <v>3318.1991375699999</v>
      </c>
      <c r="W57" s="261">
        <v>68.184797750000001</v>
      </c>
      <c r="X57" s="261">
        <v>0</v>
      </c>
      <c r="Y57" s="261">
        <v>1553.672292</v>
      </c>
      <c r="Z57" s="261">
        <v>847.5</v>
      </c>
      <c r="AA57" s="261">
        <v>735.83500000000004</v>
      </c>
      <c r="AB57" s="199">
        <v>0</v>
      </c>
      <c r="AC57" s="253"/>
      <c r="AD57" s="267">
        <v>68.184797750000001</v>
      </c>
      <c r="AE57" s="253">
        <f t="shared" si="6"/>
        <v>68.184797750000001</v>
      </c>
      <c r="AF57" s="253">
        <f t="shared" si="7"/>
        <v>0</v>
      </c>
      <c r="AG57" s="253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0">
        <f t="shared" si="1"/>
        <v>4283.2767334700002</v>
      </c>
      <c r="D58" s="260">
        <f t="shared" si="2"/>
        <v>517.83283323000001</v>
      </c>
      <c r="E58" s="260">
        <f t="shared" si="3"/>
        <v>4283.2767334700002</v>
      </c>
      <c r="F58" s="252">
        <f t="shared" si="4"/>
        <v>131.571</v>
      </c>
      <c r="G58" s="252">
        <f t="shared" si="5"/>
        <v>160.809</v>
      </c>
      <c r="H58" s="252"/>
      <c r="I58" s="282">
        <v>146.19</v>
      </c>
      <c r="J58" s="252"/>
      <c r="K58" s="198">
        <v>0</v>
      </c>
      <c r="L58" s="261">
        <v>517.83283323000001</v>
      </c>
      <c r="M58" s="261">
        <v>135.75783934</v>
      </c>
      <c r="N58" s="261">
        <v>0</v>
      </c>
      <c r="O58" s="261">
        <v>0</v>
      </c>
      <c r="P58" s="261">
        <v>1553.672292</v>
      </c>
      <c r="Q58" s="261">
        <v>0</v>
      </c>
      <c r="R58" s="261">
        <v>0</v>
      </c>
      <c r="S58" s="261">
        <v>0</v>
      </c>
      <c r="T58" s="261">
        <v>847.5</v>
      </c>
      <c r="U58" s="261">
        <v>0</v>
      </c>
      <c r="V58" s="261">
        <v>4147.5188941300003</v>
      </c>
      <c r="W58" s="261">
        <v>0</v>
      </c>
      <c r="X58" s="261">
        <v>517.83283323000001</v>
      </c>
      <c r="Y58" s="261">
        <v>1553.672292</v>
      </c>
      <c r="Z58" s="261">
        <v>847.5</v>
      </c>
      <c r="AA58" s="261">
        <v>735.83500000000004</v>
      </c>
      <c r="AB58" s="199">
        <v>0</v>
      </c>
      <c r="AC58" s="253"/>
      <c r="AD58" s="267">
        <v>-517.83283323000001</v>
      </c>
      <c r="AE58" s="253">
        <f t="shared" si="6"/>
        <v>0</v>
      </c>
      <c r="AF58" s="253">
        <f t="shared" si="7"/>
        <v>517.83283323000001</v>
      </c>
      <c r="AG58" s="253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0">
        <f t="shared" si="1"/>
        <v>5319.4389771300002</v>
      </c>
      <c r="D59" s="260">
        <f t="shared" si="2"/>
        <v>1562.2729513199999</v>
      </c>
      <c r="E59" s="260">
        <f t="shared" si="3"/>
        <v>5319.4389771300002</v>
      </c>
      <c r="F59" s="252">
        <f t="shared" si="4"/>
        <v>131.571</v>
      </c>
      <c r="G59" s="252">
        <f t="shared" si="5"/>
        <v>160.809</v>
      </c>
      <c r="H59" s="252"/>
      <c r="I59" s="282">
        <v>146.19</v>
      </c>
      <c r="J59" s="252"/>
      <c r="K59" s="198">
        <v>0</v>
      </c>
      <c r="L59" s="261">
        <v>1562.2729513199999</v>
      </c>
      <c r="M59" s="261">
        <v>284.22008299999999</v>
      </c>
      <c r="N59" s="261">
        <v>0</v>
      </c>
      <c r="O59" s="261">
        <v>0</v>
      </c>
      <c r="P59" s="261">
        <v>1553.672292</v>
      </c>
      <c r="Q59" s="261">
        <v>0</v>
      </c>
      <c r="R59" s="261">
        <v>0</v>
      </c>
      <c r="S59" s="261">
        <v>0</v>
      </c>
      <c r="T59" s="261">
        <v>847.5</v>
      </c>
      <c r="U59" s="261">
        <v>0</v>
      </c>
      <c r="V59" s="261">
        <v>5035.2188941300001</v>
      </c>
      <c r="W59" s="261">
        <v>0</v>
      </c>
      <c r="X59" s="261">
        <v>1562.2729513199999</v>
      </c>
      <c r="Y59" s="261">
        <v>1553.672292</v>
      </c>
      <c r="Z59" s="261">
        <v>847.5</v>
      </c>
      <c r="AA59" s="261">
        <v>735.83500000000004</v>
      </c>
      <c r="AB59" s="199">
        <v>0</v>
      </c>
      <c r="AC59" s="253"/>
      <c r="AD59" s="267">
        <v>-1562.2729513199999</v>
      </c>
      <c r="AE59" s="253">
        <f t="shared" si="6"/>
        <v>0</v>
      </c>
      <c r="AF59" s="253">
        <f t="shared" si="7"/>
        <v>1562.2729513199999</v>
      </c>
      <c r="AG59" s="253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0">
        <f t="shared" si="1"/>
        <v>6364.3389771299999</v>
      </c>
      <c r="D60" s="260">
        <f t="shared" si="2"/>
        <v>2607.1729513199998</v>
      </c>
      <c r="E60" s="260">
        <f t="shared" si="3"/>
        <v>6364.3389771299999</v>
      </c>
      <c r="F60" s="252">
        <f t="shared" si="4"/>
        <v>131.571</v>
      </c>
      <c r="G60" s="252">
        <f t="shared" si="5"/>
        <v>160.809</v>
      </c>
      <c r="H60" s="252"/>
      <c r="I60" s="282">
        <v>146.19</v>
      </c>
      <c r="J60" s="252"/>
      <c r="K60" s="198">
        <v>0</v>
      </c>
      <c r="L60" s="261">
        <v>2607.1729513199998</v>
      </c>
      <c r="M60" s="261">
        <v>441.42008299999998</v>
      </c>
      <c r="N60" s="261">
        <v>0</v>
      </c>
      <c r="O60" s="261">
        <v>0</v>
      </c>
      <c r="P60" s="261">
        <v>1553.672292</v>
      </c>
      <c r="Q60" s="261">
        <v>0</v>
      </c>
      <c r="R60" s="261">
        <v>0</v>
      </c>
      <c r="S60" s="261">
        <v>0</v>
      </c>
      <c r="T60" s="261">
        <v>847.5</v>
      </c>
      <c r="U60" s="261">
        <v>0</v>
      </c>
      <c r="V60" s="261">
        <v>5922.9188941299999</v>
      </c>
      <c r="W60" s="261">
        <v>0</v>
      </c>
      <c r="X60" s="261">
        <v>2607.1729513199998</v>
      </c>
      <c r="Y60" s="261">
        <v>1553.672292</v>
      </c>
      <c r="Z60" s="261">
        <v>847.5</v>
      </c>
      <c r="AA60" s="261">
        <v>735.83500000000004</v>
      </c>
      <c r="AB60" s="199">
        <v>0</v>
      </c>
      <c r="AC60" s="253"/>
      <c r="AD60" s="267">
        <v>-2607.1729513199998</v>
      </c>
      <c r="AE60" s="253">
        <f t="shared" si="6"/>
        <v>0</v>
      </c>
      <c r="AF60" s="253">
        <f t="shared" si="7"/>
        <v>2607.1729513199998</v>
      </c>
      <c r="AG60" s="253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0">
        <f t="shared" si="1"/>
        <v>7409.2389771299995</v>
      </c>
      <c r="D61" s="260">
        <f t="shared" si="2"/>
        <v>3652.0729513199999</v>
      </c>
      <c r="E61" s="260">
        <f t="shared" si="3"/>
        <v>7409.2389771299995</v>
      </c>
      <c r="F61" s="252">
        <f t="shared" si="4"/>
        <v>131.589</v>
      </c>
      <c r="G61" s="252">
        <f t="shared" si="5"/>
        <v>160.83100000000002</v>
      </c>
      <c r="H61" s="252"/>
      <c r="I61" s="282">
        <v>146.21</v>
      </c>
      <c r="J61" s="252"/>
      <c r="K61" s="198">
        <v>0</v>
      </c>
      <c r="L61" s="261">
        <v>3652.0729513199999</v>
      </c>
      <c r="M61" s="261">
        <v>693.00008300000002</v>
      </c>
      <c r="N61" s="261">
        <v>0</v>
      </c>
      <c r="O61" s="261">
        <v>0</v>
      </c>
      <c r="P61" s="261">
        <v>1553.672292</v>
      </c>
      <c r="Q61" s="261">
        <v>0</v>
      </c>
      <c r="R61" s="261">
        <v>0</v>
      </c>
      <c r="S61" s="261">
        <v>0</v>
      </c>
      <c r="T61" s="261">
        <v>847.5</v>
      </c>
      <c r="U61" s="261">
        <v>0</v>
      </c>
      <c r="V61" s="261">
        <v>6716.2388941299996</v>
      </c>
      <c r="W61" s="261">
        <v>0</v>
      </c>
      <c r="X61" s="261">
        <v>3652.0729513199999</v>
      </c>
      <c r="Y61" s="261">
        <v>1553.672292</v>
      </c>
      <c r="Z61" s="261">
        <v>847.5</v>
      </c>
      <c r="AA61" s="261">
        <v>735.83500000000004</v>
      </c>
      <c r="AB61" s="199">
        <v>0</v>
      </c>
      <c r="AC61" s="253"/>
      <c r="AD61" s="267">
        <v>-3652.0729513199999</v>
      </c>
      <c r="AE61" s="253">
        <f t="shared" si="6"/>
        <v>0</v>
      </c>
      <c r="AF61" s="253">
        <f t="shared" si="7"/>
        <v>3652.0729513199999</v>
      </c>
      <c r="AG61" s="253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0">
        <f t="shared" si="1"/>
        <v>8454.1389771300001</v>
      </c>
      <c r="D62" s="260">
        <f t="shared" si="2"/>
        <v>4696.97295132</v>
      </c>
      <c r="E62" s="260">
        <f t="shared" si="3"/>
        <v>8454.1389771300001</v>
      </c>
      <c r="F62" s="252">
        <f t="shared" si="4"/>
        <v>1.0465714285714287</v>
      </c>
      <c r="G62" s="252">
        <f t="shared" si="5"/>
        <v>1.2791428571428574</v>
      </c>
      <c r="H62" s="252"/>
      <c r="I62" s="282">
        <v>1.162857142857143</v>
      </c>
      <c r="J62" s="252"/>
      <c r="K62" s="198">
        <v>0</v>
      </c>
      <c r="L62" s="261">
        <v>4696.97295132</v>
      </c>
      <c r="M62" s="261">
        <v>944.58008299999995</v>
      </c>
      <c r="N62" s="261">
        <v>0</v>
      </c>
      <c r="O62" s="261">
        <v>0</v>
      </c>
      <c r="P62" s="261">
        <v>1553.672292</v>
      </c>
      <c r="Q62" s="261">
        <v>0</v>
      </c>
      <c r="R62" s="261">
        <v>222.58285531000001</v>
      </c>
      <c r="S62" s="261">
        <v>0</v>
      </c>
      <c r="T62" s="261">
        <v>847.5</v>
      </c>
      <c r="U62" s="261">
        <v>0</v>
      </c>
      <c r="V62" s="261">
        <v>7286.9760388200002</v>
      </c>
      <c r="W62" s="261">
        <v>0</v>
      </c>
      <c r="X62" s="261">
        <v>4696.97295132</v>
      </c>
      <c r="Y62" s="261">
        <v>1553.672292</v>
      </c>
      <c r="Z62" s="261">
        <v>847.5</v>
      </c>
      <c r="AA62" s="261">
        <v>735.83500000000004</v>
      </c>
      <c r="AB62" s="199">
        <v>0</v>
      </c>
      <c r="AC62" s="253"/>
      <c r="AD62" s="267">
        <v>-4696.97295132</v>
      </c>
      <c r="AE62" s="253">
        <f t="shared" si="6"/>
        <v>0</v>
      </c>
      <c r="AF62" s="253">
        <f t="shared" si="7"/>
        <v>4696.97295132</v>
      </c>
      <c r="AG62" s="253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0">
        <f t="shared" si="1"/>
        <v>9507.7767334700002</v>
      </c>
      <c r="D63" s="260">
        <f t="shared" si="2"/>
        <v>5742.3328332299998</v>
      </c>
      <c r="E63" s="260">
        <f t="shared" si="3"/>
        <v>9507.7767334700002</v>
      </c>
      <c r="F63" s="252">
        <f t="shared" si="4"/>
        <v>0.1465714285714286</v>
      </c>
      <c r="G63" s="252">
        <f t="shared" si="5"/>
        <v>0.17914285714285719</v>
      </c>
      <c r="H63" s="252"/>
      <c r="I63" s="282">
        <v>0.16285714285714289</v>
      </c>
      <c r="J63" s="252"/>
      <c r="K63" s="198">
        <v>0</v>
      </c>
      <c r="L63" s="261">
        <v>5742.3328332299998</v>
      </c>
      <c r="M63" s="261">
        <v>1196.160083</v>
      </c>
      <c r="N63" s="261">
        <v>0</v>
      </c>
      <c r="O63" s="261">
        <v>0</v>
      </c>
      <c r="P63" s="261">
        <v>1553.672292</v>
      </c>
      <c r="Q63" s="261">
        <v>0</v>
      </c>
      <c r="R63" s="261">
        <v>914.01777947000005</v>
      </c>
      <c r="S63" s="261">
        <v>0</v>
      </c>
      <c r="T63" s="261">
        <v>847.5</v>
      </c>
      <c r="U63" s="261">
        <v>0</v>
      </c>
      <c r="V63" s="261">
        <v>7397.5988710000001</v>
      </c>
      <c r="W63" s="261">
        <v>0</v>
      </c>
      <c r="X63" s="261">
        <v>5742.3328332299998</v>
      </c>
      <c r="Y63" s="261">
        <v>1553.672292</v>
      </c>
      <c r="Z63" s="261">
        <v>847.5</v>
      </c>
      <c r="AA63" s="261">
        <v>735.83500000000004</v>
      </c>
      <c r="AB63" s="199">
        <v>0</v>
      </c>
      <c r="AC63" s="253"/>
      <c r="AD63" s="267">
        <v>-5742.3328332299998</v>
      </c>
      <c r="AE63" s="253">
        <f t="shared" si="6"/>
        <v>0</v>
      </c>
      <c r="AF63" s="253">
        <f t="shared" si="7"/>
        <v>5742.3328332299998</v>
      </c>
      <c r="AG63" s="253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0">
        <f t="shared" si="1"/>
        <v>10116.525395000001</v>
      </c>
      <c r="D64" s="260">
        <f t="shared" si="2"/>
        <v>6779.6610170000004</v>
      </c>
      <c r="E64" s="260">
        <f t="shared" si="3"/>
        <v>10116.525395000001</v>
      </c>
      <c r="F64" s="252">
        <f t="shared" si="4"/>
        <v>0.1465714285714286</v>
      </c>
      <c r="G64" s="252">
        <f t="shared" si="5"/>
        <v>0.17914285714285719</v>
      </c>
      <c r="H64" s="252"/>
      <c r="I64" s="282">
        <v>0.16285714285714289</v>
      </c>
      <c r="J64" s="252"/>
      <c r="K64" s="198">
        <v>0</v>
      </c>
      <c r="L64" s="261">
        <v>6779.6610170000004</v>
      </c>
      <c r="M64" s="261">
        <v>1447.7400829999999</v>
      </c>
      <c r="N64" s="261">
        <v>0</v>
      </c>
      <c r="O64" s="261">
        <v>0</v>
      </c>
      <c r="P64" s="261">
        <v>1553.672292</v>
      </c>
      <c r="Q64" s="261">
        <v>0</v>
      </c>
      <c r="R64" s="261">
        <v>1271.1864410000001</v>
      </c>
      <c r="S64" s="261">
        <v>0</v>
      </c>
      <c r="T64" s="261">
        <v>847.5</v>
      </c>
      <c r="U64" s="261">
        <v>0</v>
      </c>
      <c r="V64" s="261">
        <v>7397.5988710000001</v>
      </c>
      <c r="W64" s="261">
        <v>0</v>
      </c>
      <c r="X64" s="261">
        <v>6779.6610170000004</v>
      </c>
      <c r="Y64" s="261">
        <v>1553.672292</v>
      </c>
      <c r="Z64" s="261">
        <v>847.5</v>
      </c>
      <c r="AA64" s="261">
        <v>735.83500000000004</v>
      </c>
      <c r="AB64" s="199">
        <v>436.85739666000001</v>
      </c>
      <c r="AC64" s="253"/>
      <c r="AD64" s="267">
        <v>-6779.6610170000004</v>
      </c>
      <c r="AE64" s="253">
        <f t="shared" si="6"/>
        <v>0</v>
      </c>
      <c r="AF64" s="253">
        <f t="shared" si="7"/>
        <v>6779.6610170000004</v>
      </c>
      <c r="AG64" s="253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0">
        <f t="shared" si="1"/>
        <v>10116.525395000001</v>
      </c>
      <c r="D65" s="260">
        <f t="shared" si="2"/>
        <v>6779.6610170000004</v>
      </c>
      <c r="E65" s="260">
        <f t="shared" si="3"/>
        <v>10116.525395000001</v>
      </c>
      <c r="F65" s="252">
        <f t="shared" si="4"/>
        <v>0.1465714285714286</v>
      </c>
      <c r="G65" s="252">
        <f t="shared" si="5"/>
        <v>0.17914285714285719</v>
      </c>
      <c r="H65" s="252"/>
      <c r="I65" s="282">
        <v>0.16285714285714289</v>
      </c>
      <c r="J65" s="252"/>
      <c r="K65" s="198">
        <v>0</v>
      </c>
      <c r="L65" s="261">
        <v>6779.6610170000004</v>
      </c>
      <c r="M65" s="261">
        <v>1447.7400829999999</v>
      </c>
      <c r="N65" s="261">
        <v>0</v>
      </c>
      <c r="O65" s="261">
        <v>0</v>
      </c>
      <c r="P65" s="261">
        <v>1553.672292</v>
      </c>
      <c r="Q65" s="261">
        <v>0</v>
      </c>
      <c r="R65" s="261">
        <v>1271.1864410000001</v>
      </c>
      <c r="S65" s="261">
        <v>0</v>
      </c>
      <c r="T65" s="261">
        <v>847.5</v>
      </c>
      <c r="U65" s="261">
        <v>0</v>
      </c>
      <c r="V65" s="261">
        <v>7397.5988710000001</v>
      </c>
      <c r="W65" s="261">
        <v>0</v>
      </c>
      <c r="X65" s="261">
        <v>6779.6610170000004</v>
      </c>
      <c r="Y65" s="261">
        <v>1553.672292</v>
      </c>
      <c r="Z65" s="261">
        <v>847.5</v>
      </c>
      <c r="AA65" s="261">
        <v>735.83500000000004</v>
      </c>
      <c r="AB65" s="199">
        <v>436.85739666000001</v>
      </c>
      <c r="AC65" s="253"/>
      <c r="AD65" s="267">
        <v>-6779.6610170000004</v>
      </c>
      <c r="AE65" s="253">
        <f t="shared" si="6"/>
        <v>0</v>
      </c>
      <c r="AF65" s="253">
        <f t="shared" si="7"/>
        <v>6779.6610170000004</v>
      </c>
      <c r="AG65" s="253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0">
        <f t="shared" si="1"/>
        <v>9858.7751095999993</v>
      </c>
      <c r="D66" s="260">
        <f t="shared" si="2"/>
        <v>6093.3312093699997</v>
      </c>
      <c r="E66" s="260">
        <f t="shared" si="3"/>
        <v>9858.7751095999993</v>
      </c>
      <c r="F66" s="252">
        <f t="shared" si="4"/>
        <v>0.1465714285714286</v>
      </c>
      <c r="G66" s="252">
        <f t="shared" si="5"/>
        <v>0.17914285714285719</v>
      </c>
      <c r="H66" s="252"/>
      <c r="I66" s="282">
        <v>0.16285714285714289</v>
      </c>
      <c r="J66" s="252"/>
      <c r="K66" s="198">
        <v>0</v>
      </c>
      <c r="L66" s="261">
        <v>6093.3312093699997</v>
      </c>
      <c r="M66" s="261">
        <v>1196.160083</v>
      </c>
      <c r="N66" s="261">
        <v>0</v>
      </c>
      <c r="O66" s="261">
        <v>0</v>
      </c>
      <c r="P66" s="261">
        <v>1553.672292</v>
      </c>
      <c r="Q66" s="261">
        <v>0</v>
      </c>
      <c r="R66" s="261">
        <v>1265.0161556</v>
      </c>
      <c r="S66" s="261">
        <v>0</v>
      </c>
      <c r="T66" s="261">
        <v>847.5</v>
      </c>
      <c r="U66" s="261">
        <v>0</v>
      </c>
      <c r="V66" s="261">
        <v>7397.5988710000001</v>
      </c>
      <c r="W66" s="261">
        <v>0</v>
      </c>
      <c r="X66" s="261">
        <v>6093.3312093699997</v>
      </c>
      <c r="Y66" s="261">
        <v>1553.672292</v>
      </c>
      <c r="Z66" s="261">
        <v>847.5</v>
      </c>
      <c r="AA66" s="261">
        <v>735.83500000000004</v>
      </c>
      <c r="AB66" s="199">
        <v>0</v>
      </c>
      <c r="AC66" s="253"/>
      <c r="AD66" s="267">
        <v>-6093.3312093699997</v>
      </c>
      <c r="AE66" s="253">
        <f t="shared" si="6"/>
        <v>0</v>
      </c>
      <c r="AF66" s="253">
        <f t="shared" si="7"/>
        <v>6093.3312093699997</v>
      </c>
      <c r="AG66" s="253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0">
        <f t="shared" si="1"/>
        <v>8805.137353260001</v>
      </c>
      <c r="D67" s="260">
        <f t="shared" si="2"/>
        <v>5047.9713274599999</v>
      </c>
      <c r="E67" s="260">
        <f t="shared" si="3"/>
        <v>8805.137353260001</v>
      </c>
      <c r="F67" s="252">
        <f t="shared" si="4"/>
        <v>0.1465714285714286</v>
      </c>
      <c r="G67" s="252">
        <f t="shared" si="5"/>
        <v>0.17914285714285719</v>
      </c>
      <c r="H67" s="252"/>
      <c r="I67" s="282">
        <v>0.16285714285714289</v>
      </c>
      <c r="J67" s="252"/>
      <c r="K67" s="198">
        <v>0</v>
      </c>
      <c r="L67" s="261">
        <v>5047.9713274599999</v>
      </c>
      <c r="M67" s="261">
        <v>944.58008299999995</v>
      </c>
      <c r="N67" s="261">
        <v>0</v>
      </c>
      <c r="O67" s="261">
        <v>0</v>
      </c>
      <c r="P67" s="261">
        <v>1553.672292</v>
      </c>
      <c r="Q67" s="261">
        <v>0</v>
      </c>
      <c r="R67" s="261">
        <v>462.95839926000002</v>
      </c>
      <c r="S67" s="261">
        <v>0</v>
      </c>
      <c r="T67" s="261">
        <v>847.5</v>
      </c>
      <c r="U67" s="261">
        <v>0</v>
      </c>
      <c r="V67" s="261">
        <v>7397.5988710000001</v>
      </c>
      <c r="W67" s="261">
        <v>0</v>
      </c>
      <c r="X67" s="261">
        <v>5047.9713274599999</v>
      </c>
      <c r="Y67" s="261">
        <v>1553.672292</v>
      </c>
      <c r="Z67" s="261">
        <v>847.5</v>
      </c>
      <c r="AA67" s="261">
        <v>735.83500000000004</v>
      </c>
      <c r="AB67" s="199">
        <v>0</v>
      </c>
      <c r="AC67" s="253"/>
      <c r="AD67" s="267">
        <v>-5047.9713274599999</v>
      </c>
      <c r="AE67" s="253">
        <f t="shared" si="6"/>
        <v>0</v>
      </c>
      <c r="AF67" s="253">
        <f t="shared" si="7"/>
        <v>5047.9713274599999</v>
      </c>
      <c r="AG67" s="253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0">
        <f t="shared" si="1"/>
        <v>7760.2373532600004</v>
      </c>
      <c r="D68" s="260">
        <f t="shared" si="2"/>
        <v>4003.0713274599998</v>
      </c>
      <c r="E68" s="260">
        <f t="shared" si="3"/>
        <v>7760.2373532600004</v>
      </c>
      <c r="F68" s="252">
        <f t="shared" si="4"/>
        <v>1.0465714285714287</v>
      </c>
      <c r="G68" s="252">
        <f t="shared" si="5"/>
        <v>1.2791428571428574</v>
      </c>
      <c r="H68" s="252"/>
      <c r="I68" s="282">
        <v>1.162857142857143</v>
      </c>
      <c r="J68" s="252"/>
      <c r="K68" s="198">
        <v>0</v>
      </c>
      <c r="L68" s="261">
        <v>4003.0713274599998</v>
      </c>
      <c r="M68" s="261">
        <v>819.53302766000002</v>
      </c>
      <c r="N68" s="261">
        <v>0</v>
      </c>
      <c r="O68" s="261">
        <v>0</v>
      </c>
      <c r="P68" s="261">
        <v>1553.672292</v>
      </c>
      <c r="Q68" s="261">
        <v>0</v>
      </c>
      <c r="R68" s="261">
        <v>112.03494259</v>
      </c>
      <c r="S68" s="261">
        <v>0</v>
      </c>
      <c r="T68" s="261">
        <v>847.5</v>
      </c>
      <c r="U68" s="261">
        <v>0</v>
      </c>
      <c r="V68" s="261">
        <v>6828.6693830100003</v>
      </c>
      <c r="W68" s="261">
        <v>0</v>
      </c>
      <c r="X68" s="261">
        <v>4003.0713274599998</v>
      </c>
      <c r="Y68" s="261">
        <v>1553.672292</v>
      </c>
      <c r="Z68" s="261">
        <v>847.5</v>
      </c>
      <c r="AA68" s="261">
        <v>735.83500000000004</v>
      </c>
      <c r="AB68" s="199">
        <v>0</v>
      </c>
      <c r="AC68" s="253"/>
      <c r="AD68" s="267">
        <v>-4003.0713274599998</v>
      </c>
      <c r="AE68" s="253">
        <f t="shared" si="6"/>
        <v>0</v>
      </c>
      <c r="AF68" s="253">
        <f t="shared" si="7"/>
        <v>4003.0713274599998</v>
      </c>
      <c r="AG68" s="253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0">
        <f t="shared" ref="C69:C132" si="11">AH69</f>
        <v>6715.3373532599999</v>
      </c>
      <c r="D69" s="260">
        <f t="shared" ref="D69:D132" si="12">AG69</f>
        <v>2958.1713274600002</v>
      </c>
      <c r="E69" s="260">
        <f t="shared" ref="E69:E132" si="13">AH69</f>
        <v>6715.3373532599999</v>
      </c>
      <c r="F69" s="252">
        <f t="shared" ref="F69:F132" si="14">0.9*I69</f>
        <v>133.38900000000001</v>
      </c>
      <c r="G69" s="252">
        <f t="shared" ref="G69:G132" si="15">1.1*I69</f>
        <v>163.03100000000003</v>
      </c>
      <c r="H69" s="252"/>
      <c r="I69" s="282">
        <v>148.21</v>
      </c>
      <c r="J69" s="252"/>
      <c r="K69" s="198">
        <v>0</v>
      </c>
      <c r="L69" s="261">
        <v>2958.1713274600002</v>
      </c>
      <c r="M69" s="261">
        <v>567.95302765999998</v>
      </c>
      <c r="N69" s="261">
        <v>0</v>
      </c>
      <c r="O69" s="261">
        <v>0</v>
      </c>
      <c r="P69" s="261">
        <v>1553.672292</v>
      </c>
      <c r="Q69" s="261">
        <v>0</v>
      </c>
      <c r="R69" s="261">
        <v>206.41494259000001</v>
      </c>
      <c r="S69" s="261">
        <v>0</v>
      </c>
      <c r="T69" s="261">
        <v>847.5</v>
      </c>
      <c r="U69" s="261">
        <v>0</v>
      </c>
      <c r="V69" s="261">
        <v>5940.9693830099995</v>
      </c>
      <c r="W69" s="261">
        <v>0</v>
      </c>
      <c r="X69" s="261">
        <v>2958.1713274600002</v>
      </c>
      <c r="Y69" s="261">
        <v>1553.672292</v>
      </c>
      <c r="Z69" s="261">
        <v>847.5</v>
      </c>
      <c r="AA69" s="261">
        <v>735.83500000000004</v>
      </c>
      <c r="AB69" s="199">
        <v>0</v>
      </c>
      <c r="AC69" s="253"/>
      <c r="AD69" s="267">
        <v>-2958.1713274600002</v>
      </c>
      <c r="AE69" s="253">
        <f t="shared" ref="AE69:AE132" si="16">IF(AD69&lt;0,0,AD69)</f>
        <v>0</v>
      </c>
      <c r="AF69" s="253">
        <f t="shared" ref="AF69:AF132" si="17">IF(AD69&gt;0,0,-AD69)</f>
        <v>2958.1713274600002</v>
      </c>
      <c r="AG69" s="253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0">
        <f t="shared" si="11"/>
        <v>5369.6424106699997</v>
      </c>
      <c r="D70" s="260">
        <f t="shared" si="12"/>
        <v>1262.97413405</v>
      </c>
      <c r="E70" s="260">
        <f t="shared" si="13"/>
        <v>5369.6424106699997</v>
      </c>
      <c r="F70" s="252">
        <f t="shared" si="14"/>
        <v>133.37100000000001</v>
      </c>
      <c r="G70" s="252">
        <f t="shared" si="15"/>
        <v>163.00900000000001</v>
      </c>
      <c r="H70" s="252"/>
      <c r="I70" s="282">
        <v>148.19</v>
      </c>
      <c r="J70" s="252"/>
      <c r="K70" s="198">
        <v>0</v>
      </c>
      <c r="L70" s="261">
        <v>1262.97413405</v>
      </c>
      <c r="M70" s="261">
        <v>316.37302765999999</v>
      </c>
      <c r="N70" s="261">
        <v>0</v>
      </c>
      <c r="O70" s="261">
        <v>0</v>
      </c>
      <c r="P70" s="261">
        <v>902.91521667999996</v>
      </c>
      <c r="Q70" s="261">
        <v>483.84553376999997</v>
      </c>
      <c r="R70" s="261">
        <v>0</v>
      </c>
      <c r="S70" s="261">
        <v>0</v>
      </c>
      <c r="T70" s="261">
        <v>847.5</v>
      </c>
      <c r="U70" s="261">
        <v>0</v>
      </c>
      <c r="V70" s="261">
        <v>5053.2693830099997</v>
      </c>
      <c r="W70" s="261">
        <v>0</v>
      </c>
      <c r="X70" s="261">
        <v>1262.97413405</v>
      </c>
      <c r="Y70" s="261">
        <v>902.91521667999996</v>
      </c>
      <c r="Z70" s="261">
        <v>847.5</v>
      </c>
      <c r="AA70" s="261">
        <v>735.83500000000004</v>
      </c>
      <c r="AB70" s="199">
        <v>0</v>
      </c>
      <c r="AC70" s="253"/>
      <c r="AD70" s="267">
        <v>-1262.97413405</v>
      </c>
      <c r="AE70" s="253">
        <f t="shared" si="16"/>
        <v>0</v>
      </c>
      <c r="AF70" s="253">
        <f t="shared" si="17"/>
        <v>1262.97413405</v>
      </c>
      <c r="AG70" s="253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0">
        <f t="shared" si="11"/>
        <v>4230.3624106699999</v>
      </c>
      <c r="D71" s="260">
        <f t="shared" si="12"/>
        <v>285.00377354</v>
      </c>
      <c r="E71" s="260">
        <f t="shared" si="13"/>
        <v>4230.3624106699999</v>
      </c>
      <c r="F71" s="252">
        <f t="shared" si="14"/>
        <v>133.37100000000001</v>
      </c>
      <c r="G71" s="252">
        <f t="shared" si="15"/>
        <v>163.00900000000001</v>
      </c>
      <c r="H71" s="252"/>
      <c r="I71" s="282">
        <v>148.19</v>
      </c>
      <c r="J71" s="252"/>
      <c r="K71" s="198">
        <v>0</v>
      </c>
      <c r="L71" s="261">
        <v>285.00377354</v>
      </c>
      <c r="M71" s="261">
        <v>64.793027660000007</v>
      </c>
      <c r="N71" s="261">
        <v>0</v>
      </c>
      <c r="O71" s="261">
        <v>0</v>
      </c>
      <c r="P71" s="261">
        <v>969.38497426000004</v>
      </c>
      <c r="Q71" s="261">
        <v>171.63686247000001</v>
      </c>
      <c r="R71" s="261">
        <v>0</v>
      </c>
      <c r="S71" s="261">
        <v>0</v>
      </c>
      <c r="T71" s="261">
        <v>847.5</v>
      </c>
      <c r="U71" s="261">
        <v>0</v>
      </c>
      <c r="V71" s="261">
        <v>4165.5693830099999</v>
      </c>
      <c r="W71" s="261">
        <v>0</v>
      </c>
      <c r="X71" s="261">
        <v>285.00377354</v>
      </c>
      <c r="Y71" s="261">
        <v>969.38497426000004</v>
      </c>
      <c r="Z71" s="261">
        <v>847.5</v>
      </c>
      <c r="AA71" s="261">
        <v>735.83500000000004</v>
      </c>
      <c r="AB71" s="199">
        <v>0</v>
      </c>
      <c r="AC71" s="253"/>
      <c r="AD71" s="267">
        <v>-285.00377354</v>
      </c>
      <c r="AE71" s="253">
        <f t="shared" si="16"/>
        <v>0</v>
      </c>
      <c r="AF71" s="253">
        <f t="shared" si="17"/>
        <v>285.00377354</v>
      </c>
      <c r="AG71" s="253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0">
        <f t="shared" si="11"/>
        <v>3606.8506222800002</v>
      </c>
      <c r="D72" s="260">
        <f t="shared" si="12"/>
        <v>0</v>
      </c>
      <c r="E72" s="260">
        <f t="shared" si="13"/>
        <v>3606.8506222800002</v>
      </c>
      <c r="F72" s="252">
        <f t="shared" si="14"/>
        <v>133.35299999999998</v>
      </c>
      <c r="G72" s="252">
        <f t="shared" si="15"/>
        <v>162.98699999999999</v>
      </c>
      <c r="H72" s="252"/>
      <c r="I72" s="282">
        <v>148.16999999999999</v>
      </c>
      <c r="J72" s="252"/>
      <c r="K72" s="198">
        <v>175.14902681000001</v>
      </c>
      <c r="L72" s="261">
        <v>0</v>
      </c>
      <c r="M72" s="261">
        <v>316.37302765999999</v>
      </c>
      <c r="N72" s="261">
        <v>0</v>
      </c>
      <c r="O72" s="261">
        <v>0</v>
      </c>
      <c r="P72" s="261">
        <v>1553.672292</v>
      </c>
      <c r="Q72" s="261">
        <v>0</v>
      </c>
      <c r="R72" s="261">
        <v>0</v>
      </c>
      <c r="S72" s="261">
        <v>0</v>
      </c>
      <c r="T72" s="261">
        <v>847.5</v>
      </c>
      <c r="U72" s="261">
        <v>0</v>
      </c>
      <c r="V72" s="261">
        <v>3290.4775946200002</v>
      </c>
      <c r="W72" s="261">
        <v>175.14902681000001</v>
      </c>
      <c r="X72" s="261">
        <v>0</v>
      </c>
      <c r="Y72" s="261">
        <v>1553.672292</v>
      </c>
      <c r="Z72" s="261">
        <v>847.5</v>
      </c>
      <c r="AA72" s="261">
        <v>735.83500000000004</v>
      </c>
      <c r="AB72" s="199">
        <v>0</v>
      </c>
      <c r="AC72" s="253"/>
      <c r="AD72" s="267">
        <v>175.14902681000001</v>
      </c>
      <c r="AE72" s="253">
        <f t="shared" si="16"/>
        <v>175.14902681000001</v>
      </c>
      <c r="AF72" s="253">
        <f t="shared" si="17"/>
        <v>0</v>
      </c>
      <c r="AG72" s="253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0">
        <f t="shared" si="11"/>
        <v>2570.6883786200001</v>
      </c>
      <c r="D73" s="260">
        <f t="shared" si="12"/>
        <v>0</v>
      </c>
      <c r="E73" s="260">
        <f t="shared" si="13"/>
        <v>2570.6883786200001</v>
      </c>
      <c r="F73" s="252">
        <f t="shared" si="14"/>
        <v>133.35299999999998</v>
      </c>
      <c r="G73" s="252">
        <f t="shared" si="15"/>
        <v>162.98699999999999</v>
      </c>
      <c r="H73" s="252"/>
      <c r="I73" s="282">
        <v>148.16999999999999</v>
      </c>
      <c r="J73" s="252"/>
      <c r="K73" s="198">
        <v>1219.5891448899999</v>
      </c>
      <c r="L73" s="261">
        <v>0</v>
      </c>
      <c r="M73" s="261">
        <v>167.91078400000001</v>
      </c>
      <c r="N73" s="261">
        <v>0</v>
      </c>
      <c r="O73" s="261">
        <v>0</v>
      </c>
      <c r="P73" s="261">
        <v>1553.672292</v>
      </c>
      <c r="Q73" s="261">
        <v>0</v>
      </c>
      <c r="R73" s="261">
        <v>0</v>
      </c>
      <c r="S73" s="261">
        <v>0</v>
      </c>
      <c r="T73" s="261">
        <v>847.5</v>
      </c>
      <c r="U73" s="261">
        <v>0</v>
      </c>
      <c r="V73" s="261">
        <v>2402.7775946199999</v>
      </c>
      <c r="W73" s="261">
        <v>1219.5891448899999</v>
      </c>
      <c r="X73" s="261">
        <v>0</v>
      </c>
      <c r="Y73" s="261">
        <v>1553.672292</v>
      </c>
      <c r="Z73" s="261">
        <v>847.5</v>
      </c>
      <c r="AA73" s="261">
        <v>735.83500000000004</v>
      </c>
      <c r="AB73" s="199">
        <v>0</v>
      </c>
      <c r="AC73" s="253"/>
      <c r="AD73" s="267">
        <v>1219.5891448899999</v>
      </c>
      <c r="AE73" s="253">
        <f t="shared" si="16"/>
        <v>1219.5891448899999</v>
      </c>
      <c r="AF73" s="253">
        <f t="shared" si="17"/>
        <v>0</v>
      </c>
      <c r="AG73" s="253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0">
        <f t="shared" si="11"/>
        <v>1534.5261349499999</v>
      </c>
      <c r="D74" s="260">
        <f t="shared" si="12"/>
        <v>0</v>
      </c>
      <c r="E74" s="260">
        <f t="shared" si="13"/>
        <v>1534.5261349499999</v>
      </c>
      <c r="F74" s="252">
        <f t="shared" si="14"/>
        <v>133.35299999999998</v>
      </c>
      <c r="G74" s="252">
        <f t="shared" si="15"/>
        <v>162.98699999999999</v>
      </c>
      <c r="H74" s="252"/>
      <c r="I74" s="282">
        <v>148.16999999999999</v>
      </c>
      <c r="J74" s="252"/>
      <c r="K74" s="198">
        <v>2264.0292629800001</v>
      </c>
      <c r="L74" s="261">
        <v>0</v>
      </c>
      <c r="M74" s="261">
        <v>19.44854033</v>
      </c>
      <c r="N74" s="261">
        <v>0</v>
      </c>
      <c r="O74" s="261">
        <v>0</v>
      </c>
      <c r="P74" s="261">
        <v>1553.672292</v>
      </c>
      <c r="Q74" s="261">
        <v>0</v>
      </c>
      <c r="R74" s="261">
        <v>0</v>
      </c>
      <c r="S74" s="261">
        <v>0</v>
      </c>
      <c r="T74" s="261">
        <v>847.5</v>
      </c>
      <c r="U74" s="261">
        <v>0</v>
      </c>
      <c r="V74" s="261">
        <v>1515.0775946199999</v>
      </c>
      <c r="W74" s="261">
        <v>2264.0292629800001</v>
      </c>
      <c r="X74" s="261">
        <v>0</v>
      </c>
      <c r="Y74" s="261">
        <v>1553.672292</v>
      </c>
      <c r="Z74" s="261">
        <v>847.5</v>
      </c>
      <c r="AA74" s="261">
        <v>735.83500000000004</v>
      </c>
      <c r="AB74" s="199">
        <v>0</v>
      </c>
      <c r="AC74" s="253"/>
      <c r="AD74" s="267">
        <v>2264.0292629800001</v>
      </c>
      <c r="AE74" s="253">
        <f t="shared" si="16"/>
        <v>2264.0292629800001</v>
      </c>
      <c r="AF74" s="253">
        <f t="shared" si="17"/>
        <v>0</v>
      </c>
      <c r="AG74" s="253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0">
        <f t="shared" si="11"/>
        <v>1816.1821139799999</v>
      </c>
      <c r="D75" s="260">
        <f t="shared" si="12"/>
        <v>0</v>
      </c>
      <c r="E75" s="260">
        <f t="shared" si="13"/>
        <v>1816.1821139799999</v>
      </c>
      <c r="F75" s="252">
        <f t="shared" si="14"/>
        <v>131.553</v>
      </c>
      <c r="G75" s="252">
        <f t="shared" si="15"/>
        <v>160.78700000000001</v>
      </c>
      <c r="H75" s="252"/>
      <c r="I75" s="282">
        <v>146.16999999999999</v>
      </c>
      <c r="J75" s="252"/>
      <c r="K75" s="198">
        <v>1982.3732839500001</v>
      </c>
      <c r="L75" s="261">
        <v>0</v>
      </c>
      <c r="M75" s="261">
        <v>271.02854033</v>
      </c>
      <c r="N75" s="261">
        <v>0</v>
      </c>
      <c r="O75" s="261">
        <v>0</v>
      </c>
      <c r="P75" s="261">
        <v>1553.672292</v>
      </c>
      <c r="Q75" s="261">
        <v>0</v>
      </c>
      <c r="R75" s="261">
        <v>0</v>
      </c>
      <c r="S75" s="261">
        <v>0</v>
      </c>
      <c r="T75" s="261">
        <v>847.5</v>
      </c>
      <c r="U75" s="261">
        <v>0</v>
      </c>
      <c r="V75" s="261">
        <v>1545.15357365</v>
      </c>
      <c r="W75" s="261">
        <v>1982.3732839500001</v>
      </c>
      <c r="X75" s="261">
        <v>0</v>
      </c>
      <c r="Y75" s="261">
        <v>1553.672292</v>
      </c>
      <c r="Z75" s="261">
        <v>847.5</v>
      </c>
      <c r="AA75" s="261">
        <v>735.83500000000004</v>
      </c>
      <c r="AB75" s="199">
        <v>0</v>
      </c>
      <c r="AC75" s="253"/>
      <c r="AD75" s="267">
        <v>1982.3732839500001</v>
      </c>
      <c r="AE75" s="253">
        <f t="shared" si="16"/>
        <v>1982.3732839500001</v>
      </c>
      <c r="AF75" s="253">
        <f t="shared" si="17"/>
        <v>0</v>
      </c>
      <c r="AG75" s="253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0">
        <f t="shared" si="11"/>
        <v>1938.9367494899998</v>
      </c>
      <c r="D76" s="260">
        <f t="shared" si="12"/>
        <v>0</v>
      </c>
      <c r="E76" s="260">
        <f t="shared" si="13"/>
        <v>1938.9367494899998</v>
      </c>
      <c r="F76" s="252">
        <f t="shared" si="14"/>
        <v>131.553</v>
      </c>
      <c r="G76" s="252">
        <f t="shared" si="15"/>
        <v>160.78700000000001</v>
      </c>
      <c r="H76" s="252"/>
      <c r="I76" s="282">
        <v>146.16999999999999</v>
      </c>
      <c r="J76" s="252"/>
      <c r="K76" s="198">
        <v>1859.63639734</v>
      </c>
      <c r="L76" s="261">
        <v>0</v>
      </c>
      <c r="M76" s="261">
        <v>522.60854032999998</v>
      </c>
      <c r="N76" s="261">
        <v>0</v>
      </c>
      <c r="O76" s="261">
        <v>0</v>
      </c>
      <c r="P76" s="261">
        <v>1553.672292</v>
      </c>
      <c r="Q76" s="261">
        <v>0</v>
      </c>
      <c r="R76" s="261">
        <v>0</v>
      </c>
      <c r="S76" s="261">
        <v>0</v>
      </c>
      <c r="T76" s="261">
        <v>847.5</v>
      </c>
      <c r="U76" s="261">
        <v>0</v>
      </c>
      <c r="V76" s="261">
        <v>1416.3282091599999</v>
      </c>
      <c r="W76" s="261">
        <v>1859.63639734</v>
      </c>
      <c r="X76" s="261">
        <v>0</v>
      </c>
      <c r="Y76" s="261">
        <v>1553.672292</v>
      </c>
      <c r="Z76" s="261">
        <v>847.5</v>
      </c>
      <c r="AA76" s="261">
        <v>735.83500000000004</v>
      </c>
      <c r="AB76" s="199">
        <v>0</v>
      </c>
      <c r="AC76" s="253"/>
      <c r="AD76" s="267">
        <v>1859.63639734</v>
      </c>
      <c r="AE76" s="253">
        <f t="shared" si="16"/>
        <v>1859.63639734</v>
      </c>
      <c r="AF76" s="253">
        <f t="shared" si="17"/>
        <v>0</v>
      </c>
      <c r="AG76" s="253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0">
        <f t="shared" si="11"/>
        <v>1985.84147949</v>
      </c>
      <c r="D77" s="260">
        <f t="shared" si="12"/>
        <v>0</v>
      </c>
      <c r="E77" s="260">
        <f t="shared" si="13"/>
        <v>1985.84147949</v>
      </c>
      <c r="F77" s="252">
        <f t="shared" si="14"/>
        <v>66.320999999999998</v>
      </c>
      <c r="G77" s="252">
        <f t="shared" si="15"/>
        <v>81.058999999999997</v>
      </c>
      <c r="H77" s="252"/>
      <c r="I77" s="282">
        <v>73.69</v>
      </c>
      <c r="J77" s="252"/>
      <c r="K77" s="198">
        <v>1812.7316673400001</v>
      </c>
      <c r="L77" s="261">
        <v>0</v>
      </c>
      <c r="M77" s="261">
        <v>774.18854033000002</v>
      </c>
      <c r="N77" s="261">
        <v>0</v>
      </c>
      <c r="O77" s="261">
        <v>0</v>
      </c>
      <c r="P77" s="261">
        <v>1553.672292</v>
      </c>
      <c r="Q77" s="261">
        <v>0</v>
      </c>
      <c r="R77" s="261">
        <v>0</v>
      </c>
      <c r="S77" s="261">
        <v>0</v>
      </c>
      <c r="T77" s="261">
        <v>847.5</v>
      </c>
      <c r="U77" s="261">
        <v>0</v>
      </c>
      <c r="V77" s="261">
        <v>1211.65293916</v>
      </c>
      <c r="W77" s="261">
        <v>1812.7316673400001</v>
      </c>
      <c r="X77" s="261">
        <v>0</v>
      </c>
      <c r="Y77" s="261">
        <v>1553.672292</v>
      </c>
      <c r="Z77" s="261">
        <v>847.5</v>
      </c>
      <c r="AA77" s="261">
        <v>735.83500000000004</v>
      </c>
      <c r="AB77" s="199">
        <v>0</v>
      </c>
      <c r="AC77" s="253"/>
      <c r="AD77" s="267">
        <v>1812.7316673400001</v>
      </c>
      <c r="AE77" s="253">
        <f t="shared" si="16"/>
        <v>1812.7316673400001</v>
      </c>
      <c r="AF77" s="253">
        <f t="shared" si="17"/>
        <v>0</v>
      </c>
      <c r="AG77" s="253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0">
        <f t="shared" si="11"/>
        <v>2137.1850794900001</v>
      </c>
      <c r="D78" s="260">
        <f t="shared" si="12"/>
        <v>0</v>
      </c>
      <c r="E78" s="260">
        <f t="shared" si="13"/>
        <v>2137.1850794900001</v>
      </c>
      <c r="F78" s="252">
        <f t="shared" si="14"/>
        <v>66.320999999999998</v>
      </c>
      <c r="G78" s="252">
        <f t="shared" si="15"/>
        <v>81.058999999999997</v>
      </c>
      <c r="H78" s="252"/>
      <c r="I78" s="282">
        <v>73.69</v>
      </c>
      <c r="J78" s="252"/>
      <c r="K78" s="198">
        <v>1661.3880673399999</v>
      </c>
      <c r="L78" s="261">
        <v>0</v>
      </c>
      <c r="M78" s="261">
        <v>522.60854032999998</v>
      </c>
      <c r="N78" s="261">
        <v>0</v>
      </c>
      <c r="O78" s="261">
        <v>0</v>
      </c>
      <c r="P78" s="261">
        <v>1553.672292</v>
      </c>
      <c r="Q78" s="261">
        <v>0</v>
      </c>
      <c r="R78" s="261">
        <v>0</v>
      </c>
      <c r="S78" s="261">
        <v>0</v>
      </c>
      <c r="T78" s="261">
        <v>847.5</v>
      </c>
      <c r="U78" s="261">
        <v>0</v>
      </c>
      <c r="V78" s="261">
        <v>1614.57653916</v>
      </c>
      <c r="W78" s="261">
        <v>1661.3880673399999</v>
      </c>
      <c r="X78" s="261">
        <v>0</v>
      </c>
      <c r="Y78" s="261">
        <v>1553.672292</v>
      </c>
      <c r="Z78" s="261">
        <v>847.5</v>
      </c>
      <c r="AA78" s="261">
        <v>735.83500000000004</v>
      </c>
      <c r="AB78" s="199">
        <v>0</v>
      </c>
      <c r="AC78" s="253"/>
      <c r="AD78" s="267">
        <v>1661.3880673399999</v>
      </c>
      <c r="AE78" s="253">
        <f t="shared" si="16"/>
        <v>1661.3880673399999</v>
      </c>
      <c r="AF78" s="253">
        <f t="shared" si="17"/>
        <v>0</v>
      </c>
      <c r="AG78" s="253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0">
        <f t="shared" si="11"/>
        <v>2357.6223294900001</v>
      </c>
      <c r="D79" s="260">
        <f t="shared" si="12"/>
        <v>0</v>
      </c>
      <c r="E79" s="260">
        <f t="shared" si="13"/>
        <v>2357.6223294900001</v>
      </c>
      <c r="F79" s="252">
        <f t="shared" si="14"/>
        <v>66.320999999999998</v>
      </c>
      <c r="G79" s="252">
        <f t="shared" si="15"/>
        <v>81.058999999999997</v>
      </c>
      <c r="H79" s="252"/>
      <c r="I79" s="282">
        <v>73.69</v>
      </c>
      <c r="J79" s="252"/>
      <c r="K79" s="198">
        <v>1440.95081734</v>
      </c>
      <c r="L79" s="261">
        <v>0</v>
      </c>
      <c r="M79" s="261">
        <v>271.02854033</v>
      </c>
      <c r="N79" s="261">
        <v>0</v>
      </c>
      <c r="O79" s="261">
        <v>0</v>
      </c>
      <c r="P79" s="261">
        <v>1553.672292</v>
      </c>
      <c r="Q79" s="261">
        <v>0</v>
      </c>
      <c r="R79" s="261">
        <v>0</v>
      </c>
      <c r="S79" s="261">
        <v>0</v>
      </c>
      <c r="T79" s="261">
        <v>847.5</v>
      </c>
      <c r="U79" s="261">
        <v>0</v>
      </c>
      <c r="V79" s="261">
        <v>2086.5937891600001</v>
      </c>
      <c r="W79" s="261">
        <v>1440.95081734</v>
      </c>
      <c r="X79" s="261">
        <v>0</v>
      </c>
      <c r="Y79" s="261">
        <v>1553.672292</v>
      </c>
      <c r="Z79" s="261">
        <v>847.5</v>
      </c>
      <c r="AA79" s="261">
        <v>735.83500000000004</v>
      </c>
      <c r="AB79" s="199">
        <v>0</v>
      </c>
      <c r="AC79" s="253"/>
      <c r="AD79" s="267">
        <v>1440.95081734</v>
      </c>
      <c r="AE79" s="253">
        <f t="shared" si="16"/>
        <v>1440.95081734</v>
      </c>
      <c r="AF79" s="253">
        <f t="shared" si="17"/>
        <v>0</v>
      </c>
      <c r="AG79" s="253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0">
        <f t="shared" si="11"/>
        <v>2642.3518823100003</v>
      </c>
      <c r="D80" s="260">
        <f t="shared" si="12"/>
        <v>0</v>
      </c>
      <c r="E80" s="260">
        <f t="shared" si="13"/>
        <v>2642.3518823100003</v>
      </c>
      <c r="F80" s="252">
        <f t="shared" si="14"/>
        <v>66.320999999999998</v>
      </c>
      <c r="G80" s="252">
        <f t="shared" si="15"/>
        <v>81.058999999999997</v>
      </c>
      <c r="H80" s="252"/>
      <c r="I80" s="282">
        <v>73.69</v>
      </c>
      <c r="J80" s="252"/>
      <c r="K80" s="198">
        <v>1147.9433901</v>
      </c>
      <c r="L80" s="261">
        <v>0</v>
      </c>
      <c r="M80" s="261">
        <v>159.61015599999999</v>
      </c>
      <c r="N80" s="261">
        <v>0</v>
      </c>
      <c r="O80" s="261">
        <v>0</v>
      </c>
      <c r="P80" s="261">
        <v>1553.672292</v>
      </c>
      <c r="Q80" s="261">
        <v>0</v>
      </c>
      <c r="R80" s="261">
        <v>0</v>
      </c>
      <c r="S80" s="261">
        <v>0</v>
      </c>
      <c r="T80" s="261">
        <v>847.5</v>
      </c>
      <c r="U80" s="261">
        <v>0</v>
      </c>
      <c r="V80" s="261">
        <v>2482.7417263100001</v>
      </c>
      <c r="W80" s="261">
        <v>1147.9433901</v>
      </c>
      <c r="X80" s="261">
        <v>0</v>
      </c>
      <c r="Y80" s="261">
        <v>1553.672292</v>
      </c>
      <c r="Z80" s="261">
        <v>847.5</v>
      </c>
      <c r="AA80" s="261">
        <v>735.83500000000004</v>
      </c>
      <c r="AB80" s="199">
        <v>0</v>
      </c>
      <c r="AC80" s="253"/>
      <c r="AD80" s="267">
        <v>1147.9433901</v>
      </c>
      <c r="AE80" s="253">
        <f t="shared" si="16"/>
        <v>1147.9433901</v>
      </c>
      <c r="AF80" s="253">
        <f t="shared" si="17"/>
        <v>0</v>
      </c>
      <c r="AG80" s="253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0">
        <f t="shared" si="11"/>
        <v>3491.98323807</v>
      </c>
      <c r="D81" s="260">
        <f t="shared" si="12"/>
        <v>0</v>
      </c>
      <c r="E81" s="260">
        <f t="shared" si="13"/>
        <v>3491.98323807</v>
      </c>
      <c r="F81" s="252">
        <f t="shared" si="14"/>
        <v>131.553</v>
      </c>
      <c r="G81" s="252">
        <f t="shared" si="15"/>
        <v>160.78700000000001</v>
      </c>
      <c r="H81" s="252"/>
      <c r="I81" s="282">
        <v>146.16999999999999</v>
      </c>
      <c r="J81" s="252"/>
      <c r="K81" s="198">
        <v>281.75628548999998</v>
      </c>
      <c r="L81" s="261">
        <v>0</v>
      </c>
      <c r="M81" s="261">
        <v>121.54151176000001</v>
      </c>
      <c r="N81" s="261">
        <v>0</v>
      </c>
      <c r="O81" s="261">
        <v>0</v>
      </c>
      <c r="P81" s="261">
        <v>1553.672292</v>
      </c>
      <c r="Q81" s="261">
        <v>0</v>
      </c>
      <c r="R81" s="261">
        <v>0</v>
      </c>
      <c r="S81" s="261">
        <v>0</v>
      </c>
      <c r="T81" s="261">
        <v>847.5</v>
      </c>
      <c r="U81" s="261">
        <v>0</v>
      </c>
      <c r="V81" s="261">
        <v>3370.4417263099999</v>
      </c>
      <c r="W81" s="261">
        <v>281.75628548999998</v>
      </c>
      <c r="X81" s="261">
        <v>0</v>
      </c>
      <c r="Y81" s="261">
        <v>1553.672292</v>
      </c>
      <c r="Z81" s="261">
        <v>847.5</v>
      </c>
      <c r="AA81" s="261">
        <v>735.83500000000004</v>
      </c>
      <c r="AB81" s="199">
        <v>0</v>
      </c>
      <c r="AC81" s="253"/>
      <c r="AD81" s="267">
        <v>281.75628548999998</v>
      </c>
      <c r="AE81" s="253">
        <f t="shared" si="16"/>
        <v>281.75628548999998</v>
      </c>
      <c r="AF81" s="253">
        <f t="shared" si="17"/>
        <v>0</v>
      </c>
      <c r="AG81" s="253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0">
        <f t="shared" si="11"/>
        <v>4528.14548173</v>
      </c>
      <c r="D82" s="260">
        <f t="shared" si="12"/>
        <v>762.68383259999996</v>
      </c>
      <c r="E82" s="260">
        <f t="shared" si="13"/>
        <v>4528.14548173</v>
      </c>
      <c r="F82" s="252">
        <f t="shared" si="14"/>
        <v>131.571</v>
      </c>
      <c r="G82" s="252">
        <f t="shared" si="15"/>
        <v>160.809</v>
      </c>
      <c r="H82" s="252"/>
      <c r="I82" s="282">
        <v>146.19</v>
      </c>
      <c r="J82" s="252"/>
      <c r="K82" s="198">
        <v>0</v>
      </c>
      <c r="L82" s="261">
        <v>762.68383259999996</v>
      </c>
      <c r="M82" s="261">
        <v>270.00375542</v>
      </c>
      <c r="N82" s="261">
        <v>0</v>
      </c>
      <c r="O82" s="261">
        <v>0</v>
      </c>
      <c r="P82" s="261">
        <v>1553.672292</v>
      </c>
      <c r="Q82" s="261">
        <v>0</v>
      </c>
      <c r="R82" s="261">
        <v>0</v>
      </c>
      <c r="S82" s="261">
        <v>0</v>
      </c>
      <c r="T82" s="261">
        <v>847.5</v>
      </c>
      <c r="U82" s="261">
        <v>0</v>
      </c>
      <c r="V82" s="261">
        <v>4258.1417263100002</v>
      </c>
      <c r="W82" s="261">
        <v>0</v>
      </c>
      <c r="X82" s="261">
        <v>762.68383259999996</v>
      </c>
      <c r="Y82" s="261">
        <v>1553.672292</v>
      </c>
      <c r="Z82" s="261">
        <v>847.5</v>
      </c>
      <c r="AA82" s="261">
        <v>735.83500000000004</v>
      </c>
      <c r="AB82" s="199">
        <v>0</v>
      </c>
      <c r="AC82" s="253"/>
      <c r="AD82" s="267">
        <v>-762.68383259999996</v>
      </c>
      <c r="AE82" s="253">
        <f t="shared" si="16"/>
        <v>0</v>
      </c>
      <c r="AF82" s="253">
        <f t="shared" si="17"/>
        <v>762.68383259999996</v>
      </c>
      <c r="AG82" s="253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0">
        <f t="shared" si="11"/>
        <v>5564.3077253900001</v>
      </c>
      <c r="D83" s="260">
        <f t="shared" si="12"/>
        <v>1807.12395068</v>
      </c>
      <c r="E83" s="260">
        <f t="shared" si="13"/>
        <v>5564.3077253900001</v>
      </c>
      <c r="F83" s="252">
        <f t="shared" si="14"/>
        <v>133.37100000000001</v>
      </c>
      <c r="G83" s="252">
        <f t="shared" si="15"/>
        <v>163.00900000000001</v>
      </c>
      <c r="H83" s="252"/>
      <c r="I83" s="282">
        <v>148.19</v>
      </c>
      <c r="J83" s="252"/>
      <c r="K83" s="198">
        <v>0</v>
      </c>
      <c r="L83" s="261">
        <v>1807.12395068</v>
      </c>
      <c r="M83" s="261">
        <v>418.46599908000002</v>
      </c>
      <c r="N83" s="261">
        <v>0</v>
      </c>
      <c r="O83" s="261">
        <v>0</v>
      </c>
      <c r="P83" s="261">
        <v>1553.672292</v>
      </c>
      <c r="Q83" s="261">
        <v>0</v>
      </c>
      <c r="R83" s="261">
        <v>0</v>
      </c>
      <c r="S83" s="261">
        <v>0</v>
      </c>
      <c r="T83" s="261">
        <v>847.5</v>
      </c>
      <c r="U83" s="261">
        <v>0</v>
      </c>
      <c r="V83" s="261">
        <v>5145.84172631</v>
      </c>
      <c r="W83" s="261">
        <v>0</v>
      </c>
      <c r="X83" s="261">
        <v>1807.12395068</v>
      </c>
      <c r="Y83" s="261">
        <v>1553.672292</v>
      </c>
      <c r="Z83" s="261">
        <v>847.5</v>
      </c>
      <c r="AA83" s="261">
        <v>735.83500000000004</v>
      </c>
      <c r="AB83" s="199">
        <v>0</v>
      </c>
      <c r="AC83" s="253"/>
      <c r="AD83" s="267">
        <v>-1807.12395068</v>
      </c>
      <c r="AE83" s="253">
        <f t="shared" si="16"/>
        <v>0</v>
      </c>
      <c r="AF83" s="253">
        <f t="shared" si="17"/>
        <v>1807.12395068</v>
      </c>
      <c r="AG83" s="253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0">
        <f t="shared" si="11"/>
        <v>6609.2077253899997</v>
      </c>
      <c r="D84" s="260">
        <f t="shared" si="12"/>
        <v>2852.0239506799999</v>
      </c>
      <c r="E84" s="260">
        <f t="shared" si="13"/>
        <v>6609.2077253899997</v>
      </c>
      <c r="F84" s="252">
        <f t="shared" si="14"/>
        <v>133.38900000000001</v>
      </c>
      <c r="G84" s="252">
        <f t="shared" si="15"/>
        <v>163.03100000000003</v>
      </c>
      <c r="H84" s="252"/>
      <c r="I84" s="282">
        <v>148.21</v>
      </c>
      <c r="J84" s="252"/>
      <c r="K84" s="198">
        <v>0</v>
      </c>
      <c r="L84" s="261">
        <v>2852.0239506799999</v>
      </c>
      <c r="M84" s="261">
        <v>575.66599908000001</v>
      </c>
      <c r="N84" s="261">
        <v>0</v>
      </c>
      <c r="O84" s="261">
        <v>0</v>
      </c>
      <c r="P84" s="261">
        <v>1553.672292</v>
      </c>
      <c r="Q84" s="261">
        <v>0</v>
      </c>
      <c r="R84" s="261">
        <v>0</v>
      </c>
      <c r="S84" s="261">
        <v>0</v>
      </c>
      <c r="T84" s="261">
        <v>847.5</v>
      </c>
      <c r="U84" s="261">
        <v>0</v>
      </c>
      <c r="V84" s="261">
        <v>6033.5417263099998</v>
      </c>
      <c r="W84" s="261">
        <v>0</v>
      </c>
      <c r="X84" s="261">
        <v>2852.0239506799999</v>
      </c>
      <c r="Y84" s="261">
        <v>1553.672292</v>
      </c>
      <c r="Z84" s="261">
        <v>847.5</v>
      </c>
      <c r="AA84" s="261">
        <v>735.83500000000004</v>
      </c>
      <c r="AB84" s="199">
        <v>0</v>
      </c>
      <c r="AC84" s="253"/>
      <c r="AD84" s="267">
        <v>-2852.0239506799999</v>
      </c>
      <c r="AE84" s="253">
        <f t="shared" si="16"/>
        <v>0</v>
      </c>
      <c r="AF84" s="253">
        <f t="shared" si="17"/>
        <v>2852.0239506799999</v>
      </c>
      <c r="AG84" s="253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0">
        <f t="shared" si="11"/>
        <v>7654.1077253900003</v>
      </c>
      <c r="D85" s="260">
        <f t="shared" si="12"/>
        <v>3896.92395068</v>
      </c>
      <c r="E85" s="260">
        <f t="shared" si="13"/>
        <v>7654.1077253900003</v>
      </c>
      <c r="F85" s="252">
        <f t="shared" si="14"/>
        <v>131.589</v>
      </c>
      <c r="G85" s="252">
        <f t="shared" si="15"/>
        <v>160.83100000000002</v>
      </c>
      <c r="H85" s="252"/>
      <c r="I85" s="282">
        <v>146.21</v>
      </c>
      <c r="J85" s="252"/>
      <c r="K85" s="198">
        <v>0</v>
      </c>
      <c r="L85" s="261">
        <v>3896.92395068</v>
      </c>
      <c r="M85" s="261">
        <v>827.24599908000005</v>
      </c>
      <c r="N85" s="261">
        <v>0</v>
      </c>
      <c r="O85" s="261">
        <v>0</v>
      </c>
      <c r="P85" s="261">
        <v>1553.672292</v>
      </c>
      <c r="Q85" s="261">
        <v>0</v>
      </c>
      <c r="R85" s="261">
        <v>0</v>
      </c>
      <c r="S85" s="261">
        <v>0</v>
      </c>
      <c r="T85" s="261">
        <v>847.5</v>
      </c>
      <c r="U85" s="261">
        <v>0</v>
      </c>
      <c r="V85" s="261">
        <v>6826.8617263100004</v>
      </c>
      <c r="W85" s="261">
        <v>0</v>
      </c>
      <c r="X85" s="261">
        <v>3896.92395068</v>
      </c>
      <c r="Y85" s="261">
        <v>1553.672292</v>
      </c>
      <c r="Z85" s="261">
        <v>847.5</v>
      </c>
      <c r="AA85" s="261">
        <v>735.83500000000004</v>
      </c>
      <c r="AB85" s="199">
        <v>0</v>
      </c>
      <c r="AC85" s="253"/>
      <c r="AD85" s="267">
        <v>-3896.92395068</v>
      </c>
      <c r="AE85" s="253">
        <f t="shared" si="16"/>
        <v>0</v>
      </c>
      <c r="AF85" s="253">
        <f t="shared" si="17"/>
        <v>3896.92395068</v>
      </c>
      <c r="AG85" s="253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0">
        <f t="shared" si="11"/>
        <v>8699.0077253899999</v>
      </c>
      <c r="D86" s="260">
        <f t="shared" si="12"/>
        <v>4941.8239506800001</v>
      </c>
      <c r="E86" s="260">
        <f t="shared" si="13"/>
        <v>8699.0077253899999</v>
      </c>
      <c r="F86" s="252">
        <f t="shared" si="14"/>
        <v>66.357000000000014</v>
      </c>
      <c r="G86" s="252">
        <f t="shared" si="15"/>
        <v>81.103000000000023</v>
      </c>
      <c r="H86" s="252"/>
      <c r="I86" s="282">
        <v>73.730000000000018</v>
      </c>
      <c r="J86" s="252"/>
      <c r="K86" s="198">
        <v>0</v>
      </c>
      <c r="L86" s="261">
        <v>4941.8239506800001</v>
      </c>
      <c r="M86" s="261">
        <v>944.58008299999995</v>
      </c>
      <c r="N86" s="261">
        <v>0</v>
      </c>
      <c r="O86" s="261">
        <v>0</v>
      </c>
      <c r="P86" s="261">
        <v>1553.672292</v>
      </c>
      <c r="Q86" s="261">
        <v>0</v>
      </c>
      <c r="R86" s="261">
        <v>356.82877138999999</v>
      </c>
      <c r="S86" s="261">
        <v>0</v>
      </c>
      <c r="T86" s="261">
        <v>847.5</v>
      </c>
      <c r="U86" s="261">
        <v>0</v>
      </c>
      <c r="V86" s="261">
        <v>7397.5988710000001</v>
      </c>
      <c r="W86" s="261">
        <v>0</v>
      </c>
      <c r="X86" s="261">
        <v>4941.8239506800001</v>
      </c>
      <c r="Y86" s="261">
        <v>1553.672292</v>
      </c>
      <c r="Z86" s="261">
        <v>847.5</v>
      </c>
      <c r="AA86" s="261">
        <v>735.83500000000004</v>
      </c>
      <c r="AB86" s="199">
        <v>0</v>
      </c>
      <c r="AC86" s="253"/>
      <c r="AD86" s="267">
        <v>-4941.8239506800001</v>
      </c>
      <c r="AE86" s="253">
        <f t="shared" si="16"/>
        <v>0</v>
      </c>
      <c r="AF86" s="253">
        <f t="shared" si="17"/>
        <v>4941.8239506800001</v>
      </c>
      <c r="AG86" s="253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0">
        <f t="shared" si="11"/>
        <v>9752.64548173</v>
      </c>
      <c r="D87" s="260">
        <f t="shared" si="12"/>
        <v>5987.1838325999997</v>
      </c>
      <c r="E87" s="260">
        <f t="shared" si="13"/>
        <v>9752.64548173</v>
      </c>
      <c r="F87" s="252">
        <f t="shared" si="14"/>
        <v>0.1465714285714286</v>
      </c>
      <c r="G87" s="252">
        <f t="shared" si="15"/>
        <v>0.17914285714285719</v>
      </c>
      <c r="H87" s="252"/>
      <c r="I87" s="282">
        <v>0.16285714285714289</v>
      </c>
      <c r="J87" s="252"/>
      <c r="K87" s="198">
        <v>0</v>
      </c>
      <c r="L87" s="261">
        <v>5987.1838325999997</v>
      </c>
      <c r="M87" s="261">
        <v>1196.160083</v>
      </c>
      <c r="N87" s="261">
        <v>0</v>
      </c>
      <c r="O87" s="261">
        <v>0</v>
      </c>
      <c r="P87" s="261">
        <v>1553.672292</v>
      </c>
      <c r="Q87" s="261">
        <v>0</v>
      </c>
      <c r="R87" s="261">
        <v>1158.8865277299999</v>
      </c>
      <c r="S87" s="261">
        <v>0</v>
      </c>
      <c r="T87" s="261">
        <v>847.5</v>
      </c>
      <c r="U87" s="261">
        <v>0</v>
      </c>
      <c r="V87" s="261">
        <v>7397.5988710000001</v>
      </c>
      <c r="W87" s="261">
        <v>0</v>
      </c>
      <c r="X87" s="261">
        <v>5987.1838325999997</v>
      </c>
      <c r="Y87" s="261">
        <v>1553.672292</v>
      </c>
      <c r="Z87" s="261">
        <v>847.5</v>
      </c>
      <c r="AA87" s="261">
        <v>735.83500000000004</v>
      </c>
      <c r="AB87" s="199">
        <v>0</v>
      </c>
      <c r="AC87" s="253"/>
      <c r="AD87" s="267">
        <v>-5987.1838325999997</v>
      </c>
      <c r="AE87" s="253">
        <f t="shared" si="16"/>
        <v>0</v>
      </c>
      <c r="AF87" s="253">
        <f t="shared" si="17"/>
        <v>5987.1838325999997</v>
      </c>
      <c r="AG87" s="253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0">
        <f t="shared" si="11"/>
        <v>10116.525395000001</v>
      </c>
      <c r="D88" s="260">
        <f t="shared" si="12"/>
        <v>6779.6610170000004</v>
      </c>
      <c r="E88" s="260">
        <f t="shared" si="13"/>
        <v>10116.525395000001</v>
      </c>
      <c r="F88" s="252">
        <f t="shared" si="14"/>
        <v>0.1465714285714286</v>
      </c>
      <c r="G88" s="252">
        <f t="shared" si="15"/>
        <v>0.17914285714285719</v>
      </c>
      <c r="H88" s="252"/>
      <c r="I88" s="282">
        <v>0.16285714285714289</v>
      </c>
      <c r="J88" s="252"/>
      <c r="K88" s="198">
        <v>0</v>
      </c>
      <c r="L88" s="261">
        <v>6779.6610170000004</v>
      </c>
      <c r="M88" s="261">
        <v>1447.7400829999999</v>
      </c>
      <c r="N88" s="261">
        <v>0</v>
      </c>
      <c r="O88" s="261">
        <v>0</v>
      </c>
      <c r="P88" s="261">
        <v>1553.672292</v>
      </c>
      <c r="Q88" s="261">
        <v>0</v>
      </c>
      <c r="R88" s="261">
        <v>1271.1864410000001</v>
      </c>
      <c r="S88" s="261">
        <v>0</v>
      </c>
      <c r="T88" s="261">
        <v>847.5</v>
      </c>
      <c r="U88" s="261">
        <v>0</v>
      </c>
      <c r="V88" s="261">
        <v>7397.5988710000001</v>
      </c>
      <c r="W88" s="261">
        <v>0</v>
      </c>
      <c r="X88" s="261">
        <v>6779.6610170000004</v>
      </c>
      <c r="Y88" s="261">
        <v>1553.672292</v>
      </c>
      <c r="Z88" s="261">
        <v>847.5</v>
      </c>
      <c r="AA88" s="261">
        <v>735.83500000000004</v>
      </c>
      <c r="AB88" s="199">
        <v>436.87514556000002</v>
      </c>
      <c r="AC88" s="253"/>
      <c r="AD88" s="267">
        <v>-6779.6610170000004</v>
      </c>
      <c r="AE88" s="253">
        <f t="shared" si="16"/>
        <v>0</v>
      </c>
      <c r="AF88" s="253">
        <f t="shared" si="17"/>
        <v>6779.6610170000004</v>
      </c>
      <c r="AG88" s="253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0">
        <f t="shared" si="11"/>
        <v>10116.525395000001</v>
      </c>
      <c r="D89" s="260">
        <f t="shared" si="12"/>
        <v>6779.6610170000004</v>
      </c>
      <c r="E89" s="260">
        <f t="shared" si="13"/>
        <v>10116.525395000001</v>
      </c>
      <c r="F89" s="252">
        <f t="shared" si="14"/>
        <v>0.1465714285714286</v>
      </c>
      <c r="G89" s="252">
        <f t="shared" si="15"/>
        <v>0.17914285714285719</v>
      </c>
      <c r="H89" s="252"/>
      <c r="I89" s="282">
        <v>0.16285714285714289</v>
      </c>
      <c r="J89" s="252"/>
      <c r="K89" s="198">
        <v>0</v>
      </c>
      <c r="L89" s="261">
        <v>6779.6610170000004</v>
      </c>
      <c r="M89" s="261">
        <v>1447.7400829999999</v>
      </c>
      <c r="N89" s="261">
        <v>0</v>
      </c>
      <c r="O89" s="261">
        <v>0</v>
      </c>
      <c r="P89" s="261">
        <v>1495.88959449</v>
      </c>
      <c r="Q89" s="261">
        <v>0</v>
      </c>
      <c r="R89" s="261">
        <v>1271.1864410000001</v>
      </c>
      <c r="S89" s="261">
        <v>0</v>
      </c>
      <c r="T89" s="261">
        <v>847.5</v>
      </c>
      <c r="U89" s="261">
        <v>0</v>
      </c>
      <c r="V89" s="261">
        <v>7397.5988710000001</v>
      </c>
      <c r="W89" s="261">
        <v>0</v>
      </c>
      <c r="X89" s="261">
        <v>6779.6610170000004</v>
      </c>
      <c r="Y89" s="261">
        <v>1495.88959449</v>
      </c>
      <c r="Z89" s="261">
        <v>847.5</v>
      </c>
      <c r="AA89" s="261">
        <v>735.83500000000004</v>
      </c>
      <c r="AB89" s="199">
        <v>436.87514556000002</v>
      </c>
      <c r="AC89" s="253"/>
      <c r="AD89" s="267">
        <v>-6779.6610170000004</v>
      </c>
      <c r="AE89" s="253">
        <f t="shared" si="16"/>
        <v>0</v>
      </c>
      <c r="AF89" s="253">
        <f t="shared" si="17"/>
        <v>6779.6610170000004</v>
      </c>
      <c r="AG89" s="253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0">
        <f t="shared" si="11"/>
        <v>10116.525395000001</v>
      </c>
      <c r="D90" s="260">
        <f t="shared" si="12"/>
        <v>6779.6610170000004</v>
      </c>
      <c r="E90" s="260">
        <f t="shared" si="13"/>
        <v>10116.525395000001</v>
      </c>
      <c r="F90" s="252">
        <f t="shared" si="14"/>
        <v>0.1465714285714286</v>
      </c>
      <c r="G90" s="252">
        <f t="shared" si="15"/>
        <v>0.17914285714285719</v>
      </c>
      <c r="H90" s="252"/>
      <c r="I90" s="282">
        <v>0.16285714285714289</v>
      </c>
      <c r="J90" s="252"/>
      <c r="K90" s="198">
        <v>0</v>
      </c>
      <c r="L90" s="261">
        <v>6779.6610170000004</v>
      </c>
      <c r="M90" s="261">
        <v>1447.7400829999999</v>
      </c>
      <c r="N90" s="261">
        <v>0</v>
      </c>
      <c r="O90" s="261">
        <v>0</v>
      </c>
      <c r="P90" s="261">
        <v>902.91620273000001</v>
      </c>
      <c r="Q90" s="261">
        <v>0</v>
      </c>
      <c r="R90" s="261">
        <v>1271.1864410000001</v>
      </c>
      <c r="S90" s="261">
        <v>0</v>
      </c>
      <c r="T90" s="261">
        <v>847.5</v>
      </c>
      <c r="U90" s="261">
        <v>0</v>
      </c>
      <c r="V90" s="261">
        <v>7397.5988710000001</v>
      </c>
      <c r="W90" s="261">
        <v>0</v>
      </c>
      <c r="X90" s="261">
        <v>6779.6610170000004</v>
      </c>
      <c r="Y90" s="261">
        <v>902.91620273000001</v>
      </c>
      <c r="Z90" s="261">
        <v>847.5</v>
      </c>
      <c r="AA90" s="261">
        <v>735.83500000000004</v>
      </c>
      <c r="AB90" s="199">
        <v>428.59727113000002</v>
      </c>
      <c r="AC90" s="253"/>
      <c r="AD90" s="267">
        <v>-6779.6610170000004</v>
      </c>
      <c r="AE90" s="253">
        <f t="shared" si="16"/>
        <v>0</v>
      </c>
      <c r="AF90" s="253">
        <f t="shared" si="17"/>
        <v>6779.6610170000004</v>
      </c>
      <c r="AG90" s="253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0">
        <f t="shared" si="11"/>
        <v>10116.525395000001</v>
      </c>
      <c r="D91" s="260">
        <f t="shared" si="12"/>
        <v>6779.6610170000004</v>
      </c>
      <c r="E91" s="260">
        <f t="shared" si="13"/>
        <v>10116.525395000001</v>
      </c>
      <c r="F91" s="252">
        <f t="shared" si="14"/>
        <v>0.1465714285714286</v>
      </c>
      <c r="G91" s="252">
        <f t="shared" si="15"/>
        <v>0.17914285714285719</v>
      </c>
      <c r="H91" s="252"/>
      <c r="I91" s="282">
        <v>0.16285714285714289</v>
      </c>
      <c r="J91" s="252"/>
      <c r="K91" s="198">
        <v>0</v>
      </c>
      <c r="L91" s="261">
        <v>6779.6610170000004</v>
      </c>
      <c r="M91" s="261">
        <v>1447.7400829999999</v>
      </c>
      <c r="N91" s="261">
        <v>0</v>
      </c>
      <c r="O91" s="261">
        <v>0</v>
      </c>
      <c r="P91" s="261">
        <v>902.45632081999997</v>
      </c>
      <c r="Q91" s="261">
        <v>0</v>
      </c>
      <c r="R91" s="261">
        <v>1271.1864410000001</v>
      </c>
      <c r="S91" s="261">
        <v>0</v>
      </c>
      <c r="T91" s="261">
        <v>847.5</v>
      </c>
      <c r="U91" s="261">
        <v>0</v>
      </c>
      <c r="V91" s="261">
        <v>7397.5988710000001</v>
      </c>
      <c r="W91" s="261">
        <v>0</v>
      </c>
      <c r="X91" s="261">
        <v>6779.6610170000004</v>
      </c>
      <c r="Y91" s="261">
        <v>902.45632081999997</v>
      </c>
      <c r="Z91" s="261">
        <v>847.5</v>
      </c>
      <c r="AA91" s="261">
        <v>735.83500000000004</v>
      </c>
      <c r="AB91" s="199">
        <v>420.31939670999998</v>
      </c>
      <c r="AC91" s="253"/>
      <c r="AD91" s="267">
        <v>-6779.6610170000004</v>
      </c>
      <c r="AE91" s="253">
        <f t="shared" si="16"/>
        <v>0</v>
      </c>
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0">
        <f t="shared" si="11"/>
        <v>10116.525395000001</v>
      </c>
      <c r="D92" s="260">
        <f t="shared" si="12"/>
        <v>6779.6610170000004</v>
      </c>
      <c r="E92" s="260">
        <f t="shared" si="13"/>
        <v>10116.525395000001</v>
      </c>
      <c r="F92" s="252">
        <f t="shared" si="14"/>
        <v>1.0465714285714287</v>
      </c>
      <c r="G92" s="252">
        <f t="shared" si="15"/>
        <v>1.2791428571428574</v>
      </c>
      <c r="H92" s="252"/>
      <c r="I92" s="282">
        <v>1.162857142857143</v>
      </c>
      <c r="J92" s="252"/>
      <c r="K92" s="198">
        <v>0</v>
      </c>
      <c r="L92" s="261">
        <v>6779.6610170000004</v>
      </c>
      <c r="M92" s="261">
        <v>1447.7400829999999</v>
      </c>
      <c r="N92" s="261">
        <v>0</v>
      </c>
      <c r="O92" s="261">
        <v>0</v>
      </c>
      <c r="P92" s="261">
        <v>1553.672292</v>
      </c>
      <c r="Q92" s="261">
        <v>0</v>
      </c>
      <c r="R92" s="261">
        <v>1271.1864410000001</v>
      </c>
      <c r="S92" s="261">
        <v>0</v>
      </c>
      <c r="T92" s="261">
        <v>847.5</v>
      </c>
      <c r="U92" s="261">
        <v>0</v>
      </c>
      <c r="V92" s="261">
        <v>7397.5988710000001</v>
      </c>
      <c r="W92" s="261">
        <v>0</v>
      </c>
      <c r="X92" s="261">
        <v>6779.6610170000004</v>
      </c>
      <c r="Y92" s="261">
        <v>1553.672292</v>
      </c>
      <c r="Z92" s="261">
        <v>847.5</v>
      </c>
      <c r="AA92" s="261">
        <v>735.83500000000004</v>
      </c>
      <c r="AB92" s="199">
        <v>420.31939670999998</v>
      </c>
      <c r="AC92" s="253"/>
      <c r="AD92" s="267">
        <v>-6779.6610170000004</v>
      </c>
      <c r="AE92" s="253">
        <f t="shared" si="16"/>
        <v>0</v>
      </c>
      <c r="AF92" s="253">
        <f t="shared" si="17"/>
        <v>6779.6610170000004</v>
      </c>
      <c r="AG92" s="253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0">
        <f t="shared" si="11"/>
        <v>10116.525395000001</v>
      </c>
      <c r="D93" s="260">
        <f t="shared" si="12"/>
        <v>6779.6610170000004</v>
      </c>
      <c r="E93" s="260">
        <f t="shared" si="13"/>
        <v>10116.525395000001</v>
      </c>
      <c r="F93" s="252">
        <f t="shared" si="14"/>
        <v>66.357000000000014</v>
      </c>
      <c r="G93" s="252">
        <f t="shared" si="15"/>
        <v>81.103000000000023</v>
      </c>
      <c r="H93" s="252"/>
      <c r="I93" s="282">
        <v>73.730000000000018</v>
      </c>
      <c r="J93" s="252"/>
      <c r="K93" s="198">
        <v>0</v>
      </c>
      <c r="L93" s="261">
        <v>6779.6610170000004</v>
      </c>
      <c r="M93" s="261">
        <v>1447.7400829999999</v>
      </c>
      <c r="N93" s="261">
        <v>0</v>
      </c>
      <c r="O93" s="261">
        <v>0</v>
      </c>
      <c r="P93" s="261">
        <v>1358.5722920000001</v>
      </c>
      <c r="Q93" s="261">
        <v>0</v>
      </c>
      <c r="R93" s="261">
        <v>1271.1864410000001</v>
      </c>
      <c r="S93" s="261">
        <v>0</v>
      </c>
      <c r="T93" s="261">
        <v>847.5</v>
      </c>
      <c r="U93" s="261">
        <v>0</v>
      </c>
      <c r="V93" s="261">
        <v>7397.5988710000001</v>
      </c>
      <c r="W93" s="261">
        <v>0</v>
      </c>
      <c r="X93" s="261">
        <v>6779.6610170000004</v>
      </c>
      <c r="Y93" s="261">
        <v>1358.5722920000001</v>
      </c>
      <c r="Z93" s="261">
        <v>847.5</v>
      </c>
      <c r="AA93" s="261">
        <v>735.83500000000004</v>
      </c>
      <c r="AB93" s="199">
        <v>420.31939670999998</v>
      </c>
      <c r="AC93" s="253"/>
      <c r="AD93" s="267">
        <v>-6779.6610170000004</v>
      </c>
      <c r="AE93" s="253">
        <f t="shared" si="16"/>
        <v>0</v>
      </c>
      <c r="AF93" s="253">
        <f t="shared" si="17"/>
        <v>6779.6610170000004</v>
      </c>
      <c r="AG93" s="253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0">
        <f t="shared" si="11"/>
        <v>10116.525395000001</v>
      </c>
      <c r="D94" s="260">
        <f t="shared" si="12"/>
        <v>6779.6610170000004</v>
      </c>
      <c r="E94" s="260">
        <f t="shared" si="13"/>
        <v>10116.525395000001</v>
      </c>
      <c r="F94" s="252">
        <f t="shared" si="14"/>
        <v>66.357000000000014</v>
      </c>
      <c r="G94" s="252">
        <f t="shared" si="15"/>
        <v>81.103000000000023</v>
      </c>
      <c r="H94" s="252"/>
      <c r="I94" s="282">
        <v>73.730000000000018</v>
      </c>
      <c r="J94" s="252"/>
      <c r="K94" s="198">
        <v>0</v>
      </c>
      <c r="L94" s="261">
        <v>6779.6610170000004</v>
      </c>
      <c r="M94" s="261">
        <v>1447.7400829999999</v>
      </c>
      <c r="N94" s="261">
        <v>0</v>
      </c>
      <c r="O94" s="261">
        <v>0</v>
      </c>
      <c r="P94" s="261">
        <v>1553.672292</v>
      </c>
      <c r="Q94" s="261">
        <v>0</v>
      </c>
      <c r="R94" s="261">
        <v>1271.1864410000001</v>
      </c>
      <c r="S94" s="261">
        <v>0</v>
      </c>
      <c r="T94" s="261">
        <v>847.5</v>
      </c>
      <c r="U94" s="261">
        <v>0</v>
      </c>
      <c r="V94" s="261">
        <v>7397.5988710000001</v>
      </c>
      <c r="W94" s="261">
        <v>0</v>
      </c>
      <c r="X94" s="261">
        <v>6779.6610170000004</v>
      </c>
      <c r="Y94" s="261">
        <v>1553.672292</v>
      </c>
      <c r="Z94" s="261">
        <v>847.5</v>
      </c>
      <c r="AA94" s="261">
        <v>735.83500000000004</v>
      </c>
      <c r="AB94" s="199">
        <v>428.59727113000002</v>
      </c>
      <c r="AC94" s="253"/>
      <c r="AD94" s="267">
        <v>-6779.6610170000004</v>
      </c>
      <c r="AE94" s="253">
        <f t="shared" si="16"/>
        <v>0</v>
      </c>
      <c r="AF94" s="253">
        <f t="shared" si="17"/>
        <v>6779.6610170000004</v>
      </c>
      <c r="AG94" s="253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0">
        <f t="shared" si="11"/>
        <v>10116.525395000001</v>
      </c>
      <c r="D95" s="260">
        <f t="shared" si="12"/>
        <v>6779.6610170000004</v>
      </c>
      <c r="E95" s="260">
        <f t="shared" si="13"/>
        <v>10116.525395000001</v>
      </c>
      <c r="F95" s="252">
        <f t="shared" si="14"/>
        <v>66.357000000000014</v>
      </c>
      <c r="G95" s="252">
        <f t="shared" si="15"/>
        <v>81.103000000000023</v>
      </c>
      <c r="H95" s="252"/>
      <c r="I95" s="282">
        <v>73.730000000000018</v>
      </c>
      <c r="J95" s="252"/>
      <c r="K95" s="198">
        <v>0</v>
      </c>
      <c r="L95" s="261">
        <v>6779.6610170000004</v>
      </c>
      <c r="M95" s="261">
        <v>1447.7400829999999</v>
      </c>
      <c r="N95" s="261">
        <v>0</v>
      </c>
      <c r="O95" s="261">
        <v>0</v>
      </c>
      <c r="P95" s="261">
        <v>1553.672292</v>
      </c>
      <c r="Q95" s="261">
        <v>0</v>
      </c>
      <c r="R95" s="261">
        <v>1271.1864410000001</v>
      </c>
      <c r="S95" s="261">
        <v>0</v>
      </c>
      <c r="T95" s="261">
        <v>847.5</v>
      </c>
      <c r="U95" s="261">
        <v>0</v>
      </c>
      <c r="V95" s="261">
        <v>7397.5988710000001</v>
      </c>
      <c r="W95" s="261">
        <v>0</v>
      </c>
      <c r="X95" s="261">
        <v>6779.6610170000004</v>
      </c>
      <c r="Y95" s="261">
        <v>1553.672292</v>
      </c>
      <c r="Z95" s="261">
        <v>847.5</v>
      </c>
      <c r="AA95" s="261">
        <v>735.83500000000004</v>
      </c>
      <c r="AB95" s="199">
        <v>436.87514556000002</v>
      </c>
      <c r="AC95" s="253"/>
      <c r="AD95" s="267">
        <v>-6779.6610170000004</v>
      </c>
      <c r="AE95" s="253">
        <f t="shared" si="16"/>
        <v>0</v>
      </c>
      <c r="AF95" s="253">
        <f t="shared" si="17"/>
        <v>6779.6610170000004</v>
      </c>
      <c r="AG95" s="253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0">
        <f t="shared" si="11"/>
        <v>10116.525395000001</v>
      </c>
      <c r="D96" s="260">
        <f t="shared" si="12"/>
        <v>6779.6610170000004</v>
      </c>
      <c r="E96" s="260">
        <f t="shared" si="13"/>
        <v>10116.525395000001</v>
      </c>
      <c r="F96" s="252">
        <f t="shared" si="14"/>
        <v>66.357000000000014</v>
      </c>
      <c r="G96" s="252">
        <f t="shared" si="15"/>
        <v>81.103000000000023</v>
      </c>
      <c r="H96" s="252"/>
      <c r="I96" s="282">
        <v>73.730000000000018</v>
      </c>
      <c r="J96" s="252"/>
      <c r="K96" s="198">
        <v>0</v>
      </c>
      <c r="L96" s="261">
        <v>6779.6610170000004</v>
      </c>
      <c r="M96" s="261">
        <v>1447.7400829999999</v>
      </c>
      <c r="N96" s="261">
        <v>0</v>
      </c>
      <c r="O96" s="261">
        <v>0</v>
      </c>
      <c r="P96" s="261">
        <v>1553.672292</v>
      </c>
      <c r="Q96" s="261">
        <v>0</v>
      </c>
      <c r="R96" s="261">
        <v>1271.1864410000001</v>
      </c>
      <c r="S96" s="261">
        <v>0</v>
      </c>
      <c r="T96" s="261">
        <v>847.5</v>
      </c>
      <c r="U96" s="261">
        <v>0</v>
      </c>
      <c r="V96" s="261">
        <v>7397.5988710000001</v>
      </c>
      <c r="W96" s="261">
        <v>0</v>
      </c>
      <c r="X96" s="261">
        <v>6779.6610170000004</v>
      </c>
      <c r="Y96" s="261">
        <v>1553.672292</v>
      </c>
      <c r="Z96" s="261">
        <v>847.5</v>
      </c>
      <c r="AA96" s="261">
        <v>735.83500000000004</v>
      </c>
      <c r="AB96" s="199">
        <v>445.15301999000002</v>
      </c>
      <c r="AC96" s="253"/>
      <c r="AD96" s="267">
        <v>-6779.6610170000004</v>
      </c>
      <c r="AE96" s="253">
        <f t="shared" si="16"/>
        <v>0</v>
      </c>
      <c r="AF96" s="253">
        <f t="shared" si="17"/>
        <v>6779.6610170000004</v>
      </c>
      <c r="AG96" s="253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0">
        <f t="shared" si="11"/>
        <v>10116.525395000001</v>
      </c>
      <c r="D97" s="260">
        <f t="shared" si="12"/>
        <v>6779.6610170000004</v>
      </c>
      <c r="E97" s="260">
        <f t="shared" si="13"/>
        <v>10116.525395000001</v>
      </c>
      <c r="F97" s="252">
        <f t="shared" si="14"/>
        <v>66.357000000000014</v>
      </c>
      <c r="G97" s="252">
        <f t="shared" si="15"/>
        <v>81.103000000000023</v>
      </c>
      <c r="H97" s="252"/>
      <c r="I97" s="282">
        <v>73.730000000000018</v>
      </c>
      <c r="J97" s="252"/>
      <c r="K97" s="198">
        <v>0</v>
      </c>
      <c r="L97" s="261">
        <v>6779.6610170000004</v>
      </c>
      <c r="M97" s="261">
        <v>1447.7400829999999</v>
      </c>
      <c r="N97" s="261">
        <v>0</v>
      </c>
      <c r="O97" s="261">
        <v>0</v>
      </c>
      <c r="P97" s="261">
        <v>1553.672292</v>
      </c>
      <c r="Q97" s="261">
        <v>0</v>
      </c>
      <c r="R97" s="261">
        <v>1271.1864410000001</v>
      </c>
      <c r="S97" s="261">
        <v>0</v>
      </c>
      <c r="T97" s="261">
        <v>847.5</v>
      </c>
      <c r="U97" s="261">
        <v>0</v>
      </c>
      <c r="V97" s="261">
        <v>7397.5988710000001</v>
      </c>
      <c r="W97" s="261">
        <v>0</v>
      </c>
      <c r="X97" s="261">
        <v>6779.6610170000004</v>
      </c>
      <c r="Y97" s="261">
        <v>1553.672292</v>
      </c>
      <c r="Z97" s="261">
        <v>847.5</v>
      </c>
      <c r="AA97" s="261">
        <v>735.83500000000004</v>
      </c>
      <c r="AB97" s="199">
        <v>453.43089441000001</v>
      </c>
      <c r="AC97" s="253"/>
      <c r="AD97" s="267">
        <v>-6779.6610170000004</v>
      </c>
      <c r="AE97" s="253">
        <f t="shared" si="16"/>
        <v>0</v>
      </c>
      <c r="AF97" s="253">
        <f t="shared" si="17"/>
        <v>6779.6610170000004</v>
      </c>
      <c r="AG97" s="253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0">
        <f t="shared" si="11"/>
        <v>10116.525395000001</v>
      </c>
      <c r="D98" s="260">
        <f t="shared" si="12"/>
        <v>6779.6610170000004</v>
      </c>
      <c r="E98" s="260">
        <f t="shared" si="13"/>
        <v>10116.525395000001</v>
      </c>
      <c r="F98" s="252">
        <f t="shared" si="14"/>
        <v>10.818</v>
      </c>
      <c r="G98" s="252">
        <f t="shared" si="15"/>
        <v>13.222000000000001</v>
      </c>
      <c r="H98" s="252"/>
      <c r="I98" s="282">
        <v>12.02</v>
      </c>
      <c r="J98" s="252"/>
      <c r="K98" s="198">
        <v>0</v>
      </c>
      <c r="L98" s="261">
        <v>6779.6610170000004</v>
      </c>
      <c r="M98" s="261">
        <v>1447.7400829999999</v>
      </c>
      <c r="N98" s="261">
        <v>0</v>
      </c>
      <c r="O98" s="261">
        <v>0</v>
      </c>
      <c r="P98" s="261">
        <v>1553.672292</v>
      </c>
      <c r="Q98" s="261">
        <v>0</v>
      </c>
      <c r="R98" s="261">
        <v>1271.1864410000001</v>
      </c>
      <c r="S98" s="261">
        <v>0</v>
      </c>
      <c r="T98" s="261">
        <v>847.5</v>
      </c>
      <c r="U98" s="261">
        <v>0</v>
      </c>
      <c r="V98" s="261">
        <v>7397.5988710000001</v>
      </c>
      <c r="W98" s="261">
        <v>0</v>
      </c>
      <c r="X98" s="261">
        <v>6779.6610170000004</v>
      </c>
      <c r="Y98" s="261">
        <v>1553.672292</v>
      </c>
      <c r="Z98" s="261">
        <v>847.5</v>
      </c>
      <c r="AA98" s="261">
        <v>735.83500000000004</v>
      </c>
      <c r="AB98" s="199">
        <v>461.70876884</v>
      </c>
      <c r="AC98" s="253"/>
      <c r="AD98" s="267">
        <v>-6779.6610170000004</v>
      </c>
      <c r="AE98" s="253">
        <f t="shared" si="16"/>
        <v>0</v>
      </c>
      <c r="AF98" s="253">
        <f t="shared" si="17"/>
        <v>6779.6610170000004</v>
      </c>
      <c r="AG98" s="253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0">
        <f t="shared" si="11"/>
        <v>10116.525395000001</v>
      </c>
      <c r="D99" s="260">
        <f t="shared" si="12"/>
        <v>6779.6610170000004</v>
      </c>
      <c r="E99" s="260">
        <f t="shared" si="13"/>
        <v>10116.525395000001</v>
      </c>
      <c r="F99" s="252">
        <f t="shared" si="14"/>
        <v>9.0180000000000007</v>
      </c>
      <c r="G99" s="252">
        <f t="shared" si="15"/>
        <v>11.022</v>
      </c>
      <c r="H99" s="252"/>
      <c r="I99" s="282">
        <v>10.02</v>
      </c>
      <c r="J99" s="252"/>
      <c r="K99" s="198">
        <v>0</v>
      </c>
      <c r="L99" s="261">
        <v>6779.6610170000004</v>
      </c>
      <c r="M99" s="261">
        <v>1447.7400829999999</v>
      </c>
      <c r="N99" s="261">
        <v>0</v>
      </c>
      <c r="O99" s="261">
        <v>0</v>
      </c>
      <c r="P99" s="261">
        <v>703.41241008999998</v>
      </c>
      <c r="Q99" s="261">
        <v>0</v>
      </c>
      <c r="R99" s="261">
        <v>1271.1864410000001</v>
      </c>
      <c r="S99" s="261">
        <v>0</v>
      </c>
      <c r="T99" s="261">
        <v>847.5</v>
      </c>
      <c r="U99" s="261">
        <v>0</v>
      </c>
      <c r="V99" s="261">
        <v>7397.5988710000001</v>
      </c>
      <c r="W99" s="261">
        <v>0</v>
      </c>
      <c r="X99" s="261">
        <v>6779.6610170000004</v>
      </c>
      <c r="Y99" s="261">
        <v>703.41241008999998</v>
      </c>
      <c r="Z99" s="261">
        <v>847.5</v>
      </c>
      <c r="AA99" s="261">
        <v>735.83500000000004</v>
      </c>
      <c r="AB99" s="199">
        <v>461.70876884</v>
      </c>
      <c r="AC99" s="253"/>
      <c r="AD99" s="267">
        <v>-6779.6610170000004</v>
      </c>
      <c r="AE99" s="253">
        <f t="shared" si="16"/>
        <v>0</v>
      </c>
      <c r="AF99" s="253">
        <f t="shared" si="17"/>
        <v>6779.6610170000004</v>
      </c>
      <c r="AG99" s="253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0">
        <f t="shared" si="11"/>
        <v>10116.525395000001</v>
      </c>
      <c r="D100" s="260">
        <f t="shared" si="12"/>
        <v>6779.6610170000004</v>
      </c>
      <c r="E100" s="260">
        <f t="shared" si="13"/>
        <v>10116.525395000001</v>
      </c>
      <c r="F100" s="252">
        <f t="shared" si="14"/>
        <v>1.0465714285714287</v>
      </c>
      <c r="G100" s="252">
        <f t="shared" si="15"/>
        <v>1.2791428571428574</v>
      </c>
      <c r="H100" s="252"/>
      <c r="I100" s="282">
        <v>1.162857142857143</v>
      </c>
      <c r="J100" s="252"/>
      <c r="K100" s="198">
        <v>0</v>
      </c>
      <c r="L100" s="261">
        <v>6779.6610170000004</v>
      </c>
      <c r="M100" s="261">
        <v>1447.7400829999999</v>
      </c>
      <c r="N100" s="261">
        <v>0</v>
      </c>
      <c r="O100" s="261">
        <v>0</v>
      </c>
      <c r="P100" s="261">
        <v>904.75671642999998</v>
      </c>
      <c r="Q100" s="261">
        <v>0</v>
      </c>
      <c r="R100" s="261">
        <v>1271.1864410000001</v>
      </c>
      <c r="S100" s="261">
        <v>0</v>
      </c>
      <c r="T100" s="261">
        <v>847.5</v>
      </c>
      <c r="U100" s="261">
        <v>0</v>
      </c>
      <c r="V100" s="261">
        <v>7397.5988710000001</v>
      </c>
      <c r="W100" s="261">
        <v>0</v>
      </c>
      <c r="X100" s="261">
        <v>6779.6610170000004</v>
      </c>
      <c r="Y100" s="261">
        <v>904.75671642999998</v>
      </c>
      <c r="Z100" s="261">
        <v>847.5</v>
      </c>
      <c r="AA100" s="261">
        <v>735.83500000000004</v>
      </c>
      <c r="AB100" s="199">
        <v>461.72651774000002</v>
      </c>
      <c r="AC100" s="253"/>
      <c r="AD100" s="267">
        <v>-6779.6610170000004</v>
      </c>
      <c r="AE100" s="253">
        <f t="shared" si="16"/>
        <v>0</v>
      </c>
      <c r="AF100" s="253">
        <f t="shared" si="17"/>
        <v>6779.6610170000004</v>
      </c>
      <c r="AG100" s="253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0">
        <f t="shared" si="11"/>
        <v>10116.525395000001</v>
      </c>
      <c r="D101" s="260">
        <f t="shared" si="12"/>
        <v>6779.6610170000004</v>
      </c>
      <c r="E101" s="260">
        <f t="shared" si="13"/>
        <v>10116.525395000001</v>
      </c>
      <c r="F101" s="252">
        <f t="shared" si="14"/>
        <v>9.0180000000000007</v>
      </c>
      <c r="G101" s="252">
        <f t="shared" si="15"/>
        <v>11.022</v>
      </c>
      <c r="H101" s="252"/>
      <c r="I101" s="282">
        <v>10.02</v>
      </c>
      <c r="J101" s="252"/>
      <c r="K101" s="198">
        <v>0</v>
      </c>
      <c r="L101" s="261">
        <v>6779.6610170000004</v>
      </c>
      <c r="M101" s="261">
        <v>1447.7400829999999</v>
      </c>
      <c r="N101" s="261">
        <v>0</v>
      </c>
      <c r="O101" s="261">
        <v>0</v>
      </c>
      <c r="P101" s="261">
        <v>904.75671642999998</v>
      </c>
      <c r="Q101" s="261">
        <v>0</v>
      </c>
      <c r="R101" s="261">
        <v>1271.1864410000001</v>
      </c>
      <c r="S101" s="261">
        <v>0</v>
      </c>
      <c r="T101" s="261">
        <v>847.5</v>
      </c>
      <c r="U101" s="261">
        <v>0</v>
      </c>
      <c r="V101" s="261">
        <v>7397.5988710000001</v>
      </c>
      <c r="W101" s="261">
        <v>0</v>
      </c>
      <c r="X101" s="261">
        <v>6779.6610170000004</v>
      </c>
      <c r="Y101" s="261">
        <v>904.75671642999998</v>
      </c>
      <c r="Z101" s="261">
        <v>847.5</v>
      </c>
      <c r="AA101" s="261">
        <v>735.83500000000004</v>
      </c>
      <c r="AB101" s="199">
        <v>461.72651774000002</v>
      </c>
      <c r="AC101" s="253"/>
      <c r="AD101" s="267">
        <v>-6779.6610170000004</v>
      </c>
      <c r="AE101" s="253">
        <f t="shared" si="16"/>
        <v>0</v>
      </c>
      <c r="AF101" s="253">
        <f t="shared" si="17"/>
        <v>6779.6610170000004</v>
      </c>
      <c r="AG101" s="253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0">
        <f t="shared" si="11"/>
        <v>10116.525395000001</v>
      </c>
      <c r="D102" s="260">
        <f t="shared" si="12"/>
        <v>6779.6610170000004</v>
      </c>
      <c r="E102" s="260">
        <f t="shared" si="13"/>
        <v>10116.525395000001</v>
      </c>
      <c r="F102" s="252">
        <f t="shared" si="14"/>
        <v>10.818</v>
      </c>
      <c r="G102" s="252">
        <f t="shared" si="15"/>
        <v>13.222000000000001</v>
      </c>
      <c r="H102" s="252"/>
      <c r="I102" s="282">
        <v>12.02</v>
      </c>
      <c r="J102" s="252"/>
      <c r="K102" s="198">
        <v>0</v>
      </c>
      <c r="L102" s="261">
        <v>6779.6610170000004</v>
      </c>
      <c r="M102" s="261">
        <v>1447.7400829999999</v>
      </c>
      <c r="N102" s="261">
        <v>0</v>
      </c>
      <c r="O102" s="261">
        <v>0</v>
      </c>
      <c r="P102" s="261">
        <v>672.09336856000004</v>
      </c>
      <c r="Q102" s="261">
        <v>0</v>
      </c>
      <c r="R102" s="261">
        <v>1271.1864410000001</v>
      </c>
      <c r="S102" s="261">
        <v>0</v>
      </c>
      <c r="T102" s="261">
        <v>847.5</v>
      </c>
      <c r="U102" s="261">
        <v>0</v>
      </c>
      <c r="V102" s="261">
        <v>7397.5988710000001</v>
      </c>
      <c r="W102" s="261">
        <v>0</v>
      </c>
      <c r="X102" s="261">
        <v>6779.6610170000004</v>
      </c>
      <c r="Y102" s="261">
        <v>672.09336856000004</v>
      </c>
      <c r="Z102" s="261">
        <v>847.5</v>
      </c>
      <c r="AA102" s="261">
        <v>735.83500000000004</v>
      </c>
      <c r="AB102" s="199">
        <v>461.72651774000002</v>
      </c>
      <c r="AC102" s="253"/>
      <c r="AD102" s="267">
        <v>-6779.6610170000004</v>
      </c>
      <c r="AE102" s="253">
        <f t="shared" si="16"/>
        <v>0</v>
      </c>
      <c r="AF102" s="253">
        <f t="shared" si="17"/>
        <v>6779.6610170000004</v>
      </c>
      <c r="AG102" s="253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0">
        <f t="shared" si="11"/>
        <v>10116.525395000001</v>
      </c>
      <c r="D103" s="260">
        <f t="shared" si="12"/>
        <v>6779.6610170000004</v>
      </c>
      <c r="E103" s="260">
        <f t="shared" si="13"/>
        <v>10116.525395000001</v>
      </c>
      <c r="F103" s="252">
        <f t="shared" si="14"/>
        <v>9.0180000000000007</v>
      </c>
      <c r="G103" s="252">
        <f t="shared" si="15"/>
        <v>11.022</v>
      </c>
      <c r="H103" s="252"/>
      <c r="I103" s="282">
        <v>10.02</v>
      </c>
      <c r="J103" s="252"/>
      <c r="K103" s="198">
        <v>0</v>
      </c>
      <c r="L103" s="261">
        <v>6779.6610170000004</v>
      </c>
      <c r="M103" s="261">
        <v>1447.7400829999999</v>
      </c>
      <c r="N103" s="261">
        <v>0</v>
      </c>
      <c r="O103" s="261">
        <v>0</v>
      </c>
      <c r="P103" s="261">
        <v>574.75671642999998</v>
      </c>
      <c r="Q103" s="261">
        <v>0</v>
      </c>
      <c r="R103" s="261">
        <v>1271.1864410000001</v>
      </c>
      <c r="S103" s="261">
        <v>0</v>
      </c>
      <c r="T103" s="261">
        <v>847.5</v>
      </c>
      <c r="U103" s="261">
        <v>0</v>
      </c>
      <c r="V103" s="261">
        <v>7397.5988710000001</v>
      </c>
      <c r="W103" s="261">
        <v>0</v>
      </c>
      <c r="X103" s="261">
        <v>6779.6610170000004</v>
      </c>
      <c r="Y103" s="261">
        <v>574.75671642999998</v>
      </c>
      <c r="Z103" s="261">
        <v>847.5</v>
      </c>
      <c r="AA103" s="261">
        <v>735.83500000000004</v>
      </c>
      <c r="AB103" s="199">
        <v>461.72651774000002</v>
      </c>
      <c r="AC103" s="253"/>
      <c r="AD103" s="267">
        <v>-6779.6610170000004</v>
      </c>
      <c r="AE103" s="253">
        <f t="shared" si="16"/>
        <v>0</v>
      </c>
      <c r="AF103" s="253">
        <f t="shared" si="17"/>
        <v>6779.6610170000004</v>
      </c>
      <c r="AG103" s="253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0">
        <f t="shared" si="11"/>
        <v>10116.525395000001</v>
      </c>
      <c r="D104" s="260">
        <f t="shared" si="12"/>
        <v>6779.6610170000004</v>
      </c>
      <c r="E104" s="260">
        <f t="shared" si="13"/>
        <v>10116.525395000001</v>
      </c>
      <c r="F104" s="252">
        <f t="shared" si="14"/>
        <v>1.0465714285714287</v>
      </c>
      <c r="G104" s="252">
        <f t="shared" si="15"/>
        <v>1.2791428571428574</v>
      </c>
      <c r="H104" s="252"/>
      <c r="I104" s="282">
        <v>1.162857142857143</v>
      </c>
      <c r="J104" s="252"/>
      <c r="K104" s="198">
        <v>0</v>
      </c>
      <c r="L104" s="261">
        <v>6779.6610170000004</v>
      </c>
      <c r="M104" s="261">
        <v>1447.7400829999999</v>
      </c>
      <c r="N104" s="261">
        <v>0</v>
      </c>
      <c r="O104" s="261">
        <v>0</v>
      </c>
      <c r="P104" s="261">
        <v>904.29683451999995</v>
      </c>
      <c r="Q104" s="261">
        <v>0</v>
      </c>
      <c r="R104" s="261">
        <v>1271.1864410000001</v>
      </c>
      <c r="S104" s="261">
        <v>0</v>
      </c>
      <c r="T104" s="261">
        <v>847.5</v>
      </c>
      <c r="U104" s="261">
        <v>0</v>
      </c>
      <c r="V104" s="261">
        <v>7397.5988710000001</v>
      </c>
      <c r="W104" s="261">
        <v>0</v>
      </c>
      <c r="X104" s="261">
        <v>6779.6610170000004</v>
      </c>
      <c r="Y104" s="261">
        <v>904.29683451999995</v>
      </c>
      <c r="Z104" s="261">
        <v>847.5</v>
      </c>
      <c r="AA104" s="261">
        <v>735.83500000000004</v>
      </c>
      <c r="AB104" s="199">
        <v>453.44864331000002</v>
      </c>
      <c r="AC104" s="253"/>
      <c r="AD104" s="267">
        <v>-6779.6610170000004</v>
      </c>
      <c r="AE104" s="253">
        <f t="shared" si="16"/>
        <v>0</v>
      </c>
      <c r="AF104" s="253">
        <f t="shared" si="17"/>
        <v>6779.6610170000004</v>
      </c>
      <c r="AG104" s="253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0">
        <f t="shared" si="11"/>
        <v>10116.525395000001</v>
      </c>
      <c r="D105" s="260">
        <f t="shared" si="12"/>
        <v>6779.6610170000004</v>
      </c>
      <c r="E105" s="260">
        <f t="shared" si="13"/>
        <v>10116.525395000001</v>
      </c>
      <c r="F105" s="252">
        <f t="shared" si="14"/>
        <v>0.1465714285714286</v>
      </c>
      <c r="G105" s="252">
        <f t="shared" si="15"/>
        <v>0.17914285714285719</v>
      </c>
      <c r="H105" s="252"/>
      <c r="I105" s="282">
        <v>0.16285714285714289</v>
      </c>
      <c r="J105" s="252"/>
      <c r="K105" s="198">
        <v>0</v>
      </c>
      <c r="L105" s="261">
        <v>6779.6610170000004</v>
      </c>
      <c r="M105" s="261">
        <v>1447.7400829999999</v>
      </c>
      <c r="N105" s="261">
        <v>0</v>
      </c>
      <c r="O105" s="261">
        <v>0</v>
      </c>
      <c r="P105" s="261">
        <v>903.37707068999998</v>
      </c>
      <c r="Q105" s="261">
        <v>0</v>
      </c>
      <c r="R105" s="261">
        <v>1271.1864410000001</v>
      </c>
      <c r="S105" s="261">
        <v>0</v>
      </c>
      <c r="T105" s="261">
        <v>847.5</v>
      </c>
      <c r="U105" s="261">
        <v>0</v>
      </c>
      <c r="V105" s="261">
        <v>7397.5988710000001</v>
      </c>
      <c r="W105" s="261">
        <v>0</v>
      </c>
      <c r="X105" s="261">
        <v>6779.6610170000004</v>
      </c>
      <c r="Y105" s="261">
        <v>903.37707068999998</v>
      </c>
      <c r="Z105" s="261">
        <v>847.5</v>
      </c>
      <c r="AA105" s="261">
        <v>735.83500000000004</v>
      </c>
      <c r="AB105" s="199">
        <v>436.89289445999998</v>
      </c>
      <c r="AC105" s="253"/>
      <c r="AD105" s="267">
        <v>-6779.6610170000004</v>
      </c>
      <c r="AE105" s="253">
        <f t="shared" si="16"/>
        <v>0</v>
      </c>
      <c r="AF105" s="253">
        <f t="shared" si="17"/>
        <v>6779.6610170000004</v>
      </c>
      <c r="AG105" s="253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0">
        <f t="shared" si="11"/>
        <v>10116.525395000001</v>
      </c>
      <c r="D106" s="260">
        <f t="shared" si="12"/>
        <v>6779.6610170000004</v>
      </c>
      <c r="E106" s="260">
        <f t="shared" si="13"/>
        <v>10116.525395000001</v>
      </c>
      <c r="F106" s="252">
        <f t="shared" si="14"/>
        <v>0.1465714285714286</v>
      </c>
      <c r="G106" s="252">
        <f t="shared" si="15"/>
        <v>0.17914285714285719</v>
      </c>
      <c r="H106" s="252"/>
      <c r="I106" s="282">
        <v>0.16285714285714289</v>
      </c>
      <c r="J106" s="252"/>
      <c r="K106" s="198">
        <v>0</v>
      </c>
      <c r="L106" s="261">
        <v>6779.6610170000004</v>
      </c>
      <c r="M106" s="261">
        <v>1447.7400829999999</v>
      </c>
      <c r="N106" s="261">
        <v>0</v>
      </c>
      <c r="O106" s="261">
        <v>0</v>
      </c>
      <c r="P106" s="261">
        <v>572.91718877999995</v>
      </c>
      <c r="Q106" s="261">
        <v>0</v>
      </c>
      <c r="R106" s="261">
        <v>1271.1864410000001</v>
      </c>
      <c r="S106" s="261">
        <v>0</v>
      </c>
      <c r="T106" s="261">
        <v>847.5</v>
      </c>
      <c r="U106" s="261">
        <v>0</v>
      </c>
      <c r="V106" s="261">
        <v>7397.5988710000001</v>
      </c>
      <c r="W106" s="261">
        <v>0</v>
      </c>
      <c r="X106" s="261">
        <v>6779.6610170000004</v>
      </c>
      <c r="Y106" s="261">
        <v>572.91718877999995</v>
      </c>
      <c r="Z106" s="261">
        <v>847.5</v>
      </c>
      <c r="AA106" s="261">
        <v>735.83500000000004</v>
      </c>
      <c r="AB106" s="199">
        <v>428.61502003999999</v>
      </c>
      <c r="AC106" s="253"/>
      <c r="AD106" s="267">
        <v>-6779.6610170000004</v>
      </c>
      <c r="AE106" s="253">
        <f t="shared" si="16"/>
        <v>0</v>
      </c>
      <c r="AF106" s="253">
        <f t="shared" si="17"/>
        <v>6779.6610170000004</v>
      </c>
      <c r="AG106" s="253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0">
        <f t="shared" si="11"/>
        <v>10116.525395000001</v>
      </c>
      <c r="D107" s="260">
        <f t="shared" si="12"/>
        <v>6779.6610170000004</v>
      </c>
      <c r="E107" s="260">
        <f t="shared" si="13"/>
        <v>10116.525395000001</v>
      </c>
      <c r="F107" s="252">
        <f t="shared" si="14"/>
        <v>0.1465714285714286</v>
      </c>
      <c r="G107" s="252">
        <f t="shared" si="15"/>
        <v>0.17914285714285719</v>
      </c>
      <c r="H107" s="252"/>
      <c r="I107" s="282">
        <v>0.16285714285714289</v>
      </c>
      <c r="J107" s="252"/>
      <c r="K107" s="198">
        <v>0</v>
      </c>
      <c r="L107" s="261">
        <v>6779.6610170000004</v>
      </c>
      <c r="M107" s="261">
        <v>1447.7400829999999</v>
      </c>
      <c r="N107" s="261">
        <v>0</v>
      </c>
      <c r="O107" s="261">
        <v>0</v>
      </c>
      <c r="P107" s="261">
        <v>572.45730687000002</v>
      </c>
      <c r="Q107" s="261">
        <v>0</v>
      </c>
      <c r="R107" s="261">
        <v>1271.1864410000001</v>
      </c>
      <c r="S107" s="261">
        <v>0</v>
      </c>
      <c r="T107" s="261">
        <v>847.5</v>
      </c>
      <c r="U107" s="261">
        <v>0</v>
      </c>
      <c r="V107" s="261">
        <v>7397.5988710000001</v>
      </c>
      <c r="W107" s="261">
        <v>0</v>
      </c>
      <c r="X107" s="261">
        <v>6779.6610170000004</v>
      </c>
      <c r="Y107" s="261">
        <v>572.45730687000002</v>
      </c>
      <c r="Z107" s="261">
        <v>847.5</v>
      </c>
      <c r="AA107" s="261">
        <v>735.83500000000004</v>
      </c>
      <c r="AB107" s="199">
        <v>420.33714560999999</v>
      </c>
      <c r="AC107" s="253"/>
      <c r="AD107" s="267">
        <v>-6779.6610170000004</v>
      </c>
      <c r="AE107" s="253">
        <f t="shared" si="16"/>
        <v>0</v>
      </c>
      <c r="AF107" s="253">
        <f t="shared" si="17"/>
        <v>6779.6610170000004</v>
      </c>
      <c r="AG107" s="253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0">
        <f t="shared" si="11"/>
        <v>10116.525395000001</v>
      </c>
      <c r="D108" s="260">
        <f t="shared" si="12"/>
        <v>6779.6610170000004</v>
      </c>
      <c r="E108" s="260">
        <f t="shared" si="13"/>
        <v>10116.525395000001</v>
      </c>
      <c r="F108" s="252">
        <f t="shared" si="14"/>
        <v>0.1465714285714286</v>
      </c>
      <c r="G108" s="252">
        <f t="shared" si="15"/>
        <v>0.17914285714285719</v>
      </c>
      <c r="H108" s="252"/>
      <c r="I108" s="282">
        <v>0.16285714285714289</v>
      </c>
      <c r="J108" s="252"/>
      <c r="K108" s="198">
        <v>0</v>
      </c>
      <c r="L108" s="261">
        <v>6779.6610170000004</v>
      </c>
      <c r="M108" s="261">
        <v>1447.7400829999999</v>
      </c>
      <c r="N108" s="261">
        <v>0</v>
      </c>
      <c r="O108" s="261">
        <v>0</v>
      </c>
      <c r="P108" s="261">
        <v>572.45730687000002</v>
      </c>
      <c r="Q108" s="261">
        <v>0</v>
      </c>
      <c r="R108" s="261">
        <v>1271.1864410000001</v>
      </c>
      <c r="S108" s="261">
        <v>0</v>
      </c>
      <c r="T108" s="261">
        <v>847.5</v>
      </c>
      <c r="U108" s="261">
        <v>0</v>
      </c>
      <c r="V108" s="261">
        <v>7397.5988710000001</v>
      </c>
      <c r="W108" s="261">
        <v>0</v>
      </c>
      <c r="X108" s="261">
        <v>6779.6610170000004</v>
      </c>
      <c r="Y108" s="261">
        <v>572.45730687000002</v>
      </c>
      <c r="Z108" s="261">
        <v>847.5</v>
      </c>
      <c r="AA108" s="261">
        <v>735.83500000000004</v>
      </c>
      <c r="AB108" s="199">
        <v>420.33714560999999</v>
      </c>
      <c r="AC108" s="253"/>
      <c r="AD108" s="267">
        <v>-6779.6610170000004</v>
      </c>
      <c r="AE108" s="253">
        <f t="shared" si="16"/>
        <v>0</v>
      </c>
      <c r="AF108" s="253">
        <f t="shared" si="17"/>
        <v>6779.6610170000004</v>
      </c>
      <c r="AG108" s="253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0">
        <f t="shared" si="11"/>
        <v>10116.525395000001</v>
      </c>
      <c r="D109" s="260">
        <f t="shared" si="12"/>
        <v>6779.6610170000004</v>
      </c>
      <c r="E109" s="260">
        <f t="shared" si="13"/>
        <v>10116.525395000001</v>
      </c>
      <c r="F109" s="252">
        <f t="shared" si="14"/>
        <v>0.1465714285714286</v>
      </c>
      <c r="G109" s="252">
        <f t="shared" si="15"/>
        <v>0.17914285714285719</v>
      </c>
      <c r="H109" s="252"/>
      <c r="I109" s="282">
        <v>0.16285714285714289</v>
      </c>
      <c r="J109" s="252"/>
      <c r="K109" s="198">
        <v>0</v>
      </c>
      <c r="L109" s="261">
        <v>6779.6610170000004</v>
      </c>
      <c r="M109" s="261">
        <v>1447.7400829999999</v>
      </c>
      <c r="N109" s="261">
        <v>0</v>
      </c>
      <c r="O109" s="261">
        <v>0</v>
      </c>
      <c r="P109" s="261">
        <v>242.45730687</v>
      </c>
      <c r="Q109" s="261">
        <v>0</v>
      </c>
      <c r="R109" s="261">
        <v>1271.1864410000001</v>
      </c>
      <c r="S109" s="261">
        <v>0</v>
      </c>
      <c r="T109" s="261">
        <v>847.5</v>
      </c>
      <c r="U109" s="261">
        <v>0</v>
      </c>
      <c r="V109" s="261">
        <v>7397.5988710000001</v>
      </c>
      <c r="W109" s="261">
        <v>0</v>
      </c>
      <c r="X109" s="261">
        <v>6779.6610170000004</v>
      </c>
      <c r="Y109" s="261">
        <v>242.45730687</v>
      </c>
      <c r="Z109" s="261">
        <v>847.5</v>
      </c>
      <c r="AA109" s="261">
        <v>735.83500000000004</v>
      </c>
      <c r="AB109" s="199">
        <v>420.33714560999999</v>
      </c>
      <c r="AC109" s="253"/>
      <c r="AD109" s="267">
        <v>-6779.6610170000004</v>
      </c>
      <c r="AE109" s="253">
        <f t="shared" si="16"/>
        <v>0</v>
      </c>
      <c r="AF109" s="253">
        <f t="shared" si="17"/>
        <v>6779.6610170000004</v>
      </c>
      <c r="AG109" s="253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0">
        <f t="shared" si="11"/>
        <v>10116.525395000001</v>
      </c>
      <c r="D110" s="260">
        <f t="shared" si="12"/>
        <v>6779.6610170000004</v>
      </c>
      <c r="E110" s="260">
        <f t="shared" si="13"/>
        <v>10116.525395000001</v>
      </c>
      <c r="F110" s="252">
        <f t="shared" si="14"/>
        <v>0.1465714285714286</v>
      </c>
      <c r="G110" s="252">
        <f t="shared" si="15"/>
        <v>0.17914285714285719</v>
      </c>
      <c r="H110" s="252"/>
      <c r="I110" s="282">
        <v>0.16285714285714289</v>
      </c>
      <c r="J110" s="252"/>
      <c r="K110" s="198">
        <v>0</v>
      </c>
      <c r="L110" s="261">
        <v>6779.6610170000004</v>
      </c>
      <c r="M110" s="261">
        <v>1447.7400829999999</v>
      </c>
      <c r="N110" s="261">
        <v>0</v>
      </c>
      <c r="O110" s="261">
        <v>0</v>
      </c>
      <c r="P110" s="261">
        <v>242.45730687</v>
      </c>
      <c r="Q110" s="261">
        <v>0</v>
      </c>
      <c r="R110" s="261">
        <v>1271.1864410000001</v>
      </c>
      <c r="S110" s="261">
        <v>0</v>
      </c>
      <c r="T110" s="261">
        <v>847.5</v>
      </c>
      <c r="U110" s="261">
        <v>0</v>
      </c>
      <c r="V110" s="261">
        <v>7397.5988710000001</v>
      </c>
      <c r="W110" s="261">
        <v>0</v>
      </c>
      <c r="X110" s="261">
        <v>6779.6610170000004</v>
      </c>
      <c r="Y110" s="261">
        <v>242.45730687</v>
      </c>
      <c r="Z110" s="261">
        <v>847.5</v>
      </c>
      <c r="AA110" s="261">
        <v>735.83500000000004</v>
      </c>
      <c r="AB110" s="199">
        <v>420.33714560999999</v>
      </c>
      <c r="AC110" s="253"/>
      <c r="AD110" s="267">
        <v>-6779.6610170000004</v>
      </c>
      <c r="AE110" s="253">
        <f t="shared" si="16"/>
        <v>0</v>
      </c>
      <c r="AF110" s="253">
        <f t="shared" si="17"/>
        <v>6779.6610170000004</v>
      </c>
      <c r="AG110" s="253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0">
        <f t="shared" si="11"/>
        <v>10116.525395000001</v>
      </c>
      <c r="D111" s="260">
        <f t="shared" si="12"/>
        <v>6779.6610170000004</v>
      </c>
      <c r="E111" s="260">
        <f t="shared" si="13"/>
        <v>10116.525395000001</v>
      </c>
      <c r="F111" s="252">
        <f t="shared" si="14"/>
        <v>0.1465714285714286</v>
      </c>
      <c r="G111" s="252">
        <f t="shared" si="15"/>
        <v>0.17914285714285719</v>
      </c>
      <c r="H111" s="252"/>
      <c r="I111" s="282">
        <v>0.16285714285714289</v>
      </c>
      <c r="J111" s="252"/>
      <c r="K111" s="198">
        <v>0</v>
      </c>
      <c r="L111" s="261">
        <v>6779.6610170000004</v>
      </c>
      <c r="M111" s="261">
        <v>1447.7400829999999</v>
      </c>
      <c r="N111" s="261">
        <v>0</v>
      </c>
      <c r="O111" s="261">
        <v>0</v>
      </c>
      <c r="P111" s="261">
        <v>242.91718878</v>
      </c>
      <c r="Q111" s="261">
        <v>0</v>
      </c>
      <c r="R111" s="261">
        <v>1271.1864410000001</v>
      </c>
      <c r="S111" s="261">
        <v>0</v>
      </c>
      <c r="T111" s="261">
        <v>847.5</v>
      </c>
      <c r="U111" s="261">
        <v>0</v>
      </c>
      <c r="V111" s="261">
        <v>7397.5988710000001</v>
      </c>
      <c r="W111" s="261">
        <v>0</v>
      </c>
      <c r="X111" s="261">
        <v>6779.6610170000004</v>
      </c>
      <c r="Y111" s="261">
        <v>242.91718878</v>
      </c>
      <c r="Z111" s="261">
        <v>847.5</v>
      </c>
      <c r="AA111" s="261">
        <v>735.83500000000004</v>
      </c>
      <c r="AB111" s="199">
        <v>428.61502003999999</v>
      </c>
      <c r="AC111" s="253"/>
      <c r="AD111" s="267">
        <v>-6779.6610170000004</v>
      </c>
      <c r="AE111" s="253">
        <f t="shared" si="16"/>
        <v>0</v>
      </c>
      <c r="AF111" s="253">
        <f t="shared" si="17"/>
        <v>6779.6610170000004</v>
      </c>
      <c r="AG111" s="253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0">
        <f t="shared" si="11"/>
        <v>10116.525395000001</v>
      </c>
      <c r="D112" s="260">
        <f t="shared" si="12"/>
        <v>6779.6610170000004</v>
      </c>
      <c r="E112" s="260">
        <f t="shared" si="13"/>
        <v>10116.525395000001</v>
      </c>
      <c r="F112" s="252">
        <f t="shared" si="14"/>
        <v>0.1465714285714286</v>
      </c>
      <c r="G112" s="252">
        <f t="shared" si="15"/>
        <v>0.17914285714285719</v>
      </c>
      <c r="H112" s="252"/>
      <c r="I112" s="282">
        <v>0.16285714285714289</v>
      </c>
      <c r="J112" s="252"/>
      <c r="K112" s="198">
        <v>0</v>
      </c>
      <c r="L112" s="261">
        <v>6779.6610170000004</v>
      </c>
      <c r="M112" s="261">
        <v>1447.7400829999999</v>
      </c>
      <c r="N112" s="261">
        <v>0</v>
      </c>
      <c r="O112" s="261">
        <v>0</v>
      </c>
      <c r="P112" s="261">
        <v>243.37707069000001</v>
      </c>
      <c r="Q112" s="261">
        <v>0</v>
      </c>
      <c r="R112" s="261">
        <v>1271.1864410000001</v>
      </c>
      <c r="S112" s="261">
        <v>0</v>
      </c>
      <c r="T112" s="261">
        <v>847.5</v>
      </c>
      <c r="U112" s="261">
        <v>0</v>
      </c>
      <c r="V112" s="261">
        <v>7397.5988710000001</v>
      </c>
      <c r="W112" s="261">
        <v>0</v>
      </c>
      <c r="X112" s="261">
        <v>6779.6610170000004</v>
      </c>
      <c r="Y112" s="261">
        <v>243.37707069000001</v>
      </c>
      <c r="Z112" s="261">
        <v>847.5</v>
      </c>
      <c r="AA112" s="261">
        <v>735.83500000000004</v>
      </c>
      <c r="AB112" s="199">
        <v>436.89289445999998</v>
      </c>
      <c r="AC112" s="253"/>
      <c r="AD112" s="267">
        <v>-6779.6610170000004</v>
      </c>
      <c r="AE112" s="253">
        <f t="shared" si="16"/>
        <v>0</v>
      </c>
      <c r="AF112" s="253">
        <f t="shared" si="17"/>
        <v>6779.6610170000004</v>
      </c>
      <c r="AG112" s="253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0">
        <f t="shared" si="11"/>
        <v>10116.525395000001</v>
      </c>
      <c r="D113" s="260">
        <f t="shared" si="12"/>
        <v>6779.6610170000004</v>
      </c>
      <c r="E113" s="260">
        <f t="shared" si="13"/>
        <v>10116.525395000001</v>
      </c>
      <c r="F113" s="252">
        <f t="shared" si="14"/>
        <v>0.1465714285714286</v>
      </c>
      <c r="G113" s="252">
        <f t="shared" si="15"/>
        <v>0.17914285714285719</v>
      </c>
      <c r="H113" s="252"/>
      <c r="I113" s="282">
        <v>0.16285714285714289</v>
      </c>
      <c r="J113" s="252"/>
      <c r="K113" s="198">
        <v>0</v>
      </c>
      <c r="L113" s="261">
        <v>6779.6610170000004</v>
      </c>
      <c r="M113" s="261">
        <v>1447.7400829999999</v>
      </c>
      <c r="N113" s="261">
        <v>0</v>
      </c>
      <c r="O113" s="261">
        <v>0</v>
      </c>
      <c r="P113" s="261">
        <v>243.37707069000001</v>
      </c>
      <c r="Q113" s="261">
        <v>0</v>
      </c>
      <c r="R113" s="261">
        <v>1271.1864410000001</v>
      </c>
      <c r="S113" s="261">
        <v>0</v>
      </c>
      <c r="T113" s="261">
        <v>847.5</v>
      </c>
      <c r="U113" s="261">
        <v>0</v>
      </c>
      <c r="V113" s="261">
        <v>7397.5988710000001</v>
      </c>
      <c r="W113" s="261">
        <v>0</v>
      </c>
      <c r="X113" s="261">
        <v>6779.6610170000004</v>
      </c>
      <c r="Y113" s="261">
        <v>243.37707069000001</v>
      </c>
      <c r="Z113" s="261">
        <v>847.5</v>
      </c>
      <c r="AA113" s="261">
        <v>735.83500000000004</v>
      </c>
      <c r="AB113" s="199">
        <v>436.89289445999998</v>
      </c>
      <c r="AC113" s="253"/>
      <c r="AD113" s="267">
        <v>-6779.6610170000004</v>
      </c>
      <c r="AE113" s="253">
        <f t="shared" si="16"/>
        <v>0</v>
      </c>
      <c r="AF113" s="253">
        <f t="shared" si="17"/>
        <v>6779.6610170000004</v>
      </c>
      <c r="AG113" s="253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0">
        <f t="shared" si="11"/>
        <v>10116.525395000001</v>
      </c>
      <c r="D114" s="260">
        <f t="shared" si="12"/>
        <v>6779.6610170000004</v>
      </c>
      <c r="E114" s="260">
        <f t="shared" si="13"/>
        <v>10116.525395000001</v>
      </c>
      <c r="F114" s="252">
        <f t="shared" si="14"/>
        <v>0.1465714285714286</v>
      </c>
      <c r="G114" s="252">
        <f t="shared" si="15"/>
        <v>0.17914285714285719</v>
      </c>
      <c r="H114" s="252"/>
      <c r="I114" s="282">
        <v>0.16285714285714289</v>
      </c>
      <c r="J114" s="252"/>
      <c r="K114" s="198">
        <v>0</v>
      </c>
      <c r="L114" s="261">
        <v>6779.6610170000004</v>
      </c>
      <c r="M114" s="261">
        <v>1447.7400829999999</v>
      </c>
      <c r="N114" s="261">
        <v>0</v>
      </c>
      <c r="O114" s="261">
        <v>0</v>
      </c>
      <c r="P114" s="261">
        <v>242.91718878</v>
      </c>
      <c r="Q114" s="261">
        <v>0</v>
      </c>
      <c r="R114" s="261">
        <v>1271.1864410000001</v>
      </c>
      <c r="S114" s="261">
        <v>0</v>
      </c>
      <c r="T114" s="261">
        <v>847.5</v>
      </c>
      <c r="U114" s="261">
        <v>0</v>
      </c>
      <c r="V114" s="261">
        <v>7397.5988710000001</v>
      </c>
      <c r="W114" s="261">
        <v>0</v>
      </c>
      <c r="X114" s="261">
        <v>6779.6610170000004</v>
      </c>
      <c r="Y114" s="261">
        <v>242.91718878</v>
      </c>
      <c r="Z114" s="261">
        <v>847.5</v>
      </c>
      <c r="AA114" s="261">
        <v>735.83500000000004</v>
      </c>
      <c r="AB114" s="199">
        <v>428.61502003999999</v>
      </c>
      <c r="AC114" s="253"/>
      <c r="AD114" s="267">
        <v>-6779.6610170000004</v>
      </c>
      <c r="AE114" s="253">
        <f t="shared" si="16"/>
        <v>0</v>
      </c>
      <c r="AF114" s="253">
        <f t="shared" si="17"/>
        <v>6779.6610170000004</v>
      </c>
      <c r="AG114" s="253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0">
        <f t="shared" si="11"/>
        <v>10116.525395000001</v>
      </c>
      <c r="D115" s="260">
        <f t="shared" si="12"/>
        <v>6779.6610170000004</v>
      </c>
      <c r="E115" s="260">
        <f t="shared" si="13"/>
        <v>10116.525395000001</v>
      </c>
      <c r="F115" s="252">
        <f t="shared" si="14"/>
        <v>0.1465714285714286</v>
      </c>
      <c r="G115" s="252">
        <f t="shared" si="15"/>
        <v>0.17914285714285719</v>
      </c>
      <c r="H115" s="252"/>
      <c r="I115" s="282">
        <v>0.16285714285714289</v>
      </c>
      <c r="J115" s="252"/>
      <c r="K115" s="198">
        <v>0</v>
      </c>
      <c r="L115" s="261">
        <v>6779.6610170000004</v>
      </c>
      <c r="M115" s="261">
        <v>1447.7400829999999</v>
      </c>
      <c r="N115" s="261">
        <v>0</v>
      </c>
      <c r="O115" s="261">
        <v>0</v>
      </c>
      <c r="P115" s="261">
        <v>242.45730687</v>
      </c>
      <c r="Q115" s="261">
        <v>0</v>
      </c>
      <c r="R115" s="261">
        <v>1271.1864410000001</v>
      </c>
      <c r="S115" s="261">
        <v>0</v>
      </c>
      <c r="T115" s="261">
        <v>847.5</v>
      </c>
      <c r="U115" s="261">
        <v>0</v>
      </c>
      <c r="V115" s="261">
        <v>7397.5988710000001</v>
      </c>
      <c r="W115" s="261">
        <v>0</v>
      </c>
      <c r="X115" s="261">
        <v>6779.6610170000004</v>
      </c>
      <c r="Y115" s="261">
        <v>242.45730687</v>
      </c>
      <c r="Z115" s="261">
        <v>847.5</v>
      </c>
      <c r="AA115" s="261">
        <v>735.83500000000004</v>
      </c>
      <c r="AB115" s="199">
        <v>420.33714560999999</v>
      </c>
      <c r="AC115" s="253"/>
      <c r="AD115" s="267">
        <v>-6779.6610170000004</v>
      </c>
      <c r="AE115" s="253">
        <f t="shared" si="16"/>
        <v>0</v>
      </c>
      <c r="AF115" s="253">
        <f t="shared" si="17"/>
        <v>6779.6610170000004</v>
      </c>
      <c r="AG115" s="253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0">
        <f t="shared" si="11"/>
        <v>10116.525395000001</v>
      </c>
      <c r="D116" s="260">
        <f t="shared" si="12"/>
        <v>6779.6610170000004</v>
      </c>
      <c r="E116" s="260">
        <f t="shared" si="13"/>
        <v>10116.525395000001</v>
      </c>
      <c r="F116" s="252">
        <f t="shared" si="14"/>
        <v>0.1465714285714286</v>
      </c>
      <c r="G116" s="252">
        <f t="shared" si="15"/>
        <v>0.17914285714285719</v>
      </c>
      <c r="H116" s="252"/>
      <c r="I116" s="282">
        <v>0.16285714285714289</v>
      </c>
      <c r="J116" s="252"/>
      <c r="K116" s="198">
        <v>0</v>
      </c>
      <c r="L116" s="261">
        <v>6779.6610170000004</v>
      </c>
      <c r="M116" s="261">
        <v>1447.7400829999999</v>
      </c>
      <c r="N116" s="261">
        <v>0</v>
      </c>
      <c r="O116" s="261">
        <v>0</v>
      </c>
      <c r="P116" s="261">
        <v>242.45730687</v>
      </c>
      <c r="Q116" s="261">
        <v>0</v>
      </c>
      <c r="R116" s="261">
        <v>1271.1864410000001</v>
      </c>
      <c r="S116" s="261">
        <v>0</v>
      </c>
      <c r="T116" s="261">
        <v>847.5</v>
      </c>
      <c r="U116" s="261">
        <v>0</v>
      </c>
      <c r="V116" s="261">
        <v>7397.5988710000001</v>
      </c>
      <c r="W116" s="261">
        <v>0</v>
      </c>
      <c r="X116" s="261">
        <v>6779.6610170000004</v>
      </c>
      <c r="Y116" s="261">
        <v>242.45730687</v>
      </c>
      <c r="Z116" s="261">
        <v>847.5</v>
      </c>
      <c r="AA116" s="261">
        <v>735.83500000000004</v>
      </c>
      <c r="AB116" s="199">
        <v>420.33714560999999</v>
      </c>
      <c r="AC116" s="253"/>
      <c r="AD116" s="267">
        <v>-6779.6610170000004</v>
      </c>
      <c r="AE116" s="253">
        <f t="shared" si="16"/>
        <v>0</v>
      </c>
      <c r="AF116" s="253">
        <f t="shared" si="17"/>
        <v>6779.6610170000004</v>
      </c>
      <c r="AG116" s="253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0">
        <f t="shared" si="11"/>
        <v>10116.525395000001</v>
      </c>
      <c r="D117" s="260">
        <f t="shared" si="12"/>
        <v>6779.6610170000004</v>
      </c>
      <c r="E117" s="260">
        <f t="shared" si="13"/>
        <v>10116.525395000001</v>
      </c>
      <c r="F117" s="252">
        <f t="shared" si="14"/>
        <v>0.1465714285714286</v>
      </c>
      <c r="G117" s="252">
        <f t="shared" si="15"/>
        <v>0.17914285714285719</v>
      </c>
      <c r="H117" s="252"/>
      <c r="I117" s="282">
        <v>0.16285714285714289</v>
      </c>
      <c r="J117" s="252"/>
      <c r="K117" s="198">
        <v>0</v>
      </c>
      <c r="L117" s="261">
        <v>6779.6610170000004</v>
      </c>
      <c r="M117" s="261">
        <v>1447.7400829999999</v>
      </c>
      <c r="N117" s="261">
        <v>0</v>
      </c>
      <c r="O117" s="261">
        <v>0</v>
      </c>
      <c r="P117" s="261">
        <v>572.45730687000002</v>
      </c>
      <c r="Q117" s="261">
        <v>0</v>
      </c>
      <c r="R117" s="261">
        <v>1271.1864410000001</v>
      </c>
      <c r="S117" s="261">
        <v>0</v>
      </c>
      <c r="T117" s="261">
        <v>847.5</v>
      </c>
      <c r="U117" s="261">
        <v>0</v>
      </c>
      <c r="V117" s="261">
        <v>7397.5988710000001</v>
      </c>
      <c r="W117" s="261">
        <v>0</v>
      </c>
      <c r="X117" s="261">
        <v>6779.6610170000004</v>
      </c>
      <c r="Y117" s="261">
        <v>572.45730687000002</v>
      </c>
      <c r="Z117" s="261">
        <v>847.5</v>
      </c>
      <c r="AA117" s="261">
        <v>735.83500000000004</v>
      </c>
      <c r="AB117" s="199">
        <v>420.33714560999999</v>
      </c>
      <c r="AC117" s="253"/>
      <c r="AD117" s="267">
        <v>-6779.6610170000004</v>
      </c>
      <c r="AE117" s="253">
        <f t="shared" si="16"/>
        <v>0</v>
      </c>
      <c r="AF117" s="253">
        <f t="shared" si="17"/>
        <v>6779.6610170000004</v>
      </c>
      <c r="AG117" s="253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0">
        <f t="shared" si="11"/>
        <v>10116.525395000001</v>
      </c>
      <c r="D118" s="260">
        <f t="shared" si="12"/>
        <v>6779.6610170000004</v>
      </c>
      <c r="E118" s="260">
        <f t="shared" si="13"/>
        <v>10116.525395000001</v>
      </c>
      <c r="F118" s="252">
        <f t="shared" si="14"/>
        <v>0.1465714285714286</v>
      </c>
      <c r="G118" s="252">
        <f t="shared" si="15"/>
        <v>0.17914285714285719</v>
      </c>
      <c r="H118" s="252"/>
      <c r="I118" s="282">
        <v>0.16285714285714289</v>
      </c>
      <c r="J118" s="252"/>
      <c r="K118" s="198">
        <v>0</v>
      </c>
      <c r="L118" s="261">
        <v>6779.6610170000004</v>
      </c>
      <c r="M118" s="261">
        <v>1447.7400829999999</v>
      </c>
      <c r="N118" s="261">
        <v>0</v>
      </c>
      <c r="O118" s="261">
        <v>0</v>
      </c>
      <c r="P118" s="261">
        <v>572.91718877999995</v>
      </c>
      <c r="Q118" s="261">
        <v>0</v>
      </c>
      <c r="R118" s="261">
        <v>1271.1864410000001</v>
      </c>
      <c r="S118" s="261">
        <v>0</v>
      </c>
      <c r="T118" s="261">
        <v>847.5</v>
      </c>
      <c r="U118" s="261">
        <v>0</v>
      </c>
      <c r="V118" s="261">
        <v>7397.5988710000001</v>
      </c>
      <c r="W118" s="261">
        <v>0</v>
      </c>
      <c r="X118" s="261">
        <v>6779.6610170000004</v>
      </c>
      <c r="Y118" s="261">
        <v>572.91718877999995</v>
      </c>
      <c r="Z118" s="261">
        <v>847.5</v>
      </c>
      <c r="AA118" s="261">
        <v>735.83500000000004</v>
      </c>
      <c r="AB118" s="199">
        <v>428.61502003999999</v>
      </c>
      <c r="AC118" s="253"/>
      <c r="AD118" s="267">
        <v>-6779.6610170000004</v>
      </c>
      <c r="AE118" s="253">
        <f t="shared" si="16"/>
        <v>0</v>
      </c>
      <c r="AF118" s="253">
        <f t="shared" si="17"/>
        <v>6779.6610170000004</v>
      </c>
      <c r="AG118" s="253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0">
        <f t="shared" si="11"/>
        <v>10116.525395000001</v>
      </c>
      <c r="D119" s="260">
        <f t="shared" si="12"/>
        <v>6779.6610170000004</v>
      </c>
      <c r="E119" s="260">
        <f t="shared" si="13"/>
        <v>10116.525395000001</v>
      </c>
      <c r="F119" s="252">
        <f t="shared" si="14"/>
        <v>0.1465714285714286</v>
      </c>
      <c r="G119" s="252">
        <f t="shared" si="15"/>
        <v>0.17914285714285719</v>
      </c>
      <c r="H119" s="252"/>
      <c r="I119" s="282">
        <v>0.16285714285714289</v>
      </c>
      <c r="J119" s="252"/>
      <c r="K119" s="198">
        <v>0</v>
      </c>
      <c r="L119" s="261">
        <v>6779.6610170000004</v>
      </c>
      <c r="M119" s="261">
        <v>1447.7400829999999</v>
      </c>
      <c r="N119" s="261">
        <v>0</v>
      </c>
      <c r="O119" s="261">
        <v>0</v>
      </c>
      <c r="P119" s="261">
        <v>903.37707068999998</v>
      </c>
      <c r="Q119" s="261">
        <v>0</v>
      </c>
      <c r="R119" s="261">
        <v>1271.1864410000001</v>
      </c>
      <c r="S119" s="261">
        <v>0</v>
      </c>
      <c r="T119" s="261">
        <v>847.5</v>
      </c>
      <c r="U119" s="261">
        <v>0</v>
      </c>
      <c r="V119" s="261">
        <v>7397.5988710000001</v>
      </c>
      <c r="W119" s="261">
        <v>0</v>
      </c>
      <c r="X119" s="261">
        <v>6779.6610170000004</v>
      </c>
      <c r="Y119" s="261">
        <v>903.37707068999998</v>
      </c>
      <c r="Z119" s="261">
        <v>847.5</v>
      </c>
      <c r="AA119" s="261">
        <v>735.83500000000004</v>
      </c>
      <c r="AB119" s="199">
        <v>436.89289445999998</v>
      </c>
      <c r="AC119" s="253"/>
      <c r="AD119" s="267">
        <v>-6779.6610170000004</v>
      </c>
      <c r="AE119" s="253">
        <f t="shared" si="16"/>
        <v>0</v>
      </c>
      <c r="AF119" s="253">
        <f t="shared" si="17"/>
        <v>6779.6610170000004</v>
      </c>
      <c r="AG119" s="253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0">
        <f t="shared" si="11"/>
        <v>10116.525395000001</v>
      </c>
      <c r="D120" s="260">
        <f t="shared" si="12"/>
        <v>6779.6610170000004</v>
      </c>
      <c r="E120" s="260">
        <f t="shared" si="13"/>
        <v>10116.525395000001</v>
      </c>
      <c r="F120" s="252">
        <f t="shared" si="14"/>
        <v>0.1465714285714286</v>
      </c>
      <c r="G120" s="252">
        <f t="shared" si="15"/>
        <v>0.17914285714285719</v>
      </c>
      <c r="H120" s="252"/>
      <c r="I120" s="282">
        <v>0.16285714285714289</v>
      </c>
      <c r="J120" s="252"/>
      <c r="K120" s="198">
        <v>0</v>
      </c>
      <c r="L120" s="261">
        <v>6779.6610170000004</v>
      </c>
      <c r="M120" s="261">
        <v>1447.7400829999999</v>
      </c>
      <c r="N120" s="261">
        <v>0</v>
      </c>
      <c r="O120" s="261">
        <v>0</v>
      </c>
      <c r="P120" s="261">
        <v>903.83695260000002</v>
      </c>
      <c r="Q120" s="261">
        <v>0</v>
      </c>
      <c r="R120" s="261">
        <v>1271.1864410000001</v>
      </c>
      <c r="S120" s="261">
        <v>0</v>
      </c>
      <c r="T120" s="261">
        <v>847.5</v>
      </c>
      <c r="U120" s="261">
        <v>0</v>
      </c>
      <c r="V120" s="261">
        <v>7397.5988710000001</v>
      </c>
      <c r="W120" s="261">
        <v>0</v>
      </c>
      <c r="X120" s="261">
        <v>6779.6610170000004</v>
      </c>
      <c r="Y120" s="261">
        <v>903.83695260000002</v>
      </c>
      <c r="Z120" s="261">
        <v>847.5</v>
      </c>
      <c r="AA120" s="261">
        <v>735.83500000000004</v>
      </c>
      <c r="AB120" s="199">
        <v>445.17076888999998</v>
      </c>
      <c r="AC120" s="253"/>
      <c r="AD120" s="267">
        <v>-6779.6610170000004</v>
      </c>
      <c r="AE120" s="253">
        <f t="shared" si="16"/>
        <v>0</v>
      </c>
      <c r="AF120" s="253">
        <f t="shared" si="17"/>
        <v>6779.6610170000004</v>
      </c>
      <c r="AG120" s="253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0">
        <f t="shared" si="11"/>
        <v>10116.525395000001</v>
      </c>
      <c r="D121" s="260">
        <f t="shared" si="12"/>
        <v>6779.6610170000004</v>
      </c>
      <c r="E121" s="260">
        <f t="shared" si="13"/>
        <v>10116.525395000001</v>
      </c>
      <c r="F121" s="252">
        <f t="shared" si="14"/>
        <v>1.0465714285714287</v>
      </c>
      <c r="G121" s="252">
        <f t="shared" si="15"/>
        <v>1.2791428571428574</v>
      </c>
      <c r="H121" s="252"/>
      <c r="I121" s="282">
        <v>1.162857142857143</v>
      </c>
      <c r="J121" s="252"/>
      <c r="K121" s="198">
        <v>0</v>
      </c>
      <c r="L121" s="261">
        <v>6779.6610170000004</v>
      </c>
      <c r="M121" s="261">
        <v>1447.7400829999999</v>
      </c>
      <c r="N121" s="261">
        <v>0</v>
      </c>
      <c r="O121" s="261">
        <v>0</v>
      </c>
      <c r="P121" s="261">
        <v>574.29683451999995</v>
      </c>
      <c r="Q121" s="261">
        <v>0</v>
      </c>
      <c r="R121" s="261">
        <v>1271.1864410000001</v>
      </c>
      <c r="S121" s="261">
        <v>0</v>
      </c>
      <c r="T121" s="261">
        <v>847.5</v>
      </c>
      <c r="U121" s="261">
        <v>0</v>
      </c>
      <c r="V121" s="261">
        <v>7397.5988710000001</v>
      </c>
      <c r="W121" s="261">
        <v>0</v>
      </c>
      <c r="X121" s="261">
        <v>6779.6610170000004</v>
      </c>
      <c r="Y121" s="261">
        <v>574.29683451999995</v>
      </c>
      <c r="Z121" s="261">
        <v>847.5</v>
      </c>
      <c r="AA121" s="261">
        <v>735.83500000000004</v>
      </c>
      <c r="AB121" s="199">
        <v>453.44864331000002</v>
      </c>
      <c r="AC121" s="253"/>
      <c r="AD121" s="267">
        <v>-6779.6610170000004</v>
      </c>
      <c r="AE121" s="253">
        <f t="shared" si="16"/>
        <v>0</v>
      </c>
      <c r="AF121" s="253">
        <f t="shared" si="17"/>
        <v>6779.6610170000004</v>
      </c>
      <c r="AG121" s="253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0">
        <f t="shared" si="11"/>
        <v>10116.525395000001</v>
      </c>
      <c r="D122" s="260">
        <f t="shared" si="12"/>
        <v>6779.6610170000004</v>
      </c>
      <c r="E122" s="260">
        <f t="shared" si="13"/>
        <v>10116.525395000001</v>
      </c>
      <c r="F122" s="252">
        <f t="shared" si="14"/>
        <v>0.1465714285714286</v>
      </c>
      <c r="G122" s="252">
        <f t="shared" si="15"/>
        <v>0.17914285714285719</v>
      </c>
      <c r="H122" s="252"/>
      <c r="I122" s="282">
        <v>0.16285714285714289</v>
      </c>
      <c r="J122" s="252"/>
      <c r="K122" s="198">
        <v>0</v>
      </c>
      <c r="L122" s="261">
        <v>6779.6610170000004</v>
      </c>
      <c r="M122" s="261">
        <v>1447.7400829999999</v>
      </c>
      <c r="N122" s="261">
        <v>0</v>
      </c>
      <c r="O122" s="261">
        <v>0</v>
      </c>
      <c r="P122" s="261">
        <v>904.75671642999998</v>
      </c>
      <c r="Q122" s="261">
        <v>0</v>
      </c>
      <c r="R122" s="261">
        <v>1271.1864410000001</v>
      </c>
      <c r="S122" s="261">
        <v>0</v>
      </c>
      <c r="T122" s="261">
        <v>847.5</v>
      </c>
      <c r="U122" s="261">
        <v>0</v>
      </c>
      <c r="V122" s="261">
        <v>7397.5988710000001</v>
      </c>
      <c r="W122" s="261">
        <v>0</v>
      </c>
      <c r="X122" s="261">
        <v>6779.6610170000004</v>
      </c>
      <c r="Y122" s="261">
        <v>904.75671642999998</v>
      </c>
      <c r="Z122" s="261">
        <v>847.5</v>
      </c>
      <c r="AA122" s="261">
        <v>735.83500000000004</v>
      </c>
      <c r="AB122" s="199">
        <v>461.72651774000002</v>
      </c>
      <c r="AC122" s="253"/>
      <c r="AD122" s="267">
        <v>-6779.6610170000004</v>
      </c>
      <c r="AE122" s="253">
        <f t="shared" si="16"/>
        <v>0</v>
      </c>
      <c r="AF122" s="253">
        <f t="shared" si="17"/>
        <v>6779.6610170000004</v>
      </c>
      <c r="AG122" s="253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0">
        <f t="shared" si="11"/>
        <v>10116.525395000001</v>
      </c>
      <c r="D123" s="260">
        <f t="shared" si="12"/>
        <v>6779.6610170000004</v>
      </c>
      <c r="E123" s="260">
        <f t="shared" si="13"/>
        <v>10116.525395000001</v>
      </c>
      <c r="F123" s="252">
        <f t="shared" si="14"/>
        <v>1.0465714285714287</v>
      </c>
      <c r="G123" s="252">
        <f t="shared" si="15"/>
        <v>1.2791428571428574</v>
      </c>
      <c r="H123" s="252"/>
      <c r="I123" s="282">
        <v>1.162857142857143</v>
      </c>
      <c r="J123" s="252"/>
      <c r="K123" s="198">
        <v>0</v>
      </c>
      <c r="L123" s="261">
        <v>6779.6610170000004</v>
      </c>
      <c r="M123" s="261">
        <v>1447.7400829999999</v>
      </c>
      <c r="N123" s="261">
        <v>0</v>
      </c>
      <c r="O123" s="261">
        <v>0</v>
      </c>
      <c r="P123" s="261">
        <v>574.75671642999998</v>
      </c>
      <c r="Q123" s="261">
        <v>0</v>
      </c>
      <c r="R123" s="261">
        <v>1271.1864410000001</v>
      </c>
      <c r="S123" s="261">
        <v>0</v>
      </c>
      <c r="T123" s="261">
        <v>847.5</v>
      </c>
      <c r="U123" s="261">
        <v>0</v>
      </c>
      <c r="V123" s="261">
        <v>7397.5988710000001</v>
      </c>
      <c r="W123" s="261">
        <v>0</v>
      </c>
      <c r="X123" s="261">
        <v>6779.6610170000004</v>
      </c>
      <c r="Y123" s="261">
        <v>574.75671642999998</v>
      </c>
      <c r="Z123" s="261">
        <v>847.5</v>
      </c>
      <c r="AA123" s="261">
        <v>735.83500000000004</v>
      </c>
      <c r="AB123" s="199">
        <v>461.72651774000002</v>
      </c>
      <c r="AC123" s="253"/>
      <c r="AD123" s="267">
        <v>-6779.6610170000004</v>
      </c>
      <c r="AE123" s="253">
        <f t="shared" si="16"/>
        <v>0</v>
      </c>
      <c r="AF123" s="253">
        <f t="shared" si="17"/>
        <v>6779.6610170000004</v>
      </c>
      <c r="AG123" s="253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0">
        <f t="shared" si="11"/>
        <v>10116.525395000001</v>
      </c>
      <c r="D124" s="260">
        <f t="shared" si="12"/>
        <v>6779.6610170000004</v>
      </c>
      <c r="E124" s="260">
        <f t="shared" si="13"/>
        <v>10116.525395000001</v>
      </c>
      <c r="F124" s="252">
        <f t="shared" si="14"/>
        <v>0.91800000000000004</v>
      </c>
      <c r="G124" s="252">
        <f t="shared" si="15"/>
        <v>1.1220000000000001</v>
      </c>
      <c r="H124" s="252"/>
      <c r="I124" s="282">
        <v>1.02</v>
      </c>
      <c r="J124" s="252"/>
      <c r="K124" s="198">
        <v>0</v>
      </c>
      <c r="L124" s="261">
        <v>6779.6610170000004</v>
      </c>
      <c r="M124" s="261">
        <v>1447.7400829999999</v>
      </c>
      <c r="N124" s="261">
        <v>0</v>
      </c>
      <c r="O124" s="261">
        <v>0</v>
      </c>
      <c r="P124" s="261">
        <v>244.84032626999999</v>
      </c>
      <c r="Q124" s="261">
        <v>0</v>
      </c>
      <c r="R124" s="261">
        <v>1271.1864410000001</v>
      </c>
      <c r="S124" s="261">
        <v>0</v>
      </c>
      <c r="T124" s="261">
        <v>847.5</v>
      </c>
      <c r="U124" s="261">
        <v>0</v>
      </c>
      <c r="V124" s="261">
        <v>7397.5988710000001</v>
      </c>
      <c r="W124" s="261">
        <v>0</v>
      </c>
      <c r="X124" s="261">
        <v>6779.6610170000004</v>
      </c>
      <c r="Y124" s="261">
        <v>244.84032626999999</v>
      </c>
      <c r="Z124" s="261">
        <v>847.5</v>
      </c>
      <c r="AA124" s="261">
        <v>735.83500000000004</v>
      </c>
      <c r="AB124" s="199">
        <v>463.23149487000001</v>
      </c>
      <c r="AC124" s="253"/>
      <c r="AD124" s="267">
        <v>-6779.6610170000004</v>
      </c>
      <c r="AE124" s="253">
        <f t="shared" si="16"/>
        <v>0</v>
      </c>
      <c r="AF124" s="253">
        <f t="shared" si="17"/>
        <v>6779.6610170000004</v>
      </c>
      <c r="AG124" s="253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0">
        <f t="shared" si="11"/>
        <v>10116.525395000001</v>
      </c>
      <c r="D125" s="260">
        <f t="shared" si="12"/>
        <v>6779.6610170000004</v>
      </c>
      <c r="E125" s="260">
        <f t="shared" si="13"/>
        <v>10116.525395000001</v>
      </c>
      <c r="F125" s="252">
        <f t="shared" si="14"/>
        <v>0.66912611051160198</v>
      </c>
      <c r="G125" s="252">
        <f t="shared" si="15"/>
        <v>0.81782080173640248</v>
      </c>
      <c r="H125" s="252"/>
      <c r="I125" s="282">
        <v>0.74347345612400217</v>
      </c>
      <c r="J125" s="252"/>
      <c r="K125" s="198">
        <v>0</v>
      </c>
      <c r="L125" s="261">
        <v>6779.6610170000004</v>
      </c>
      <c r="M125" s="261">
        <v>1447.7400829999999</v>
      </c>
      <c r="N125" s="261">
        <v>0</v>
      </c>
      <c r="O125" s="261">
        <v>0</v>
      </c>
      <c r="P125" s="261">
        <v>282.01795542000002</v>
      </c>
      <c r="Q125" s="261">
        <v>0</v>
      </c>
      <c r="R125" s="261">
        <v>1271.1864410000001</v>
      </c>
      <c r="S125" s="261">
        <v>0</v>
      </c>
      <c r="T125" s="261">
        <v>847.5</v>
      </c>
      <c r="U125" s="261">
        <v>0</v>
      </c>
      <c r="V125" s="261">
        <v>7397.5988710000001</v>
      </c>
      <c r="W125" s="261">
        <v>0</v>
      </c>
      <c r="X125" s="261">
        <v>6779.6610170000004</v>
      </c>
      <c r="Y125" s="261">
        <v>282.01795542000002</v>
      </c>
      <c r="Z125" s="261">
        <v>847.5</v>
      </c>
      <c r="AA125" s="261">
        <v>735.83500000000004</v>
      </c>
      <c r="AB125" s="199">
        <v>463.23149487000001</v>
      </c>
      <c r="AC125" s="253"/>
      <c r="AD125" s="267">
        <v>-6779.6610170000004</v>
      </c>
      <c r="AE125" s="253">
        <f t="shared" si="16"/>
        <v>0</v>
      </c>
      <c r="AF125" s="253">
        <f t="shared" si="17"/>
        <v>6779.6610170000004</v>
      </c>
      <c r="AG125" s="253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0">
        <f t="shared" si="11"/>
        <v>10116.525395000001</v>
      </c>
      <c r="D126" s="260">
        <f t="shared" si="12"/>
        <v>6779.6610170000004</v>
      </c>
      <c r="E126" s="260">
        <f t="shared" si="13"/>
        <v>10116.525395000001</v>
      </c>
      <c r="F126" s="252">
        <f t="shared" si="14"/>
        <v>0.66912611051160198</v>
      </c>
      <c r="G126" s="252">
        <f t="shared" si="15"/>
        <v>0.81782080173640248</v>
      </c>
      <c r="H126" s="252"/>
      <c r="I126" s="282">
        <v>0.74347345612400217</v>
      </c>
      <c r="J126" s="252"/>
      <c r="K126" s="198">
        <v>0</v>
      </c>
      <c r="L126" s="261">
        <v>6779.6610170000004</v>
      </c>
      <c r="M126" s="261">
        <v>1447.7400829999999</v>
      </c>
      <c r="N126" s="261">
        <v>0</v>
      </c>
      <c r="O126" s="261">
        <v>0</v>
      </c>
      <c r="P126" s="261">
        <v>574.84032626999999</v>
      </c>
      <c r="Q126" s="261">
        <v>0</v>
      </c>
      <c r="R126" s="261">
        <v>1271.1864410000001</v>
      </c>
      <c r="S126" s="261">
        <v>0</v>
      </c>
      <c r="T126" s="261">
        <v>847.5</v>
      </c>
      <c r="U126" s="261">
        <v>0</v>
      </c>
      <c r="V126" s="261">
        <v>7397.5988710000001</v>
      </c>
      <c r="W126" s="261">
        <v>0</v>
      </c>
      <c r="X126" s="261">
        <v>6779.6610170000004</v>
      </c>
      <c r="Y126" s="261">
        <v>574.84032626999999</v>
      </c>
      <c r="Z126" s="261">
        <v>847.5</v>
      </c>
      <c r="AA126" s="261">
        <v>735.83500000000004</v>
      </c>
      <c r="AB126" s="199">
        <v>463.23149487000001</v>
      </c>
      <c r="AC126" s="253"/>
      <c r="AD126" s="267">
        <v>-6779.6610170000004</v>
      </c>
      <c r="AE126" s="253">
        <f t="shared" si="16"/>
        <v>0</v>
      </c>
      <c r="AF126" s="253">
        <f t="shared" si="17"/>
        <v>6779.6610170000004</v>
      </c>
      <c r="AG126" s="253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0">
        <f t="shared" si="11"/>
        <v>10116.525395000001</v>
      </c>
      <c r="D127" s="260">
        <f t="shared" si="12"/>
        <v>6779.6610170000004</v>
      </c>
      <c r="E127" s="260">
        <f t="shared" si="13"/>
        <v>10116.525395000001</v>
      </c>
      <c r="F127" s="252">
        <f t="shared" si="14"/>
        <v>0.66912611051160198</v>
      </c>
      <c r="G127" s="252">
        <f t="shared" si="15"/>
        <v>0.81782080173640248</v>
      </c>
      <c r="H127" s="252"/>
      <c r="I127" s="282">
        <v>0.74347345612400217</v>
      </c>
      <c r="J127" s="252"/>
      <c r="K127" s="198">
        <v>0</v>
      </c>
      <c r="L127" s="261">
        <v>6779.6610170000004</v>
      </c>
      <c r="M127" s="261">
        <v>1447.7400829999999</v>
      </c>
      <c r="N127" s="261">
        <v>0</v>
      </c>
      <c r="O127" s="261">
        <v>0</v>
      </c>
      <c r="P127" s="261">
        <v>244.84032626999999</v>
      </c>
      <c r="Q127" s="261">
        <v>0</v>
      </c>
      <c r="R127" s="261">
        <v>1271.1864410000001</v>
      </c>
      <c r="S127" s="261">
        <v>0</v>
      </c>
      <c r="T127" s="261">
        <v>847.5</v>
      </c>
      <c r="U127" s="261">
        <v>0</v>
      </c>
      <c r="V127" s="261">
        <v>7397.5988710000001</v>
      </c>
      <c r="W127" s="261">
        <v>0</v>
      </c>
      <c r="X127" s="261">
        <v>6779.6610170000004</v>
      </c>
      <c r="Y127" s="261">
        <v>244.84032626999999</v>
      </c>
      <c r="Z127" s="261">
        <v>847.5</v>
      </c>
      <c r="AA127" s="261">
        <v>735.83500000000004</v>
      </c>
      <c r="AB127" s="199">
        <v>463.23149487000001</v>
      </c>
      <c r="AC127" s="253"/>
      <c r="AD127" s="267">
        <v>-6779.6610170000004</v>
      </c>
      <c r="AE127" s="253">
        <f t="shared" si="16"/>
        <v>0</v>
      </c>
      <c r="AF127" s="253">
        <f t="shared" si="17"/>
        <v>6779.6610170000004</v>
      </c>
      <c r="AG127" s="253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0">
        <f t="shared" si="11"/>
        <v>10116.525395000001</v>
      </c>
      <c r="D128" s="260">
        <f t="shared" si="12"/>
        <v>6779.6610170000004</v>
      </c>
      <c r="E128" s="260">
        <f t="shared" si="13"/>
        <v>10116.525395000001</v>
      </c>
      <c r="F128" s="252">
        <f t="shared" si="14"/>
        <v>0.66912611051160198</v>
      </c>
      <c r="G128" s="252">
        <f t="shared" si="15"/>
        <v>0.81782080173640248</v>
      </c>
      <c r="H128" s="252"/>
      <c r="I128" s="282">
        <v>0.74347345612400217</v>
      </c>
      <c r="J128" s="252"/>
      <c r="K128" s="198">
        <v>0</v>
      </c>
      <c r="L128" s="261">
        <v>6779.6610170000004</v>
      </c>
      <c r="M128" s="261">
        <v>1447.7400829999999</v>
      </c>
      <c r="N128" s="261">
        <v>0</v>
      </c>
      <c r="O128" s="261">
        <v>0</v>
      </c>
      <c r="P128" s="261">
        <v>243.91259235000001</v>
      </c>
      <c r="Q128" s="261">
        <v>0</v>
      </c>
      <c r="R128" s="261">
        <v>1271.1864410000001</v>
      </c>
      <c r="S128" s="261">
        <v>0</v>
      </c>
      <c r="T128" s="261">
        <v>847.5</v>
      </c>
      <c r="U128" s="261">
        <v>0</v>
      </c>
      <c r="V128" s="261">
        <v>7397.5988710000001</v>
      </c>
      <c r="W128" s="261">
        <v>0</v>
      </c>
      <c r="X128" s="261">
        <v>6779.6610170000004</v>
      </c>
      <c r="Y128" s="261">
        <v>243.91259235000001</v>
      </c>
      <c r="Z128" s="261">
        <v>847.5</v>
      </c>
      <c r="AA128" s="261">
        <v>735.83500000000004</v>
      </c>
      <c r="AB128" s="199">
        <v>446.53228438000002</v>
      </c>
      <c r="AC128" s="253"/>
      <c r="AD128" s="267">
        <v>-6779.6610170000004</v>
      </c>
      <c r="AE128" s="253">
        <f t="shared" si="16"/>
        <v>0</v>
      </c>
      <c r="AF128" s="253">
        <f t="shared" si="17"/>
        <v>6779.6610170000004</v>
      </c>
      <c r="AG128" s="253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0">
        <f t="shared" si="11"/>
        <v>10116.525395000001</v>
      </c>
      <c r="D129" s="260">
        <f t="shared" si="12"/>
        <v>6779.6610170000004</v>
      </c>
      <c r="E129" s="260">
        <f t="shared" si="13"/>
        <v>10116.525395000001</v>
      </c>
      <c r="F129" s="252">
        <f t="shared" si="14"/>
        <v>0.66912611051160198</v>
      </c>
      <c r="G129" s="252">
        <f t="shared" si="15"/>
        <v>0.81782080173640248</v>
      </c>
      <c r="H129" s="252"/>
      <c r="I129" s="282">
        <v>0.74347345612400217</v>
      </c>
      <c r="J129" s="252"/>
      <c r="K129" s="198">
        <v>0</v>
      </c>
      <c r="L129" s="261">
        <v>6779.6610170000004</v>
      </c>
      <c r="M129" s="261">
        <v>1447.7400829999999</v>
      </c>
      <c r="N129" s="261">
        <v>0</v>
      </c>
      <c r="O129" s="261">
        <v>0</v>
      </c>
      <c r="P129" s="261">
        <v>242.98485844000001</v>
      </c>
      <c r="Q129" s="261">
        <v>0</v>
      </c>
      <c r="R129" s="261">
        <v>1271.1864410000001</v>
      </c>
      <c r="S129" s="261">
        <v>0</v>
      </c>
      <c r="T129" s="261">
        <v>847.5</v>
      </c>
      <c r="U129" s="261">
        <v>0</v>
      </c>
      <c r="V129" s="261">
        <v>7397.5988710000001</v>
      </c>
      <c r="W129" s="261">
        <v>0</v>
      </c>
      <c r="X129" s="261">
        <v>6779.6610170000004</v>
      </c>
      <c r="Y129" s="261">
        <v>242.98485844000001</v>
      </c>
      <c r="Z129" s="261">
        <v>847.5</v>
      </c>
      <c r="AA129" s="261">
        <v>735.83500000000004</v>
      </c>
      <c r="AB129" s="199">
        <v>429.83307387999997</v>
      </c>
      <c r="AC129" s="253"/>
      <c r="AD129" s="267">
        <v>-6779.6610170000004</v>
      </c>
      <c r="AE129" s="253">
        <f t="shared" si="16"/>
        <v>0</v>
      </c>
      <c r="AF129" s="253">
        <f t="shared" si="17"/>
        <v>6779.6610170000004</v>
      </c>
      <c r="AG129" s="253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0">
        <f t="shared" si="11"/>
        <v>10116.525395000001</v>
      </c>
      <c r="D130" s="260">
        <f t="shared" si="12"/>
        <v>6779.6610170000004</v>
      </c>
      <c r="E130" s="260">
        <f t="shared" si="13"/>
        <v>10116.525395000001</v>
      </c>
      <c r="F130" s="252">
        <f t="shared" si="14"/>
        <v>0.91800000000000004</v>
      </c>
      <c r="G130" s="252">
        <f t="shared" si="15"/>
        <v>1.1220000000000001</v>
      </c>
      <c r="H130" s="252"/>
      <c r="I130" s="282">
        <v>1.02</v>
      </c>
      <c r="J130" s="252"/>
      <c r="K130" s="198">
        <v>0</v>
      </c>
      <c r="L130" s="261">
        <v>6779.6610170000004</v>
      </c>
      <c r="M130" s="261">
        <v>1447.7400829999999</v>
      </c>
      <c r="N130" s="261">
        <v>0</v>
      </c>
      <c r="O130" s="261">
        <v>0</v>
      </c>
      <c r="P130" s="261">
        <v>242.52099147999999</v>
      </c>
      <c r="Q130" s="261">
        <v>0</v>
      </c>
      <c r="R130" s="261">
        <v>1271.1864410000001</v>
      </c>
      <c r="S130" s="261">
        <v>0</v>
      </c>
      <c r="T130" s="261">
        <v>847.5</v>
      </c>
      <c r="U130" s="261">
        <v>0</v>
      </c>
      <c r="V130" s="261">
        <v>7397.5988710000001</v>
      </c>
      <c r="W130" s="261">
        <v>0</v>
      </c>
      <c r="X130" s="261">
        <v>6779.6610170000004</v>
      </c>
      <c r="Y130" s="261">
        <v>242.52099147999999</v>
      </c>
      <c r="Z130" s="261">
        <v>847.5</v>
      </c>
      <c r="AA130" s="261">
        <v>735.83500000000004</v>
      </c>
      <c r="AB130" s="199">
        <v>421.48346863</v>
      </c>
      <c r="AC130" s="253"/>
      <c r="AD130" s="267">
        <v>-6779.6610170000004</v>
      </c>
      <c r="AE130" s="253">
        <f t="shared" si="16"/>
        <v>0</v>
      </c>
      <c r="AF130" s="253">
        <f t="shared" si="17"/>
        <v>6779.6610170000004</v>
      </c>
      <c r="AG130" s="253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0">
        <f t="shared" si="11"/>
        <v>10116.525395000001</v>
      </c>
      <c r="D131" s="260">
        <f t="shared" si="12"/>
        <v>6779.6610170000004</v>
      </c>
      <c r="E131" s="260">
        <f t="shared" si="13"/>
        <v>10116.525395000001</v>
      </c>
      <c r="F131" s="252">
        <f t="shared" si="14"/>
        <v>0.91800000000000004</v>
      </c>
      <c r="G131" s="252">
        <f t="shared" si="15"/>
        <v>1.1220000000000001</v>
      </c>
      <c r="H131" s="252"/>
      <c r="I131" s="282">
        <v>1.02</v>
      </c>
      <c r="J131" s="252"/>
      <c r="K131" s="198">
        <v>0</v>
      </c>
      <c r="L131" s="261">
        <v>6779.6610170000004</v>
      </c>
      <c r="M131" s="261">
        <v>1447.7400829999999</v>
      </c>
      <c r="N131" s="261">
        <v>0</v>
      </c>
      <c r="O131" s="261">
        <v>0</v>
      </c>
      <c r="P131" s="261">
        <v>572.98485844000004</v>
      </c>
      <c r="Q131" s="261">
        <v>0</v>
      </c>
      <c r="R131" s="261">
        <v>1271.1864410000001</v>
      </c>
      <c r="S131" s="261">
        <v>0</v>
      </c>
      <c r="T131" s="261">
        <v>847.5</v>
      </c>
      <c r="U131" s="261">
        <v>0</v>
      </c>
      <c r="V131" s="261">
        <v>7397.5988710000001</v>
      </c>
      <c r="W131" s="261">
        <v>0</v>
      </c>
      <c r="X131" s="261">
        <v>6779.6610170000004</v>
      </c>
      <c r="Y131" s="261">
        <v>572.98485844000004</v>
      </c>
      <c r="Z131" s="261">
        <v>847.5</v>
      </c>
      <c r="AA131" s="261">
        <v>735.83500000000004</v>
      </c>
      <c r="AB131" s="199">
        <v>429.83307387999997</v>
      </c>
      <c r="AC131" s="253"/>
      <c r="AD131" s="267">
        <v>-6779.6610170000004</v>
      </c>
      <c r="AE131" s="253">
        <f t="shared" si="16"/>
        <v>0</v>
      </c>
      <c r="AF131" s="253">
        <f t="shared" si="17"/>
        <v>6779.6610170000004</v>
      </c>
      <c r="AG131" s="253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0">
        <f t="shared" si="11"/>
        <v>10116.525395000001</v>
      </c>
      <c r="D132" s="260">
        <f t="shared" si="12"/>
        <v>6779.6610170000004</v>
      </c>
      <c r="E132" s="260">
        <f t="shared" si="13"/>
        <v>10116.525395000001</v>
      </c>
      <c r="F132" s="252">
        <f t="shared" si="14"/>
        <v>0.91800000000000004</v>
      </c>
      <c r="G132" s="252">
        <f t="shared" si="15"/>
        <v>1.1220000000000001</v>
      </c>
      <c r="H132" s="252"/>
      <c r="I132" s="282">
        <v>1.02</v>
      </c>
      <c r="J132" s="252"/>
      <c r="K132" s="198">
        <v>0</v>
      </c>
      <c r="L132" s="261">
        <v>6779.6610170000004</v>
      </c>
      <c r="M132" s="261">
        <v>1447.7400829999999</v>
      </c>
      <c r="N132" s="261">
        <v>0</v>
      </c>
      <c r="O132" s="261">
        <v>0</v>
      </c>
      <c r="P132" s="261">
        <v>572.98485844000004</v>
      </c>
      <c r="Q132" s="261">
        <v>0</v>
      </c>
      <c r="R132" s="261">
        <v>1271.1864410000001</v>
      </c>
      <c r="S132" s="261">
        <v>0</v>
      </c>
      <c r="T132" s="261">
        <v>847.5</v>
      </c>
      <c r="U132" s="261">
        <v>0</v>
      </c>
      <c r="V132" s="261">
        <v>7397.5988710000001</v>
      </c>
      <c r="W132" s="261">
        <v>0</v>
      </c>
      <c r="X132" s="261">
        <v>6779.6610170000004</v>
      </c>
      <c r="Y132" s="261">
        <v>572.98485844000004</v>
      </c>
      <c r="Z132" s="261">
        <v>847.5</v>
      </c>
      <c r="AA132" s="261">
        <v>735.83500000000004</v>
      </c>
      <c r="AB132" s="199">
        <v>429.83307387999997</v>
      </c>
      <c r="AC132" s="253"/>
      <c r="AD132" s="267">
        <v>-6779.6610170000004</v>
      </c>
      <c r="AE132" s="253">
        <f t="shared" si="16"/>
        <v>0</v>
      </c>
      <c r="AF132" s="253">
        <f t="shared" si="17"/>
        <v>6779.6610170000004</v>
      </c>
      <c r="AG132" s="253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0">
        <f t="shared" ref="C133:C171" si="21">AH133</f>
        <v>10116.525395000001</v>
      </c>
      <c r="D133" s="260">
        <f t="shared" ref="D133:D171" si="22">AG133</f>
        <v>6779.6610170000004</v>
      </c>
      <c r="E133" s="260">
        <f t="shared" ref="E133:E171" si="23">AH133</f>
        <v>10116.525395000001</v>
      </c>
      <c r="F133" s="252">
        <f t="shared" ref="F133:F171" si="24">0.9*I133</f>
        <v>0.1465714285714286</v>
      </c>
      <c r="G133" s="252">
        <f t="shared" ref="G133:G171" si="25">1.1*I133</f>
        <v>0.17914285714285719</v>
      </c>
      <c r="H133" s="252"/>
      <c r="I133" s="282">
        <v>0.16285714285714289</v>
      </c>
      <c r="J133" s="252"/>
      <c r="K133" s="198">
        <v>0</v>
      </c>
      <c r="L133" s="261">
        <v>6779.6610170000004</v>
      </c>
      <c r="M133" s="261">
        <v>1447.7400829999999</v>
      </c>
      <c r="N133" s="261">
        <v>0</v>
      </c>
      <c r="O133" s="261">
        <v>0</v>
      </c>
      <c r="P133" s="261">
        <v>242.98485844000001</v>
      </c>
      <c r="Q133" s="261">
        <v>0</v>
      </c>
      <c r="R133" s="261">
        <v>1271.1864410000001</v>
      </c>
      <c r="S133" s="261">
        <v>0</v>
      </c>
      <c r="T133" s="261">
        <v>847.5</v>
      </c>
      <c r="U133" s="261">
        <v>0</v>
      </c>
      <c r="V133" s="261">
        <v>7397.5988710000001</v>
      </c>
      <c r="W133" s="261">
        <v>0</v>
      </c>
      <c r="X133" s="261">
        <v>6779.6610170000004</v>
      </c>
      <c r="Y133" s="261">
        <v>242.98485844000001</v>
      </c>
      <c r="Z133" s="261">
        <v>847.5</v>
      </c>
      <c r="AA133" s="261">
        <v>735.83500000000004</v>
      </c>
      <c r="AB133" s="199">
        <v>429.83307387999997</v>
      </c>
      <c r="AC133" s="253"/>
      <c r="AD133" s="267">
        <v>-6779.6610170000004</v>
      </c>
      <c r="AE133" s="253">
        <f t="shared" ref="AE133:AE171" si="26">IF(AD133&lt;0,0,AD133)</f>
        <v>0</v>
      </c>
      <c r="AF133" s="253">
        <f t="shared" ref="AF133:AF171" si="27">IF(AD133&gt;0,0,-AD133)</f>
        <v>6779.6610170000004</v>
      </c>
      <c r="AG133" s="253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0">
        <f t="shared" si="21"/>
        <v>10116.525395000001</v>
      </c>
      <c r="D134" s="260">
        <f t="shared" si="22"/>
        <v>6779.6610170000004</v>
      </c>
      <c r="E134" s="260">
        <f t="shared" si="23"/>
        <v>10116.525395000001</v>
      </c>
      <c r="F134" s="252">
        <f t="shared" si="24"/>
        <v>0.1465714285714286</v>
      </c>
      <c r="G134" s="252">
        <f t="shared" si="25"/>
        <v>0.17914285714285719</v>
      </c>
      <c r="H134" s="252"/>
      <c r="I134" s="282">
        <v>0.16285714285714289</v>
      </c>
      <c r="J134" s="252"/>
      <c r="K134" s="198">
        <v>0</v>
      </c>
      <c r="L134" s="261">
        <v>6779.6610170000004</v>
      </c>
      <c r="M134" s="261">
        <v>1447.7400829999999</v>
      </c>
      <c r="N134" s="261">
        <v>0</v>
      </c>
      <c r="O134" s="261">
        <v>0</v>
      </c>
      <c r="P134" s="261">
        <v>242.98485844000001</v>
      </c>
      <c r="Q134" s="261">
        <v>0</v>
      </c>
      <c r="R134" s="261">
        <v>1271.1864410000001</v>
      </c>
      <c r="S134" s="261">
        <v>0</v>
      </c>
      <c r="T134" s="261">
        <v>847.5</v>
      </c>
      <c r="U134" s="261">
        <v>0</v>
      </c>
      <c r="V134" s="261">
        <v>7397.5988710000001</v>
      </c>
      <c r="W134" s="261">
        <v>0</v>
      </c>
      <c r="X134" s="261">
        <v>6779.6610170000004</v>
      </c>
      <c r="Y134" s="261">
        <v>242.98485844000001</v>
      </c>
      <c r="Z134" s="261">
        <v>847.5</v>
      </c>
      <c r="AA134" s="261">
        <v>735.83500000000004</v>
      </c>
      <c r="AB134" s="199">
        <v>429.83307387999997</v>
      </c>
      <c r="AC134" s="253"/>
      <c r="AD134" s="267">
        <v>-6779.6610170000004</v>
      </c>
      <c r="AE134" s="253">
        <f t="shared" si="26"/>
        <v>0</v>
      </c>
      <c r="AF134" s="253">
        <f t="shared" si="27"/>
        <v>6779.6610170000004</v>
      </c>
      <c r="AG134" s="253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0">
        <f t="shared" si="21"/>
        <v>10116.525395000001</v>
      </c>
      <c r="D135" s="260">
        <f t="shared" si="22"/>
        <v>6779.6610170000004</v>
      </c>
      <c r="E135" s="260">
        <f t="shared" si="23"/>
        <v>10116.525395000001</v>
      </c>
      <c r="F135" s="252">
        <f t="shared" si="24"/>
        <v>0.1465714285714286</v>
      </c>
      <c r="G135" s="252">
        <f t="shared" si="25"/>
        <v>0.17914285714285719</v>
      </c>
      <c r="H135" s="252"/>
      <c r="I135" s="282">
        <v>0.16285714285714289</v>
      </c>
      <c r="J135" s="252"/>
      <c r="K135" s="198">
        <v>0</v>
      </c>
      <c r="L135" s="261">
        <v>6779.6610170000004</v>
      </c>
      <c r="M135" s="261">
        <v>1447.7400829999999</v>
      </c>
      <c r="N135" s="261">
        <v>0</v>
      </c>
      <c r="O135" s="261">
        <v>0</v>
      </c>
      <c r="P135" s="261">
        <v>242.52099147999999</v>
      </c>
      <c r="Q135" s="261">
        <v>0</v>
      </c>
      <c r="R135" s="261">
        <v>1271.1864410000001</v>
      </c>
      <c r="S135" s="261">
        <v>0</v>
      </c>
      <c r="T135" s="261">
        <v>847.5</v>
      </c>
      <c r="U135" s="261">
        <v>0</v>
      </c>
      <c r="V135" s="261">
        <v>7397.5988710000001</v>
      </c>
      <c r="W135" s="261">
        <v>0</v>
      </c>
      <c r="X135" s="261">
        <v>6779.6610170000004</v>
      </c>
      <c r="Y135" s="261">
        <v>242.52099147999999</v>
      </c>
      <c r="Z135" s="261">
        <v>847.5</v>
      </c>
      <c r="AA135" s="261">
        <v>735.83500000000004</v>
      </c>
      <c r="AB135" s="199">
        <v>421.48346863</v>
      </c>
      <c r="AC135" s="253"/>
      <c r="AD135" s="267">
        <v>-6779.6610170000004</v>
      </c>
      <c r="AE135" s="253">
        <f t="shared" si="26"/>
        <v>0</v>
      </c>
      <c r="AF135" s="253">
        <f t="shared" si="27"/>
        <v>6779.6610170000004</v>
      </c>
      <c r="AG135" s="253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0">
        <f t="shared" si="21"/>
        <v>10116.525395000001</v>
      </c>
      <c r="D136" s="260">
        <f t="shared" si="22"/>
        <v>6779.6610170000004</v>
      </c>
      <c r="E136" s="260">
        <f t="shared" si="23"/>
        <v>10116.525395000001</v>
      </c>
      <c r="F136" s="252">
        <f t="shared" si="24"/>
        <v>0.1465714285714286</v>
      </c>
      <c r="G136" s="252">
        <f t="shared" si="25"/>
        <v>0.17914285714285719</v>
      </c>
      <c r="H136" s="252"/>
      <c r="I136" s="282">
        <v>0.16285714285714289</v>
      </c>
      <c r="J136" s="252"/>
      <c r="K136" s="198">
        <v>0</v>
      </c>
      <c r="L136" s="261">
        <v>6779.6610170000004</v>
      </c>
      <c r="M136" s="261">
        <v>1447.7400829999999</v>
      </c>
      <c r="N136" s="261">
        <v>0</v>
      </c>
      <c r="O136" s="261">
        <v>0</v>
      </c>
      <c r="P136" s="261">
        <v>242.98485844000001</v>
      </c>
      <c r="Q136" s="261">
        <v>0</v>
      </c>
      <c r="R136" s="261">
        <v>1271.1864410000001</v>
      </c>
      <c r="S136" s="261">
        <v>0</v>
      </c>
      <c r="T136" s="261">
        <v>847.5</v>
      </c>
      <c r="U136" s="261">
        <v>0</v>
      </c>
      <c r="V136" s="261">
        <v>7397.5988710000001</v>
      </c>
      <c r="W136" s="261">
        <v>0</v>
      </c>
      <c r="X136" s="261">
        <v>6779.6610170000004</v>
      </c>
      <c r="Y136" s="261">
        <v>242.98485844000001</v>
      </c>
      <c r="Z136" s="261">
        <v>847.5</v>
      </c>
      <c r="AA136" s="261">
        <v>735.83500000000004</v>
      </c>
      <c r="AB136" s="199">
        <v>429.83307387999997</v>
      </c>
      <c r="AC136" s="253"/>
      <c r="AD136" s="267">
        <v>-6779.6610170000004</v>
      </c>
      <c r="AE136" s="253">
        <f t="shared" si="26"/>
        <v>0</v>
      </c>
      <c r="AF136" s="253">
        <f t="shared" si="27"/>
        <v>6779.6610170000004</v>
      </c>
      <c r="AG136" s="253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0">
        <f t="shared" si="21"/>
        <v>10116.525395000001</v>
      </c>
      <c r="D137" s="260">
        <f t="shared" si="22"/>
        <v>6779.6610170000004</v>
      </c>
      <c r="E137" s="260">
        <f t="shared" si="23"/>
        <v>10116.525395000001</v>
      </c>
      <c r="F137" s="252">
        <f t="shared" si="24"/>
        <v>0.1465714285714286</v>
      </c>
      <c r="G137" s="252">
        <f t="shared" si="25"/>
        <v>0.17914285714285719</v>
      </c>
      <c r="H137" s="252"/>
      <c r="I137" s="282">
        <v>0.16285714285714289</v>
      </c>
      <c r="J137" s="252"/>
      <c r="K137" s="198">
        <v>0</v>
      </c>
      <c r="L137" s="261">
        <v>6779.6610170000004</v>
      </c>
      <c r="M137" s="261">
        <v>1447.7400829999999</v>
      </c>
      <c r="N137" s="261">
        <v>0</v>
      </c>
      <c r="O137" s="261">
        <v>0</v>
      </c>
      <c r="P137" s="261">
        <v>242.98485844000001</v>
      </c>
      <c r="Q137" s="261">
        <v>0</v>
      </c>
      <c r="R137" s="261">
        <v>1271.1864410000001</v>
      </c>
      <c r="S137" s="261">
        <v>0</v>
      </c>
      <c r="T137" s="261">
        <v>847.5</v>
      </c>
      <c r="U137" s="261">
        <v>0</v>
      </c>
      <c r="V137" s="261">
        <v>7397.5988710000001</v>
      </c>
      <c r="W137" s="261">
        <v>0</v>
      </c>
      <c r="X137" s="261">
        <v>6779.6610170000004</v>
      </c>
      <c r="Y137" s="261">
        <v>242.98485844000001</v>
      </c>
      <c r="Z137" s="261">
        <v>847.5</v>
      </c>
      <c r="AA137" s="261">
        <v>735.83500000000004</v>
      </c>
      <c r="AB137" s="199">
        <v>429.83307387999997</v>
      </c>
      <c r="AC137" s="253"/>
      <c r="AD137" s="267">
        <v>-6779.6610170000004</v>
      </c>
      <c r="AE137" s="253">
        <f t="shared" si="26"/>
        <v>0</v>
      </c>
      <c r="AF137" s="253">
        <f t="shared" si="27"/>
        <v>6779.6610170000004</v>
      </c>
      <c r="AG137" s="253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0">
        <f t="shared" si="21"/>
        <v>10116.525395000001</v>
      </c>
      <c r="D138" s="260">
        <f t="shared" si="22"/>
        <v>6779.6610170000004</v>
      </c>
      <c r="E138" s="260">
        <f t="shared" si="23"/>
        <v>10116.525395000001</v>
      </c>
      <c r="F138" s="252">
        <f t="shared" si="24"/>
        <v>0.1465714285714286</v>
      </c>
      <c r="G138" s="252">
        <f t="shared" si="25"/>
        <v>0.17914285714285719</v>
      </c>
      <c r="H138" s="252"/>
      <c r="I138" s="282">
        <v>0.16285714285714289</v>
      </c>
      <c r="J138" s="252"/>
      <c r="K138" s="198">
        <v>0</v>
      </c>
      <c r="L138" s="261">
        <v>6779.6610170000004</v>
      </c>
      <c r="M138" s="261">
        <v>1447.7400829999999</v>
      </c>
      <c r="N138" s="261">
        <v>0</v>
      </c>
      <c r="O138" s="261">
        <v>0</v>
      </c>
      <c r="P138" s="261">
        <v>242.52099147999999</v>
      </c>
      <c r="Q138" s="261">
        <v>0</v>
      </c>
      <c r="R138" s="261">
        <v>1271.1864410000001</v>
      </c>
      <c r="S138" s="261">
        <v>0</v>
      </c>
      <c r="T138" s="261">
        <v>847.5</v>
      </c>
      <c r="U138" s="261">
        <v>0</v>
      </c>
      <c r="V138" s="261">
        <v>7397.5988710000001</v>
      </c>
      <c r="W138" s="261">
        <v>0</v>
      </c>
      <c r="X138" s="261">
        <v>6779.6610170000004</v>
      </c>
      <c r="Y138" s="261">
        <v>242.52099147999999</v>
      </c>
      <c r="Z138" s="261">
        <v>847.5</v>
      </c>
      <c r="AA138" s="261">
        <v>735.83500000000004</v>
      </c>
      <c r="AB138" s="199">
        <v>421.48346863</v>
      </c>
      <c r="AC138" s="253"/>
      <c r="AD138" s="267">
        <v>-6779.6610170000004</v>
      </c>
      <c r="AE138" s="253">
        <f t="shared" si="26"/>
        <v>0</v>
      </c>
      <c r="AF138" s="253">
        <f t="shared" si="27"/>
        <v>6779.6610170000004</v>
      </c>
      <c r="AG138" s="253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0">
        <f t="shared" si="21"/>
        <v>10116.525395000001</v>
      </c>
      <c r="D139" s="260">
        <f t="shared" si="22"/>
        <v>6779.6610170000004</v>
      </c>
      <c r="E139" s="260">
        <f t="shared" si="23"/>
        <v>10116.525395000001</v>
      </c>
      <c r="F139" s="252">
        <f t="shared" si="24"/>
        <v>0.1465714285714286</v>
      </c>
      <c r="G139" s="252">
        <f t="shared" si="25"/>
        <v>0.17914285714285719</v>
      </c>
      <c r="H139" s="252"/>
      <c r="I139" s="282">
        <v>0.16285714285714289</v>
      </c>
      <c r="J139" s="252"/>
      <c r="K139" s="198">
        <v>0</v>
      </c>
      <c r="L139" s="261">
        <v>6779.6610170000004</v>
      </c>
      <c r="M139" s="261">
        <v>1447.7400829999999</v>
      </c>
      <c r="N139" s="261">
        <v>0</v>
      </c>
      <c r="O139" s="261">
        <v>0</v>
      </c>
      <c r="P139" s="261">
        <v>242.98485844000001</v>
      </c>
      <c r="Q139" s="261">
        <v>0</v>
      </c>
      <c r="R139" s="261">
        <v>1271.1864410000001</v>
      </c>
      <c r="S139" s="261">
        <v>0</v>
      </c>
      <c r="T139" s="261">
        <v>847.5</v>
      </c>
      <c r="U139" s="261">
        <v>0</v>
      </c>
      <c r="V139" s="261">
        <v>7397.5988710000001</v>
      </c>
      <c r="W139" s="261">
        <v>0</v>
      </c>
      <c r="X139" s="261">
        <v>6779.6610170000004</v>
      </c>
      <c r="Y139" s="261">
        <v>242.98485844000001</v>
      </c>
      <c r="Z139" s="261">
        <v>847.5</v>
      </c>
      <c r="AA139" s="261">
        <v>735.83500000000004</v>
      </c>
      <c r="AB139" s="199">
        <v>429.83307387999997</v>
      </c>
      <c r="AC139" s="253"/>
      <c r="AD139" s="267">
        <v>-6779.6610170000004</v>
      </c>
      <c r="AE139" s="253">
        <f t="shared" si="26"/>
        <v>0</v>
      </c>
      <c r="AF139" s="253">
        <f t="shared" si="27"/>
        <v>6779.6610170000004</v>
      </c>
      <c r="AG139" s="253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0">
        <f t="shared" si="21"/>
        <v>10116.525395000001</v>
      </c>
      <c r="D140" s="260">
        <f t="shared" si="22"/>
        <v>6779.6610170000004</v>
      </c>
      <c r="E140" s="260">
        <f t="shared" si="23"/>
        <v>10116.525395000001</v>
      </c>
      <c r="F140" s="252">
        <f t="shared" si="24"/>
        <v>0.1465714285714286</v>
      </c>
      <c r="G140" s="252">
        <f t="shared" si="25"/>
        <v>0.17914285714285719</v>
      </c>
      <c r="H140" s="252"/>
      <c r="I140" s="282">
        <v>0.16285714285714289</v>
      </c>
      <c r="J140" s="252"/>
      <c r="K140" s="198">
        <v>0</v>
      </c>
      <c r="L140" s="261">
        <v>6779.6610170000004</v>
      </c>
      <c r="M140" s="261">
        <v>1447.7400829999999</v>
      </c>
      <c r="N140" s="261">
        <v>0</v>
      </c>
      <c r="O140" s="261">
        <v>0</v>
      </c>
      <c r="P140" s="261">
        <v>242.98485844000001</v>
      </c>
      <c r="Q140" s="261">
        <v>0</v>
      </c>
      <c r="R140" s="261">
        <v>1271.1864410000001</v>
      </c>
      <c r="S140" s="261">
        <v>0</v>
      </c>
      <c r="T140" s="261">
        <v>847.5</v>
      </c>
      <c r="U140" s="261">
        <v>0</v>
      </c>
      <c r="V140" s="261">
        <v>7397.5988710000001</v>
      </c>
      <c r="W140" s="261">
        <v>0</v>
      </c>
      <c r="X140" s="261">
        <v>6779.6610170000004</v>
      </c>
      <c r="Y140" s="261">
        <v>242.98485844000001</v>
      </c>
      <c r="Z140" s="261">
        <v>847.5</v>
      </c>
      <c r="AA140" s="261">
        <v>735.83500000000004</v>
      </c>
      <c r="AB140" s="199">
        <v>429.83307387999997</v>
      </c>
      <c r="AC140" s="253"/>
      <c r="AD140" s="267">
        <v>-6779.6610170000004</v>
      </c>
      <c r="AE140" s="253">
        <f t="shared" si="26"/>
        <v>0</v>
      </c>
      <c r="AF140" s="253">
        <f t="shared" si="27"/>
        <v>6779.6610170000004</v>
      </c>
      <c r="AG140" s="253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0">
        <f t="shared" si="21"/>
        <v>10116.525395000001</v>
      </c>
      <c r="D141" s="260">
        <f t="shared" si="22"/>
        <v>6779.6610170000004</v>
      </c>
      <c r="E141" s="260">
        <f t="shared" si="23"/>
        <v>10116.525395000001</v>
      </c>
      <c r="F141" s="252">
        <f t="shared" si="24"/>
        <v>0.91800000000000004</v>
      </c>
      <c r="G141" s="252">
        <f t="shared" si="25"/>
        <v>1.1220000000000001</v>
      </c>
      <c r="H141" s="252"/>
      <c r="I141" s="282">
        <v>1.02</v>
      </c>
      <c r="J141" s="252"/>
      <c r="K141" s="198">
        <v>0</v>
      </c>
      <c r="L141" s="261">
        <v>6779.6610170000004</v>
      </c>
      <c r="M141" s="261">
        <v>1447.7400829999999</v>
      </c>
      <c r="N141" s="261">
        <v>0</v>
      </c>
      <c r="O141" s="261">
        <v>0</v>
      </c>
      <c r="P141" s="261">
        <v>468.95712451999998</v>
      </c>
      <c r="Q141" s="261">
        <v>0</v>
      </c>
      <c r="R141" s="261">
        <v>1271.1864410000001</v>
      </c>
      <c r="S141" s="261">
        <v>0</v>
      </c>
      <c r="T141" s="261">
        <v>847.5</v>
      </c>
      <c r="U141" s="261">
        <v>0</v>
      </c>
      <c r="V141" s="261">
        <v>7397.5988710000001</v>
      </c>
      <c r="W141" s="261">
        <v>0</v>
      </c>
      <c r="X141" s="261">
        <v>6779.6610170000004</v>
      </c>
      <c r="Y141" s="261">
        <v>468.95712451999998</v>
      </c>
      <c r="Z141" s="261">
        <v>847.5</v>
      </c>
      <c r="AA141" s="261">
        <v>735.83500000000004</v>
      </c>
      <c r="AB141" s="199">
        <v>429.83307387999997</v>
      </c>
      <c r="AC141" s="253"/>
      <c r="AD141" s="267">
        <v>-6779.6610170000004</v>
      </c>
      <c r="AE141" s="253">
        <f t="shared" si="26"/>
        <v>0</v>
      </c>
      <c r="AF141" s="253">
        <f t="shared" si="27"/>
        <v>6779.6610170000004</v>
      </c>
      <c r="AG141" s="253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0">
        <f t="shared" si="21"/>
        <v>10116.525395000001</v>
      </c>
      <c r="D142" s="260">
        <f t="shared" si="22"/>
        <v>6779.6610170000004</v>
      </c>
      <c r="E142" s="260">
        <f t="shared" si="23"/>
        <v>10116.525395000001</v>
      </c>
      <c r="F142" s="252">
        <f t="shared" si="24"/>
        <v>0.91800000000000004</v>
      </c>
      <c r="G142" s="252">
        <f t="shared" si="25"/>
        <v>1.1220000000000001</v>
      </c>
      <c r="H142" s="252"/>
      <c r="I142" s="282">
        <v>1.02</v>
      </c>
      <c r="J142" s="252"/>
      <c r="K142" s="198">
        <v>0</v>
      </c>
      <c r="L142" s="261">
        <v>6779.6610170000004</v>
      </c>
      <c r="M142" s="261">
        <v>1447.7400829999999</v>
      </c>
      <c r="N142" s="261">
        <v>0</v>
      </c>
      <c r="O142" s="261">
        <v>0</v>
      </c>
      <c r="P142" s="261">
        <v>242.52099147999999</v>
      </c>
      <c r="Q142" s="261">
        <v>0</v>
      </c>
      <c r="R142" s="261">
        <v>1271.1864410000001</v>
      </c>
      <c r="S142" s="261">
        <v>0</v>
      </c>
      <c r="T142" s="261">
        <v>847.5</v>
      </c>
      <c r="U142" s="261">
        <v>0</v>
      </c>
      <c r="V142" s="261">
        <v>7397.5988710000001</v>
      </c>
      <c r="W142" s="261">
        <v>0</v>
      </c>
      <c r="X142" s="261">
        <v>6779.6610170000004</v>
      </c>
      <c r="Y142" s="261">
        <v>242.52099147999999</v>
      </c>
      <c r="Z142" s="261">
        <v>847.5</v>
      </c>
      <c r="AA142" s="261">
        <v>735.83500000000004</v>
      </c>
      <c r="AB142" s="199">
        <v>421.48346863</v>
      </c>
      <c r="AC142" s="253"/>
      <c r="AD142" s="267">
        <v>-6779.6610170000004</v>
      </c>
      <c r="AE142" s="253">
        <f t="shared" si="26"/>
        <v>0</v>
      </c>
      <c r="AF142" s="253">
        <f t="shared" si="27"/>
        <v>6779.6610170000004</v>
      </c>
      <c r="AG142" s="253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0">
        <f t="shared" si="21"/>
        <v>10116.525395000001</v>
      </c>
      <c r="D143" s="260">
        <f t="shared" si="22"/>
        <v>6779.6610170000004</v>
      </c>
      <c r="E143" s="260">
        <f t="shared" si="23"/>
        <v>10116.525395000001</v>
      </c>
      <c r="F143" s="252">
        <f t="shared" si="24"/>
        <v>0.91800000000000004</v>
      </c>
      <c r="G143" s="252">
        <f t="shared" si="25"/>
        <v>1.1220000000000001</v>
      </c>
      <c r="H143" s="252"/>
      <c r="I143" s="282">
        <v>1.02</v>
      </c>
      <c r="J143" s="252"/>
      <c r="K143" s="198">
        <v>0</v>
      </c>
      <c r="L143" s="261">
        <v>6779.6610170000004</v>
      </c>
      <c r="M143" s="261">
        <v>1447.7400829999999</v>
      </c>
      <c r="N143" s="261">
        <v>0</v>
      </c>
      <c r="O143" s="261">
        <v>0</v>
      </c>
      <c r="P143" s="261">
        <v>572.98485844000004</v>
      </c>
      <c r="Q143" s="261">
        <v>0</v>
      </c>
      <c r="R143" s="261">
        <v>1271.1864410000001</v>
      </c>
      <c r="S143" s="261">
        <v>0</v>
      </c>
      <c r="T143" s="261">
        <v>847.5</v>
      </c>
      <c r="U143" s="261">
        <v>0</v>
      </c>
      <c r="V143" s="261">
        <v>7397.5988710000001</v>
      </c>
      <c r="W143" s="261">
        <v>0</v>
      </c>
      <c r="X143" s="261">
        <v>6779.6610170000004</v>
      </c>
      <c r="Y143" s="261">
        <v>572.98485844000004</v>
      </c>
      <c r="Z143" s="261">
        <v>847.5</v>
      </c>
      <c r="AA143" s="261">
        <v>735.83500000000004</v>
      </c>
      <c r="AB143" s="199">
        <v>429.83307387999997</v>
      </c>
      <c r="AC143" s="253"/>
      <c r="AD143" s="267">
        <v>-6779.6610170000004</v>
      </c>
      <c r="AE143" s="253">
        <f t="shared" si="26"/>
        <v>0</v>
      </c>
      <c r="AF143" s="253">
        <f t="shared" si="27"/>
        <v>6779.6610170000004</v>
      </c>
      <c r="AG143" s="253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0">
        <f t="shared" si="21"/>
        <v>10116.525395000001</v>
      </c>
      <c r="D144" s="260">
        <f t="shared" si="22"/>
        <v>6779.6610170000004</v>
      </c>
      <c r="E144" s="260">
        <f t="shared" si="23"/>
        <v>10116.525395000001</v>
      </c>
      <c r="F144" s="252">
        <f t="shared" si="24"/>
        <v>0.91800000000000004</v>
      </c>
      <c r="G144" s="252">
        <f t="shared" si="25"/>
        <v>1.1220000000000001</v>
      </c>
      <c r="H144" s="252"/>
      <c r="I144" s="282">
        <v>1.02</v>
      </c>
      <c r="J144" s="252"/>
      <c r="K144" s="198">
        <v>0</v>
      </c>
      <c r="L144" s="261">
        <v>6779.6610170000004</v>
      </c>
      <c r="M144" s="261">
        <v>1447.7400829999999</v>
      </c>
      <c r="N144" s="261">
        <v>0</v>
      </c>
      <c r="O144" s="261">
        <v>0</v>
      </c>
      <c r="P144" s="261">
        <v>243.4487254</v>
      </c>
      <c r="Q144" s="261">
        <v>0</v>
      </c>
      <c r="R144" s="261">
        <v>1271.1864410000001</v>
      </c>
      <c r="S144" s="261">
        <v>0</v>
      </c>
      <c r="T144" s="261">
        <v>847.5</v>
      </c>
      <c r="U144" s="261">
        <v>0</v>
      </c>
      <c r="V144" s="261">
        <v>7397.5988710000001</v>
      </c>
      <c r="W144" s="261">
        <v>0</v>
      </c>
      <c r="X144" s="261">
        <v>6779.6610170000004</v>
      </c>
      <c r="Y144" s="261">
        <v>243.4487254</v>
      </c>
      <c r="Z144" s="261">
        <v>847.5</v>
      </c>
      <c r="AA144" s="261">
        <v>735.83500000000004</v>
      </c>
      <c r="AB144" s="199">
        <v>438.18267913</v>
      </c>
      <c r="AC144" s="253"/>
      <c r="AD144" s="267">
        <v>-6779.6610170000004</v>
      </c>
      <c r="AE144" s="253">
        <f t="shared" si="26"/>
        <v>0</v>
      </c>
      <c r="AF144" s="253">
        <f t="shared" si="27"/>
        <v>6779.6610170000004</v>
      </c>
      <c r="AG144" s="253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0">
        <f t="shared" si="21"/>
        <v>10116.525395000001</v>
      </c>
      <c r="D145" s="260">
        <f t="shared" si="22"/>
        <v>6779.6610170000004</v>
      </c>
      <c r="E145" s="260">
        <f t="shared" si="23"/>
        <v>10116.525395000001</v>
      </c>
      <c r="F145" s="252">
        <f t="shared" si="24"/>
        <v>0.91800000000000004</v>
      </c>
      <c r="G145" s="252">
        <f t="shared" si="25"/>
        <v>1.1220000000000001</v>
      </c>
      <c r="H145" s="252"/>
      <c r="I145" s="282">
        <v>1.02</v>
      </c>
      <c r="J145" s="252"/>
      <c r="K145" s="198">
        <v>0</v>
      </c>
      <c r="L145" s="261">
        <v>6779.6610170000004</v>
      </c>
      <c r="M145" s="261">
        <v>1447.7400829999999</v>
      </c>
      <c r="N145" s="261">
        <v>0</v>
      </c>
      <c r="O145" s="261">
        <v>0</v>
      </c>
      <c r="P145" s="261">
        <v>573.91259234999995</v>
      </c>
      <c r="Q145" s="261">
        <v>0</v>
      </c>
      <c r="R145" s="261">
        <v>1271.1864410000001</v>
      </c>
      <c r="S145" s="261">
        <v>0</v>
      </c>
      <c r="T145" s="261">
        <v>847.5</v>
      </c>
      <c r="U145" s="261">
        <v>0</v>
      </c>
      <c r="V145" s="261">
        <v>7397.5988710000001</v>
      </c>
      <c r="W145" s="261">
        <v>0</v>
      </c>
      <c r="X145" s="261">
        <v>6779.6610170000004</v>
      </c>
      <c r="Y145" s="261">
        <v>573.91259234999995</v>
      </c>
      <c r="Z145" s="261">
        <v>847.5</v>
      </c>
      <c r="AA145" s="261">
        <v>735.83500000000004</v>
      </c>
      <c r="AB145" s="199">
        <v>446.53228438000002</v>
      </c>
      <c r="AC145" s="253"/>
      <c r="AD145" s="267">
        <v>-6779.6610170000004</v>
      </c>
      <c r="AE145" s="253">
        <f t="shared" si="26"/>
        <v>0</v>
      </c>
      <c r="AF145" s="253">
        <f t="shared" si="27"/>
        <v>6779.6610170000004</v>
      </c>
      <c r="AG145" s="253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0">
        <f t="shared" si="21"/>
        <v>10116.525395000001</v>
      </c>
      <c r="D146" s="260">
        <f t="shared" si="22"/>
        <v>6779.6610170000004</v>
      </c>
      <c r="E146" s="260">
        <f t="shared" si="23"/>
        <v>10116.525395000001</v>
      </c>
      <c r="F146" s="252">
        <f t="shared" si="24"/>
        <v>0.1465714285714286</v>
      </c>
      <c r="G146" s="252">
        <f t="shared" si="25"/>
        <v>0.17914285714285719</v>
      </c>
      <c r="H146" s="252"/>
      <c r="I146" s="282">
        <v>0.16285714285714289</v>
      </c>
      <c r="J146" s="252"/>
      <c r="K146" s="198">
        <v>0</v>
      </c>
      <c r="L146" s="261">
        <v>6779.6610170000004</v>
      </c>
      <c r="M146" s="261">
        <v>1447.7400829999999</v>
      </c>
      <c r="N146" s="261">
        <v>0</v>
      </c>
      <c r="O146" s="261">
        <v>0</v>
      </c>
      <c r="P146" s="261">
        <v>244.84032626999999</v>
      </c>
      <c r="Q146" s="261">
        <v>0</v>
      </c>
      <c r="R146" s="261">
        <v>1271.1864410000001</v>
      </c>
      <c r="S146" s="261">
        <v>0</v>
      </c>
      <c r="T146" s="261">
        <v>847.5</v>
      </c>
      <c r="U146" s="261">
        <v>0</v>
      </c>
      <c r="V146" s="261">
        <v>7397.5988710000001</v>
      </c>
      <c r="W146" s="261">
        <v>0</v>
      </c>
      <c r="X146" s="261">
        <v>6779.6610170000004</v>
      </c>
      <c r="Y146" s="261">
        <v>244.84032626999999</v>
      </c>
      <c r="Z146" s="261">
        <v>847.5</v>
      </c>
      <c r="AA146" s="261">
        <v>735.83500000000004</v>
      </c>
      <c r="AB146" s="199">
        <v>463.23149487000001</v>
      </c>
      <c r="AC146" s="253"/>
      <c r="AD146" s="267">
        <v>-6779.6610170000004</v>
      </c>
      <c r="AE146" s="253">
        <f t="shared" si="26"/>
        <v>0</v>
      </c>
      <c r="AF146" s="253">
        <f t="shared" si="27"/>
        <v>6779.6610170000004</v>
      </c>
      <c r="AG146" s="253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0">
        <f t="shared" si="21"/>
        <v>10116.525395000001</v>
      </c>
      <c r="D147" s="260">
        <f t="shared" si="22"/>
        <v>6779.6610170000004</v>
      </c>
      <c r="E147" s="260">
        <f t="shared" si="23"/>
        <v>10116.525395000001</v>
      </c>
      <c r="F147" s="252">
        <f t="shared" si="24"/>
        <v>0.1465714285714286</v>
      </c>
      <c r="G147" s="252">
        <f t="shared" si="25"/>
        <v>0.17914285714285719</v>
      </c>
      <c r="H147" s="252"/>
      <c r="I147" s="282">
        <v>0.16285714285714289</v>
      </c>
      <c r="J147" s="252"/>
      <c r="K147" s="198">
        <v>0</v>
      </c>
      <c r="L147" s="261">
        <v>6779.6610170000004</v>
      </c>
      <c r="M147" s="261">
        <v>1447.7400829999999</v>
      </c>
      <c r="N147" s="261">
        <v>0</v>
      </c>
      <c r="O147" s="261">
        <v>0</v>
      </c>
      <c r="P147" s="261">
        <v>574.84032626999999</v>
      </c>
      <c r="Q147" s="261">
        <v>0</v>
      </c>
      <c r="R147" s="261">
        <v>1271.1864410000001</v>
      </c>
      <c r="S147" s="261">
        <v>0</v>
      </c>
      <c r="T147" s="261">
        <v>847.5</v>
      </c>
      <c r="U147" s="261">
        <v>0</v>
      </c>
      <c r="V147" s="261">
        <v>7397.5988710000001</v>
      </c>
      <c r="W147" s="261">
        <v>0</v>
      </c>
      <c r="X147" s="261">
        <v>6779.6610170000004</v>
      </c>
      <c r="Y147" s="261">
        <v>574.84032626999999</v>
      </c>
      <c r="Z147" s="261">
        <v>847.5</v>
      </c>
      <c r="AA147" s="261">
        <v>735.83500000000004</v>
      </c>
      <c r="AB147" s="199">
        <v>463.23149487000001</v>
      </c>
      <c r="AC147" s="253"/>
      <c r="AD147" s="267">
        <v>-6779.6610170000004</v>
      </c>
      <c r="AE147" s="253">
        <f t="shared" si="26"/>
        <v>0</v>
      </c>
      <c r="AF147" s="253">
        <f t="shared" si="27"/>
        <v>6779.6610170000004</v>
      </c>
      <c r="AG147" s="253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0">
        <f t="shared" si="21"/>
        <v>10116.525395000001</v>
      </c>
      <c r="D148" s="260">
        <f t="shared" si="22"/>
        <v>6779.6610170000004</v>
      </c>
      <c r="E148" s="260">
        <f t="shared" si="23"/>
        <v>10116.525395000001</v>
      </c>
      <c r="F148" s="252">
        <f t="shared" si="24"/>
        <v>0.1465714285714286</v>
      </c>
      <c r="G148" s="252">
        <f t="shared" si="25"/>
        <v>0.17914285714285719</v>
      </c>
      <c r="H148" s="252"/>
      <c r="I148" s="282">
        <v>0.16285714285714289</v>
      </c>
      <c r="J148" s="252"/>
      <c r="K148" s="198">
        <v>0</v>
      </c>
      <c r="L148" s="261">
        <v>6779.6610170000004</v>
      </c>
      <c r="M148" s="261">
        <v>1447.7400829999999</v>
      </c>
      <c r="N148" s="261">
        <v>0</v>
      </c>
      <c r="O148" s="261">
        <v>0</v>
      </c>
      <c r="P148" s="261">
        <v>244.84131231999999</v>
      </c>
      <c r="Q148" s="261">
        <v>0</v>
      </c>
      <c r="R148" s="261">
        <v>1271.1864410000001</v>
      </c>
      <c r="S148" s="261">
        <v>0</v>
      </c>
      <c r="T148" s="261">
        <v>847.5</v>
      </c>
      <c r="U148" s="261">
        <v>0</v>
      </c>
      <c r="V148" s="261">
        <v>7397.5988710000001</v>
      </c>
      <c r="W148" s="261">
        <v>0</v>
      </c>
      <c r="X148" s="261">
        <v>6779.6610170000004</v>
      </c>
      <c r="Y148" s="261">
        <v>244.84131231999999</v>
      </c>
      <c r="Z148" s="261">
        <v>847.5</v>
      </c>
      <c r="AA148" s="261">
        <v>735.83500000000004</v>
      </c>
      <c r="AB148" s="199">
        <v>463.24924377000002</v>
      </c>
      <c r="AC148" s="253"/>
      <c r="AD148" s="267">
        <v>-6779.6610170000004</v>
      </c>
      <c r="AE148" s="253">
        <f t="shared" si="26"/>
        <v>0</v>
      </c>
      <c r="AF148" s="253">
        <f t="shared" si="27"/>
        <v>6779.6610170000004</v>
      </c>
      <c r="AG148" s="253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0">
        <f t="shared" si="21"/>
        <v>10116.525395000001</v>
      </c>
      <c r="D149" s="260">
        <f t="shared" si="22"/>
        <v>6779.6610170000004</v>
      </c>
      <c r="E149" s="260">
        <f t="shared" si="23"/>
        <v>10116.525395000001</v>
      </c>
      <c r="F149" s="252">
        <f t="shared" si="24"/>
        <v>0.1465714285714286</v>
      </c>
      <c r="G149" s="252">
        <f t="shared" si="25"/>
        <v>0.17914285714285719</v>
      </c>
      <c r="H149" s="252"/>
      <c r="I149" s="282">
        <v>0.16285714285714289</v>
      </c>
      <c r="J149" s="252"/>
      <c r="K149" s="198">
        <v>0</v>
      </c>
      <c r="L149" s="261">
        <v>6779.6610170000004</v>
      </c>
      <c r="M149" s="261">
        <v>1447.7400829999999</v>
      </c>
      <c r="N149" s="261">
        <v>0</v>
      </c>
      <c r="O149" s="261">
        <v>0</v>
      </c>
      <c r="P149" s="261">
        <v>244.84131231999999</v>
      </c>
      <c r="Q149" s="261">
        <v>0</v>
      </c>
      <c r="R149" s="261">
        <v>1271.1864410000001</v>
      </c>
      <c r="S149" s="261">
        <v>0</v>
      </c>
      <c r="T149" s="261">
        <v>847.5</v>
      </c>
      <c r="U149" s="261">
        <v>0</v>
      </c>
      <c r="V149" s="261">
        <v>7397.5988710000001</v>
      </c>
      <c r="W149" s="261">
        <v>0</v>
      </c>
      <c r="X149" s="261">
        <v>6779.6610170000004</v>
      </c>
      <c r="Y149" s="261">
        <v>244.84131231999999</v>
      </c>
      <c r="Z149" s="261">
        <v>847.5</v>
      </c>
      <c r="AA149" s="261">
        <v>735.83500000000004</v>
      </c>
      <c r="AB149" s="199">
        <v>463.24924377000002</v>
      </c>
      <c r="AC149" s="253"/>
      <c r="AD149" s="267">
        <v>-6779.6610170000004</v>
      </c>
      <c r="AE149" s="253">
        <f t="shared" si="26"/>
        <v>0</v>
      </c>
      <c r="AF149" s="253">
        <f t="shared" si="27"/>
        <v>6779.6610170000004</v>
      </c>
      <c r="AG149" s="253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0">
        <f t="shared" si="21"/>
        <v>10116.525395000001</v>
      </c>
      <c r="D150" s="260">
        <f t="shared" si="22"/>
        <v>6779.6610170000004</v>
      </c>
      <c r="E150" s="260">
        <f t="shared" si="23"/>
        <v>10116.525395000001</v>
      </c>
      <c r="F150" s="252">
        <f t="shared" si="24"/>
        <v>0.1465714285714286</v>
      </c>
      <c r="G150" s="252">
        <f t="shared" si="25"/>
        <v>0.17914285714285719</v>
      </c>
      <c r="H150" s="252"/>
      <c r="I150" s="282">
        <v>0.16285714285714289</v>
      </c>
      <c r="J150" s="252"/>
      <c r="K150" s="198">
        <v>0</v>
      </c>
      <c r="L150" s="261">
        <v>6779.6610170000004</v>
      </c>
      <c r="M150" s="261">
        <v>1447.7400829999999</v>
      </c>
      <c r="N150" s="261">
        <v>0</v>
      </c>
      <c r="O150" s="261">
        <v>0</v>
      </c>
      <c r="P150" s="261">
        <v>244.84131231999999</v>
      </c>
      <c r="Q150" s="261">
        <v>0</v>
      </c>
      <c r="R150" s="261">
        <v>1271.1864410000001</v>
      </c>
      <c r="S150" s="261">
        <v>0</v>
      </c>
      <c r="T150" s="261">
        <v>847.5</v>
      </c>
      <c r="U150" s="261">
        <v>0</v>
      </c>
      <c r="V150" s="261">
        <v>7397.5988710000001</v>
      </c>
      <c r="W150" s="261">
        <v>0</v>
      </c>
      <c r="X150" s="261">
        <v>6779.6610170000004</v>
      </c>
      <c r="Y150" s="261">
        <v>244.84131231999999</v>
      </c>
      <c r="Z150" s="261">
        <v>847.5</v>
      </c>
      <c r="AA150" s="261">
        <v>735.83500000000004</v>
      </c>
      <c r="AB150" s="199">
        <v>463.24924377000002</v>
      </c>
      <c r="AC150" s="253"/>
      <c r="AD150" s="267">
        <v>-6779.6610170000004</v>
      </c>
      <c r="AE150" s="253">
        <f t="shared" si="26"/>
        <v>0</v>
      </c>
      <c r="AF150" s="253">
        <f t="shared" si="27"/>
        <v>6779.6610170000004</v>
      </c>
      <c r="AG150" s="253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0">
        <f t="shared" si="21"/>
        <v>10116.525395000001</v>
      </c>
      <c r="D151" s="260">
        <f t="shared" si="22"/>
        <v>6779.6610170000004</v>
      </c>
      <c r="E151" s="260">
        <f t="shared" si="23"/>
        <v>10116.525395000001</v>
      </c>
      <c r="F151" s="252">
        <f t="shared" si="24"/>
        <v>0.1465714285714286</v>
      </c>
      <c r="G151" s="252">
        <f t="shared" si="25"/>
        <v>0.17914285714285719</v>
      </c>
      <c r="H151" s="252"/>
      <c r="I151" s="282">
        <v>0.16285714285714289</v>
      </c>
      <c r="J151" s="252"/>
      <c r="K151" s="198">
        <v>0</v>
      </c>
      <c r="L151" s="261">
        <v>6779.6610170000004</v>
      </c>
      <c r="M151" s="261">
        <v>1447.7400829999999</v>
      </c>
      <c r="N151" s="261">
        <v>0</v>
      </c>
      <c r="O151" s="261">
        <v>0</v>
      </c>
      <c r="P151" s="261">
        <v>244.84131231999999</v>
      </c>
      <c r="Q151" s="261">
        <v>0</v>
      </c>
      <c r="R151" s="261">
        <v>1271.1864410000001</v>
      </c>
      <c r="S151" s="261">
        <v>0</v>
      </c>
      <c r="T151" s="261">
        <v>847.5</v>
      </c>
      <c r="U151" s="261">
        <v>0</v>
      </c>
      <c r="V151" s="261">
        <v>7397.5988710000001</v>
      </c>
      <c r="W151" s="261">
        <v>0</v>
      </c>
      <c r="X151" s="261">
        <v>6779.6610170000004</v>
      </c>
      <c r="Y151" s="261">
        <v>244.84131231999999</v>
      </c>
      <c r="Z151" s="261">
        <v>847.5</v>
      </c>
      <c r="AA151" s="261">
        <v>735.83500000000004</v>
      </c>
      <c r="AB151" s="199">
        <v>463.24924377000002</v>
      </c>
      <c r="AC151" s="253"/>
      <c r="AD151" s="267">
        <v>-6779.6610170000004</v>
      </c>
      <c r="AE151" s="253">
        <f t="shared" si="26"/>
        <v>0</v>
      </c>
      <c r="AF151" s="253">
        <f t="shared" si="27"/>
        <v>6779.6610170000004</v>
      </c>
      <c r="AG151" s="253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0">
        <f t="shared" si="21"/>
        <v>10116.525395000001</v>
      </c>
      <c r="D152" s="260">
        <f t="shared" si="22"/>
        <v>6779.6610170000004</v>
      </c>
      <c r="E152" s="260">
        <f t="shared" si="23"/>
        <v>10116.525395000001</v>
      </c>
      <c r="F152" s="252">
        <f t="shared" si="24"/>
        <v>0.1465714285714286</v>
      </c>
      <c r="G152" s="252">
        <f t="shared" si="25"/>
        <v>0.17914285714285719</v>
      </c>
      <c r="H152" s="252"/>
      <c r="I152" s="282">
        <v>0.16285714285714289</v>
      </c>
      <c r="J152" s="252"/>
      <c r="K152" s="198">
        <v>0</v>
      </c>
      <c r="L152" s="261">
        <v>6779.6610170000004</v>
      </c>
      <c r="M152" s="261">
        <v>1447.7400829999999</v>
      </c>
      <c r="N152" s="261">
        <v>0</v>
      </c>
      <c r="O152" s="261">
        <v>0</v>
      </c>
      <c r="P152" s="261">
        <v>243.91357840000001</v>
      </c>
      <c r="Q152" s="261">
        <v>0</v>
      </c>
      <c r="R152" s="261">
        <v>1271.1864410000001</v>
      </c>
      <c r="S152" s="261">
        <v>0</v>
      </c>
      <c r="T152" s="261">
        <v>847.5</v>
      </c>
      <c r="U152" s="261">
        <v>0</v>
      </c>
      <c r="V152" s="261">
        <v>7397.5988710000001</v>
      </c>
      <c r="W152" s="261">
        <v>0</v>
      </c>
      <c r="X152" s="261">
        <v>6779.6610170000004</v>
      </c>
      <c r="Y152" s="261">
        <v>243.91357840000001</v>
      </c>
      <c r="Z152" s="261">
        <v>847.5</v>
      </c>
      <c r="AA152" s="261">
        <v>735.83500000000004</v>
      </c>
      <c r="AB152" s="199">
        <v>446.55003327999998</v>
      </c>
      <c r="AC152" s="253"/>
      <c r="AD152" s="267">
        <v>-6779.6610170000004</v>
      </c>
      <c r="AE152" s="253">
        <f t="shared" si="26"/>
        <v>0</v>
      </c>
      <c r="AF152" s="253">
        <f t="shared" si="27"/>
        <v>6779.6610170000004</v>
      </c>
      <c r="AG152" s="253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0">
        <f t="shared" si="21"/>
        <v>10116.525395000001</v>
      </c>
      <c r="D153" s="260">
        <f t="shared" si="22"/>
        <v>6779.6610170000004</v>
      </c>
      <c r="E153" s="260">
        <f t="shared" si="23"/>
        <v>10116.525395000001</v>
      </c>
      <c r="F153" s="252">
        <f t="shared" si="24"/>
        <v>0.1465714285714286</v>
      </c>
      <c r="G153" s="252">
        <f t="shared" si="25"/>
        <v>0.17914285714285719</v>
      </c>
      <c r="H153" s="252"/>
      <c r="I153" s="282">
        <v>0.16285714285714289</v>
      </c>
      <c r="J153" s="252"/>
      <c r="K153" s="198">
        <v>0</v>
      </c>
      <c r="L153" s="261">
        <v>6779.6610170000004</v>
      </c>
      <c r="M153" s="261">
        <v>1447.7400829999999</v>
      </c>
      <c r="N153" s="261">
        <v>0</v>
      </c>
      <c r="O153" s="261">
        <v>0</v>
      </c>
      <c r="P153" s="261">
        <v>242.98584449000001</v>
      </c>
      <c r="Q153" s="261">
        <v>0</v>
      </c>
      <c r="R153" s="261">
        <v>1271.1864410000001</v>
      </c>
      <c r="S153" s="261">
        <v>0</v>
      </c>
      <c r="T153" s="261">
        <v>847.5</v>
      </c>
      <c r="U153" s="261">
        <v>0</v>
      </c>
      <c r="V153" s="261">
        <v>7397.5988710000001</v>
      </c>
      <c r="W153" s="261">
        <v>0</v>
      </c>
      <c r="X153" s="261">
        <v>6779.6610170000004</v>
      </c>
      <c r="Y153" s="261">
        <v>242.98584449000001</v>
      </c>
      <c r="Z153" s="261">
        <v>847.5</v>
      </c>
      <c r="AA153" s="261">
        <v>735.83500000000004</v>
      </c>
      <c r="AB153" s="199">
        <v>429.85082277999999</v>
      </c>
      <c r="AC153" s="253"/>
      <c r="AD153" s="267">
        <v>-6779.6610170000004</v>
      </c>
      <c r="AE153" s="253">
        <f t="shared" si="26"/>
        <v>0</v>
      </c>
      <c r="AF153" s="253">
        <f t="shared" si="27"/>
        <v>6779.6610170000004</v>
      </c>
      <c r="AG153" s="253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0">
        <f t="shared" si="21"/>
        <v>10116.525395000001</v>
      </c>
      <c r="D154" s="260">
        <f t="shared" si="22"/>
        <v>6779.6610170000004</v>
      </c>
      <c r="E154" s="260">
        <f t="shared" si="23"/>
        <v>10116.525395000001</v>
      </c>
      <c r="F154" s="252">
        <f t="shared" si="24"/>
        <v>0.1465714285714286</v>
      </c>
      <c r="G154" s="252">
        <f t="shared" si="25"/>
        <v>0.17914285714285719</v>
      </c>
      <c r="H154" s="252"/>
      <c r="I154" s="282">
        <v>0.16285714285714289</v>
      </c>
      <c r="J154" s="252"/>
      <c r="K154" s="198">
        <v>0</v>
      </c>
      <c r="L154" s="261">
        <v>6779.6610170000004</v>
      </c>
      <c r="M154" s="261">
        <v>1447.7400829999999</v>
      </c>
      <c r="N154" s="261">
        <v>0</v>
      </c>
      <c r="O154" s="261">
        <v>0</v>
      </c>
      <c r="P154" s="261">
        <v>242.52197752999999</v>
      </c>
      <c r="Q154" s="261">
        <v>0</v>
      </c>
      <c r="R154" s="261">
        <v>1271.1864410000001</v>
      </c>
      <c r="S154" s="261">
        <v>0</v>
      </c>
      <c r="T154" s="261">
        <v>847.5</v>
      </c>
      <c r="U154" s="261">
        <v>0</v>
      </c>
      <c r="V154" s="261">
        <v>7397.5988710000001</v>
      </c>
      <c r="W154" s="261">
        <v>0</v>
      </c>
      <c r="X154" s="261">
        <v>6779.6610170000004</v>
      </c>
      <c r="Y154" s="261">
        <v>242.52197752999999</v>
      </c>
      <c r="Z154" s="261">
        <v>847.5</v>
      </c>
      <c r="AA154" s="261">
        <v>735.83500000000004</v>
      </c>
      <c r="AB154" s="199">
        <v>421.50121753000002</v>
      </c>
      <c r="AC154" s="253"/>
      <c r="AD154" s="267">
        <v>-6779.6610170000004</v>
      </c>
      <c r="AE154" s="253">
        <f t="shared" si="26"/>
        <v>0</v>
      </c>
      <c r="AF154" s="253">
        <f t="shared" si="27"/>
        <v>6779.6610170000004</v>
      </c>
      <c r="AG154" s="253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0">
        <f t="shared" si="21"/>
        <v>10116.525395000001</v>
      </c>
      <c r="D155" s="260">
        <f t="shared" si="22"/>
        <v>6779.6610170000004</v>
      </c>
      <c r="E155" s="260">
        <f t="shared" si="23"/>
        <v>10116.525395000001</v>
      </c>
      <c r="F155" s="252">
        <f t="shared" si="24"/>
        <v>0.1465714285714286</v>
      </c>
      <c r="G155" s="252">
        <f t="shared" si="25"/>
        <v>0.17914285714285719</v>
      </c>
      <c r="H155" s="252"/>
      <c r="I155" s="282">
        <v>0.16285714285714289</v>
      </c>
      <c r="J155" s="252"/>
      <c r="K155" s="198">
        <v>0</v>
      </c>
      <c r="L155" s="261">
        <v>6779.6610170000004</v>
      </c>
      <c r="M155" s="261">
        <v>1447.7400829999999</v>
      </c>
      <c r="N155" s="261">
        <v>0</v>
      </c>
      <c r="O155" s="261">
        <v>0</v>
      </c>
      <c r="P155" s="261">
        <v>242.98584449000001</v>
      </c>
      <c r="Q155" s="261">
        <v>0</v>
      </c>
      <c r="R155" s="261">
        <v>1271.1864410000001</v>
      </c>
      <c r="S155" s="261">
        <v>0</v>
      </c>
      <c r="T155" s="261">
        <v>847.5</v>
      </c>
      <c r="U155" s="261">
        <v>0</v>
      </c>
      <c r="V155" s="261">
        <v>7397.5988710000001</v>
      </c>
      <c r="W155" s="261">
        <v>0</v>
      </c>
      <c r="X155" s="261">
        <v>6779.6610170000004</v>
      </c>
      <c r="Y155" s="261">
        <v>242.98584449000001</v>
      </c>
      <c r="Z155" s="261">
        <v>847.5</v>
      </c>
      <c r="AA155" s="261">
        <v>735.83500000000004</v>
      </c>
      <c r="AB155" s="199">
        <v>429.85082277999999</v>
      </c>
      <c r="AC155" s="253"/>
      <c r="AD155" s="267">
        <v>-6779.6610170000004</v>
      </c>
      <c r="AE155" s="253">
        <f t="shared" si="26"/>
        <v>0</v>
      </c>
      <c r="AF155" s="253">
        <f t="shared" si="27"/>
        <v>6779.6610170000004</v>
      </c>
      <c r="AG155" s="253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0">
        <f t="shared" si="21"/>
        <v>10116.525395000001</v>
      </c>
      <c r="D156" s="260">
        <f t="shared" si="22"/>
        <v>6779.6610170000004</v>
      </c>
      <c r="E156" s="260">
        <f t="shared" si="23"/>
        <v>10116.525395000001</v>
      </c>
      <c r="F156" s="252">
        <f t="shared" si="24"/>
        <v>0.1465714285714286</v>
      </c>
      <c r="G156" s="252">
        <f t="shared" si="25"/>
        <v>0.17914285714285719</v>
      </c>
      <c r="H156" s="252"/>
      <c r="I156" s="282">
        <v>0.16285714285714289</v>
      </c>
      <c r="J156" s="252"/>
      <c r="K156" s="198">
        <v>0</v>
      </c>
      <c r="L156" s="261">
        <v>6779.6610170000004</v>
      </c>
      <c r="M156" s="261">
        <v>1447.7400829999999</v>
      </c>
      <c r="N156" s="261">
        <v>0</v>
      </c>
      <c r="O156" s="261">
        <v>0</v>
      </c>
      <c r="P156" s="261">
        <v>242.98584449000001</v>
      </c>
      <c r="Q156" s="261">
        <v>0</v>
      </c>
      <c r="R156" s="261">
        <v>1271.1864410000001</v>
      </c>
      <c r="S156" s="261">
        <v>0</v>
      </c>
      <c r="T156" s="261">
        <v>847.5</v>
      </c>
      <c r="U156" s="261">
        <v>0</v>
      </c>
      <c r="V156" s="261">
        <v>7397.5988710000001</v>
      </c>
      <c r="W156" s="261">
        <v>0</v>
      </c>
      <c r="X156" s="261">
        <v>6779.6610170000004</v>
      </c>
      <c r="Y156" s="261">
        <v>242.98584449000001</v>
      </c>
      <c r="Z156" s="261">
        <v>847.5</v>
      </c>
      <c r="AA156" s="261">
        <v>735.83500000000004</v>
      </c>
      <c r="AB156" s="199">
        <v>429.85082277999999</v>
      </c>
      <c r="AC156" s="253"/>
      <c r="AD156" s="267">
        <v>-6779.6610170000004</v>
      </c>
      <c r="AE156" s="253">
        <f t="shared" si="26"/>
        <v>0</v>
      </c>
      <c r="AF156" s="253">
        <f t="shared" si="27"/>
        <v>6779.6610170000004</v>
      </c>
      <c r="AG156" s="253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0">
        <f t="shared" si="21"/>
        <v>10116.525395000001</v>
      </c>
      <c r="D157" s="260">
        <f t="shared" si="22"/>
        <v>6779.6610170000004</v>
      </c>
      <c r="E157" s="260">
        <f t="shared" si="23"/>
        <v>10116.525395000001</v>
      </c>
      <c r="F157" s="252">
        <f t="shared" si="24"/>
        <v>0.1465714285714286</v>
      </c>
      <c r="G157" s="252">
        <f t="shared" si="25"/>
        <v>0.17914285714285719</v>
      </c>
      <c r="H157" s="252"/>
      <c r="I157" s="282">
        <v>0.16285714285714289</v>
      </c>
      <c r="J157" s="252"/>
      <c r="K157" s="198">
        <v>0</v>
      </c>
      <c r="L157" s="261">
        <v>6779.6610170000004</v>
      </c>
      <c r="M157" s="261">
        <v>1447.7400829999999</v>
      </c>
      <c r="N157" s="261">
        <v>0</v>
      </c>
      <c r="O157" s="261">
        <v>0</v>
      </c>
      <c r="P157" s="261">
        <v>242.98584449000001</v>
      </c>
      <c r="Q157" s="261">
        <v>0</v>
      </c>
      <c r="R157" s="261">
        <v>1271.1864410000001</v>
      </c>
      <c r="S157" s="261">
        <v>0</v>
      </c>
      <c r="T157" s="261">
        <v>847.5</v>
      </c>
      <c r="U157" s="261">
        <v>0</v>
      </c>
      <c r="V157" s="261">
        <v>7397.5988710000001</v>
      </c>
      <c r="W157" s="261">
        <v>0</v>
      </c>
      <c r="X157" s="261">
        <v>6779.6610170000004</v>
      </c>
      <c r="Y157" s="261">
        <v>242.98584449000001</v>
      </c>
      <c r="Z157" s="261">
        <v>847.5</v>
      </c>
      <c r="AA157" s="261">
        <v>735.83500000000004</v>
      </c>
      <c r="AB157" s="199">
        <v>429.85082277999999</v>
      </c>
      <c r="AC157" s="253"/>
      <c r="AD157" s="267">
        <v>-6779.6610170000004</v>
      </c>
      <c r="AE157" s="253">
        <f t="shared" si="26"/>
        <v>0</v>
      </c>
      <c r="AF157" s="253">
        <f t="shared" si="27"/>
        <v>6779.6610170000004</v>
      </c>
      <c r="AG157" s="253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0">
        <f t="shared" si="21"/>
        <v>10116.525395000001</v>
      </c>
      <c r="D158" s="260">
        <f t="shared" si="22"/>
        <v>6779.6610170000004</v>
      </c>
      <c r="E158" s="260">
        <f t="shared" si="23"/>
        <v>10116.525395000001</v>
      </c>
      <c r="F158" s="252">
        <f t="shared" si="24"/>
        <v>0.1465714285714286</v>
      </c>
      <c r="G158" s="252">
        <f t="shared" si="25"/>
        <v>0.17914285714285719</v>
      </c>
      <c r="H158" s="252"/>
      <c r="I158" s="282">
        <v>0.16285714285714289</v>
      </c>
      <c r="J158" s="252"/>
      <c r="K158" s="198">
        <v>0</v>
      </c>
      <c r="L158" s="261">
        <v>6779.6610170000004</v>
      </c>
      <c r="M158" s="261">
        <v>1447.7400829999999</v>
      </c>
      <c r="N158" s="261">
        <v>0</v>
      </c>
      <c r="O158" s="261">
        <v>0</v>
      </c>
      <c r="P158" s="261">
        <v>242.98584449000001</v>
      </c>
      <c r="Q158" s="261">
        <v>0</v>
      </c>
      <c r="R158" s="261">
        <v>1271.1864410000001</v>
      </c>
      <c r="S158" s="261">
        <v>0</v>
      </c>
      <c r="T158" s="261">
        <v>847.5</v>
      </c>
      <c r="U158" s="261">
        <v>0</v>
      </c>
      <c r="V158" s="261">
        <v>7397.5988710000001</v>
      </c>
      <c r="W158" s="261">
        <v>0</v>
      </c>
      <c r="X158" s="261">
        <v>6779.6610170000004</v>
      </c>
      <c r="Y158" s="261">
        <v>242.98584449000001</v>
      </c>
      <c r="Z158" s="261">
        <v>847.5</v>
      </c>
      <c r="AA158" s="261">
        <v>735.83500000000004</v>
      </c>
      <c r="AB158" s="199">
        <v>429.85082277999999</v>
      </c>
      <c r="AC158" s="253"/>
      <c r="AD158" s="267">
        <v>-6779.6610170000004</v>
      </c>
      <c r="AE158" s="253">
        <f t="shared" si="26"/>
        <v>0</v>
      </c>
      <c r="AF158" s="253">
        <f t="shared" si="27"/>
        <v>6779.6610170000004</v>
      </c>
      <c r="AG158" s="253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0">
        <f t="shared" si="21"/>
        <v>10116.525395000001</v>
      </c>
      <c r="D159" s="260">
        <f t="shared" si="22"/>
        <v>6779.6610170000004</v>
      </c>
      <c r="E159" s="260">
        <f t="shared" si="23"/>
        <v>10116.525395000001</v>
      </c>
      <c r="F159" s="252">
        <f t="shared" si="24"/>
        <v>0.1465714285714286</v>
      </c>
      <c r="G159" s="252">
        <f t="shared" si="25"/>
        <v>0.17914285714285719</v>
      </c>
      <c r="H159" s="252"/>
      <c r="I159" s="282">
        <v>0.16285714285714289</v>
      </c>
      <c r="J159" s="252"/>
      <c r="K159" s="198">
        <v>0</v>
      </c>
      <c r="L159" s="261">
        <v>6779.6610170000004</v>
      </c>
      <c r="M159" s="261">
        <v>1447.7400829999999</v>
      </c>
      <c r="N159" s="261">
        <v>0</v>
      </c>
      <c r="O159" s="261">
        <v>0</v>
      </c>
      <c r="P159" s="261">
        <v>242.52197752999999</v>
      </c>
      <c r="Q159" s="261">
        <v>0</v>
      </c>
      <c r="R159" s="261">
        <v>1271.1864410000001</v>
      </c>
      <c r="S159" s="261">
        <v>0</v>
      </c>
      <c r="T159" s="261">
        <v>847.5</v>
      </c>
      <c r="U159" s="261">
        <v>0</v>
      </c>
      <c r="V159" s="261">
        <v>7397.5988710000001</v>
      </c>
      <c r="W159" s="261">
        <v>0</v>
      </c>
      <c r="X159" s="261">
        <v>6779.6610170000004</v>
      </c>
      <c r="Y159" s="261">
        <v>242.52197752999999</v>
      </c>
      <c r="Z159" s="261">
        <v>847.5</v>
      </c>
      <c r="AA159" s="261">
        <v>735.83500000000004</v>
      </c>
      <c r="AB159" s="199">
        <v>421.50121753000002</v>
      </c>
      <c r="AC159" s="253"/>
      <c r="AD159" s="267">
        <v>-6779.6610170000004</v>
      </c>
      <c r="AE159" s="253">
        <f t="shared" si="26"/>
        <v>0</v>
      </c>
      <c r="AF159" s="253">
        <f t="shared" si="27"/>
        <v>6779.6610170000004</v>
      </c>
      <c r="AG159" s="253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0">
        <f t="shared" si="21"/>
        <v>10116.525395000001</v>
      </c>
      <c r="D160" s="260">
        <f t="shared" si="22"/>
        <v>6779.6610170000004</v>
      </c>
      <c r="E160" s="260">
        <f t="shared" si="23"/>
        <v>10116.525395000001</v>
      </c>
      <c r="F160" s="252">
        <f t="shared" si="24"/>
        <v>0.1465714285714286</v>
      </c>
      <c r="G160" s="252">
        <f t="shared" si="25"/>
        <v>0.17914285714285719</v>
      </c>
      <c r="H160" s="252"/>
      <c r="I160" s="282">
        <v>0.16285714285714289</v>
      </c>
      <c r="J160" s="252"/>
      <c r="K160" s="198">
        <v>0</v>
      </c>
      <c r="L160" s="261">
        <v>6779.6610170000004</v>
      </c>
      <c r="M160" s="261">
        <v>1447.7400829999999</v>
      </c>
      <c r="N160" s="261">
        <v>0</v>
      </c>
      <c r="O160" s="261">
        <v>0</v>
      </c>
      <c r="P160" s="261">
        <v>242.98584449000001</v>
      </c>
      <c r="Q160" s="261">
        <v>0</v>
      </c>
      <c r="R160" s="261">
        <v>1271.1864410000001</v>
      </c>
      <c r="S160" s="261">
        <v>0</v>
      </c>
      <c r="T160" s="261">
        <v>847.5</v>
      </c>
      <c r="U160" s="261">
        <v>0</v>
      </c>
      <c r="V160" s="261">
        <v>7397.5988710000001</v>
      </c>
      <c r="W160" s="261">
        <v>0</v>
      </c>
      <c r="X160" s="261">
        <v>6779.6610170000004</v>
      </c>
      <c r="Y160" s="261">
        <v>242.98584449000001</v>
      </c>
      <c r="Z160" s="261">
        <v>847.5</v>
      </c>
      <c r="AA160" s="261">
        <v>735.83500000000004</v>
      </c>
      <c r="AB160" s="199">
        <v>429.85082277999999</v>
      </c>
      <c r="AC160" s="253"/>
      <c r="AD160" s="267">
        <v>-6779.6610170000004</v>
      </c>
      <c r="AE160" s="253">
        <f t="shared" si="26"/>
        <v>0</v>
      </c>
      <c r="AF160" s="253">
        <f t="shared" si="27"/>
        <v>6779.6610170000004</v>
      </c>
      <c r="AG160" s="253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0">
        <f t="shared" si="21"/>
        <v>10116.525395000001</v>
      </c>
      <c r="D161" s="260">
        <f t="shared" si="22"/>
        <v>6779.6610170000004</v>
      </c>
      <c r="E161" s="260">
        <f t="shared" si="23"/>
        <v>10116.525395000001</v>
      </c>
      <c r="F161" s="252">
        <f t="shared" si="24"/>
        <v>0.1465714285714286</v>
      </c>
      <c r="G161" s="252">
        <f t="shared" si="25"/>
        <v>0.17914285714285719</v>
      </c>
      <c r="H161" s="252"/>
      <c r="I161" s="282">
        <v>0.16285714285714289</v>
      </c>
      <c r="J161" s="252"/>
      <c r="K161" s="198">
        <v>0</v>
      </c>
      <c r="L161" s="261">
        <v>6779.6610170000004</v>
      </c>
      <c r="M161" s="261">
        <v>1447.7400829999999</v>
      </c>
      <c r="N161" s="261">
        <v>0</v>
      </c>
      <c r="O161" s="261">
        <v>0</v>
      </c>
      <c r="P161" s="261">
        <v>242.98584449000001</v>
      </c>
      <c r="Q161" s="261">
        <v>0</v>
      </c>
      <c r="R161" s="261">
        <v>1271.1864410000001</v>
      </c>
      <c r="S161" s="261">
        <v>0</v>
      </c>
      <c r="T161" s="261">
        <v>847.5</v>
      </c>
      <c r="U161" s="261">
        <v>0</v>
      </c>
      <c r="V161" s="261">
        <v>7397.5988710000001</v>
      </c>
      <c r="W161" s="261">
        <v>0</v>
      </c>
      <c r="X161" s="261">
        <v>6779.6610170000004</v>
      </c>
      <c r="Y161" s="261">
        <v>242.98584449000001</v>
      </c>
      <c r="Z161" s="261">
        <v>847.5</v>
      </c>
      <c r="AA161" s="261">
        <v>735.83500000000004</v>
      </c>
      <c r="AB161" s="199">
        <v>429.85082277999999</v>
      </c>
      <c r="AC161" s="253"/>
      <c r="AD161" s="267">
        <v>-6779.6610170000004</v>
      </c>
      <c r="AE161" s="253">
        <f t="shared" si="26"/>
        <v>0</v>
      </c>
      <c r="AF161" s="253">
        <f t="shared" si="27"/>
        <v>6779.6610170000004</v>
      </c>
      <c r="AG161" s="253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0">
        <f t="shared" si="21"/>
        <v>10116.525395000001</v>
      </c>
      <c r="D162" s="260">
        <f t="shared" si="22"/>
        <v>6779.6610170000004</v>
      </c>
      <c r="E162" s="260">
        <f t="shared" si="23"/>
        <v>10116.525395000001</v>
      </c>
      <c r="F162" s="252">
        <f t="shared" si="24"/>
        <v>0.1465714285714286</v>
      </c>
      <c r="G162" s="252">
        <f t="shared" si="25"/>
        <v>0.17914285714285719</v>
      </c>
      <c r="H162" s="252"/>
      <c r="I162" s="282">
        <v>0.16285714285714289</v>
      </c>
      <c r="J162" s="252"/>
      <c r="K162" s="198">
        <v>0</v>
      </c>
      <c r="L162" s="261">
        <v>6779.6610170000004</v>
      </c>
      <c r="M162" s="261">
        <v>1447.7400829999999</v>
      </c>
      <c r="N162" s="261">
        <v>0</v>
      </c>
      <c r="O162" s="261">
        <v>0</v>
      </c>
      <c r="P162" s="261">
        <v>242.52197752999999</v>
      </c>
      <c r="Q162" s="261">
        <v>0</v>
      </c>
      <c r="R162" s="261">
        <v>1271.1864410000001</v>
      </c>
      <c r="S162" s="261">
        <v>0</v>
      </c>
      <c r="T162" s="261">
        <v>847.5</v>
      </c>
      <c r="U162" s="261">
        <v>0</v>
      </c>
      <c r="V162" s="261">
        <v>7397.5988710000001</v>
      </c>
      <c r="W162" s="261">
        <v>0</v>
      </c>
      <c r="X162" s="261">
        <v>6779.6610170000004</v>
      </c>
      <c r="Y162" s="261">
        <v>242.52197752999999</v>
      </c>
      <c r="Z162" s="261">
        <v>847.5</v>
      </c>
      <c r="AA162" s="261">
        <v>735.83500000000004</v>
      </c>
      <c r="AB162" s="199">
        <v>421.50121753000002</v>
      </c>
      <c r="AC162" s="253"/>
      <c r="AD162" s="267">
        <v>-6779.6610170000004</v>
      </c>
      <c r="AE162" s="253">
        <f t="shared" si="26"/>
        <v>0</v>
      </c>
      <c r="AF162" s="253">
        <f t="shared" si="27"/>
        <v>6779.6610170000004</v>
      </c>
      <c r="AG162" s="253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0">
        <f t="shared" si="21"/>
        <v>10116.525395000001</v>
      </c>
      <c r="D163" s="260">
        <f t="shared" si="22"/>
        <v>6779.6610170000004</v>
      </c>
      <c r="E163" s="260">
        <f t="shared" si="23"/>
        <v>10116.525395000001</v>
      </c>
      <c r="F163" s="252">
        <f t="shared" si="24"/>
        <v>0.1465714285714286</v>
      </c>
      <c r="G163" s="252">
        <f t="shared" si="25"/>
        <v>0.17914285714285719</v>
      </c>
      <c r="H163" s="252"/>
      <c r="I163" s="282">
        <v>0.16285714285714289</v>
      </c>
      <c r="J163" s="252"/>
      <c r="K163" s="198">
        <v>0</v>
      </c>
      <c r="L163" s="261">
        <v>6779.6610170000004</v>
      </c>
      <c r="M163" s="261">
        <v>1447.7400829999999</v>
      </c>
      <c r="N163" s="261">
        <v>0</v>
      </c>
      <c r="O163" s="261">
        <v>0</v>
      </c>
      <c r="P163" s="261">
        <v>242.98584449000001</v>
      </c>
      <c r="Q163" s="261">
        <v>0</v>
      </c>
      <c r="R163" s="261">
        <v>1271.1864410000001</v>
      </c>
      <c r="S163" s="261">
        <v>0</v>
      </c>
      <c r="T163" s="261">
        <v>847.5</v>
      </c>
      <c r="U163" s="261">
        <v>0</v>
      </c>
      <c r="V163" s="261">
        <v>7397.5988710000001</v>
      </c>
      <c r="W163" s="261">
        <v>0</v>
      </c>
      <c r="X163" s="261">
        <v>6779.6610170000004</v>
      </c>
      <c r="Y163" s="261">
        <v>242.98584449000001</v>
      </c>
      <c r="Z163" s="261">
        <v>847.5</v>
      </c>
      <c r="AA163" s="261">
        <v>735.83500000000004</v>
      </c>
      <c r="AB163" s="199">
        <v>429.85082277999999</v>
      </c>
      <c r="AC163" s="253"/>
      <c r="AD163" s="267">
        <v>-6779.6610170000004</v>
      </c>
      <c r="AE163" s="253">
        <f t="shared" si="26"/>
        <v>0</v>
      </c>
      <c r="AF163" s="253">
        <f t="shared" si="27"/>
        <v>6779.6610170000004</v>
      </c>
      <c r="AG163" s="253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0">
        <f t="shared" si="21"/>
        <v>10116.525395000001</v>
      </c>
      <c r="D164" s="260">
        <f t="shared" si="22"/>
        <v>6779.6610170000004</v>
      </c>
      <c r="E164" s="260">
        <f t="shared" si="23"/>
        <v>10116.525395000001</v>
      </c>
      <c r="F164" s="252">
        <f t="shared" si="24"/>
        <v>0.1465714285714286</v>
      </c>
      <c r="G164" s="252">
        <f t="shared" si="25"/>
        <v>0.17914285714285719</v>
      </c>
      <c r="H164" s="252"/>
      <c r="I164" s="282">
        <v>0.16285714285714289</v>
      </c>
      <c r="J164" s="252"/>
      <c r="K164" s="198">
        <v>0</v>
      </c>
      <c r="L164" s="261">
        <v>6779.6610170000004</v>
      </c>
      <c r="M164" s="261">
        <v>1447.7400829999999</v>
      </c>
      <c r="N164" s="261">
        <v>0</v>
      </c>
      <c r="O164" s="261">
        <v>0</v>
      </c>
      <c r="P164" s="261">
        <v>242.98584449000001</v>
      </c>
      <c r="Q164" s="261">
        <v>0</v>
      </c>
      <c r="R164" s="261">
        <v>1271.1864410000001</v>
      </c>
      <c r="S164" s="261">
        <v>0</v>
      </c>
      <c r="T164" s="261">
        <v>847.5</v>
      </c>
      <c r="U164" s="261">
        <v>0</v>
      </c>
      <c r="V164" s="261">
        <v>7397.5988710000001</v>
      </c>
      <c r="W164" s="261">
        <v>0</v>
      </c>
      <c r="X164" s="261">
        <v>6779.6610170000004</v>
      </c>
      <c r="Y164" s="261">
        <v>242.98584449000001</v>
      </c>
      <c r="Z164" s="261">
        <v>847.5</v>
      </c>
      <c r="AA164" s="261">
        <v>735.83500000000004</v>
      </c>
      <c r="AB164" s="199">
        <v>429.85082277999999</v>
      </c>
      <c r="AC164" s="253"/>
      <c r="AD164" s="267">
        <v>-6779.6610170000004</v>
      </c>
      <c r="AE164" s="253">
        <f t="shared" si="26"/>
        <v>0</v>
      </c>
      <c r="AF164" s="253">
        <f t="shared" si="27"/>
        <v>6779.6610170000004</v>
      </c>
      <c r="AG164" s="253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0">
        <f t="shared" si="21"/>
        <v>10116.525395000001</v>
      </c>
      <c r="D165" s="260">
        <f t="shared" si="22"/>
        <v>6779.6610170000004</v>
      </c>
      <c r="E165" s="260">
        <f t="shared" si="23"/>
        <v>10116.525395000001</v>
      </c>
      <c r="F165" s="252">
        <f t="shared" si="24"/>
        <v>0.1465714285714286</v>
      </c>
      <c r="G165" s="252">
        <f t="shared" si="25"/>
        <v>0.17914285714285719</v>
      </c>
      <c r="H165" s="252"/>
      <c r="I165" s="282">
        <v>0.16285714285714289</v>
      </c>
      <c r="J165" s="252"/>
      <c r="K165" s="198">
        <v>0</v>
      </c>
      <c r="L165" s="261">
        <v>6779.6610170000004</v>
      </c>
      <c r="M165" s="261">
        <v>1447.7400829999999</v>
      </c>
      <c r="N165" s="261">
        <v>0</v>
      </c>
      <c r="O165" s="261">
        <v>0</v>
      </c>
      <c r="P165" s="261">
        <v>242.98584449000001</v>
      </c>
      <c r="Q165" s="261">
        <v>0</v>
      </c>
      <c r="R165" s="261">
        <v>1271.1864410000001</v>
      </c>
      <c r="S165" s="261">
        <v>0</v>
      </c>
      <c r="T165" s="261">
        <v>847.5</v>
      </c>
      <c r="U165" s="261">
        <v>0</v>
      </c>
      <c r="V165" s="261">
        <v>7397.5988710000001</v>
      </c>
      <c r="W165" s="261">
        <v>0</v>
      </c>
      <c r="X165" s="261">
        <v>6779.6610170000004</v>
      </c>
      <c r="Y165" s="261">
        <v>242.98584449000001</v>
      </c>
      <c r="Z165" s="261">
        <v>847.5</v>
      </c>
      <c r="AA165" s="261">
        <v>735.83500000000004</v>
      </c>
      <c r="AB165" s="199">
        <v>429.85082277999999</v>
      </c>
      <c r="AC165" s="253"/>
      <c r="AD165" s="267">
        <v>-6779.6610170000004</v>
      </c>
      <c r="AE165" s="253">
        <f t="shared" si="26"/>
        <v>0</v>
      </c>
      <c r="AF165" s="253">
        <f t="shared" si="27"/>
        <v>6779.6610170000004</v>
      </c>
      <c r="AG165" s="253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0">
        <f t="shared" si="21"/>
        <v>10116.525395000001</v>
      </c>
      <c r="D166" s="260">
        <f t="shared" si="22"/>
        <v>6779.6610170000004</v>
      </c>
      <c r="E166" s="260">
        <f t="shared" si="23"/>
        <v>10116.525395000001</v>
      </c>
      <c r="F166" s="252">
        <f t="shared" si="24"/>
        <v>0.1465714285714286</v>
      </c>
      <c r="G166" s="252">
        <f t="shared" si="25"/>
        <v>0.17914285714285719</v>
      </c>
      <c r="H166" s="252"/>
      <c r="I166" s="282">
        <v>0.16285714285714289</v>
      </c>
      <c r="J166" s="252"/>
      <c r="K166" s="198">
        <v>0</v>
      </c>
      <c r="L166" s="261">
        <v>6779.6610170000004</v>
      </c>
      <c r="M166" s="261">
        <v>1447.7400829999999</v>
      </c>
      <c r="N166" s="261">
        <v>0</v>
      </c>
      <c r="O166" s="261">
        <v>0</v>
      </c>
      <c r="P166" s="261">
        <v>242.52197752999999</v>
      </c>
      <c r="Q166" s="261">
        <v>0</v>
      </c>
      <c r="R166" s="261">
        <v>1271.1864410000001</v>
      </c>
      <c r="S166" s="261">
        <v>0</v>
      </c>
      <c r="T166" s="261">
        <v>847.5</v>
      </c>
      <c r="U166" s="261">
        <v>0</v>
      </c>
      <c r="V166" s="261">
        <v>7397.5988710000001</v>
      </c>
      <c r="W166" s="261">
        <v>0</v>
      </c>
      <c r="X166" s="261">
        <v>6779.6610170000004</v>
      </c>
      <c r="Y166" s="261">
        <v>242.52197752999999</v>
      </c>
      <c r="Z166" s="261">
        <v>847.5</v>
      </c>
      <c r="AA166" s="261">
        <v>735.83500000000004</v>
      </c>
      <c r="AB166" s="199">
        <v>421.50121753000002</v>
      </c>
      <c r="AC166" s="253"/>
      <c r="AD166" s="267">
        <v>-6779.6610170000004</v>
      </c>
      <c r="AE166" s="253">
        <f t="shared" si="26"/>
        <v>0</v>
      </c>
      <c r="AF166" s="253">
        <f t="shared" si="27"/>
        <v>6779.6610170000004</v>
      </c>
      <c r="AG166" s="253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0">
        <f t="shared" si="21"/>
        <v>10116.525395000001</v>
      </c>
      <c r="D167" s="260">
        <f t="shared" si="22"/>
        <v>6779.6610170000004</v>
      </c>
      <c r="E167" s="260">
        <f t="shared" si="23"/>
        <v>10116.525395000001</v>
      </c>
      <c r="F167" s="252">
        <f t="shared" si="24"/>
        <v>0.1465714285714286</v>
      </c>
      <c r="G167" s="252">
        <f t="shared" si="25"/>
        <v>0.17914285714285719</v>
      </c>
      <c r="H167" s="252"/>
      <c r="I167" s="282">
        <v>0.16285714285714289</v>
      </c>
      <c r="J167" s="252"/>
      <c r="K167" s="198">
        <v>0</v>
      </c>
      <c r="L167" s="261">
        <v>6779.6610170000004</v>
      </c>
      <c r="M167" s="261">
        <v>1447.7400829999999</v>
      </c>
      <c r="N167" s="261">
        <v>0</v>
      </c>
      <c r="O167" s="261">
        <v>0</v>
      </c>
      <c r="P167" s="261">
        <v>242.98584449000001</v>
      </c>
      <c r="Q167" s="261">
        <v>0</v>
      </c>
      <c r="R167" s="261">
        <v>1271.1864410000001</v>
      </c>
      <c r="S167" s="261">
        <v>0</v>
      </c>
      <c r="T167" s="261">
        <v>847.5</v>
      </c>
      <c r="U167" s="261">
        <v>0</v>
      </c>
      <c r="V167" s="261">
        <v>7397.5988710000001</v>
      </c>
      <c r="W167" s="261">
        <v>0</v>
      </c>
      <c r="X167" s="261">
        <v>6779.6610170000004</v>
      </c>
      <c r="Y167" s="261">
        <v>242.98584449000001</v>
      </c>
      <c r="Z167" s="261">
        <v>847.5</v>
      </c>
      <c r="AA167" s="261">
        <v>735.83500000000004</v>
      </c>
      <c r="AB167" s="199">
        <v>429.85082277999999</v>
      </c>
      <c r="AC167" s="253"/>
      <c r="AD167" s="267">
        <v>-6779.6610170000004</v>
      </c>
      <c r="AE167" s="253">
        <f t="shared" si="26"/>
        <v>0</v>
      </c>
      <c r="AF167" s="253">
        <f t="shared" si="27"/>
        <v>6779.6610170000004</v>
      </c>
      <c r="AG167" s="253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0">
        <f t="shared" si="21"/>
        <v>10116.525395000001</v>
      </c>
      <c r="D168" s="260">
        <f t="shared" si="22"/>
        <v>6779.6610170000004</v>
      </c>
      <c r="E168" s="260">
        <f t="shared" si="23"/>
        <v>10116.525395000001</v>
      </c>
      <c r="F168" s="252">
        <f t="shared" si="24"/>
        <v>0.1465714285714286</v>
      </c>
      <c r="G168" s="252">
        <f t="shared" si="25"/>
        <v>0.17914285714285719</v>
      </c>
      <c r="H168" s="252"/>
      <c r="I168" s="282">
        <v>0.16285714285714289</v>
      </c>
      <c r="J168" s="252"/>
      <c r="K168" s="198">
        <v>0</v>
      </c>
      <c r="L168" s="261">
        <v>6779.6610170000004</v>
      </c>
      <c r="M168" s="261">
        <v>1447.7400829999999</v>
      </c>
      <c r="N168" s="261">
        <v>0</v>
      </c>
      <c r="O168" s="261">
        <v>0</v>
      </c>
      <c r="P168" s="261">
        <v>243.44971145</v>
      </c>
      <c r="Q168" s="261">
        <v>0</v>
      </c>
      <c r="R168" s="261">
        <v>1271.1864410000001</v>
      </c>
      <c r="S168" s="261">
        <v>0</v>
      </c>
      <c r="T168" s="261">
        <v>847.5</v>
      </c>
      <c r="U168" s="261">
        <v>0</v>
      </c>
      <c r="V168" s="261">
        <v>7397.5988710000001</v>
      </c>
      <c r="W168" s="261">
        <v>0</v>
      </c>
      <c r="X168" s="261">
        <v>6779.6610170000004</v>
      </c>
      <c r="Y168" s="261">
        <v>243.44971145</v>
      </c>
      <c r="Z168" s="261">
        <v>847.5</v>
      </c>
      <c r="AA168" s="261">
        <v>735.83500000000004</v>
      </c>
      <c r="AB168" s="199">
        <v>438.20042803000001</v>
      </c>
      <c r="AC168" s="253"/>
      <c r="AD168" s="267">
        <v>-6779.6610170000004</v>
      </c>
      <c r="AE168" s="253">
        <f t="shared" si="26"/>
        <v>0</v>
      </c>
      <c r="AF168" s="253">
        <f t="shared" si="27"/>
        <v>6779.6610170000004</v>
      </c>
      <c r="AG168" s="253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0">
        <f t="shared" si="21"/>
        <v>10116.525395000001</v>
      </c>
      <c r="D169" s="260">
        <f t="shared" si="22"/>
        <v>6779.6610170000004</v>
      </c>
      <c r="E169" s="260">
        <f t="shared" si="23"/>
        <v>10116.525395000001</v>
      </c>
      <c r="F169" s="252">
        <f t="shared" si="24"/>
        <v>0.1465714285714286</v>
      </c>
      <c r="G169" s="252">
        <f t="shared" si="25"/>
        <v>0.17914285714285719</v>
      </c>
      <c r="H169" s="252"/>
      <c r="I169" s="282">
        <v>0.16285714285714289</v>
      </c>
      <c r="J169" s="252"/>
      <c r="K169" s="198">
        <v>0</v>
      </c>
      <c r="L169" s="261">
        <v>6779.6610170000004</v>
      </c>
      <c r="M169" s="261">
        <v>1447.7400829999999</v>
      </c>
      <c r="N169" s="261">
        <v>0</v>
      </c>
      <c r="O169" s="261">
        <v>0</v>
      </c>
      <c r="P169" s="261">
        <v>243.91357840000001</v>
      </c>
      <c r="Q169" s="261">
        <v>0</v>
      </c>
      <c r="R169" s="261">
        <v>1271.1864410000001</v>
      </c>
      <c r="S169" s="261">
        <v>0</v>
      </c>
      <c r="T169" s="261">
        <v>847.5</v>
      </c>
      <c r="U169" s="261">
        <v>0</v>
      </c>
      <c r="V169" s="261">
        <v>7397.5988710000001</v>
      </c>
      <c r="W169" s="261">
        <v>0</v>
      </c>
      <c r="X169" s="261">
        <v>6779.6610170000004</v>
      </c>
      <c r="Y169" s="261">
        <v>243.91357840000001</v>
      </c>
      <c r="Z169" s="261">
        <v>847.5</v>
      </c>
      <c r="AA169" s="261">
        <v>735.83500000000004</v>
      </c>
      <c r="AB169" s="199">
        <v>446.55003327999998</v>
      </c>
      <c r="AC169" s="253"/>
      <c r="AD169" s="267">
        <v>-6779.6610170000004</v>
      </c>
      <c r="AE169" s="253">
        <f t="shared" si="26"/>
        <v>0</v>
      </c>
      <c r="AF169" s="253">
        <f t="shared" si="27"/>
        <v>6779.6610170000004</v>
      </c>
      <c r="AG169" s="253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0">
        <f t="shared" si="21"/>
        <v>10116.525395000001</v>
      </c>
      <c r="D170" s="260">
        <f t="shared" si="22"/>
        <v>6779.6610170000004</v>
      </c>
      <c r="E170" s="260">
        <f t="shared" si="23"/>
        <v>10116.525395000001</v>
      </c>
      <c r="F170" s="252">
        <f t="shared" si="24"/>
        <v>0.1465714285714286</v>
      </c>
      <c r="G170" s="252">
        <f t="shared" si="25"/>
        <v>0.17914285714285719</v>
      </c>
      <c r="H170" s="252"/>
      <c r="I170" s="282">
        <v>0.16285714285714289</v>
      </c>
      <c r="J170" s="252"/>
      <c r="K170" s="198">
        <v>0</v>
      </c>
      <c r="L170" s="261">
        <v>6779.6610170000004</v>
      </c>
      <c r="M170" s="261">
        <v>1447.7400829999999</v>
      </c>
      <c r="N170" s="261">
        <v>0</v>
      </c>
      <c r="O170" s="261">
        <v>0</v>
      </c>
      <c r="P170" s="261">
        <v>244.84131231999999</v>
      </c>
      <c r="Q170" s="261">
        <v>0</v>
      </c>
      <c r="R170" s="261">
        <v>1271.1864410000001</v>
      </c>
      <c r="S170" s="261">
        <v>0</v>
      </c>
      <c r="T170" s="261">
        <v>847.5</v>
      </c>
      <c r="U170" s="261">
        <v>0</v>
      </c>
      <c r="V170" s="261">
        <v>7397.5988710000001</v>
      </c>
      <c r="W170" s="261">
        <v>0</v>
      </c>
      <c r="X170" s="261">
        <v>6779.6610170000004</v>
      </c>
      <c r="Y170" s="261">
        <v>244.84131231999999</v>
      </c>
      <c r="Z170" s="261">
        <v>847.5</v>
      </c>
      <c r="AA170" s="261">
        <v>735.83500000000004</v>
      </c>
      <c r="AB170" s="199">
        <v>463.24924377000002</v>
      </c>
      <c r="AC170" s="253"/>
      <c r="AD170" s="267">
        <v>-6779.6610170000004</v>
      </c>
      <c r="AE170" s="253">
        <f t="shared" si="26"/>
        <v>0</v>
      </c>
      <c r="AF170" s="253">
        <f t="shared" si="27"/>
        <v>6779.6610170000004</v>
      </c>
      <c r="AG170" s="253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3">
        <f t="shared" si="21"/>
        <v>10116.525395000001</v>
      </c>
      <c r="D171" s="263">
        <f t="shared" si="22"/>
        <v>6779.6610170000004</v>
      </c>
      <c r="E171" s="263">
        <f t="shared" si="23"/>
        <v>10116.525395000001</v>
      </c>
      <c r="F171" s="252">
        <f t="shared" si="24"/>
        <v>0.1465714285714286</v>
      </c>
      <c r="G171" s="252">
        <f t="shared" si="25"/>
        <v>0.17914285714285719</v>
      </c>
      <c r="H171" s="252"/>
      <c r="I171" s="283">
        <v>0.16285714285714289</v>
      </c>
      <c r="J171" s="252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3"/>
      <c r="AD171" s="268">
        <v>-6779.6610170000004</v>
      </c>
      <c r="AE171" s="269">
        <f t="shared" si="26"/>
        <v>0</v>
      </c>
      <c r="AF171" s="269">
        <f t="shared" si="27"/>
        <v>6779.6610170000004</v>
      </c>
      <c r="AG171" s="269">
        <v>6779.6610170000004</v>
      </c>
      <c r="AH171" s="270">
        <f t="shared" si="29"/>
        <v>10116.525395000001</v>
      </c>
    </row>
    <row r="172" spans="2:34" s="31" customFormat="1" x14ac:dyDescent="0.35">
      <c r="B172" s="260"/>
      <c r="C172" s="252"/>
      <c r="D172" s="252"/>
      <c r="E172" s="252"/>
      <c r="F172" s="252"/>
      <c r="G172" s="252"/>
      <c r="H172" s="252"/>
      <c r="I172" s="252"/>
      <c r="J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AA172" s="252"/>
      <c r="AB172" s="253"/>
      <c r="AD172" s="253"/>
      <c r="AF172" s="253"/>
    </row>
    <row r="173" spans="2:34" x14ac:dyDescent="0.35">
      <c r="AB173" s="253"/>
      <c r="AD173" s="254"/>
      <c r="AF173" s="254"/>
    </row>
    <row r="174" spans="2:34" x14ac:dyDescent="0.35">
      <c r="AB174" s="253"/>
      <c r="AD174" s="254"/>
      <c r="AF174" s="254"/>
    </row>
    <row r="175" spans="2:34" x14ac:dyDescent="0.35">
      <c r="AB175" s="253"/>
    </row>
    <row r="176" spans="2:34" x14ac:dyDescent="0.35">
      <c r="AB176" s="253"/>
    </row>
    <row r="177" spans="28:28" x14ac:dyDescent="0.35">
      <c r="AB177" s="253"/>
    </row>
    <row r="178" spans="28:28" x14ac:dyDescent="0.35">
      <c r="AB178" s="253"/>
    </row>
    <row r="179" spans="28:28" x14ac:dyDescent="0.35">
      <c r="AB179" s="253"/>
    </row>
    <row r="180" spans="28:28" x14ac:dyDescent="0.35">
      <c r="AB180" s="253"/>
    </row>
    <row r="181" spans="28:28" x14ac:dyDescent="0.35">
      <c r="AB181" s="253"/>
    </row>
    <row r="182" spans="28:28" x14ac:dyDescent="0.35">
      <c r="AB182" s="253"/>
    </row>
    <row r="183" spans="28:28" x14ac:dyDescent="0.35">
      <c r="AB183" s="253"/>
    </row>
    <row r="184" spans="28:28" x14ac:dyDescent="0.35">
      <c r="AB184" s="253"/>
    </row>
    <row r="185" spans="28:28" x14ac:dyDescent="0.35">
      <c r="AB185" s="253"/>
    </row>
    <row r="186" spans="28:28" x14ac:dyDescent="0.35">
      <c r="AB186" s="253"/>
    </row>
    <row r="187" spans="28:28" x14ac:dyDescent="0.35">
      <c r="AB187" s="253"/>
    </row>
    <row r="188" spans="28:28" x14ac:dyDescent="0.35">
      <c r="AB188" s="253"/>
    </row>
    <row r="189" spans="28:28" x14ac:dyDescent="0.35">
      <c r="AB189" s="253"/>
    </row>
    <row r="190" spans="28:28" x14ac:dyDescent="0.35">
      <c r="AB190" s="253"/>
    </row>
    <row r="191" spans="28:28" x14ac:dyDescent="0.35">
      <c r="AB191" s="253"/>
    </row>
    <row r="192" spans="28:28" x14ac:dyDescent="0.35">
      <c r="AB192" s="253"/>
    </row>
    <row r="193" spans="28:28" x14ac:dyDescent="0.35">
      <c r="AB193" s="253"/>
    </row>
    <row r="194" spans="28:28" x14ac:dyDescent="0.35">
      <c r="AB194" s="253"/>
    </row>
    <row r="195" spans="28:28" x14ac:dyDescent="0.35">
      <c r="AB195" s="253"/>
    </row>
    <row r="196" spans="28:28" x14ac:dyDescent="0.35">
      <c r="AB196" s="253"/>
    </row>
    <row r="197" spans="28:28" x14ac:dyDescent="0.35">
      <c r="AB197" s="253"/>
    </row>
    <row r="198" spans="28:28" x14ac:dyDescent="0.35">
      <c r="AB198" s="253"/>
    </row>
    <row r="199" spans="28:28" x14ac:dyDescent="0.35">
      <c r="AB199" s="253"/>
    </row>
    <row r="200" spans="28:28" x14ac:dyDescent="0.35">
      <c r="AB200" s="253"/>
    </row>
    <row r="201" spans="28:28" x14ac:dyDescent="0.35">
      <c r="AB201" s="253"/>
    </row>
    <row r="202" spans="28:28" x14ac:dyDescent="0.35">
      <c r="AB202" s="253"/>
    </row>
    <row r="203" spans="28:28" x14ac:dyDescent="0.35">
      <c r="AB203" s="253"/>
    </row>
    <row r="204" spans="28:28" x14ac:dyDescent="0.35">
      <c r="AB204" s="253"/>
    </row>
    <row r="205" spans="28:28" x14ac:dyDescent="0.35">
      <c r="AB205" s="253"/>
    </row>
    <row r="206" spans="28:28" x14ac:dyDescent="0.35">
      <c r="AB206" s="253"/>
    </row>
    <row r="207" spans="28:28" x14ac:dyDescent="0.35">
      <c r="AB207" s="253"/>
    </row>
    <row r="208" spans="28:28" x14ac:dyDescent="0.35">
      <c r="AB208" s="253"/>
    </row>
    <row r="209" spans="28:28" x14ac:dyDescent="0.35">
      <c r="AB209" s="253"/>
    </row>
    <row r="210" spans="28:28" x14ac:dyDescent="0.35">
      <c r="AB210" s="253"/>
    </row>
    <row r="211" spans="28:28" x14ac:dyDescent="0.35">
      <c r="AB211" s="253"/>
    </row>
    <row r="212" spans="28:28" x14ac:dyDescent="0.35">
      <c r="AB212" s="253"/>
    </row>
    <row r="213" spans="28:28" x14ac:dyDescent="0.35">
      <c r="AB213" s="253"/>
    </row>
    <row r="214" spans="28:28" x14ac:dyDescent="0.35">
      <c r="AB214" s="253"/>
    </row>
    <row r="215" spans="28:28" x14ac:dyDescent="0.35">
      <c r="AB215" s="253"/>
    </row>
    <row r="216" spans="28:28" x14ac:dyDescent="0.35">
      <c r="AB216" s="253"/>
    </row>
    <row r="217" spans="28:28" x14ac:dyDescent="0.35">
      <c r="AB217" s="253"/>
    </row>
    <row r="218" spans="28:28" x14ac:dyDescent="0.35">
      <c r="AB218" s="253"/>
    </row>
    <row r="219" spans="28:28" x14ac:dyDescent="0.35">
      <c r="AB219" s="253"/>
    </row>
    <row r="220" spans="28:28" x14ac:dyDescent="0.35">
      <c r="AB220" s="253"/>
    </row>
    <row r="221" spans="28:28" x14ac:dyDescent="0.35">
      <c r="AB221" s="253"/>
    </row>
    <row r="222" spans="28:28" x14ac:dyDescent="0.35">
      <c r="AB222" s="253"/>
    </row>
    <row r="223" spans="28:28" x14ac:dyDescent="0.35">
      <c r="AB223" s="253"/>
    </row>
    <row r="224" spans="28:28" x14ac:dyDescent="0.35">
      <c r="AB224" s="253"/>
    </row>
    <row r="225" spans="28:28" x14ac:dyDescent="0.35">
      <c r="AB225" s="253"/>
    </row>
    <row r="226" spans="28:28" x14ac:dyDescent="0.35">
      <c r="AB226" s="253"/>
    </row>
    <row r="227" spans="28:28" x14ac:dyDescent="0.35">
      <c r="AB227" s="253"/>
    </row>
    <row r="228" spans="28:28" x14ac:dyDescent="0.35">
      <c r="AB228" s="253"/>
    </row>
    <row r="229" spans="28:28" x14ac:dyDescent="0.35">
      <c r="AB229" s="253"/>
    </row>
    <row r="230" spans="28:28" x14ac:dyDescent="0.35">
      <c r="AB230" s="253"/>
    </row>
    <row r="231" spans="28:28" x14ac:dyDescent="0.35">
      <c r="AB231" s="253"/>
    </row>
    <row r="232" spans="28:28" x14ac:dyDescent="0.35">
      <c r="AB232" s="253"/>
    </row>
    <row r="233" spans="28:28" x14ac:dyDescent="0.35">
      <c r="AB233" s="253"/>
    </row>
    <row r="234" spans="28:28" x14ac:dyDescent="0.35">
      <c r="AB234" s="253"/>
    </row>
    <row r="235" spans="28:28" x14ac:dyDescent="0.35">
      <c r="AB235" s="253"/>
    </row>
    <row r="236" spans="28:28" x14ac:dyDescent="0.35">
      <c r="AB236" s="253"/>
    </row>
    <row r="237" spans="28:28" x14ac:dyDescent="0.35">
      <c r="AB237" s="253"/>
    </row>
    <row r="238" spans="28:28" x14ac:dyDescent="0.35">
      <c r="AB238" s="253"/>
    </row>
    <row r="239" spans="28:28" x14ac:dyDescent="0.35">
      <c r="AB239" s="253"/>
    </row>
    <row r="240" spans="28:28" x14ac:dyDescent="0.35">
      <c r="AB240" s="253"/>
    </row>
    <row r="241" spans="28:28" x14ac:dyDescent="0.35">
      <c r="AB241" s="253"/>
    </row>
    <row r="242" spans="28:28" x14ac:dyDescent="0.35">
      <c r="AB242" s="253"/>
    </row>
    <row r="243" spans="28:28" x14ac:dyDescent="0.35">
      <c r="AB243" s="253"/>
    </row>
    <row r="244" spans="28:28" x14ac:dyDescent="0.35">
      <c r="AB244" s="253"/>
    </row>
    <row r="245" spans="28:28" x14ac:dyDescent="0.35">
      <c r="AB245" s="253"/>
    </row>
    <row r="246" spans="28:28" x14ac:dyDescent="0.35">
      <c r="AB246" s="253"/>
    </row>
    <row r="247" spans="28:28" x14ac:dyDescent="0.35">
      <c r="AB247" s="253"/>
    </row>
    <row r="248" spans="28:28" x14ac:dyDescent="0.35">
      <c r="AB248" s="253"/>
    </row>
    <row r="249" spans="28:28" x14ac:dyDescent="0.35">
      <c r="AB249" s="253"/>
    </row>
    <row r="250" spans="28:28" x14ac:dyDescent="0.35">
      <c r="AB250" s="253"/>
    </row>
    <row r="251" spans="28:28" x14ac:dyDescent="0.35">
      <c r="AB251" s="253"/>
    </row>
    <row r="252" spans="28:28" x14ac:dyDescent="0.35">
      <c r="AB252" s="253"/>
    </row>
    <row r="253" spans="28:28" x14ac:dyDescent="0.35">
      <c r="AB253" s="253"/>
    </row>
    <row r="254" spans="28:28" x14ac:dyDescent="0.35">
      <c r="AB254" s="253"/>
    </row>
    <row r="255" spans="28:28" x14ac:dyDescent="0.35">
      <c r="AB255" s="253"/>
    </row>
    <row r="256" spans="28:28" x14ac:dyDescent="0.35">
      <c r="AB256" s="253"/>
    </row>
    <row r="257" spans="28:28" x14ac:dyDescent="0.35">
      <c r="AB257" s="253"/>
    </row>
    <row r="258" spans="28:28" x14ac:dyDescent="0.35">
      <c r="AB258" s="253"/>
    </row>
    <row r="259" spans="28:28" x14ac:dyDescent="0.35">
      <c r="AB259" s="253"/>
    </row>
    <row r="260" spans="28:28" x14ac:dyDescent="0.35">
      <c r="AB260" s="253"/>
    </row>
    <row r="261" spans="28:28" x14ac:dyDescent="0.35">
      <c r="AB261" s="253"/>
    </row>
    <row r="262" spans="28:28" x14ac:dyDescent="0.35">
      <c r="AB262" s="253"/>
    </row>
    <row r="263" spans="28:28" x14ac:dyDescent="0.35">
      <c r="AB263" s="253"/>
    </row>
    <row r="264" spans="28:28" x14ac:dyDescent="0.35">
      <c r="AB264" s="253"/>
    </row>
    <row r="265" spans="28:28" x14ac:dyDescent="0.35">
      <c r="AB265" s="253"/>
    </row>
    <row r="266" spans="28:28" x14ac:dyDescent="0.35">
      <c r="AB266" s="253"/>
    </row>
    <row r="267" spans="28:28" x14ac:dyDescent="0.35">
      <c r="AB267" s="253"/>
    </row>
    <row r="268" spans="28:28" x14ac:dyDescent="0.35">
      <c r="AB268" s="253"/>
    </row>
    <row r="269" spans="28:28" x14ac:dyDescent="0.35">
      <c r="AB269" s="253"/>
    </row>
    <row r="270" spans="28:28" x14ac:dyDescent="0.35">
      <c r="AB270" s="253"/>
    </row>
    <row r="271" spans="28:28" x14ac:dyDescent="0.35">
      <c r="AB271" s="253"/>
    </row>
    <row r="272" spans="28:28" x14ac:dyDescent="0.35">
      <c r="AB272" s="253"/>
    </row>
    <row r="273" spans="28:28" x14ac:dyDescent="0.35">
      <c r="AB273" s="253"/>
    </row>
    <row r="274" spans="28:28" x14ac:dyDescent="0.35">
      <c r="AB274" s="253"/>
    </row>
    <row r="275" spans="28:28" x14ac:dyDescent="0.35">
      <c r="AB275" s="253"/>
    </row>
    <row r="276" spans="28:28" x14ac:dyDescent="0.35">
      <c r="AB276" s="253"/>
    </row>
    <row r="277" spans="28:28" x14ac:dyDescent="0.35">
      <c r="AB277" s="253"/>
    </row>
    <row r="278" spans="28:28" x14ac:dyDescent="0.35">
      <c r="AB278" s="253"/>
    </row>
    <row r="279" spans="28:28" x14ac:dyDescent="0.35">
      <c r="AB279" s="253"/>
    </row>
    <row r="280" spans="28:28" x14ac:dyDescent="0.35">
      <c r="AB280" s="253"/>
    </row>
    <row r="281" spans="28:28" x14ac:dyDescent="0.35">
      <c r="AB281" s="253"/>
    </row>
    <row r="282" spans="28:28" x14ac:dyDescent="0.35">
      <c r="AB282" s="253"/>
    </row>
    <row r="283" spans="28:28" x14ac:dyDescent="0.35">
      <c r="AB283" s="253"/>
    </row>
    <row r="284" spans="28:28" x14ac:dyDescent="0.35">
      <c r="AB284" s="253"/>
    </row>
    <row r="285" spans="28:28" x14ac:dyDescent="0.35">
      <c r="AB285" s="253"/>
    </row>
    <row r="286" spans="28:28" x14ac:dyDescent="0.35">
      <c r="AB286" s="253"/>
    </row>
    <row r="287" spans="28:28" x14ac:dyDescent="0.35">
      <c r="AB287" s="253"/>
    </row>
    <row r="288" spans="28:28" x14ac:dyDescent="0.35">
      <c r="AB288" s="253"/>
    </row>
    <row r="289" spans="28:28" x14ac:dyDescent="0.35">
      <c r="AB289" s="253"/>
    </row>
    <row r="290" spans="28:28" x14ac:dyDescent="0.35">
      <c r="AB290" s="253"/>
    </row>
    <row r="291" spans="28:28" x14ac:dyDescent="0.35">
      <c r="AB291" s="253"/>
    </row>
    <row r="292" spans="28:28" x14ac:dyDescent="0.35">
      <c r="AB292" s="253"/>
    </row>
    <row r="293" spans="28:28" x14ac:dyDescent="0.35">
      <c r="AB293" s="253"/>
    </row>
    <row r="294" spans="28:28" x14ac:dyDescent="0.35">
      <c r="AB294" s="253"/>
    </row>
    <row r="295" spans="28:28" x14ac:dyDescent="0.35">
      <c r="AB295" s="253"/>
    </row>
    <row r="296" spans="28:28" x14ac:dyDescent="0.35">
      <c r="AB296" s="253"/>
    </row>
    <row r="297" spans="28:28" x14ac:dyDescent="0.35">
      <c r="AB297" s="253"/>
    </row>
    <row r="298" spans="28:28" x14ac:dyDescent="0.35">
      <c r="AB298" s="253"/>
    </row>
    <row r="299" spans="28:28" x14ac:dyDescent="0.35">
      <c r="AB299" s="253"/>
    </row>
    <row r="300" spans="28:28" x14ac:dyDescent="0.35">
      <c r="AB300" s="253"/>
    </row>
    <row r="301" spans="28:28" x14ac:dyDescent="0.35">
      <c r="AB301" s="253"/>
    </row>
    <row r="302" spans="28:28" x14ac:dyDescent="0.35">
      <c r="AB302" s="253"/>
    </row>
    <row r="303" spans="28:28" x14ac:dyDescent="0.35">
      <c r="AB303" s="253"/>
    </row>
    <row r="304" spans="28:28" x14ac:dyDescent="0.35">
      <c r="AB304" s="253"/>
    </row>
    <row r="305" spans="28:28" x14ac:dyDescent="0.35">
      <c r="AB305" s="253"/>
    </row>
    <row r="306" spans="28:28" x14ac:dyDescent="0.35">
      <c r="AB306" s="253"/>
    </row>
    <row r="307" spans="28:28" x14ac:dyDescent="0.35">
      <c r="AB307" s="253"/>
    </row>
    <row r="308" spans="28:28" x14ac:dyDescent="0.35">
      <c r="AB308" s="253"/>
    </row>
    <row r="309" spans="28:28" x14ac:dyDescent="0.35">
      <c r="AB309" s="253"/>
    </row>
    <row r="310" spans="28:28" x14ac:dyDescent="0.35">
      <c r="AB310" s="253"/>
    </row>
    <row r="311" spans="28:28" x14ac:dyDescent="0.35">
      <c r="AB311" s="253"/>
    </row>
    <row r="312" spans="28:28" x14ac:dyDescent="0.35">
      <c r="AB312" s="253"/>
    </row>
    <row r="313" spans="28:28" x14ac:dyDescent="0.35">
      <c r="AB313" s="253"/>
    </row>
    <row r="314" spans="28:28" x14ac:dyDescent="0.35">
      <c r="AB314" s="253"/>
    </row>
    <row r="315" spans="28:28" x14ac:dyDescent="0.35">
      <c r="AB315" s="253"/>
    </row>
    <row r="316" spans="28:28" x14ac:dyDescent="0.35">
      <c r="AB316" s="253"/>
    </row>
    <row r="317" spans="28:28" x14ac:dyDescent="0.35">
      <c r="AB317" s="253"/>
    </row>
    <row r="318" spans="28:28" x14ac:dyDescent="0.35">
      <c r="AB318" s="253"/>
    </row>
    <row r="319" spans="28:28" x14ac:dyDescent="0.35">
      <c r="AB319" s="253"/>
    </row>
    <row r="320" spans="28:28" x14ac:dyDescent="0.35">
      <c r="AB320" s="253"/>
    </row>
    <row r="321" spans="28:28" x14ac:dyDescent="0.35">
      <c r="AB321" s="253"/>
    </row>
    <row r="322" spans="28:28" x14ac:dyDescent="0.35">
      <c r="AB322" s="253"/>
    </row>
    <row r="323" spans="28:28" x14ac:dyDescent="0.35">
      <c r="AB323" s="253"/>
    </row>
    <row r="324" spans="28:28" x14ac:dyDescent="0.35">
      <c r="AB324" s="253"/>
    </row>
    <row r="325" spans="28:28" x14ac:dyDescent="0.35">
      <c r="AB325" s="253"/>
    </row>
    <row r="326" spans="28:28" x14ac:dyDescent="0.35">
      <c r="AB326" s="253"/>
    </row>
    <row r="327" spans="28:28" x14ac:dyDescent="0.35">
      <c r="AB327" s="253"/>
    </row>
    <row r="328" spans="28:28" x14ac:dyDescent="0.35">
      <c r="AB328" s="253"/>
    </row>
    <row r="329" spans="28:28" x14ac:dyDescent="0.35">
      <c r="AB329" s="253"/>
    </row>
    <row r="330" spans="28:28" x14ac:dyDescent="0.35">
      <c r="AB330" s="253"/>
    </row>
    <row r="331" spans="28:28" x14ac:dyDescent="0.35">
      <c r="AB331" s="253"/>
    </row>
    <row r="332" spans="28:28" x14ac:dyDescent="0.35">
      <c r="AB332" s="253"/>
    </row>
    <row r="333" spans="28:28" x14ac:dyDescent="0.35">
      <c r="AB333" s="253"/>
    </row>
    <row r="334" spans="28:28" x14ac:dyDescent="0.35">
      <c r="AB334" s="253"/>
    </row>
    <row r="335" spans="28:28" x14ac:dyDescent="0.35">
      <c r="AB335" s="253"/>
    </row>
    <row r="336" spans="28:28" x14ac:dyDescent="0.35">
      <c r="AB336" s="253"/>
    </row>
    <row r="337" spans="28:28" x14ac:dyDescent="0.35">
      <c r="AB337" s="253"/>
    </row>
    <row r="338" spans="28:28" x14ac:dyDescent="0.35">
      <c r="AB338" s="253"/>
    </row>
    <row r="339" spans="28:28" x14ac:dyDescent="0.35">
      <c r="AB339" s="253"/>
    </row>
    <row r="340" spans="28:28" x14ac:dyDescent="0.35">
      <c r="AB340" s="253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Y8762"/>
  <sheetViews>
    <sheetView topLeftCell="GC1" zoomScale="85" zoomScaleNormal="85" workbookViewId="0">
      <selection activeCell="GY3" sqref="GY3:GY157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2" width="10.90625" style="5"/>
    <col min="193" max="193" width="14.6328125" style="23" bestFit="1" customWidth="1"/>
    <col min="194" max="194" width="14.453125" style="23" bestFit="1" customWidth="1"/>
    <col min="195" max="16384" width="10.90625" style="5"/>
  </cols>
  <sheetData>
    <row r="1" spans="1:207" ht="32.5" x14ac:dyDescent="0.75">
      <c r="A1" s="38" t="s">
        <v>140</v>
      </c>
      <c r="D1" s="276" t="s">
        <v>170</v>
      </c>
      <c r="E1" s="276"/>
      <c r="F1" s="30"/>
      <c r="I1" s="276" t="s">
        <v>171</v>
      </c>
      <c r="J1" s="276"/>
      <c r="L1" s="276" t="s">
        <v>172</v>
      </c>
      <c r="M1" s="276"/>
      <c r="P1" s="42" t="s">
        <v>173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174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175</v>
      </c>
      <c r="AW1" s="23"/>
      <c r="AX1" s="23"/>
      <c r="AY1" s="23"/>
      <c r="AZ1" s="23"/>
      <c r="BA1" s="23"/>
      <c r="BC1" s="43" t="s">
        <v>176</v>
      </c>
      <c r="BD1" s="23"/>
      <c r="BF1" s="43" t="s">
        <v>177</v>
      </c>
      <c r="BK1" s="44"/>
      <c r="BO1" s="44"/>
      <c r="BT1" s="45" t="s">
        <v>178</v>
      </c>
      <c r="BU1" s="45"/>
      <c r="BW1" s="45"/>
      <c r="BY1" s="45"/>
      <c r="CA1" s="46" t="s">
        <v>179</v>
      </c>
      <c r="CC1" s="45"/>
      <c r="CE1" s="45"/>
      <c r="CG1" s="45"/>
      <c r="CI1" s="45"/>
      <c r="CL1" s="45" t="s">
        <v>180</v>
      </c>
      <c r="CM1" s="45"/>
      <c r="CO1" s="45"/>
      <c r="CQ1" s="45"/>
      <c r="CS1" s="46" t="s">
        <v>181</v>
      </c>
      <c r="CU1" s="45"/>
      <c r="CW1" s="45"/>
      <c r="CY1" s="45"/>
      <c r="DA1" s="45"/>
      <c r="DD1" s="45" t="s">
        <v>182</v>
      </c>
      <c r="DE1" s="23"/>
      <c r="DF1" s="23"/>
      <c r="DG1" s="23"/>
      <c r="DH1" s="23"/>
      <c r="DI1" s="23"/>
      <c r="DJ1" s="23"/>
      <c r="DL1" s="47"/>
      <c r="DM1" s="45" t="s">
        <v>183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184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185</v>
      </c>
      <c r="EP1" s="19" t="s">
        <v>186</v>
      </c>
      <c r="ER1" s="45" t="s">
        <v>288</v>
      </c>
      <c r="EU1" s="136"/>
      <c r="EY1" s="45" t="s">
        <v>296</v>
      </c>
      <c r="FB1" s="45"/>
      <c r="FE1" s="5"/>
      <c r="FF1" s="45" t="s">
        <v>297</v>
      </c>
      <c r="FI1" s="45"/>
      <c r="FV1" s="182" t="s">
        <v>344</v>
      </c>
      <c r="GC1" s="189" t="s">
        <v>352</v>
      </c>
      <c r="GE1" s="189"/>
      <c r="GI1" s="272" t="s">
        <v>377</v>
      </c>
      <c r="GO1" s="5">
        <v>1492.3021431299999</v>
      </c>
    </row>
    <row r="2" spans="1:207" x14ac:dyDescent="0.35">
      <c r="A2" s="277" t="s">
        <v>140</v>
      </c>
      <c r="B2" s="278"/>
      <c r="C2" s="47"/>
      <c r="D2" s="48" t="s">
        <v>187</v>
      </c>
      <c r="E2" s="48">
        <v>24559.65</v>
      </c>
      <c r="F2" s="159">
        <v>21481.30910721</v>
      </c>
      <c r="G2" s="5">
        <f>F2/E2</f>
        <v>0.8746586008843773</v>
      </c>
      <c r="I2" s="48" t="s">
        <v>188</v>
      </c>
      <c r="J2" s="48">
        <v>1357</v>
      </c>
      <c r="K2" s="47"/>
      <c r="L2" s="48" t="s">
        <v>189</v>
      </c>
      <c r="M2" s="48">
        <v>414</v>
      </c>
      <c r="N2" s="47"/>
      <c r="O2" s="47"/>
      <c r="P2" s="49" t="s">
        <v>139</v>
      </c>
      <c r="Q2" s="50" t="s">
        <v>146</v>
      </c>
      <c r="R2" s="51" t="s">
        <v>153</v>
      </c>
      <c r="S2" s="52" t="s">
        <v>152</v>
      </c>
      <c r="T2" s="51" t="s">
        <v>153</v>
      </c>
      <c r="U2" s="52" t="s">
        <v>190</v>
      </c>
      <c r="V2" s="51" t="s">
        <v>153</v>
      </c>
      <c r="W2" s="49" t="s">
        <v>147</v>
      </c>
      <c r="X2" s="53" t="s">
        <v>153</v>
      </c>
      <c r="Y2" s="49" t="s">
        <v>154</v>
      </c>
      <c r="Z2" s="53" t="s">
        <v>191</v>
      </c>
      <c r="AA2" s="49" t="s">
        <v>192</v>
      </c>
      <c r="AB2" s="54" t="s">
        <v>153</v>
      </c>
      <c r="AC2" s="49" t="s">
        <v>193</v>
      </c>
      <c r="AD2" s="54" t="s">
        <v>153</v>
      </c>
      <c r="AE2" s="47"/>
      <c r="AF2" s="49" t="s">
        <v>139</v>
      </c>
      <c r="AG2" s="55" t="s">
        <v>194</v>
      </c>
      <c r="AH2" s="56" t="s">
        <v>195</v>
      </c>
      <c r="AI2" s="55" t="s">
        <v>196</v>
      </c>
      <c r="AJ2" s="57" t="s">
        <v>197</v>
      </c>
      <c r="AK2" s="58" t="s">
        <v>198</v>
      </c>
      <c r="AL2" s="57" t="s">
        <v>199</v>
      </c>
      <c r="AM2" s="55" t="s">
        <v>156</v>
      </c>
      <c r="AN2" s="59" t="s">
        <v>157</v>
      </c>
      <c r="AO2" s="60" t="s">
        <v>198</v>
      </c>
      <c r="AP2" s="61" t="s">
        <v>197</v>
      </c>
      <c r="AQ2" s="55" t="s">
        <v>200</v>
      </c>
      <c r="AR2" s="56" t="s">
        <v>201</v>
      </c>
      <c r="AS2" s="62" t="s">
        <v>197</v>
      </c>
      <c r="AT2" s="63" t="s">
        <v>202</v>
      </c>
      <c r="AU2" s="47"/>
      <c r="AV2" s="50" t="s">
        <v>164</v>
      </c>
      <c r="AW2" s="51" t="s">
        <v>153</v>
      </c>
      <c r="AX2" s="50" t="s">
        <v>167</v>
      </c>
      <c r="AY2" s="53" t="s">
        <v>153</v>
      </c>
      <c r="AZ2" s="50" t="s">
        <v>203</v>
      </c>
      <c r="BA2" s="54" t="s">
        <v>153</v>
      </c>
      <c r="BB2" s="47"/>
      <c r="BC2" s="55" t="s">
        <v>204</v>
      </c>
      <c r="BD2" s="54" t="s">
        <v>153</v>
      </c>
      <c r="BE2" s="47" t="s">
        <v>107</v>
      </c>
      <c r="BF2" s="131" t="s">
        <v>205</v>
      </c>
      <c r="BG2" s="55" t="s">
        <v>206</v>
      </c>
      <c r="BH2" s="65" t="s">
        <v>207</v>
      </c>
      <c r="BI2" s="66" t="s">
        <v>208</v>
      </c>
      <c r="BJ2" s="67" t="s">
        <v>209</v>
      </c>
      <c r="BK2" s="64" t="s">
        <v>210</v>
      </c>
      <c r="BL2" s="55" t="s">
        <v>211</v>
      </c>
      <c r="BM2" s="65" t="s">
        <v>212</v>
      </c>
      <c r="BN2" s="64" t="s">
        <v>213</v>
      </c>
      <c r="BO2" s="68" t="s">
        <v>208</v>
      </c>
      <c r="BP2" s="69" t="s">
        <v>209</v>
      </c>
      <c r="BQ2" s="70" t="s">
        <v>214</v>
      </c>
      <c r="BR2" s="70" t="s">
        <v>215</v>
      </c>
      <c r="BS2" s="47"/>
      <c r="BT2" s="71" t="s">
        <v>216</v>
      </c>
      <c r="BU2" s="70" t="s">
        <v>216</v>
      </c>
      <c r="BV2" s="71" t="s">
        <v>217</v>
      </c>
      <c r="BW2" s="70" t="s">
        <v>217</v>
      </c>
      <c r="BX2" s="71" t="s">
        <v>218</v>
      </c>
      <c r="BY2" s="70" t="s">
        <v>217</v>
      </c>
      <c r="BZ2" s="71" t="s">
        <v>219</v>
      </c>
      <c r="CA2" s="70" t="s">
        <v>217</v>
      </c>
      <c r="CB2" s="71" t="s">
        <v>220</v>
      </c>
      <c r="CC2" s="70" t="s">
        <v>217</v>
      </c>
      <c r="CD2" s="71" t="s">
        <v>221</v>
      </c>
      <c r="CE2" s="70" t="s">
        <v>217</v>
      </c>
      <c r="CF2" s="71" t="s">
        <v>222</v>
      </c>
      <c r="CG2" s="70" t="s">
        <v>217</v>
      </c>
      <c r="CH2" s="71" t="s">
        <v>223</v>
      </c>
      <c r="CI2" s="72" t="s">
        <v>217</v>
      </c>
      <c r="CJ2" s="73" t="s">
        <v>224</v>
      </c>
      <c r="CK2" s="47"/>
      <c r="CL2" s="71" t="s">
        <v>216</v>
      </c>
      <c r="CM2" s="70" t="s">
        <v>216</v>
      </c>
      <c r="CN2" s="71" t="s">
        <v>217</v>
      </c>
      <c r="CO2" s="70" t="s">
        <v>217</v>
      </c>
      <c r="CP2" s="71" t="s">
        <v>218</v>
      </c>
      <c r="CQ2" s="70" t="s">
        <v>217</v>
      </c>
      <c r="CR2" s="71" t="s">
        <v>219</v>
      </c>
      <c r="CS2" s="70" t="s">
        <v>217</v>
      </c>
      <c r="CT2" s="71" t="s">
        <v>220</v>
      </c>
      <c r="CU2" s="70" t="s">
        <v>217</v>
      </c>
      <c r="CV2" s="71" t="s">
        <v>221</v>
      </c>
      <c r="CW2" s="70" t="s">
        <v>217</v>
      </c>
      <c r="CX2" s="71" t="s">
        <v>222</v>
      </c>
      <c r="CY2" s="70" t="s">
        <v>217</v>
      </c>
      <c r="CZ2" s="71" t="s">
        <v>223</v>
      </c>
      <c r="DA2" s="72" t="s">
        <v>217</v>
      </c>
      <c r="DB2" s="73" t="s">
        <v>225</v>
      </c>
      <c r="DC2" s="47"/>
      <c r="DD2" s="55" t="s">
        <v>226</v>
      </c>
      <c r="DE2" s="55" t="s">
        <v>227</v>
      </c>
      <c r="DF2" s="55" t="s">
        <v>228</v>
      </c>
      <c r="DG2" s="66" t="s">
        <v>229</v>
      </c>
      <c r="DH2" s="68" t="s">
        <v>230</v>
      </c>
      <c r="DI2" s="55" t="s">
        <v>231</v>
      </c>
      <c r="DJ2" s="55" t="s">
        <v>232</v>
      </c>
      <c r="DK2" s="74" t="s">
        <v>233</v>
      </c>
      <c r="DL2" s="47"/>
      <c r="DM2" s="55" t="s">
        <v>234</v>
      </c>
      <c r="DN2" s="55" t="s">
        <v>235</v>
      </c>
      <c r="DO2" s="66" t="s">
        <v>236</v>
      </c>
      <c r="DP2" s="68" t="s">
        <v>237</v>
      </c>
      <c r="DQ2" s="55" t="s">
        <v>238</v>
      </c>
      <c r="DR2" s="55" t="s">
        <v>239</v>
      </c>
      <c r="DS2" s="75" t="s">
        <v>240</v>
      </c>
      <c r="DT2" s="75" t="s">
        <v>241</v>
      </c>
      <c r="DU2" s="75" t="s">
        <v>242</v>
      </c>
      <c r="DV2" s="47"/>
      <c r="DW2" s="14" t="s">
        <v>243</v>
      </c>
      <c r="DX2" s="14" t="s">
        <v>244</v>
      </c>
      <c r="DY2" s="76" t="s">
        <v>245</v>
      </c>
      <c r="DZ2" s="77" t="s">
        <v>246</v>
      </c>
      <c r="EA2" s="14" t="s">
        <v>247</v>
      </c>
      <c r="EB2" s="14" t="s">
        <v>248</v>
      </c>
      <c r="EC2" s="77" t="s">
        <v>249</v>
      </c>
      <c r="ED2" s="76" t="s">
        <v>250</v>
      </c>
      <c r="EE2" s="77" t="s">
        <v>251</v>
      </c>
      <c r="EF2" s="76" t="s">
        <v>252</v>
      </c>
      <c r="EG2" s="77" t="s">
        <v>253</v>
      </c>
      <c r="EH2" s="76" t="s">
        <v>254</v>
      </c>
      <c r="EI2" s="14" t="s">
        <v>243</v>
      </c>
      <c r="EJ2" s="14" t="s">
        <v>244</v>
      </c>
      <c r="EK2" s="78" t="s">
        <v>248</v>
      </c>
      <c r="EL2" s="79" t="s">
        <v>255</v>
      </c>
      <c r="EM2" s="80" t="s">
        <v>256</v>
      </c>
      <c r="EN2" s="78" t="s">
        <v>239</v>
      </c>
      <c r="EO2" s="81" t="s">
        <v>184</v>
      </c>
      <c r="EP2" s="81" t="s">
        <v>257</v>
      </c>
      <c r="EQ2" s="47"/>
      <c r="ER2" s="131" t="s">
        <v>305</v>
      </c>
      <c r="ES2" s="131" t="s">
        <v>293</v>
      </c>
      <c r="ET2" s="130" t="s">
        <v>289</v>
      </c>
      <c r="EU2" s="131" t="s">
        <v>188</v>
      </c>
      <c r="EV2" s="131" t="s">
        <v>304</v>
      </c>
      <c r="EW2" s="135" t="s">
        <v>290</v>
      </c>
      <c r="EY2" s="78" t="s">
        <v>276</v>
      </c>
      <c r="EZ2" s="78" t="s">
        <v>271</v>
      </c>
      <c r="FA2" s="130" t="s">
        <v>298</v>
      </c>
      <c r="FB2" s="78" t="s">
        <v>294</v>
      </c>
      <c r="FC2" s="135" t="s">
        <v>299</v>
      </c>
      <c r="FE2" s="5"/>
      <c r="FF2" s="78" t="s">
        <v>274</v>
      </c>
      <c r="FG2" s="78" t="s">
        <v>278</v>
      </c>
      <c r="FH2" s="130" t="s">
        <v>298</v>
      </c>
      <c r="FI2" s="78" t="s">
        <v>295</v>
      </c>
      <c r="FJ2" s="135" t="s">
        <v>299</v>
      </c>
      <c r="FL2" s="148" t="s">
        <v>306</v>
      </c>
      <c r="FM2" s="149" t="s">
        <v>298</v>
      </c>
      <c r="FN2" s="148" t="s">
        <v>263</v>
      </c>
      <c r="FO2" s="150" t="s">
        <v>299</v>
      </c>
      <c r="FQ2" s="78" t="s">
        <v>312</v>
      </c>
      <c r="FR2" s="78" t="s">
        <v>262</v>
      </c>
      <c r="FS2" s="131" t="s">
        <v>153</v>
      </c>
      <c r="FT2" s="131" t="s">
        <v>350</v>
      </c>
      <c r="FV2" s="78" t="s">
        <v>343</v>
      </c>
      <c r="FW2" s="78" t="s">
        <v>248</v>
      </c>
      <c r="FX2" s="171" t="s">
        <v>345</v>
      </c>
      <c r="FY2" s="170" t="s">
        <v>346</v>
      </c>
      <c r="FZ2" s="169" t="s">
        <v>153</v>
      </c>
      <c r="GA2" s="78" t="s">
        <v>347</v>
      </c>
      <c r="GC2" s="78" t="s">
        <v>351</v>
      </c>
      <c r="GD2" s="190" t="s">
        <v>298</v>
      </c>
      <c r="GE2" s="78" t="s">
        <v>351</v>
      </c>
      <c r="GF2" s="191" t="s">
        <v>299</v>
      </c>
      <c r="GH2" s="5">
        <v>10455.16417</v>
      </c>
      <c r="GI2" s="272">
        <v>1409.668426</v>
      </c>
      <c r="GK2" s="192" t="s">
        <v>291</v>
      </c>
      <c r="GL2" s="193" t="s">
        <v>292</v>
      </c>
      <c r="GN2" s="5" t="s">
        <v>349</v>
      </c>
      <c r="GR2" s="5" t="s">
        <v>378</v>
      </c>
      <c r="GS2" s="5" t="s">
        <v>379</v>
      </c>
    </row>
    <row r="3" spans="1:207" x14ac:dyDescent="0.35">
      <c r="A3" s="82" t="s">
        <v>143</v>
      </c>
      <c r="B3" s="83">
        <v>83000</v>
      </c>
      <c r="D3" s="84" t="s">
        <v>258</v>
      </c>
      <c r="E3" s="84">
        <v>4207.0280000000002</v>
      </c>
      <c r="I3" s="84" t="s">
        <v>259</v>
      </c>
      <c r="J3" s="84">
        <v>468.99599999999998</v>
      </c>
      <c r="L3" s="84" t="s">
        <v>204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H3" s="5">
        <v>11188.3171</v>
      </c>
      <c r="GI3" s="272">
        <v>1295.2330689999999</v>
      </c>
      <c r="GK3" s="35">
        <v>0.25700000000000001</v>
      </c>
      <c r="GL3" s="33">
        <v>0.84</v>
      </c>
      <c r="GM3" s="5">
        <f>-GN3</f>
        <v>2618.1493815899998</v>
      </c>
      <c r="GN3" s="5">
        <v>-2618.1493815899998</v>
      </c>
      <c r="GO3" s="5">
        <f>GM3-1517.77579117</f>
        <v>1100.3735904199998</v>
      </c>
      <c r="GP3" s="5">
        <f>GO3/1492.3021</f>
        <v>0.73736650938171278</v>
      </c>
      <c r="GR3" s="272" t="s">
        <v>377</v>
      </c>
      <c r="GS3" s="272" t="s">
        <v>377</v>
      </c>
      <c r="GV3" s="272">
        <v>3776.590956</v>
      </c>
      <c r="GW3" s="272">
        <v>1100.3735899999999</v>
      </c>
      <c r="GX3" s="5">
        <f>MAX(GW:GW)</f>
        <v>1537.03108</v>
      </c>
      <c r="GY3" s="5">
        <f>GW3/GX3</f>
        <v>0.71590848377639826</v>
      </c>
    </row>
    <row r="4" spans="1:207" x14ac:dyDescent="0.35">
      <c r="A4" s="102" t="s">
        <v>142</v>
      </c>
      <c r="B4" s="103">
        <v>4805</v>
      </c>
      <c r="D4" s="84" t="s">
        <v>194</v>
      </c>
      <c r="E4" s="84">
        <v>88999.8</v>
      </c>
      <c r="F4" s="13">
        <v>78853.822799999994</v>
      </c>
      <c r="G4" s="5">
        <f>F4/E4</f>
        <v>0.8859999999999999</v>
      </c>
      <c r="I4" s="84" t="s">
        <v>157</v>
      </c>
      <c r="J4" s="84">
        <v>11643.6</v>
      </c>
      <c r="L4" s="84" t="s">
        <v>260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H4" s="5">
        <v>11379.20861</v>
      </c>
      <c r="GI4" s="272">
        <v>1219.370615</v>
      </c>
      <c r="GK4" s="35">
        <v>0.25700000000000001</v>
      </c>
      <c r="GL4" s="33">
        <v>0.84</v>
      </c>
      <c r="GM4" s="5">
        <f t="shared" ref="GM4:GM67" si="14">-GN4</f>
        <v>2618.1493815899998</v>
      </c>
      <c r="GN4" s="5">
        <v>-2618.1493815899998</v>
      </c>
      <c r="GO4" s="5">
        <f t="shared" ref="GO4:GO67" si="15">GM4-1517.77579117</f>
        <v>1100.3735904199998</v>
      </c>
      <c r="GP4" s="5">
        <f t="shared" ref="GP4:GP67" si="16">GO4/1492.3021</f>
        <v>0.73736650938171278</v>
      </c>
      <c r="GR4" s="272">
        <v>10455.16417</v>
      </c>
      <c r="GS4" s="272">
        <v>1409.668426</v>
      </c>
      <c r="GV4" s="272">
        <v>3776.590956</v>
      </c>
      <c r="GW4" s="272">
        <v>1100.3735899999999</v>
      </c>
      <c r="GX4" s="5">
        <f t="shared" ref="GX4:GX67" si="17">MAX(GW:GW)</f>
        <v>1537.03108</v>
      </c>
      <c r="GY4" s="5">
        <f t="shared" ref="GY4:GY67" si="18">GW4/GX4</f>
        <v>0.71590848377639826</v>
      </c>
    </row>
    <row r="5" spans="1:207" x14ac:dyDescent="0.35">
      <c r="A5" s="108" t="s">
        <v>141</v>
      </c>
      <c r="B5" s="109">
        <v>30000</v>
      </c>
      <c r="D5" s="84" t="s">
        <v>146</v>
      </c>
      <c r="E5" s="84">
        <v>83000</v>
      </c>
      <c r="F5" s="13"/>
      <c r="I5" s="84" t="s">
        <v>147</v>
      </c>
      <c r="J5" s="84">
        <v>14378.2</v>
      </c>
      <c r="L5" s="84" t="s">
        <v>200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H5" s="5">
        <v>11664.808660000001</v>
      </c>
      <c r="GI5" s="272">
        <v>1148.319741</v>
      </c>
      <c r="GK5" s="35">
        <v>0.25700000000000001</v>
      </c>
      <c r="GL5" s="33">
        <v>0.84</v>
      </c>
      <c r="GM5" s="5">
        <f t="shared" si="14"/>
        <v>2618.1493815899998</v>
      </c>
      <c r="GN5" s="5">
        <v>-2618.1493815899998</v>
      </c>
      <c r="GO5" s="5">
        <f t="shared" si="15"/>
        <v>1100.3735904199998</v>
      </c>
      <c r="GP5" s="5">
        <f t="shared" si="16"/>
        <v>0.73736650938171278</v>
      </c>
      <c r="GR5" s="272">
        <v>11188.3171</v>
      </c>
      <c r="GS5" s="272">
        <v>1295.2330689999999</v>
      </c>
      <c r="GV5" s="272">
        <v>3776.590956</v>
      </c>
      <c r="GW5" s="272">
        <v>1100.3735899999999</v>
      </c>
      <c r="GX5" s="5">
        <f t="shared" si="17"/>
        <v>1537.03108</v>
      </c>
      <c r="GY5" s="5">
        <f t="shared" si="18"/>
        <v>0.71590848377639826</v>
      </c>
    </row>
    <row r="6" spans="1:207" x14ac:dyDescent="0.35">
      <c r="A6" s="82" t="s">
        <v>144</v>
      </c>
      <c r="B6" s="83">
        <v>14378.2</v>
      </c>
      <c r="D6" s="84" t="s">
        <v>195</v>
      </c>
      <c r="E6" s="84">
        <v>2300</v>
      </c>
      <c r="F6" s="13"/>
      <c r="I6" s="84" t="s">
        <v>156</v>
      </c>
      <c r="J6" s="84">
        <v>646</v>
      </c>
      <c r="L6" s="84" t="s">
        <v>192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H6" s="5">
        <v>12228.81681</v>
      </c>
      <c r="GI6" s="272">
        <v>1097.602844</v>
      </c>
      <c r="GK6" s="35">
        <v>0.25700000000000001</v>
      </c>
      <c r="GL6" s="33">
        <v>0.84</v>
      </c>
      <c r="GM6" s="5">
        <f t="shared" si="14"/>
        <v>2618.1493815899998</v>
      </c>
      <c r="GN6" s="5">
        <v>-2618.1493815899998</v>
      </c>
      <c r="GO6" s="5">
        <f t="shared" si="15"/>
        <v>1100.3735904199998</v>
      </c>
      <c r="GP6" s="5">
        <f t="shared" si="16"/>
        <v>0.73736650938171278</v>
      </c>
      <c r="GR6" s="272">
        <v>11379.20861</v>
      </c>
      <c r="GS6" s="272">
        <v>1219.370615</v>
      </c>
      <c r="GV6" s="272">
        <v>3776.590956</v>
      </c>
      <c r="GW6" s="272">
        <v>1100.3735899999999</v>
      </c>
      <c r="GX6" s="5">
        <f t="shared" si="17"/>
        <v>1537.03108</v>
      </c>
      <c r="GY6" s="5">
        <f t="shared" si="18"/>
        <v>0.71590848377639826</v>
      </c>
    </row>
    <row r="7" spans="1:207" ht="15" customHeight="1" x14ac:dyDescent="0.35">
      <c r="A7" s="108" t="s">
        <v>145</v>
      </c>
      <c r="B7" s="109">
        <v>9659.9</v>
      </c>
      <c r="D7" s="84" t="s">
        <v>196</v>
      </c>
      <c r="E7" s="84">
        <v>500</v>
      </c>
      <c r="F7" s="13"/>
      <c r="I7" s="84" t="s">
        <v>261</v>
      </c>
      <c r="J7" s="84">
        <v>1607</v>
      </c>
      <c r="L7" s="84" t="s">
        <v>201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H7" s="5">
        <v>12302.1363</v>
      </c>
      <c r="GI7" s="272">
        <v>1069.2209419999999</v>
      </c>
      <c r="GK7" s="35">
        <v>0.25700000000000001</v>
      </c>
      <c r="GL7" s="33">
        <v>0.84</v>
      </c>
      <c r="GM7" s="5">
        <f t="shared" si="14"/>
        <v>2618.1493815899998</v>
      </c>
      <c r="GN7" s="5">
        <v>-2618.1493815899998</v>
      </c>
      <c r="GO7" s="5">
        <f t="shared" si="15"/>
        <v>1100.3735904199998</v>
      </c>
      <c r="GP7" s="5">
        <f t="shared" si="16"/>
        <v>0.73736650938171278</v>
      </c>
      <c r="GR7" s="272">
        <v>11664.808660000001</v>
      </c>
      <c r="GS7" s="272">
        <v>1148.319741</v>
      </c>
      <c r="GV7" s="272">
        <v>3776.590956</v>
      </c>
      <c r="GW7" s="272">
        <v>1100.3735899999999</v>
      </c>
      <c r="GX7" s="5">
        <f t="shared" si="17"/>
        <v>1537.03108</v>
      </c>
      <c r="GY7" s="5">
        <f t="shared" si="18"/>
        <v>0.71590848377639826</v>
      </c>
    </row>
    <row r="8" spans="1:207" x14ac:dyDescent="0.35">
      <c r="A8" s="82" t="s">
        <v>157</v>
      </c>
      <c r="B8" s="83">
        <v>11643.6</v>
      </c>
      <c r="D8" s="84" t="s">
        <v>152</v>
      </c>
      <c r="E8" s="84">
        <v>4805</v>
      </c>
      <c r="F8" s="13"/>
      <c r="I8" s="84" t="s">
        <v>262</v>
      </c>
      <c r="J8" s="84">
        <v>508.3</v>
      </c>
      <c r="L8" s="84" t="s">
        <v>203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H8" s="5">
        <v>11503.817999999999</v>
      </c>
      <c r="GI8" s="272">
        <v>1034.4001599999999</v>
      </c>
      <c r="GK8" s="35">
        <v>0.25700000000000001</v>
      </c>
      <c r="GL8" s="33">
        <v>0.84</v>
      </c>
      <c r="GM8" s="5">
        <f t="shared" si="14"/>
        <v>2618.1493815899998</v>
      </c>
      <c r="GN8" s="5">
        <v>-2618.1493815899998</v>
      </c>
      <c r="GO8" s="5">
        <f t="shared" si="15"/>
        <v>1100.3735904199998</v>
      </c>
      <c r="GP8" s="5">
        <f t="shared" si="16"/>
        <v>0.73736650938171278</v>
      </c>
      <c r="GR8" s="272">
        <v>12228.81681</v>
      </c>
      <c r="GS8" s="272">
        <v>1097.602844</v>
      </c>
      <c r="GV8" s="272">
        <v>3776.590956</v>
      </c>
      <c r="GW8" s="272">
        <v>1100.3735899999999</v>
      </c>
      <c r="GX8" s="5">
        <f t="shared" si="17"/>
        <v>1537.03108</v>
      </c>
      <c r="GY8" s="5">
        <f t="shared" si="18"/>
        <v>0.71590848377639826</v>
      </c>
    </row>
    <row r="9" spans="1:207" x14ac:dyDescent="0.35">
      <c r="A9" s="108" t="s">
        <v>156</v>
      </c>
      <c r="B9" s="109">
        <v>0</v>
      </c>
      <c r="D9" s="84" t="s">
        <v>164</v>
      </c>
      <c r="E9" s="84">
        <v>2462.66</v>
      </c>
      <c r="F9" s="13"/>
      <c r="I9" s="84" t="s">
        <v>263</v>
      </c>
      <c r="J9" s="84">
        <v>3135.5</v>
      </c>
      <c r="L9" s="84" t="s">
        <v>264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H9" s="5">
        <v>9322.5864500000007</v>
      </c>
      <c r="GI9" s="272">
        <v>1038.8147759999999</v>
      </c>
      <c r="GK9" s="35">
        <v>0.25700000000000001</v>
      </c>
      <c r="GL9" s="33">
        <v>0.84</v>
      </c>
      <c r="GM9" s="5">
        <f t="shared" si="14"/>
        <v>2618.1493815899998</v>
      </c>
      <c r="GN9" s="5">
        <v>-2618.1493815899998</v>
      </c>
      <c r="GO9" s="5">
        <f t="shared" si="15"/>
        <v>1100.3735904199998</v>
      </c>
      <c r="GP9" s="5">
        <f t="shared" si="16"/>
        <v>0.73736650938171278</v>
      </c>
      <c r="GR9" s="272">
        <v>12302.1363</v>
      </c>
      <c r="GS9" s="272">
        <v>1069.2209419999999</v>
      </c>
      <c r="GV9" s="272">
        <v>3776.590956</v>
      </c>
      <c r="GW9" s="272">
        <v>1100.3735899999999</v>
      </c>
      <c r="GX9" s="5">
        <f t="shared" si="17"/>
        <v>1537.03108</v>
      </c>
      <c r="GY9" s="5">
        <f t="shared" si="18"/>
        <v>0.71590848377639826</v>
      </c>
    </row>
    <row r="10" spans="1:207" x14ac:dyDescent="0.35">
      <c r="A10" s="50" t="s">
        <v>165</v>
      </c>
      <c r="B10" s="110">
        <v>2462.66</v>
      </c>
      <c r="D10" s="84" t="s">
        <v>265</v>
      </c>
      <c r="E10" s="84">
        <v>3117.92</v>
      </c>
      <c r="F10" s="13"/>
      <c r="I10" s="84" t="s">
        <v>266</v>
      </c>
      <c r="J10" s="84">
        <v>4613</v>
      </c>
      <c r="L10" s="84" t="s">
        <v>267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H10" s="5">
        <v>7455.5240970000004</v>
      </c>
      <c r="GI10" s="272">
        <v>1038.2045949999999</v>
      </c>
      <c r="GK10" s="35">
        <v>0.25700000000000001</v>
      </c>
      <c r="GL10" s="33">
        <v>0.84</v>
      </c>
      <c r="GM10" s="5">
        <f t="shared" si="14"/>
        <v>2618.1493815899998</v>
      </c>
      <c r="GN10" s="5">
        <v>-2618.1493815899998</v>
      </c>
      <c r="GO10" s="5">
        <f t="shared" si="15"/>
        <v>1100.3735904199998</v>
      </c>
      <c r="GP10" s="5">
        <f t="shared" si="16"/>
        <v>0.73736650938171278</v>
      </c>
      <c r="GR10" s="272">
        <v>11503.817999999999</v>
      </c>
      <c r="GS10" s="272">
        <v>1034.4001599999999</v>
      </c>
      <c r="GV10" s="272">
        <v>3776.590956</v>
      </c>
      <c r="GW10" s="272">
        <v>1100.3735899999999</v>
      </c>
      <c r="GX10" s="5">
        <f t="shared" si="17"/>
        <v>1537.03108</v>
      </c>
      <c r="GY10" s="5">
        <f t="shared" si="18"/>
        <v>0.71590848377639826</v>
      </c>
    </row>
    <row r="11" spans="1:207" x14ac:dyDescent="0.35">
      <c r="A11" s="108" t="s">
        <v>166</v>
      </c>
      <c r="B11" s="109">
        <v>1607</v>
      </c>
      <c r="D11" s="84" t="s">
        <v>268</v>
      </c>
      <c r="E11" s="84">
        <v>11536.3</v>
      </c>
      <c r="F11" s="13"/>
      <c r="I11" s="84" t="s">
        <v>269</v>
      </c>
      <c r="J11" s="84">
        <v>3837</v>
      </c>
      <c r="L11" s="84" t="s">
        <v>270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H11" s="5">
        <v>11070.761469999999</v>
      </c>
      <c r="GI11" s="272">
        <v>1716.0281179999999</v>
      </c>
      <c r="GK11" s="35">
        <v>0.25700000000000001</v>
      </c>
      <c r="GL11" s="33">
        <v>0.84</v>
      </c>
      <c r="GM11" s="5">
        <f t="shared" si="14"/>
        <v>2618.1493815899998</v>
      </c>
      <c r="GN11" s="5">
        <v>-2618.1493815899998</v>
      </c>
      <c r="GO11" s="5">
        <f t="shared" si="15"/>
        <v>1100.3735904199998</v>
      </c>
      <c r="GP11" s="5">
        <f t="shared" si="16"/>
        <v>0.73736650938171278</v>
      </c>
      <c r="GR11" s="272">
        <v>9322.5864500000007</v>
      </c>
      <c r="GS11" s="272">
        <v>1038.8147759999999</v>
      </c>
      <c r="GV11" s="272">
        <v>3776.590956</v>
      </c>
      <c r="GW11" s="272">
        <v>1100.3735899999999</v>
      </c>
      <c r="GX11" s="5">
        <f t="shared" si="17"/>
        <v>1537.03108</v>
      </c>
      <c r="GY11" s="5">
        <f t="shared" si="18"/>
        <v>0.71590848377639826</v>
      </c>
    </row>
    <row r="12" spans="1:207" x14ac:dyDescent="0.35">
      <c r="D12" s="84" t="s">
        <v>271</v>
      </c>
      <c r="E12" s="84">
        <v>3156.57</v>
      </c>
      <c r="F12" s="13"/>
      <c r="I12" s="84" t="s">
        <v>272</v>
      </c>
      <c r="J12" s="84">
        <v>279.8</v>
      </c>
      <c r="L12" s="84" t="s">
        <v>273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H12" s="5">
        <v>17654.000100000001</v>
      </c>
      <c r="GI12" s="272">
        <v>3518.203469</v>
      </c>
      <c r="GK12" s="35">
        <v>0.25700000000000001</v>
      </c>
      <c r="GL12" s="33">
        <v>0.84</v>
      </c>
      <c r="GM12" s="5">
        <f t="shared" si="14"/>
        <v>2618.1493815899998</v>
      </c>
      <c r="GN12" s="5">
        <v>-2618.1493815899998</v>
      </c>
      <c r="GO12" s="5">
        <f t="shared" si="15"/>
        <v>1100.3735904199998</v>
      </c>
      <c r="GP12" s="5">
        <f t="shared" si="16"/>
        <v>0.73736650938171278</v>
      </c>
      <c r="GR12" s="272">
        <v>7455.5240970000004</v>
      </c>
      <c r="GS12" s="272">
        <v>1038.2045949999999</v>
      </c>
      <c r="GV12" s="272">
        <v>3776.590956</v>
      </c>
      <c r="GW12" s="272">
        <v>1100.3735899999999</v>
      </c>
      <c r="GX12" s="5">
        <f t="shared" si="17"/>
        <v>1537.03108</v>
      </c>
      <c r="GY12" s="5">
        <f t="shared" si="18"/>
        <v>0.71590848377639826</v>
      </c>
    </row>
    <row r="13" spans="1:207" x14ac:dyDescent="0.35">
      <c r="D13" s="84" t="s">
        <v>274</v>
      </c>
      <c r="E13" s="84">
        <v>2897.4</v>
      </c>
      <c r="F13" s="13"/>
      <c r="I13" s="84" t="s">
        <v>154</v>
      </c>
      <c r="J13" s="84">
        <v>9659.9</v>
      </c>
      <c r="L13" s="84" t="s">
        <v>275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H13" s="5">
        <v>21855.530790000001</v>
      </c>
      <c r="GI13" s="272">
        <v>5291.8935030000002</v>
      </c>
      <c r="GK13" s="35">
        <v>0.25700000000000001</v>
      </c>
      <c r="GL13" s="33">
        <v>0.84</v>
      </c>
      <c r="GM13" s="5">
        <f t="shared" si="14"/>
        <v>1517.77579117</v>
      </c>
      <c r="GN13" s="5">
        <v>-1517.77579117</v>
      </c>
      <c r="GO13" s="5">
        <f t="shared" si="15"/>
        <v>0</v>
      </c>
      <c r="GP13" s="5">
        <f t="shared" si="16"/>
        <v>0</v>
      </c>
      <c r="GR13" s="272">
        <v>11070.761469999999</v>
      </c>
      <c r="GS13" s="272">
        <v>1716.0281179999999</v>
      </c>
      <c r="GV13" s="272">
        <v>3776.590956</v>
      </c>
      <c r="GW13" s="272">
        <v>1100.3735899999999</v>
      </c>
      <c r="GX13" s="5">
        <f t="shared" si="17"/>
        <v>1537.03108</v>
      </c>
      <c r="GY13" s="5">
        <f t="shared" si="18"/>
        <v>0.71590848377639826</v>
      </c>
    </row>
    <row r="14" spans="1:207" x14ac:dyDescent="0.35">
      <c r="D14" s="84" t="s">
        <v>276</v>
      </c>
      <c r="E14" s="84">
        <v>10447.41</v>
      </c>
      <c r="F14" s="13"/>
      <c r="I14" s="84" t="s">
        <v>210</v>
      </c>
      <c r="J14" s="84">
        <v>12584.9</v>
      </c>
      <c r="L14" s="84" t="s">
        <v>277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H14" s="5">
        <v>24329.671249999999</v>
      </c>
      <c r="GI14" s="272">
        <v>6406.0814950000004</v>
      </c>
      <c r="GK14" s="35">
        <v>0.25700000000000001</v>
      </c>
      <c r="GL14" s="33">
        <v>0.84</v>
      </c>
      <c r="GM14" s="5">
        <f t="shared" si="14"/>
        <v>1517.77579117</v>
      </c>
      <c r="GN14" s="5">
        <v>-1517.77579117</v>
      </c>
      <c r="GO14" s="5">
        <f t="shared" si="15"/>
        <v>0</v>
      </c>
      <c r="GP14" s="5">
        <f t="shared" si="16"/>
        <v>0</v>
      </c>
      <c r="GR14" s="272">
        <v>17654.000100000001</v>
      </c>
      <c r="GS14" s="272">
        <v>3518.203469</v>
      </c>
      <c r="GV14" s="272">
        <v>3776.590956</v>
      </c>
      <c r="GW14" s="272">
        <v>1100.3735899999999</v>
      </c>
      <c r="GX14" s="5">
        <f t="shared" si="17"/>
        <v>1537.03108</v>
      </c>
      <c r="GY14" s="5">
        <f t="shared" si="18"/>
        <v>0.71590848377639826</v>
      </c>
    </row>
    <row r="15" spans="1:207" x14ac:dyDescent="0.35">
      <c r="D15" s="84" t="s">
        <v>278</v>
      </c>
      <c r="E15" s="84">
        <v>10423.35</v>
      </c>
      <c r="F15" s="13"/>
      <c r="I15" s="84" t="s">
        <v>211</v>
      </c>
      <c r="J15" s="84">
        <v>8954</v>
      </c>
      <c r="L15" s="84" t="s">
        <v>279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H15" s="5">
        <v>24980.84604</v>
      </c>
      <c r="GI15" s="272">
        <v>6829.7910769999999</v>
      </c>
      <c r="GK15" s="35">
        <v>0.25700000000000001</v>
      </c>
      <c r="GL15" s="33">
        <v>0.84</v>
      </c>
      <c r="GM15" s="5">
        <f t="shared" si="14"/>
        <v>1517.77579117</v>
      </c>
      <c r="GN15" s="5">
        <v>-1517.77579117</v>
      </c>
      <c r="GO15" s="5">
        <f t="shared" si="15"/>
        <v>0</v>
      </c>
      <c r="GP15" s="5">
        <f t="shared" si="16"/>
        <v>0</v>
      </c>
      <c r="GR15" s="272">
        <v>21855.530790000001</v>
      </c>
      <c r="GS15" s="272">
        <v>5291.8935030000002</v>
      </c>
      <c r="GV15" s="272">
        <v>3776.590956</v>
      </c>
      <c r="GW15" s="272">
        <v>1100.3735899999999</v>
      </c>
      <c r="GX15" s="5">
        <f t="shared" si="17"/>
        <v>1537.03108</v>
      </c>
      <c r="GY15" s="5">
        <f t="shared" si="18"/>
        <v>0.71590848377639826</v>
      </c>
    </row>
    <row r="16" spans="1:207" x14ac:dyDescent="0.35">
      <c r="D16" s="84" t="s">
        <v>280</v>
      </c>
      <c r="E16" s="84">
        <v>3500</v>
      </c>
      <c r="F16" s="13"/>
      <c r="I16" s="84" t="s">
        <v>212</v>
      </c>
      <c r="J16" s="84">
        <v>968</v>
      </c>
      <c r="L16" s="84" t="s">
        <v>193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H16" s="5">
        <v>23893.520280000001</v>
      </c>
      <c r="GI16" s="272">
        <v>6512.1452509999999</v>
      </c>
      <c r="GK16" s="35">
        <v>0.25700000000000001</v>
      </c>
      <c r="GL16" s="33">
        <v>0.84</v>
      </c>
      <c r="GM16" s="5">
        <f t="shared" si="14"/>
        <v>1517.77579117</v>
      </c>
      <c r="GN16" s="5">
        <v>-1517.77579117</v>
      </c>
      <c r="GO16" s="5">
        <f t="shared" si="15"/>
        <v>0</v>
      </c>
      <c r="GP16" s="5">
        <f t="shared" si="16"/>
        <v>0</v>
      </c>
      <c r="GR16" s="272">
        <v>24329.671249999999</v>
      </c>
      <c r="GS16" s="272">
        <v>6406.0814950000004</v>
      </c>
      <c r="GV16" s="272">
        <v>3776.590956</v>
      </c>
      <c r="GW16" s="272">
        <v>1100.3735899999999</v>
      </c>
      <c r="GX16" s="5">
        <f t="shared" si="17"/>
        <v>1537.03108</v>
      </c>
      <c r="GY16" s="5">
        <f t="shared" si="18"/>
        <v>0.71590848377639826</v>
      </c>
    </row>
    <row r="17" spans="4:207" x14ac:dyDescent="0.35">
      <c r="D17" s="84" t="s">
        <v>190</v>
      </c>
      <c r="E17" s="84">
        <v>30000</v>
      </c>
      <c r="F17" s="13"/>
      <c r="I17" s="84" t="s">
        <v>213</v>
      </c>
      <c r="J17" s="84">
        <v>13478</v>
      </c>
      <c r="L17" s="84" t="s">
        <v>281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H17" s="5">
        <v>21529.503919999999</v>
      </c>
      <c r="GI17" s="272">
        <v>5504.812801</v>
      </c>
      <c r="GK17" s="35">
        <v>0.25700000000000001</v>
      </c>
      <c r="GL17" s="33">
        <v>0.84</v>
      </c>
      <c r="GM17" s="5">
        <f t="shared" si="14"/>
        <v>1517.77579117</v>
      </c>
      <c r="GN17" s="5">
        <v>-1517.77579117</v>
      </c>
      <c r="GO17" s="5">
        <f t="shared" si="15"/>
        <v>0</v>
      </c>
      <c r="GP17" s="5">
        <f t="shared" si="16"/>
        <v>0</v>
      </c>
      <c r="GR17" s="272">
        <v>24980.84604</v>
      </c>
      <c r="GS17" s="272">
        <v>6829.7910769999999</v>
      </c>
      <c r="GV17" s="272">
        <v>3776.590956</v>
      </c>
      <c r="GW17" s="272">
        <v>1100.3735899999999</v>
      </c>
      <c r="GX17" s="5">
        <f t="shared" si="17"/>
        <v>1537.03108</v>
      </c>
      <c r="GY17" s="5">
        <f t="shared" si="18"/>
        <v>0.71590848377639826</v>
      </c>
    </row>
    <row r="18" spans="4:207" x14ac:dyDescent="0.35">
      <c r="D18" s="84" t="s">
        <v>206</v>
      </c>
      <c r="E18" s="84">
        <v>37999.68</v>
      </c>
      <c r="F18" s="13"/>
      <c r="L18" s="84" t="s">
        <v>282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H18" s="5">
        <v>16552.667229999999</v>
      </c>
      <c r="GI18" s="272">
        <v>3977.0912279999998</v>
      </c>
      <c r="GK18" s="35">
        <v>0.25700000000000001</v>
      </c>
      <c r="GL18" s="33">
        <v>0.84</v>
      </c>
      <c r="GM18" s="5">
        <f t="shared" si="14"/>
        <v>1517.77579117</v>
      </c>
      <c r="GN18" s="5">
        <v>-1517.77579117</v>
      </c>
      <c r="GO18" s="5">
        <f t="shared" si="15"/>
        <v>0</v>
      </c>
      <c r="GP18" s="5">
        <f t="shared" si="16"/>
        <v>0</v>
      </c>
      <c r="GR18" s="272">
        <v>23893.520280000001</v>
      </c>
      <c r="GS18" s="272">
        <v>6512.1452509999999</v>
      </c>
      <c r="GV18" s="272">
        <v>3776.590956</v>
      </c>
      <c r="GW18" s="272">
        <v>1100.3735899999999</v>
      </c>
      <c r="GX18" s="5">
        <f t="shared" si="17"/>
        <v>1537.03108</v>
      </c>
      <c r="GY18" s="5">
        <f t="shared" si="18"/>
        <v>0.71590848377639826</v>
      </c>
    </row>
    <row r="19" spans="4:207" x14ac:dyDescent="0.35">
      <c r="D19" s="84" t="s">
        <v>207</v>
      </c>
      <c r="E19" s="84">
        <v>37999.68</v>
      </c>
      <c r="F19" s="13"/>
      <c r="L19" s="84" t="s">
        <v>283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H19" s="5">
        <v>8563.5051089999997</v>
      </c>
      <c r="GI19" s="272">
        <v>2359.0792040000001</v>
      </c>
      <c r="GK19" s="35">
        <v>0.25700000000000001</v>
      </c>
      <c r="GL19" s="33">
        <v>0.84</v>
      </c>
      <c r="GM19" s="5">
        <f t="shared" si="14"/>
        <v>1517.77579117</v>
      </c>
      <c r="GN19" s="5">
        <v>-1517.77579117</v>
      </c>
      <c r="GO19" s="5">
        <f t="shared" si="15"/>
        <v>0</v>
      </c>
      <c r="GP19" s="5">
        <f t="shared" si="16"/>
        <v>0</v>
      </c>
      <c r="GR19" s="272">
        <v>21529.503919999999</v>
      </c>
      <c r="GS19" s="272">
        <v>5504.812801</v>
      </c>
      <c r="GV19" s="272">
        <v>3776.590956</v>
      </c>
      <c r="GW19" s="272">
        <v>1100.3735899999999</v>
      </c>
      <c r="GX19" s="5">
        <f t="shared" si="17"/>
        <v>1537.03108</v>
      </c>
      <c r="GY19" s="5">
        <f t="shared" si="18"/>
        <v>0.71590848377639826</v>
      </c>
    </row>
    <row r="20" spans="4:207" x14ac:dyDescent="0.35">
      <c r="D20" s="84" t="s">
        <v>205</v>
      </c>
      <c r="E20" s="84">
        <v>32600</v>
      </c>
      <c r="F20" s="13"/>
      <c r="L20" s="84" t="s">
        <v>284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H20" s="5">
        <v>6041.0901620000004</v>
      </c>
      <c r="GI20" s="272">
        <v>1396.288912</v>
      </c>
      <c r="GK20" s="35">
        <v>0.25700000000000001</v>
      </c>
      <c r="GL20" s="33">
        <v>0.84</v>
      </c>
      <c r="GM20" s="5">
        <f t="shared" si="14"/>
        <v>2618.1493815899998</v>
      </c>
      <c r="GN20" s="5">
        <v>-2618.1493815899998</v>
      </c>
      <c r="GO20" s="5">
        <f t="shared" si="15"/>
        <v>1100.3735904199998</v>
      </c>
      <c r="GP20" s="5">
        <f t="shared" si="16"/>
        <v>0.73736650938171278</v>
      </c>
      <c r="GR20" s="272">
        <v>16552.667229999999</v>
      </c>
      <c r="GS20" s="272">
        <v>3977.0912279999998</v>
      </c>
      <c r="GV20" s="272">
        <v>3776.590956</v>
      </c>
      <c r="GW20" s="272">
        <v>1100.3735899999999</v>
      </c>
      <c r="GX20" s="5">
        <f t="shared" si="17"/>
        <v>1537.03108</v>
      </c>
      <c r="GY20" s="5">
        <f t="shared" si="18"/>
        <v>0.71590848377639826</v>
      </c>
    </row>
    <row r="21" spans="4:207" x14ac:dyDescent="0.35">
      <c r="D21" s="84" t="s">
        <v>285</v>
      </c>
      <c r="E21" s="84">
        <v>1100.37359042</v>
      </c>
      <c r="F21" s="13"/>
      <c r="L21" s="84" t="s">
        <v>286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H21" s="5">
        <v>5887.6226399999996</v>
      </c>
      <c r="GI21" s="272">
        <v>1465.3290649999999</v>
      </c>
      <c r="GK21" s="35">
        <v>0.25700000000000001</v>
      </c>
      <c r="GL21" s="33">
        <v>0.84</v>
      </c>
      <c r="GM21" s="5">
        <f t="shared" si="14"/>
        <v>2618.1493815899998</v>
      </c>
      <c r="GN21" s="5">
        <v>-2618.1493815899998</v>
      </c>
      <c r="GO21" s="5">
        <f t="shared" si="15"/>
        <v>1100.3735904199998</v>
      </c>
      <c r="GP21" s="5">
        <f t="shared" si="16"/>
        <v>0.73736650938171278</v>
      </c>
      <c r="GR21" s="272">
        <v>8563.5051089999997</v>
      </c>
      <c r="GS21" s="272">
        <v>2359.0792040000001</v>
      </c>
      <c r="GV21" s="272">
        <v>3776.590956</v>
      </c>
      <c r="GW21" s="272">
        <v>1100.3735899999999</v>
      </c>
      <c r="GX21" s="5">
        <f t="shared" si="17"/>
        <v>1537.03108</v>
      </c>
      <c r="GY21" s="5">
        <f t="shared" si="18"/>
        <v>0.71590848377639826</v>
      </c>
    </row>
    <row r="22" spans="4:207" x14ac:dyDescent="0.35">
      <c r="D22" s="84" t="s">
        <v>287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H22" s="5">
        <v>5945.5718580000002</v>
      </c>
      <c r="GI22" s="272">
        <v>1508.253706</v>
      </c>
      <c r="GK22" s="35">
        <v>0.25700000000000001</v>
      </c>
      <c r="GL22" s="33">
        <v>0.84</v>
      </c>
      <c r="GM22" s="5">
        <f t="shared" si="14"/>
        <v>2618.1493815899998</v>
      </c>
      <c r="GN22" s="5">
        <v>-2618.1493815899998</v>
      </c>
      <c r="GO22" s="5">
        <f t="shared" si="15"/>
        <v>1100.3735904199998</v>
      </c>
      <c r="GP22" s="5">
        <f t="shared" si="16"/>
        <v>0.73736650938171278</v>
      </c>
      <c r="GR22" s="272">
        <v>6041.0901620000004</v>
      </c>
      <c r="GS22" s="272">
        <v>1396.288912</v>
      </c>
      <c r="GV22" s="272">
        <v>3776.590956</v>
      </c>
      <c r="GW22" s="272">
        <v>1100.3735899999999</v>
      </c>
      <c r="GX22" s="5">
        <f t="shared" si="17"/>
        <v>1537.03108</v>
      </c>
      <c r="GY22" s="5">
        <f t="shared" si="18"/>
        <v>0.71590848377639826</v>
      </c>
    </row>
    <row r="23" spans="4:207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H23" s="5">
        <v>6146.2824570000002</v>
      </c>
      <c r="GI23" s="272">
        <v>1535.355881</v>
      </c>
      <c r="GK23" s="35">
        <v>0.25700000000000001</v>
      </c>
      <c r="GL23" s="33">
        <v>0.84</v>
      </c>
      <c r="GM23" s="5">
        <f t="shared" si="14"/>
        <v>2618.1493815899998</v>
      </c>
      <c r="GN23" s="5">
        <v>-2618.1493815899998</v>
      </c>
      <c r="GO23" s="5">
        <f t="shared" si="15"/>
        <v>1100.3735904199998</v>
      </c>
      <c r="GP23" s="5">
        <f t="shared" si="16"/>
        <v>0.73736650938171278</v>
      </c>
      <c r="GR23" s="272">
        <v>5887.6226399999996</v>
      </c>
      <c r="GS23" s="272">
        <v>1465.3290649999999</v>
      </c>
      <c r="GV23" s="272">
        <v>3776.590956</v>
      </c>
      <c r="GW23" s="272">
        <v>1100.3735899999999</v>
      </c>
      <c r="GX23" s="5">
        <f t="shared" si="17"/>
        <v>1537.03108</v>
      </c>
      <c r="GY23" s="5">
        <f t="shared" si="18"/>
        <v>0.71590848377639826</v>
      </c>
    </row>
    <row r="24" spans="4:207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H24" s="5">
        <v>6571.3689420000001</v>
      </c>
      <c r="GI24" s="272">
        <v>1480.5354749999999</v>
      </c>
      <c r="GK24" s="35">
        <v>0.25700000000000001</v>
      </c>
      <c r="GL24" s="33">
        <v>0.84</v>
      </c>
      <c r="GM24" s="5">
        <f t="shared" si="14"/>
        <v>2618.1493815899998</v>
      </c>
      <c r="GN24" s="5">
        <v>-2618.1493815899998</v>
      </c>
      <c r="GO24" s="5">
        <f t="shared" si="15"/>
        <v>1100.3735904199998</v>
      </c>
      <c r="GP24" s="5">
        <f t="shared" si="16"/>
        <v>0.73736650938171278</v>
      </c>
      <c r="GR24" s="272">
        <v>5945.5718580000002</v>
      </c>
      <c r="GS24" s="272">
        <v>1508.253706</v>
      </c>
      <c r="GV24" s="272">
        <v>3776.590956</v>
      </c>
      <c r="GW24" s="272">
        <v>1100.3735899999999</v>
      </c>
      <c r="GX24" s="5">
        <f t="shared" si="17"/>
        <v>1537.03108</v>
      </c>
      <c r="GY24" s="5">
        <f t="shared" si="18"/>
        <v>0.71590848377639826</v>
      </c>
    </row>
    <row r="25" spans="4:207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H25" s="5">
        <v>6957.9151789999996</v>
      </c>
      <c r="GI25" s="272">
        <v>1406.8766900000001</v>
      </c>
      <c r="GK25" s="35">
        <v>0.25700000000000001</v>
      </c>
      <c r="GL25" s="33">
        <v>0.84</v>
      </c>
      <c r="GM25" s="5">
        <f t="shared" si="14"/>
        <v>2618.1493815899998</v>
      </c>
      <c r="GN25" s="5">
        <v>-2618.1493815899998</v>
      </c>
      <c r="GO25" s="5">
        <f t="shared" si="15"/>
        <v>1100.3735904199998</v>
      </c>
      <c r="GP25" s="5">
        <f t="shared" si="16"/>
        <v>0.73736650938171278</v>
      </c>
      <c r="GR25" s="272">
        <v>6146.2824570000002</v>
      </c>
      <c r="GS25" s="272">
        <v>1535.355881</v>
      </c>
      <c r="GV25" s="272">
        <v>3776.590956</v>
      </c>
      <c r="GW25" s="272">
        <v>1100.3735899999999</v>
      </c>
      <c r="GX25" s="5">
        <f t="shared" si="17"/>
        <v>1537.03108</v>
      </c>
      <c r="GY25" s="5">
        <f t="shared" si="18"/>
        <v>0.71590848377639826</v>
      </c>
    </row>
    <row r="26" spans="4:207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H26" s="5">
        <v>7269.6491679999999</v>
      </c>
      <c r="GI26" s="272">
        <v>1319.4264519999999</v>
      </c>
      <c r="GK26" s="35">
        <v>0.25700000000000001</v>
      </c>
      <c r="GL26" s="33">
        <v>0.84</v>
      </c>
      <c r="GM26" s="5">
        <f t="shared" si="14"/>
        <v>2618.1493815899998</v>
      </c>
      <c r="GN26" s="5">
        <v>-2618.1493815899998</v>
      </c>
      <c r="GO26" s="5">
        <f t="shared" si="15"/>
        <v>1100.3735904199998</v>
      </c>
      <c r="GP26" s="5">
        <f t="shared" si="16"/>
        <v>0.73736650938171278</v>
      </c>
      <c r="GR26" s="272">
        <v>6571.3689420000001</v>
      </c>
      <c r="GS26" s="272">
        <v>1480.5354749999999</v>
      </c>
      <c r="GV26" s="272">
        <v>3776.590956</v>
      </c>
      <c r="GW26" s="272">
        <v>1100.3735899999999</v>
      </c>
      <c r="GX26" s="5">
        <f t="shared" si="17"/>
        <v>1537.03108</v>
      </c>
      <c r="GY26" s="5">
        <f t="shared" si="18"/>
        <v>0.71590848377639826</v>
      </c>
    </row>
    <row r="27" spans="4:207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H27" s="5">
        <v>7015.877168</v>
      </c>
      <c r="GI27" s="272">
        <v>1240.171458</v>
      </c>
      <c r="GK27" s="35">
        <v>0.25700000000000001</v>
      </c>
      <c r="GL27" s="33">
        <v>0.84</v>
      </c>
      <c r="GM27" s="5">
        <f t="shared" si="14"/>
        <v>2710.9560965000001</v>
      </c>
      <c r="GN27" s="5">
        <v>-2710.9560965000001</v>
      </c>
      <c r="GO27" s="5">
        <f t="shared" si="15"/>
        <v>1193.18030533</v>
      </c>
      <c r="GP27" s="5">
        <f t="shared" si="16"/>
        <v>0.79955680912732074</v>
      </c>
      <c r="GR27" s="272">
        <v>6957.9151789999996</v>
      </c>
      <c r="GS27" s="272">
        <v>1406.8766900000001</v>
      </c>
      <c r="GV27" s="272">
        <v>3776.590956</v>
      </c>
      <c r="GW27" s="272">
        <v>1193.1803050000001</v>
      </c>
      <c r="GX27" s="5">
        <f t="shared" si="17"/>
        <v>1537.03108</v>
      </c>
      <c r="GY27" s="5">
        <f t="shared" si="18"/>
        <v>0.77628899020051056</v>
      </c>
    </row>
    <row r="28" spans="4:207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H28" s="5">
        <v>6657.6699470000003</v>
      </c>
      <c r="GI28" s="272">
        <v>1148.8398420000001</v>
      </c>
      <c r="GK28" s="35">
        <v>0.25700000000000001</v>
      </c>
      <c r="GL28" s="33">
        <v>0.84</v>
      </c>
      <c r="GM28" s="5">
        <f t="shared" si="14"/>
        <v>2710.9560965000001</v>
      </c>
      <c r="GN28" s="5">
        <v>-2710.9560965000001</v>
      </c>
      <c r="GO28" s="5">
        <f t="shared" si="15"/>
        <v>1193.18030533</v>
      </c>
      <c r="GP28" s="5">
        <f t="shared" si="16"/>
        <v>0.79955680912732074</v>
      </c>
      <c r="GR28" s="272">
        <v>7269.6491679999999</v>
      </c>
      <c r="GS28" s="272">
        <v>1319.4264519999999</v>
      </c>
      <c r="GV28" s="272">
        <v>3776.590956</v>
      </c>
      <c r="GW28" s="272">
        <v>1193.1803050000001</v>
      </c>
      <c r="GX28" s="5">
        <f t="shared" si="17"/>
        <v>1537.03108</v>
      </c>
      <c r="GY28" s="5">
        <f t="shared" si="18"/>
        <v>0.77628899020051056</v>
      </c>
    </row>
    <row r="29" spans="4:207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H29" s="5">
        <v>6235.2840969999997</v>
      </c>
      <c r="GI29" s="272">
        <v>1068.16866</v>
      </c>
      <c r="GK29" s="35">
        <v>0.25700000000000001</v>
      </c>
      <c r="GL29" s="33">
        <v>0.84</v>
      </c>
      <c r="GM29" s="5">
        <f t="shared" si="14"/>
        <v>2710.9560965000001</v>
      </c>
      <c r="GN29" s="5">
        <v>-2710.9560965000001</v>
      </c>
      <c r="GO29" s="5">
        <f t="shared" si="15"/>
        <v>1193.18030533</v>
      </c>
      <c r="GP29" s="5">
        <f t="shared" si="16"/>
        <v>0.79955680912732074</v>
      </c>
      <c r="GR29" s="272">
        <v>7015.877168</v>
      </c>
      <c r="GS29" s="272">
        <v>1240.171458</v>
      </c>
      <c r="GV29" s="272">
        <v>3776.590956</v>
      </c>
      <c r="GW29" s="272">
        <v>1193.1803050000001</v>
      </c>
      <c r="GX29" s="5">
        <f t="shared" si="17"/>
        <v>1537.03108</v>
      </c>
      <c r="GY29" s="5">
        <f t="shared" si="18"/>
        <v>0.77628899020051056</v>
      </c>
    </row>
    <row r="30" spans="4:207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H30" s="5">
        <v>5922.4553239999996</v>
      </c>
      <c r="GI30" s="272">
        <v>1000.483101</v>
      </c>
      <c r="GK30" s="35">
        <v>0.25700000000000001</v>
      </c>
      <c r="GL30" s="33">
        <v>0.84</v>
      </c>
      <c r="GM30" s="5">
        <f t="shared" si="14"/>
        <v>2710.9560965000001</v>
      </c>
      <c r="GN30" s="5">
        <v>-2710.9560965000001</v>
      </c>
      <c r="GO30" s="5">
        <f t="shared" si="15"/>
        <v>1193.18030533</v>
      </c>
      <c r="GP30" s="5">
        <f t="shared" si="16"/>
        <v>0.79955680912732074</v>
      </c>
      <c r="GR30" s="272">
        <v>6657.6699470000003</v>
      </c>
      <c r="GS30" s="272">
        <v>1148.8398420000001</v>
      </c>
      <c r="GV30" s="272">
        <v>3776.590956</v>
      </c>
      <c r="GW30" s="272">
        <v>1193.1803050000001</v>
      </c>
      <c r="GX30" s="5">
        <f t="shared" si="17"/>
        <v>1537.03108</v>
      </c>
      <c r="GY30" s="5">
        <f t="shared" si="18"/>
        <v>0.77628899020051056</v>
      </c>
    </row>
    <row r="31" spans="4:207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H31" s="5">
        <v>5629.3383800000001</v>
      </c>
      <c r="GI31" s="272">
        <v>923.51061319999997</v>
      </c>
      <c r="GK31" s="35">
        <v>0.25700000000000001</v>
      </c>
      <c r="GL31" s="33">
        <v>0.84</v>
      </c>
      <c r="GM31" s="5">
        <f t="shared" si="14"/>
        <v>2710.9560965000001</v>
      </c>
      <c r="GN31" s="5">
        <v>-2710.9560965000001</v>
      </c>
      <c r="GO31" s="5">
        <f t="shared" si="15"/>
        <v>1193.18030533</v>
      </c>
      <c r="GP31" s="5">
        <f t="shared" si="16"/>
        <v>0.79955680912732074</v>
      </c>
      <c r="GR31" s="272">
        <v>6235.2840969999997</v>
      </c>
      <c r="GS31" s="272">
        <v>1068.16866</v>
      </c>
      <c r="GV31" s="272">
        <v>3776.590956</v>
      </c>
      <c r="GW31" s="272">
        <v>1193.1803050000001</v>
      </c>
      <c r="GX31" s="5">
        <f t="shared" si="17"/>
        <v>1537.03108</v>
      </c>
      <c r="GY31" s="5">
        <f t="shared" si="18"/>
        <v>0.77628899020051056</v>
      </c>
    </row>
    <row r="32" spans="4:207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H32" s="5">
        <v>5083.9085139999997</v>
      </c>
      <c r="GI32" s="272">
        <v>891.18580329999998</v>
      </c>
      <c r="GK32" s="35">
        <v>0.25700000000000001</v>
      </c>
      <c r="GL32" s="33">
        <v>0.84</v>
      </c>
      <c r="GM32" s="5">
        <f t="shared" si="14"/>
        <v>2710.9560965000001</v>
      </c>
      <c r="GN32" s="5">
        <v>-2710.9560965000001</v>
      </c>
      <c r="GO32" s="5">
        <f t="shared" si="15"/>
        <v>1193.18030533</v>
      </c>
      <c r="GP32" s="5">
        <f t="shared" si="16"/>
        <v>0.79955680912732074</v>
      </c>
      <c r="GR32" s="272">
        <v>5922.4553239999996</v>
      </c>
      <c r="GS32" s="272">
        <v>1000.483101</v>
      </c>
      <c r="GV32" s="272">
        <v>3776.590956</v>
      </c>
      <c r="GW32" s="272">
        <v>1193.1803050000001</v>
      </c>
      <c r="GX32" s="5">
        <f t="shared" si="17"/>
        <v>1537.03108</v>
      </c>
      <c r="GY32" s="5">
        <f t="shared" si="18"/>
        <v>0.77628899020051056</v>
      </c>
    </row>
    <row r="33" spans="16:207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H33" s="5">
        <v>4379.7500899999995</v>
      </c>
      <c r="GI33" s="272">
        <v>916.97150929999998</v>
      </c>
      <c r="GK33" s="35">
        <v>0.25700000000000001</v>
      </c>
      <c r="GL33" s="33">
        <v>0.84</v>
      </c>
      <c r="GM33" s="5">
        <f t="shared" si="14"/>
        <v>2710.9560965000001</v>
      </c>
      <c r="GN33" s="5">
        <v>-2710.9560965000001</v>
      </c>
      <c r="GO33" s="5">
        <f t="shared" si="15"/>
        <v>1193.18030533</v>
      </c>
      <c r="GP33" s="5">
        <f t="shared" si="16"/>
        <v>0.79955680912732074</v>
      </c>
      <c r="GR33" s="272">
        <v>5629.3383800000001</v>
      </c>
      <c r="GS33" s="272">
        <v>923.51061319999997</v>
      </c>
      <c r="GV33" s="272">
        <v>3776.590956</v>
      </c>
      <c r="GW33" s="272">
        <v>1193.1803050000001</v>
      </c>
      <c r="GX33" s="5">
        <f t="shared" si="17"/>
        <v>1537.03108</v>
      </c>
      <c r="GY33" s="5">
        <f t="shared" si="18"/>
        <v>0.77628899020051056</v>
      </c>
    </row>
    <row r="34" spans="16:207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H34" s="5">
        <v>4461.4410610000004</v>
      </c>
      <c r="GI34" s="272">
        <v>955.51367830000004</v>
      </c>
      <c r="GK34" s="35">
        <v>0.25700000000000001</v>
      </c>
      <c r="GL34" s="33">
        <v>0.84</v>
      </c>
      <c r="GM34" s="5">
        <f t="shared" si="14"/>
        <v>2710.9560965000001</v>
      </c>
      <c r="GN34" s="5">
        <v>-2710.9560965000001</v>
      </c>
      <c r="GO34" s="5">
        <f t="shared" si="15"/>
        <v>1193.18030533</v>
      </c>
      <c r="GP34" s="5">
        <f t="shared" si="16"/>
        <v>0.79955680912732074</v>
      </c>
      <c r="GR34" s="272">
        <v>5083.9085139999997</v>
      </c>
      <c r="GS34" s="272">
        <v>891.18580329999998</v>
      </c>
      <c r="GV34" s="272">
        <v>3776.590956</v>
      </c>
      <c r="GW34" s="272">
        <v>1193.1803050000001</v>
      </c>
      <c r="GX34" s="5">
        <f t="shared" si="17"/>
        <v>1537.03108</v>
      </c>
      <c r="GY34" s="5">
        <f t="shared" si="18"/>
        <v>0.77628899020051056</v>
      </c>
    </row>
    <row r="35" spans="16:207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H35" s="5">
        <v>8092.7395130000004</v>
      </c>
      <c r="GI35" s="272">
        <v>1626.2691830000001</v>
      </c>
      <c r="GK35" s="35">
        <v>0.25700000000000001</v>
      </c>
      <c r="GL35" s="33">
        <v>0.84</v>
      </c>
      <c r="GM35" s="5">
        <f t="shared" si="14"/>
        <v>2710.9560965000001</v>
      </c>
      <c r="GN35" s="5">
        <v>-2710.9560965000001</v>
      </c>
      <c r="GO35" s="5">
        <f t="shared" si="15"/>
        <v>1193.18030533</v>
      </c>
      <c r="GP35" s="5">
        <f t="shared" si="16"/>
        <v>0.79955680912732074</v>
      </c>
      <c r="GR35" s="272">
        <v>4379.7500899999995</v>
      </c>
      <c r="GS35" s="272">
        <v>916.97150929999998</v>
      </c>
      <c r="GV35" s="272">
        <v>3776.590956</v>
      </c>
      <c r="GW35" s="272">
        <v>1193.1803050000001</v>
      </c>
      <c r="GX35" s="5">
        <f t="shared" si="17"/>
        <v>1537.03108</v>
      </c>
      <c r="GY35" s="5">
        <f t="shared" si="18"/>
        <v>0.77628899020051056</v>
      </c>
    </row>
    <row r="36" spans="16:207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H36" s="5">
        <v>13819.94887</v>
      </c>
      <c r="GI36" s="272">
        <v>3362.8594079999998</v>
      </c>
      <c r="GK36" s="35">
        <v>0.25700000000000001</v>
      </c>
      <c r="GL36" s="33">
        <v>0.84</v>
      </c>
      <c r="GM36" s="5">
        <f t="shared" si="14"/>
        <v>2710.9560965000001</v>
      </c>
      <c r="GN36" s="5">
        <v>-2710.9560965000001</v>
      </c>
      <c r="GO36" s="5">
        <f t="shared" si="15"/>
        <v>1193.18030533</v>
      </c>
      <c r="GP36" s="5">
        <f t="shared" si="16"/>
        <v>0.79955680912732074</v>
      </c>
      <c r="GR36" s="272">
        <v>4461.4410610000004</v>
      </c>
      <c r="GS36" s="272">
        <v>955.51367830000004</v>
      </c>
      <c r="GV36" s="272">
        <v>3776.590956</v>
      </c>
      <c r="GW36" s="272">
        <v>1193.1803050000001</v>
      </c>
      <c r="GX36" s="5">
        <f t="shared" si="17"/>
        <v>1537.03108</v>
      </c>
      <c r="GY36" s="5">
        <f t="shared" si="18"/>
        <v>0.77628899020051056</v>
      </c>
    </row>
    <row r="37" spans="16:207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H37" s="5">
        <v>17503.44599</v>
      </c>
      <c r="GI37" s="272">
        <v>5007.1944649999996</v>
      </c>
      <c r="GK37" s="35">
        <v>0.25700000000000001</v>
      </c>
      <c r="GL37" s="33">
        <v>0.84</v>
      </c>
      <c r="GM37" s="5">
        <f t="shared" si="14"/>
        <v>2641.1212334900001</v>
      </c>
      <c r="GN37" s="5">
        <v>-2641.1212334900001</v>
      </c>
      <c r="GO37" s="5">
        <f t="shared" si="15"/>
        <v>1123.3454423200001</v>
      </c>
      <c r="GP37" s="5">
        <f t="shared" si="16"/>
        <v>0.75276007607306861</v>
      </c>
      <c r="GR37" s="272">
        <v>8092.7395130000004</v>
      </c>
      <c r="GS37" s="272">
        <v>1626.2691830000001</v>
      </c>
      <c r="GV37" s="272">
        <v>3776.590956</v>
      </c>
      <c r="GW37" s="272">
        <v>1193.1803050000001</v>
      </c>
      <c r="GX37" s="5">
        <f t="shared" si="17"/>
        <v>1537.03108</v>
      </c>
      <c r="GY37" s="5">
        <f t="shared" si="18"/>
        <v>0.77628899020051056</v>
      </c>
    </row>
    <row r="38" spans="16:207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H38" s="5">
        <v>19904.739280000002</v>
      </c>
      <c r="GI38" s="272">
        <v>6083.3553460000003</v>
      </c>
      <c r="GK38" s="35">
        <v>0.25700000000000001</v>
      </c>
      <c r="GL38" s="33">
        <v>0.84</v>
      </c>
      <c r="GM38" s="5">
        <f t="shared" si="14"/>
        <v>1517.77579117</v>
      </c>
      <c r="GN38" s="5">
        <v>-1517.77579117</v>
      </c>
      <c r="GO38" s="5">
        <f t="shared" si="15"/>
        <v>0</v>
      </c>
      <c r="GP38" s="5">
        <f t="shared" si="16"/>
        <v>0</v>
      </c>
      <c r="GR38" s="272">
        <v>13819.94887</v>
      </c>
      <c r="GS38" s="272">
        <v>3362.8594079999998</v>
      </c>
      <c r="GV38" s="272">
        <v>3776.590956</v>
      </c>
      <c r="GW38" s="272">
        <v>1193.1803050000001</v>
      </c>
      <c r="GX38" s="5">
        <f t="shared" si="17"/>
        <v>1537.03108</v>
      </c>
      <c r="GY38" s="5">
        <f t="shared" si="18"/>
        <v>0.77628899020051056</v>
      </c>
    </row>
    <row r="39" spans="16:207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H39" s="5">
        <v>20607.504980000002</v>
      </c>
      <c r="GI39" s="272">
        <v>6456.4725099999996</v>
      </c>
      <c r="GK39" s="35">
        <v>0.25700000000000001</v>
      </c>
      <c r="GL39" s="33">
        <v>0.84</v>
      </c>
      <c r="GM39" s="5">
        <f t="shared" si="14"/>
        <v>1517.77579117</v>
      </c>
      <c r="GN39" s="5">
        <v>-1517.77579117</v>
      </c>
      <c r="GO39" s="5">
        <f t="shared" si="15"/>
        <v>0</v>
      </c>
      <c r="GP39" s="5">
        <f t="shared" si="16"/>
        <v>0</v>
      </c>
      <c r="GR39" s="272">
        <v>17503.44599</v>
      </c>
      <c r="GS39" s="272">
        <v>5007.1944649999996</v>
      </c>
      <c r="GV39" s="272">
        <v>3776.590956</v>
      </c>
      <c r="GW39" s="272">
        <v>1193.1803050000001</v>
      </c>
      <c r="GX39" s="5">
        <f t="shared" si="17"/>
        <v>1537.03108</v>
      </c>
      <c r="GY39" s="5">
        <f t="shared" si="18"/>
        <v>0.77628899020051056</v>
      </c>
    </row>
    <row r="40" spans="16:207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H40" s="5">
        <v>19682.164519999998</v>
      </c>
      <c r="GI40" s="272">
        <v>6120.7475290000002</v>
      </c>
      <c r="GK40" s="35">
        <v>0.25700000000000001</v>
      </c>
      <c r="GL40" s="33">
        <v>0.84</v>
      </c>
      <c r="GM40" s="5">
        <f t="shared" si="14"/>
        <v>1517.77579117</v>
      </c>
      <c r="GN40" s="5">
        <v>-1517.77579117</v>
      </c>
      <c r="GO40" s="5">
        <f t="shared" si="15"/>
        <v>0</v>
      </c>
      <c r="GP40" s="5">
        <f t="shared" si="16"/>
        <v>0</v>
      </c>
      <c r="GR40" s="272">
        <v>19904.739280000002</v>
      </c>
      <c r="GS40" s="272">
        <v>6083.3553460000003</v>
      </c>
      <c r="GV40" s="272">
        <v>3776.590956</v>
      </c>
      <c r="GW40" s="272">
        <v>1193.1803050000001</v>
      </c>
      <c r="GX40" s="5">
        <f t="shared" si="17"/>
        <v>1537.03108</v>
      </c>
      <c r="GY40" s="5">
        <f t="shared" si="18"/>
        <v>0.77628899020051056</v>
      </c>
    </row>
    <row r="41" spans="16:207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H41" s="5">
        <v>16983.48198</v>
      </c>
      <c r="GI41" s="272">
        <v>5074.6875529999998</v>
      </c>
      <c r="GK41" s="35">
        <v>0.25700000000000001</v>
      </c>
      <c r="GL41" s="33">
        <v>0.84</v>
      </c>
      <c r="GM41" s="5">
        <f t="shared" si="14"/>
        <v>1517.77579117</v>
      </c>
      <c r="GN41" s="5">
        <v>-1517.77579117</v>
      </c>
      <c r="GO41" s="5">
        <f t="shared" si="15"/>
        <v>0</v>
      </c>
      <c r="GP41" s="5">
        <f t="shared" si="16"/>
        <v>0</v>
      </c>
      <c r="GR41" s="272">
        <v>20607.504980000002</v>
      </c>
      <c r="GS41" s="272">
        <v>6456.4725099999996</v>
      </c>
      <c r="GV41" s="272">
        <v>3776.590956</v>
      </c>
      <c r="GW41" s="272">
        <v>1193.1803050000001</v>
      </c>
      <c r="GX41" s="5">
        <f t="shared" si="17"/>
        <v>1537.03108</v>
      </c>
      <c r="GY41" s="5">
        <f t="shared" si="18"/>
        <v>0.77628899020051056</v>
      </c>
    </row>
    <row r="42" spans="16:207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H42" s="5">
        <v>11819.38869</v>
      </c>
      <c r="GI42" s="272">
        <v>3671.6372339999998</v>
      </c>
      <c r="GK42" s="35">
        <v>0.25700000000000001</v>
      </c>
      <c r="GL42" s="33">
        <v>0.84</v>
      </c>
      <c r="GM42" s="5">
        <f t="shared" si="14"/>
        <v>1517.77579117</v>
      </c>
      <c r="GN42" s="5">
        <v>-1517.77579117</v>
      </c>
      <c r="GO42" s="5">
        <f t="shared" si="15"/>
        <v>0</v>
      </c>
      <c r="GP42" s="5">
        <f t="shared" si="16"/>
        <v>0</v>
      </c>
      <c r="GR42" s="272">
        <v>19682.164519999998</v>
      </c>
      <c r="GS42" s="272">
        <v>6120.7475290000002</v>
      </c>
      <c r="GV42" s="272">
        <v>3776.590956</v>
      </c>
      <c r="GW42" s="272">
        <v>1193.1803050000001</v>
      </c>
      <c r="GX42" s="5">
        <f t="shared" si="17"/>
        <v>1537.03108</v>
      </c>
      <c r="GY42" s="5">
        <f t="shared" si="18"/>
        <v>0.77628899020051056</v>
      </c>
    </row>
    <row r="43" spans="16:207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H43" s="5">
        <v>4914.8734480000003</v>
      </c>
      <c r="GI43" s="272">
        <v>2193.4045839999999</v>
      </c>
      <c r="GK43" s="35">
        <v>0.25700000000000001</v>
      </c>
      <c r="GL43" s="33">
        <v>0.84</v>
      </c>
      <c r="GM43" s="5">
        <f t="shared" si="14"/>
        <v>2710.9560965000001</v>
      </c>
      <c r="GN43" s="5">
        <v>-2710.9560965000001</v>
      </c>
      <c r="GO43" s="5">
        <f t="shared" si="15"/>
        <v>1193.18030533</v>
      </c>
      <c r="GP43" s="5">
        <f t="shared" si="16"/>
        <v>0.79955680912732074</v>
      </c>
      <c r="GR43" s="272">
        <v>16983.48198</v>
      </c>
      <c r="GS43" s="272">
        <v>5074.6875529999998</v>
      </c>
      <c r="GV43" s="272">
        <v>3776.590956</v>
      </c>
      <c r="GW43" s="272">
        <v>1193.1803050000001</v>
      </c>
      <c r="GX43" s="5">
        <f t="shared" si="17"/>
        <v>1537.03108</v>
      </c>
      <c r="GY43" s="5">
        <f t="shared" si="18"/>
        <v>0.77628899020051056</v>
      </c>
    </row>
    <row r="44" spans="16:207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H44" s="5">
        <v>4393.4985660000002</v>
      </c>
      <c r="GI44" s="272">
        <v>1356.00935</v>
      </c>
      <c r="GK44" s="35">
        <v>0.25700000000000001</v>
      </c>
      <c r="GL44" s="33">
        <v>0.84</v>
      </c>
      <c r="GM44" s="5">
        <f t="shared" si="14"/>
        <v>2710.9560965000001</v>
      </c>
      <c r="GN44" s="5">
        <v>-2710.9560965000001</v>
      </c>
      <c r="GO44" s="5">
        <f t="shared" si="15"/>
        <v>1193.18030533</v>
      </c>
      <c r="GP44" s="5">
        <f t="shared" si="16"/>
        <v>0.79955680912732074</v>
      </c>
      <c r="GR44" s="272">
        <v>11819.38869</v>
      </c>
      <c r="GS44" s="272">
        <v>3671.6372339999998</v>
      </c>
      <c r="GV44" s="272">
        <v>3776.590956</v>
      </c>
      <c r="GW44" s="272">
        <v>1193.1803050000001</v>
      </c>
      <c r="GX44" s="5">
        <f t="shared" si="17"/>
        <v>1537.03108</v>
      </c>
      <c r="GY44" s="5">
        <f t="shared" si="18"/>
        <v>0.77628899020051056</v>
      </c>
    </row>
    <row r="45" spans="16:207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H45" s="5">
        <v>5254.4671099999996</v>
      </c>
      <c r="GI45" s="272">
        <v>1553.8807839999999</v>
      </c>
      <c r="GK45" s="35">
        <v>0.25700000000000001</v>
      </c>
      <c r="GL45" s="33">
        <v>0.84</v>
      </c>
      <c r="GM45" s="5">
        <f t="shared" si="14"/>
        <v>2710.9560965000001</v>
      </c>
      <c r="GN45" s="5">
        <v>-2710.9560965000001</v>
      </c>
      <c r="GO45" s="5">
        <f t="shared" si="15"/>
        <v>1193.18030533</v>
      </c>
      <c r="GP45" s="5">
        <f t="shared" si="16"/>
        <v>0.79955680912732074</v>
      </c>
      <c r="GR45" s="272">
        <v>4914.8734480000003</v>
      </c>
      <c r="GS45" s="272">
        <v>2193.4045839999999</v>
      </c>
      <c r="GV45" s="272">
        <v>3776.590956</v>
      </c>
      <c r="GW45" s="272">
        <v>1193.1803050000001</v>
      </c>
      <c r="GX45" s="5">
        <f t="shared" si="17"/>
        <v>1537.03108</v>
      </c>
      <c r="GY45" s="5">
        <f t="shared" si="18"/>
        <v>0.77628899020051056</v>
      </c>
    </row>
    <row r="46" spans="16:207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H46" s="5">
        <v>4963.4315070000002</v>
      </c>
      <c r="GI46" s="272">
        <v>1627.6851529999999</v>
      </c>
      <c r="GK46" s="35">
        <v>0.25700000000000001</v>
      </c>
      <c r="GL46" s="33">
        <v>0.84</v>
      </c>
      <c r="GM46" s="5">
        <f t="shared" si="14"/>
        <v>2710.9560965000001</v>
      </c>
      <c r="GN46" s="5">
        <v>-2710.9560965000001</v>
      </c>
      <c r="GO46" s="5">
        <f t="shared" si="15"/>
        <v>1193.18030533</v>
      </c>
      <c r="GP46" s="5">
        <f t="shared" si="16"/>
        <v>0.79955680912732074</v>
      </c>
      <c r="GR46" s="272">
        <v>4393.4985660000002</v>
      </c>
      <c r="GS46" s="272">
        <v>1356.00935</v>
      </c>
      <c r="GV46" s="272">
        <v>3776.590956</v>
      </c>
      <c r="GW46" s="272">
        <v>1193.1803050000001</v>
      </c>
      <c r="GX46" s="5">
        <f t="shared" si="17"/>
        <v>1537.03108</v>
      </c>
      <c r="GY46" s="5">
        <f t="shared" si="18"/>
        <v>0.77628899020051056</v>
      </c>
    </row>
    <row r="47" spans="16:207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H47" s="5">
        <v>4333.1275919999998</v>
      </c>
      <c r="GI47" s="272">
        <v>1641.1624589999999</v>
      </c>
      <c r="GK47" s="35">
        <v>0.25700000000000001</v>
      </c>
      <c r="GL47" s="33">
        <v>0.84</v>
      </c>
      <c r="GM47" s="5">
        <f t="shared" si="14"/>
        <v>2710.9560965000001</v>
      </c>
      <c r="GN47" s="5">
        <v>-2710.9560965000001</v>
      </c>
      <c r="GO47" s="5">
        <f t="shared" si="15"/>
        <v>1193.18030533</v>
      </c>
      <c r="GP47" s="5">
        <f t="shared" si="16"/>
        <v>0.79955680912732074</v>
      </c>
      <c r="GR47" s="272">
        <v>5254.4671099999996</v>
      </c>
      <c r="GS47" s="272">
        <v>1553.8807839999999</v>
      </c>
      <c r="GV47" s="272">
        <v>3776.590956</v>
      </c>
      <c r="GW47" s="272">
        <v>1193.1803050000001</v>
      </c>
      <c r="GX47" s="5">
        <f t="shared" si="17"/>
        <v>1537.03108</v>
      </c>
      <c r="GY47" s="5">
        <f t="shared" si="18"/>
        <v>0.77628899020051056</v>
      </c>
    </row>
    <row r="48" spans="16:207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H48" s="5">
        <v>4080.9688959999999</v>
      </c>
      <c r="GI48" s="272">
        <v>1657.601435</v>
      </c>
      <c r="GK48" s="35">
        <v>0.25700000000000001</v>
      </c>
      <c r="GL48" s="33">
        <v>0.84</v>
      </c>
      <c r="GM48" s="5">
        <f t="shared" si="14"/>
        <v>2710.9560965000001</v>
      </c>
      <c r="GN48" s="5">
        <v>-2710.9560965000001</v>
      </c>
      <c r="GO48" s="5">
        <f t="shared" si="15"/>
        <v>1193.18030533</v>
      </c>
      <c r="GP48" s="5">
        <f t="shared" si="16"/>
        <v>0.79955680912732074</v>
      </c>
      <c r="GR48" s="272">
        <v>4963.4315070000002</v>
      </c>
      <c r="GS48" s="272">
        <v>1627.6851529999999</v>
      </c>
      <c r="GV48" s="272">
        <v>3776.590956</v>
      </c>
      <c r="GW48" s="272">
        <v>1193.1803050000001</v>
      </c>
      <c r="GX48" s="5">
        <f t="shared" si="17"/>
        <v>1537.03108</v>
      </c>
      <c r="GY48" s="5">
        <f t="shared" si="18"/>
        <v>0.77628899020051056</v>
      </c>
    </row>
    <row r="49" spans="16:207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H49" s="5">
        <v>3930.1152830000001</v>
      </c>
      <c r="GI49" s="272">
        <v>1584.8924259999999</v>
      </c>
      <c r="GK49" s="35">
        <v>0.25700000000000001</v>
      </c>
      <c r="GL49" s="33">
        <v>0.84</v>
      </c>
      <c r="GM49" s="5">
        <f t="shared" si="14"/>
        <v>2710.9560965000001</v>
      </c>
      <c r="GN49" s="5">
        <v>-2710.9560965000001</v>
      </c>
      <c r="GO49" s="5">
        <f t="shared" si="15"/>
        <v>1193.18030533</v>
      </c>
      <c r="GP49" s="5">
        <f t="shared" si="16"/>
        <v>0.79955680912732074</v>
      </c>
      <c r="GR49" s="272">
        <v>4333.1275919999998</v>
      </c>
      <c r="GS49" s="272">
        <v>1641.1624589999999</v>
      </c>
      <c r="GV49" s="272">
        <v>3776.590956</v>
      </c>
      <c r="GW49" s="272">
        <v>1193.1803050000001</v>
      </c>
      <c r="GX49" s="5">
        <f t="shared" si="17"/>
        <v>1537.03108</v>
      </c>
      <c r="GY49" s="5">
        <f t="shared" si="18"/>
        <v>0.77628899020051056</v>
      </c>
    </row>
    <row r="50" spans="16:207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H50" s="5">
        <v>4094.4567310000002</v>
      </c>
      <c r="GI50" s="272">
        <v>1524.270606</v>
      </c>
      <c r="GK50" s="35">
        <v>0.25700000000000001</v>
      </c>
      <c r="GL50" s="33">
        <v>0.84</v>
      </c>
      <c r="GM50" s="5">
        <f t="shared" si="14"/>
        <v>2710.9560965000001</v>
      </c>
      <c r="GN50" s="5">
        <v>-2710.9560965000001</v>
      </c>
      <c r="GO50" s="5">
        <f t="shared" si="15"/>
        <v>1193.18030533</v>
      </c>
      <c r="GP50" s="5">
        <f t="shared" si="16"/>
        <v>0.79955680912732074</v>
      </c>
      <c r="GR50" s="272">
        <v>4080.9688959999999</v>
      </c>
      <c r="GS50" s="272">
        <v>1657.601435</v>
      </c>
      <c r="GV50" s="272">
        <v>3776.590956</v>
      </c>
      <c r="GW50" s="272">
        <v>1193.1803050000001</v>
      </c>
      <c r="GX50" s="5">
        <f t="shared" si="17"/>
        <v>1537.03108</v>
      </c>
      <c r="GY50" s="5">
        <f t="shared" si="18"/>
        <v>0.77628899020051056</v>
      </c>
    </row>
    <row r="51" spans="16:207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H51" s="5">
        <v>4236.8320100000001</v>
      </c>
      <c r="GI51" s="272">
        <v>1510.5142699999999</v>
      </c>
      <c r="GK51" s="35">
        <v>0.25700000000000001</v>
      </c>
      <c r="GL51" s="33">
        <v>0.84</v>
      </c>
      <c r="GM51" s="5">
        <f t="shared" si="14"/>
        <v>2698.4194852700002</v>
      </c>
      <c r="GN51" s="5">
        <v>-2698.4194852700002</v>
      </c>
      <c r="GO51" s="5">
        <f t="shared" si="15"/>
        <v>1180.6436941000002</v>
      </c>
      <c r="GP51" s="5">
        <f t="shared" si="16"/>
        <v>0.79115595568752473</v>
      </c>
      <c r="GR51" s="272">
        <v>3930.1152830000001</v>
      </c>
      <c r="GS51" s="272">
        <v>1584.8924259999999</v>
      </c>
      <c r="GV51" s="272">
        <v>3776.590956</v>
      </c>
      <c r="GW51" s="272">
        <v>1180.6436940000001</v>
      </c>
      <c r="GX51" s="5">
        <f t="shared" si="17"/>
        <v>1537.03108</v>
      </c>
      <c r="GY51" s="5">
        <f t="shared" si="18"/>
        <v>0.76813260926382831</v>
      </c>
    </row>
    <row r="52" spans="16:207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H52" s="5">
        <v>4313.2849729999998</v>
      </c>
      <c r="GI52" s="272">
        <v>1564.197576</v>
      </c>
      <c r="GK52" s="35">
        <v>0.25700000000000001</v>
      </c>
      <c r="GL52" s="33">
        <v>0.84</v>
      </c>
      <c r="GM52" s="5">
        <f t="shared" si="14"/>
        <v>2698.4194852700002</v>
      </c>
      <c r="GN52" s="5">
        <v>-2698.4194852700002</v>
      </c>
      <c r="GO52" s="5">
        <f t="shared" si="15"/>
        <v>1180.6436941000002</v>
      </c>
      <c r="GP52" s="5">
        <f t="shared" si="16"/>
        <v>0.79115595568752473</v>
      </c>
      <c r="GR52" s="272">
        <v>4094.4567310000002</v>
      </c>
      <c r="GS52" s="272">
        <v>1524.270606</v>
      </c>
      <c r="GV52" s="272">
        <v>3776.590956</v>
      </c>
      <c r="GW52" s="272">
        <v>1180.6436940000001</v>
      </c>
      <c r="GX52" s="5">
        <f t="shared" si="17"/>
        <v>1537.03108</v>
      </c>
      <c r="GY52" s="5">
        <f t="shared" si="18"/>
        <v>0.76813260926382831</v>
      </c>
    </row>
    <row r="53" spans="16:207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H53" s="5">
        <v>4148.1620929999999</v>
      </c>
      <c r="GI53" s="272">
        <v>1595.6141950000001</v>
      </c>
      <c r="GK53" s="35">
        <v>0.25700000000000001</v>
      </c>
      <c r="GL53" s="33">
        <v>0.84</v>
      </c>
      <c r="GM53" s="5">
        <f t="shared" si="14"/>
        <v>2698.4194852700002</v>
      </c>
      <c r="GN53" s="5">
        <v>-2698.4194852700002</v>
      </c>
      <c r="GO53" s="5">
        <f t="shared" si="15"/>
        <v>1180.6436941000002</v>
      </c>
      <c r="GP53" s="5">
        <f t="shared" si="16"/>
        <v>0.79115595568752473</v>
      </c>
      <c r="GR53" s="272">
        <v>4236.8320100000001</v>
      </c>
      <c r="GS53" s="272">
        <v>1510.5142699999999</v>
      </c>
      <c r="GV53" s="272">
        <v>3776.590956</v>
      </c>
      <c r="GW53" s="272">
        <v>1180.6436940000001</v>
      </c>
      <c r="GX53" s="5">
        <f t="shared" si="17"/>
        <v>1537.03108</v>
      </c>
      <c r="GY53" s="5">
        <f t="shared" si="18"/>
        <v>0.76813260926382831</v>
      </c>
    </row>
    <row r="54" spans="16:207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H54" s="5">
        <v>3980.1763719999999</v>
      </c>
      <c r="GI54" s="272">
        <v>1609.56567</v>
      </c>
      <c r="GK54" s="35">
        <v>0.25700000000000001</v>
      </c>
      <c r="GL54" s="33">
        <v>0.84</v>
      </c>
      <c r="GM54" s="5">
        <f t="shared" si="14"/>
        <v>2698.4194852700002</v>
      </c>
      <c r="GN54" s="5">
        <v>-2698.4194852700002</v>
      </c>
      <c r="GO54" s="5">
        <f t="shared" si="15"/>
        <v>1180.6436941000002</v>
      </c>
      <c r="GP54" s="5">
        <f t="shared" si="16"/>
        <v>0.79115595568752473</v>
      </c>
      <c r="GR54" s="272">
        <v>4313.2849729999998</v>
      </c>
      <c r="GS54" s="272">
        <v>1564.197576</v>
      </c>
      <c r="GV54" s="272">
        <v>3776.590956</v>
      </c>
      <c r="GW54" s="272">
        <v>1180.6436940000001</v>
      </c>
      <c r="GX54" s="5">
        <f t="shared" si="17"/>
        <v>1537.03108</v>
      </c>
      <c r="GY54" s="5">
        <f t="shared" si="18"/>
        <v>0.76813260926382831</v>
      </c>
    </row>
    <row r="55" spans="16:207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H55" s="5">
        <v>3850.7155779999998</v>
      </c>
      <c r="GI55" s="272">
        <v>1631.9711569999999</v>
      </c>
      <c r="GK55" s="35">
        <v>0.25700000000000001</v>
      </c>
      <c r="GL55" s="33">
        <v>0.84</v>
      </c>
      <c r="GM55" s="5">
        <f t="shared" si="14"/>
        <v>2698.4194852700002</v>
      </c>
      <c r="GN55" s="5">
        <v>-2698.4194852700002</v>
      </c>
      <c r="GO55" s="5">
        <f t="shared" si="15"/>
        <v>1180.6436941000002</v>
      </c>
      <c r="GP55" s="5">
        <f t="shared" si="16"/>
        <v>0.79115595568752473</v>
      </c>
      <c r="GR55" s="272">
        <v>4148.1620929999999</v>
      </c>
      <c r="GS55" s="272">
        <v>1595.6141950000001</v>
      </c>
      <c r="GV55" s="272">
        <v>3776.590956</v>
      </c>
      <c r="GW55" s="272">
        <v>1180.6436940000001</v>
      </c>
      <c r="GX55" s="5">
        <f t="shared" si="17"/>
        <v>1537.03108</v>
      </c>
      <c r="GY55" s="5">
        <f t="shared" si="18"/>
        <v>0.76813260926382831</v>
      </c>
    </row>
    <row r="56" spans="16:207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H56" s="5">
        <v>3557.7815660000001</v>
      </c>
      <c r="GI56" s="272">
        <v>1606.8190139999999</v>
      </c>
      <c r="GK56" s="35">
        <v>0.25700000000000001</v>
      </c>
      <c r="GL56" s="33">
        <v>0.84</v>
      </c>
      <c r="GM56" s="5">
        <f t="shared" si="14"/>
        <v>2698.4194852700002</v>
      </c>
      <c r="GN56" s="5">
        <v>-2698.4194852700002</v>
      </c>
      <c r="GO56" s="5">
        <f t="shared" si="15"/>
        <v>1180.6436941000002</v>
      </c>
      <c r="GP56" s="5">
        <f t="shared" si="16"/>
        <v>0.79115595568752473</v>
      </c>
      <c r="GR56" s="272">
        <v>3980.1763719999999</v>
      </c>
      <c r="GS56" s="272">
        <v>1609.56567</v>
      </c>
      <c r="GV56" s="272">
        <v>3776.590956</v>
      </c>
      <c r="GW56" s="272">
        <v>1180.6436940000001</v>
      </c>
      <c r="GX56" s="5">
        <f t="shared" si="17"/>
        <v>1537.03108</v>
      </c>
      <c r="GY56" s="5">
        <f t="shared" si="18"/>
        <v>0.76813260926382831</v>
      </c>
    </row>
    <row r="57" spans="16:207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H57" s="5">
        <v>3059.6606470000002</v>
      </c>
      <c r="GI57" s="272">
        <v>1535.3932830000001</v>
      </c>
      <c r="GK57" s="35">
        <v>0.25700000000000001</v>
      </c>
      <c r="GL57" s="33">
        <v>0.84</v>
      </c>
      <c r="GM57" s="5">
        <f t="shared" si="14"/>
        <v>2698.4194852700002</v>
      </c>
      <c r="GN57" s="5">
        <v>-2698.4194852700002</v>
      </c>
      <c r="GO57" s="5">
        <f t="shared" si="15"/>
        <v>1180.6436941000002</v>
      </c>
      <c r="GP57" s="5">
        <f t="shared" si="16"/>
        <v>0.79115595568752473</v>
      </c>
      <c r="GR57" s="272">
        <v>3850.7155779999998</v>
      </c>
      <c r="GS57" s="272">
        <v>1631.9711569999999</v>
      </c>
      <c r="GV57" s="272">
        <v>3776.590956</v>
      </c>
      <c r="GW57" s="272">
        <v>1180.6436940000001</v>
      </c>
      <c r="GX57" s="5">
        <f t="shared" si="17"/>
        <v>1537.03108</v>
      </c>
      <c r="GY57" s="5">
        <f t="shared" si="18"/>
        <v>0.76813260926382831</v>
      </c>
    </row>
    <row r="58" spans="16:207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H58" s="5">
        <v>3125.0471739999998</v>
      </c>
      <c r="GI58" s="272">
        <v>1426.3816790000001</v>
      </c>
      <c r="GK58" s="35">
        <v>0.25700000000000001</v>
      </c>
      <c r="GL58" s="33">
        <v>0.84</v>
      </c>
      <c r="GM58" s="5">
        <f t="shared" si="14"/>
        <v>2698.4194852700002</v>
      </c>
      <c r="GN58" s="5">
        <v>-2698.4194852700002</v>
      </c>
      <c r="GO58" s="5">
        <f t="shared" si="15"/>
        <v>1180.6436941000002</v>
      </c>
      <c r="GP58" s="5">
        <f t="shared" si="16"/>
        <v>0.79115595568752473</v>
      </c>
      <c r="GR58" s="272">
        <v>3557.7815660000001</v>
      </c>
      <c r="GS58" s="272">
        <v>1606.8190139999999</v>
      </c>
      <c r="GV58" s="272">
        <v>3776.590956</v>
      </c>
      <c r="GW58" s="272">
        <v>1180.6436940000001</v>
      </c>
      <c r="GX58" s="5">
        <f t="shared" si="17"/>
        <v>1537.03108</v>
      </c>
      <c r="GY58" s="5">
        <f t="shared" si="18"/>
        <v>0.76813260926382831</v>
      </c>
    </row>
    <row r="59" spans="16:207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H59" s="5">
        <v>6991.3993870000004</v>
      </c>
      <c r="GI59" s="272">
        <v>1863.1196540000001</v>
      </c>
      <c r="GK59" s="35">
        <v>0.25700000000000001</v>
      </c>
      <c r="GL59" s="33">
        <v>0.84</v>
      </c>
      <c r="GM59" s="5">
        <f t="shared" si="14"/>
        <v>2698.4194852700002</v>
      </c>
      <c r="GN59" s="5">
        <v>-2698.4194852700002</v>
      </c>
      <c r="GO59" s="5">
        <f t="shared" si="15"/>
        <v>1180.6436941000002</v>
      </c>
      <c r="GP59" s="5">
        <f t="shared" si="16"/>
        <v>0.79115595568752473</v>
      </c>
      <c r="GR59" s="272">
        <v>3059.6606470000002</v>
      </c>
      <c r="GS59" s="272">
        <v>1535.3932830000001</v>
      </c>
      <c r="GV59" s="272">
        <v>3776.590956</v>
      </c>
      <c r="GW59" s="272">
        <v>1180.6436940000001</v>
      </c>
      <c r="GX59" s="5">
        <f t="shared" si="17"/>
        <v>1537.03108</v>
      </c>
      <c r="GY59" s="5">
        <f t="shared" si="18"/>
        <v>0.76813260926382831</v>
      </c>
    </row>
    <row r="60" spans="16:207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H60" s="5">
        <v>12061.621429999999</v>
      </c>
      <c r="GI60" s="272">
        <v>3369.8331269999999</v>
      </c>
      <c r="GK60" s="35">
        <v>0.25700000000000001</v>
      </c>
      <c r="GL60" s="33">
        <v>0.84</v>
      </c>
      <c r="GM60" s="5">
        <f t="shared" si="14"/>
        <v>2698.4194852700002</v>
      </c>
      <c r="GN60" s="5">
        <v>-2698.4194852700002</v>
      </c>
      <c r="GO60" s="5">
        <f t="shared" si="15"/>
        <v>1180.6436941000002</v>
      </c>
      <c r="GP60" s="5">
        <f t="shared" si="16"/>
        <v>0.79115595568752473</v>
      </c>
      <c r="GR60" s="272">
        <v>3125.0471739999998</v>
      </c>
      <c r="GS60" s="272">
        <v>1426.3816790000001</v>
      </c>
      <c r="GV60" s="272">
        <v>3776.590956</v>
      </c>
      <c r="GW60" s="272">
        <v>1180.6436940000001</v>
      </c>
      <c r="GX60" s="5">
        <f t="shared" si="17"/>
        <v>1537.03108</v>
      </c>
      <c r="GY60" s="5">
        <f t="shared" si="18"/>
        <v>0.76813260926382831</v>
      </c>
    </row>
    <row r="61" spans="16:207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H61" s="5">
        <v>15103.945110000001</v>
      </c>
      <c r="GI61" s="272">
        <v>4921.45208</v>
      </c>
      <c r="GK61" s="35">
        <v>0.25700000000000001</v>
      </c>
      <c r="GL61" s="33">
        <v>0.84</v>
      </c>
      <c r="GM61" s="5">
        <f t="shared" si="14"/>
        <v>2698.4194852700002</v>
      </c>
      <c r="GN61" s="5">
        <v>-2698.4194852700002</v>
      </c>
      <c r="GO61" s="5">
        <f t="shared" si="15"/>
        <v>1180.6436941000002</v>
      </c>
      <c r="GP61" s="5">
        <f t="shared" si="16"/>
        <v>0.79115595568752473</v>
      </c>
      <c r="GR61" s="272">
        <v>6991.3993870000004</v>
      </c>
      <c r="GS61" s="272">
        <v>1863.1196540000001</v>
      </c>
      <c r="GV61" s="272">
        <v>3776.590956</v>
      </c>
      <c r="GW61" s="272">
        <v>1180.6436940000001</v>
      </c>
      <c r="GX61" s="5">
        <f t="shared" si="17"/>
        <v>1537.03108</v>
      </c>
      <c r="GY61" s="5">
        <f t="shared" si="18"/>
        <v>0.76813260926382831</v>
      </c>
    </row>
    <row r="62" spans="16:207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H62" s="5">
        <v>16784.89604</v>
      </c>
      <c r="GI62" s="272">
        <v>5987.562629</v>
      </c>
      <c r="GK62" s="35">
        <v>0.25700000000000001</v>
      </c>
      <c r="GL62" s="33">
        <v>0.84</v>
      </c>
      <c r="GM62" s="5">
        <f t="shared" si="14"/>
        <v>1517.77579117</v>
      </c>
      <c r="GN62" s="5">
        <v>-1517.77579117</v>
      </c>
      <c r="GO62" s="5">
        <f t="shared" si="15"/>
        <v>0</v>
      </c>
      <c r="GP62" s="5">
        <f t="shared" si="16"/>
        <v>0</v>
      </c>
      <c r="GR62" s="272">
        <v>12061.621429999999</v>
      </c>
      <c r="GS62" s="272">
        <v>3369.8331269999999</v>
      </c>
      <c r="GV62" s="272">
        <v>3776.590956</v>
      </c>
      <c r="GW62" s="272">
        <v>1180.6436940000001</v>
      </c>
      <c r="GX62" s="5">
        <f t="shared" si="17"/>
        <v>1537.03108</v>
      </c>
      <c r="GY62" s="5">
        <f t="shared" si="18"/>
        <v>0.76813260926382831</v>
      </c>
    </row>
    <row r="63" spans="16:207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H63" s="5">
        <v>17020.628919999999</v>
      </c>
      <c r="GI63" s="272">
        <v>6418.5352350000003</v>
      </c>
      <c r="GK63" s="35">
        <v>0.25700000000000001</v>
      </c>
      <c r="GL63" s="33">
        <v>0.84</v>
      </c>
      <c r="GM63" s="5">
        <f t="shared" si="14"/>
        <v>1517.77579117</v>
      </c>
      <c r="GN63" s="5">
        <v>-1517.77579117</v>
      </c>
      <c r="GO63" s="5">
        <f t="shared" si="15"/>
        <v>0</v>
      </c>
      <c r="GP63" s="5">
        <f t="shared" si="16"/>
        <v>0</v>
      </c>
      <c r="GR63" s="272">
        <v>15103.945110000001</v>
      </c>
      <c r="GS63" s="272">
        <v>4921.45208</v>
      </c>
      <c r="GV63" s="272">
        <v>3776.590956</v>
      </c>
      <c r="GW63" s="272">
        <v>1180.6436940000001</v>
      </c>
      <c r="GX63" s="5">
        <f t="shared" si="17"/>
        <v>1537.03108</v>
      </c>
      <c r="GY63" s="5">
        <f t="shared" si="18"/>
        <v>0.76813260926382831</v>
      </c>
    </row>
    <row r="64" spans="16:207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H64" s="5">
        <v>15938.633610000001</v>
      </c>
      <c r="GI64" s="272">
        <v>6163.6547049999999</v>
      </c>
      <c r="GK64" s="35">
        <v>0.25700000000000001</v>
      </c>
      <c r="GL64" s="33">
        <v>0.84</v>
      </c>
      <c r="GM64" s="5">
        <f t="shared" si="14"/>
        <v>1517.77579117</v>
      </c>
      <c r="GN64" s="5">
        <v>-1517.77579117</v>
      </c>
      <c r="GO64" s="5">
        <f t="shared" si="15"/>
        <v>0</v>
      </c>
      <c r="GP64" s="5">
        <f t="shared" si="16"/>
        <v>0</v>
      </c>
      <c r="GR64" s="272">
        <v>16784.89604</v>
      </c>
      <c r="GS64" s="272">
        <v>5987.562629</v>
      </c>
      <c r="GV64" s="272">
        <v>3776.590956</v>
      </c>
      <c r="GW64" s="272">
        <v>1180.6436940000001</v>
      </c>
      <c r="GX64" s="5">
        <f t="shared" si="17"/>
        <v>1537.03108</v>
      </c>
      <c r="GY64" s="5">
        <f t="shared" si="18"/>
        <v>0.76813260926382831</v>
      </c>
    </row>
    <row r="65" spans="16:207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H65" s="5">
        <v>13494.52311</v>
      </c>
      <c r="GI65" s="272">
        <v>5306.1280139999999</v>
      </c>
      <c r="GK65" s="35">
        <v>0.25700000000000001</v>
      </c>
      <c r="GL65" s="33">
        <v>0.84</v>
      </c>
      <c r="GM65" s="5">
        <f t="shared" si="14"/>
        <v>1517.77579117</v>
      </c>
      <c r="GN65" s="5">
        <v>-1517.77579117</v>
      </c>
      <c r="GO65" s="5">
        <f t="shared" si="15"/>
        <v>0</v>
      </c>
      <c r="GP65" s="5">
        <f t="shared" si="16"/>
        <v>0</v>
      </c>
      <c r="GR65" s="272">
        <v>17020.628919999999</v>
      </c>
      <c r="GS65" s="272">
        <v>6418.5352350000003</v>
      </c>
      <c r="GV65" s="272">
        <v>3776.590956</v>
      </c>
      <c r="GW65" s="272">
        <v>1180.6436940000001</v>
      </c>
      <c r="GX65" s="5">
        <f t="shared" si="17"/>
        <v>1537.03108</v>
      </c>
      <c r="GY65" s="5">
        <f t="shared" si="18"/>
        <v>0.76813260926382831</v>
      </c>
    </row>
    <row r="66" spans="16:207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H66" s="5">
        <v>8757.2537410000004</v>
      </c>
      <c r="GI66" s="272">
        <v>3990.8631970000001</v>
      </c>
      <c r="GK66" s="35">
        <v>0.25700000000000001</v>
      </c>
      <c r="GL66" s="33">
        <v>0.84</v>
      </c>
      <c r="GM66" s="5">
        <f t="shared" si="14"/>
        <v>1517.77579117</v>
      </c>
      <c r="GN66" s="5">
        <v>-1517.77579117</v>
      </c>
      <c r="GO66" s="5">
        <f t="shared" si="15"/>
        <v>0</v>
      </c>
      <c r="GP66" s="5">
        <f t="shared" si="16"/>
        <v>0</v>
      </c>
      <c r="GR66" s="272">
        <v>15938.633610000001</v>
      </c>
      <c r="GS66" s="272">
        <v>6163.6547049999999</v>
      </c>
      <c r="GV66" s="272">
        <v>3776.590956</v>
      </c>
      <c r="GW66" s="272">
        <v>1180.6436940000001</v>
      </c>
      <c r="GX66" s="5">
        <f t="shared" si="17"/>
        <v>1537.03108</v>
      </c>
      <c r="GY66" s="5">
        <f t="shared" si="18"/>
        <v>0.76813260926382831</v>
      </c>
    </row>
    <row r="67" spans="16:207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H67" s="5">
        <v>2695.7679830000002</v>
      </c>
      <c r="GI67" s="272">
        <v>2507.9606370000001</v>
      </c>
      <c r="GK67" s="35">
        <v>0.25700000000000001</v>
      </c>
      <c r="GL67" s="33">
        <v>0.84</v>
      </c>
      <c r="GM67" s="5">
        <f t="shared" si="14"/>
        <v>2698.4194852700002</v>
      </c>
      <c r="GN67" s="5">
        <v>-2698.4194852700002</v>
      </c>
      <c r="GO67" s="5">
        <f t="shared" si="15"/>
        <v>1180.6436941000002</v>
      </c>
      <c r="GP67" s="5">
        <f t="shared" si="16"/>
        <v>0.79115595568752473</v>
      </c>
      <c r="GR67" s="272">
        <v>13494.52311</v>
      </c>
      <c r="GS67" s="272">
        <v>5306.1280139999999</v>
      </c>
      <c r="GV67" s="272">
        <v>3776.590956</v>
      </c>
      <c r="GW67" s="272">
        <v>1180.6436940000001</v>
      </c>
      <c r="GX67" s="5">
        <f t="shared" si="17"/>
        <v>1537.03108</v>
      </c>
      <c r="GY67" s="5">
        <f t="shared" si="18"/>
        <v>0.76813260926382831</v>
      </c>
    </row>
    <row r="68" spans="16:207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1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2">(EY68+EZ68)/($E$12+$E$14)</f>
        <v>1</v>
      </c>
      <c r="FB68" s="5">
        <v>4613</v>
      </c>
      <c r="FC68" s="139">
        <f t="shared" ref="FC68:FC131" si="23">FB68/$J$10</f>
        <v>1</v>
      </c>
      <c r="FE68" s="5"/>
      <c r="FF68" s="141">
        <v>0</v>
      </c>
      <c r="FG68" s="23">
        <v>0</v>
      </c>
      <c r="FH68" s="139">
        <f t="shared" ref="FH68:FH131" si="24">(FF68+FG68)/($E$13+$E$15)</f>
        <v>0</v>
      </c>
      <c r="FI68" s="5">
        <v>0</v>
      </c>
      <c r="FJ68" s="139">
        <f t="shared" ref="FJ68:FJ131" si="25">FI68/$J$11</f>
        <v>0</v>
      </c>
      <c r="FL68" s="144">
        <v>7873</v>
      </c>
      <c r="FM68" s="145">
        <f t="shared" ref="FM68:FM131" si="26">FL68/$E$11</f>
        <v>0.68245451314546257</v>
      </c>
      <c r="FN68" s="144">
        <v>2591</v>
      </c>
      <c r="FO68" s="145">
        <f t="shared" ref="FO68:FO131" si="27">FN68/$J$9</f>
        <v>0.82634348588741824</v>
      </c>
      <c r="FQ68" s="141">
        <v>278</v>
      </c>
      <c r="FR68" s="23">
        <v>367.01</v>
      </c>
      <c r="FS68" s="185">
        <f t="shared" ref="FS68:FS131" si="28">(FQ68+FR68)/($J$8+$J$12)</f>
        <v>0.8184367466057606</v>
      </c>
      <c r="FT68" s="186">
        <f t="shared" ref="FT68:FT131" si="29">FQ68+FR68</f>
        <v>645.01</v>
      </c>
      <c r="FV68" s="107">
        <f t="shared" ref="FV68:FV131" si="30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1">FV68/1553.6723</f>
        <v>0.78759999261105451</v>
      </c>
      <c r="GA68" s="183">
        <v>0</v>
      </c>
      <c r="GC68" s="37">
        <v>1913.9952800000001</v>
      </c>
      <c r="GD68" s="37">
        <f t="shared" ref="GD68:GD131" si="32">GC68/32600</f>
        <v>5.8711511656441721E-2</v>
      </c>
      <c r="GE68" s="37">
        <v>1531.3905</v>
      </c>
      <c r="GF68" s="37">
        <f t="shared" ref="GF68:GF131" si="33">GE68/13478</f>
        <v>0.1136214942869862</v>
      </c>
      <c r="GH68" s="5">
        <v>1229.971896</v>
      </c>
      <c r="GI68" s="272">
        <v>1544.549808</v>
      </c>
      <c r="GK68" s="35">
        <v>0.25700000000000001</v>
      </c>
      <c r="GL68" s="33">
        <v>0.84</v>
      </c>
      <c r="GM68" s="5">
        <f t="shared" ref="GM68:GM131" si="34">-GN68</f>
        <v>2698.4194852700002</v>
      </c>
      <c r="GN68" s="5">
        <v>-2698.4194852700002</v>
      </c>
      <c r="GO68" s="5">
        <f t="shared" ref="GO68:GO131" si="35">GM68-1517.77579117</f>
        <v>1180.6436941000002</v>
      </c>
      <c r="GP68" s="5">
        <f t="shared" ref="GP68:GP131" si="36">GO68/1492.3021</f>
        <v>0.79115595568752473</v>
      </c>
      <c r="GR68" s="272">
        <v>8757.2537410000004</v>
      </c>
      <c r="GS68" s="272">
        <v>3990.8631970000001</v>
      </c>
      <c r="GV68" s="272">
        <v>3776.590956</v>
      </c>
      <c r="GW68" s="272">
        <v>1180.6436940000001</v>
      </c>
      <c r="GX68" s="5">
        <f t="shared" ref="GX68:GX131" si="37">MAX(GW:GW)</f>
        <v>1537.03108</v>
      </c>
      <c r="GY68" s="5">
        <f t="shared" ref="GY68:GY131" si="38">GW68/GX68</f>
        <v>0.76813260926382831</v>
      </c>
    </row>
    <row r="69" spans="16:207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1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2"/>
        <v>1</v>
      </c>
      <c r="FB69" s="5">
        <v>4613</v>
      </c>
      <c r="FC69" s="139">
        <f t="shared" si="23"/>
        <v>1</v>
      </c>
      <c r="FE69" s="5"/>
      <c r="FF69" s="141">
        <v>0</v>
      </c>
      <c r="FG69" s="23">
        <v>0</v>
      </c>
      <c r="FH69" s="139">
        <f t="shared" si="24"/>
        <v>0</v>
      </c>
      <c r="FI69" s="5">
        <v>0</v>
      </c>
      <c r="FJ69" s="139">
        <f t="shared" si="25"/>
        <v>0</v>
      </c>
      <c r="FL69" s="144">
        <v>7873</v>
      </c>
      <c r="FM69" s="145">
        <f t="shared" si="26"/>
        <v>0.68245451314546257</v>
      </c>
      <c r="FN69" s="144">
        <v>2591</v>
      </c>
      <c r="FO69" s="145">
        <f t="shared" si="27"/>
        <v>0.82634348588741824</v>
      </c>
      <c r="FQ69" s="141">
        <v>278</v>
      </c>
      <c r="FR69" s="23">
        <v>367.01</v>
      </c>
      <c r="FS69" s="185">
        <f t="shared" si="28"/>
        <v>0.8184367466057606</v>
      </c>
      <c r="FT69" s="186">
        <f t="shared" si="29"/>
        <v>645.01</v>
      </c>
      <c r="FV69" s="107">
        <f t="shared" si="30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1"/>
        <v>0.36874907062448109</v>
      </c>
      <c r="GA69" s="183">
        <v>0</v>
      </c>
      <c r="GC69" s="37">
        <v>873.2801199999999</v>
      </c>
      <c r="GD69" s="37">
        <f t="shared" si="32"/>
        <v>2.6787733742331284E-2</v>
      </c>
      <c r="GE69" s="37">
        <v>1096.6305</v>
      </c>
      <c r="GF69" s="37">
        <f t="shared" si="33"/>
        <v>8.1364482860958598E-2</v>
      </c>
      <c r="GH69" s="5">
        <v>1255.282056</v>
      </c>
      <c r="GI69" s="272">
        <v>1638.608512</v>
      </c>
      <c r="GK69" s="35">
        <v>0.25700000000000001</v>
      </c>
      <c r="GL69" s="33">
        <v>0.84</v>
      </c>
      <c r="GM69" s="5">
        <f t="shared" si="34"/>
        <v>2698.4194852700002</v>
      </c>
      <c r="GN69" s="5">
        <v>-2698.4194852700002</v>
      </c>
      <c r="GO69" s="5">
        <f t="shared" si="35"/>
        <v>1180.6436941000002</v>
      </c>
      <c r="GP69" s="5">
        <f t="shared" si="36"/>
        <v>0.79115595568752473</v>
      </c>
      <c r="GR69" s="272">
        <v>2695.7679830000002</v>
      </c>
      <c r="GS69" s="272">
        <v>2507.9606370000001</v>
      </c>
      <c r="GV69" s="272">
        <v>3776.590956</v>
      </c>
      <c r="GW69" s="272">
        <v>1180.6436940000001</v>
      </c>
      <c r="GX69" s="5">
        <f t="shared" si="37"/>
        <v>1537.03108</v>
      </c>
      <c r="GY69" s="5">
        <f t="shared" si="38"/>
        <v>0.76813260926382831</v>
      </c>
    </row>
    <row r="70" spans="16:207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1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2"/>
        <v>1</v>
      </c>
      <c r="FB70" s="5">
        <v>4613</v>
      </c>
      <c r="FC70" s="139">
        <f t="shared" si="23"/>
        <v>1</v>
      </c>
      <c r="FE70" s="5"/>
      <c r="FF70" s="141">
        <v>0</v>
      </c>
      <c r="FG70" s="23">
        <v>0</v>
      </c>
      <c r="FH70" s="139">
        <f t="shared" si="24"/>
        <v>0</v>
      </c>
      <c r="FI70" s="5">
        <v>0</v>
      </c>
      <c r="FJ70" s="139">
        <f t="shared" si="25"/>
        <v>0</v>
      </c>
      <c r="FL70" s="144">
        <v>7873</v>
      </c>
      <c r="FM70" s="145">
        <f t="shared" si="26"/>
        <v>0.68245451314546257</v>
      </c>
      <c r="FN70" s="144">
        <v>2591</v>
      </c>
      <c r="FO70" s="145">
        <f t="shared" si="27"/>
        <v>0.82634348588741824</v>
      </c>
      <c r="FQ70" s="141">
        <v>278</v>
      </c>
      <c r="FR70" s="23">
        <v>367.01</v>
      </c>
      <c r="FS70" s="185">
        <f t="shared" si="28"/>
        <v>0.8184367466057606</v>
      </c>
      <c r="FT70" s="186">
        <f t="shared" si="29"/>
        <v>645.01</v>
      </c>
      <c r="FV70" s="107">
        <f t="shared" si="30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1"/>
        <v>0.41153142413622235</v>
      </c>
      <c r="GA70" s="183">
        <v>0</v>
      </c>
      <c r="GC70" s="37">
        <v>891.2502199999999</v>
      </c>
      <c r="GD70" s="37">
        <f t="shared" si="32"/>
        <v>2.7338963803680977E-2</v>
      </c>
      <c r="GE70" s="37">
        <v>1163.41239</v>
      </c>
      <c r="GF70" s="37">
        <f t="shared" si="33"/>
        <v>8.6319364148983529E-2</v>
      </c>
      <c r="GH70" s="5">
        <v>826.98369149999996</v>
      </c>
      <c r="GI70" s="272">
        <v>1644.8171809999999</v>
      </c>
      <c r="GK70" s="35">
        <v>0.25700000000000001</v>
      </c>
      <c r="GL70" s="33">
        <v>0.84</v>
      </c>
      <c r="GM70" s="5">
        <f t="shared" si="34"/>
        <v>2698.4194852700002</v>
      </c>
      <c r="GN70" s="5">
        <v>-2698.4194852700002</v>
      </c>
      <c r="GO70" s="5">
        <f t="shared" si="35"/>
        <v>1180.6436941000002</v>
      </c>
      <c r="GP70" s="5">
        <f t="shared" si="36"/>
        <v>0.79115595568752473</v>
      </c>
      <c r="GR70" s="272">
        <v>1229.971896</v>
      </c>
      <c r="GS70" s="272">
        <v>1544.549808</v>
      </c>
      <c r="GV70" s="272">
        <v>3776.590956</v>
      </c>
      <c r="GW70" s="272">
        <v>1180.6436940000001</v>
      </c>
      <c r="GX70" s="5">
        <f t="shared" si="37"/>
        <v>1537.03108</v>
      </c>
      <c r="GY70" s="5">
        <f t="shared" si="38"/>
        <v>0.76813260926382831</v>
      </c>
    </row>
    <row r="71" spans="16:207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1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2"/>
        <v>1</v>
      </c>
      <c r="FB71" s="5">
        <v>4613</v>
      </c>
      <c r="FC71" s="139">
        <f t="shared" si="23"/>
        <v>1</v>
      </c>
      <c r="FE71" s="5"/>
      <c r="FF71" s="141">
        <v>0</v>
      </c>
      <c r="FG71" s="23">
        <v>0</v>
      </c>
      <c r="FH71" s="139">
        <f t="shared" si="24"/>
        <v>0</v>
      </c>
      <c r="FI71" s="5">
        <v>0</v>
      </c>
      <c r="FJ71" s="139">
        <f t="shared" si="25"/>
        <v>0</v>
      </c>
      <c r="FL71" s="144">
        <v>7873</v>
      </c>
      <c r="FM71" s="145">
        <f t="shared" si="26"/>
        <v>0.68245451314546257</v>
      </c>
      <c r="FN71" s="144">
        <v>2591</v>
      </c>
      <c r="FO71" s="145">
        <f t="shared" si="27"/>
        <v>0.82634348588741824</v>
      </c>
      <c r="FQ71" s="141">
        <v>278</v>
      </c>
      <c r="FR71" s="23">
        <v>367.01</v>
      </c>
      <c r="FS71" s="185">
        <f t="shared" si="28"/>
        <v>0.8184367466057606</v>
      </c>
      <c r="FT71" s="186">
        <f t="shared" si="29"/>
        <v>645.01</v>
      </c>
      <c r="FV71" s="107">
        <f t="shared" si="30"/>
        <v>1223.672292</v>
      </c>
      <c r="FW71" s="23">
        <v>1553.672292</v>
      </c>
      <c r="FX71" s="23">
        <v>0</v>
      </c>
      <c r="FY71" s="23">
        <v>330</v>
      </c>
      <c r="FZ71" s="23">
        <f t="shared" si="31"/>
        <v>0.78759999261105451</v>
      </c>
      <c r="GA71" s="183">
        <v>0</v>
      </c>
      <c r="GC71" s="37">
        <v>587.1586400000001</v>
      </c>
      <c r="GD71" s="37">
        <f t="shared" si="32"/>
        <v>1.8011001226993867E-2</v>
      </c>
      <c r="GE71" s="37">
        <v>1167.82007</v>
      </c>
      <c r="GF71" s="37">
        <f t="shared" si="33"/>
        <v>8.6646391897907696E-2</v>
      </c>
      <c r="GH71" s="5">
        <v>664.49932839999997</v>
      </c>
      <c r="GI71" s="272">
        <v>1537.119594</v>
      </c>
      <c r="GK71" s="35">
        <v>0.25700000000000001</v>
      </c>
      <c r="GL71" s="33">
        <v>0.84</v>
      </c>
      <c r="GM71" s="5">
        <f t="shared" si="34"/>
        <v>2698.4194852700002</v>
      </c>
      <c r="GN71" s="5">
        <v>-2698.4194852700002</v>
      </c>
      <c r="GO71" s="5">
        <f t="shared" si="35"/>
        <v>1180.6436941000002</v>
      </c>
      <c r="GP71" s="5">
        <f t="shared" si="36"/>
        <v>0.79115595568752473</v>
      </c>
      <c r="GR71" s="272">
        <v>1255.282056</v>
      </c>
      <c r="GS71" s="272">
        <v>1638.608512</v>
      </c>
      <c r="GV71" s="272">
        <v>3776.590956</v>
      </c>
      <c r="GW71" s="272">
        <v>1180.6436940000001</v>
      </c>
      <c r="GX71" s="5">
        <f t="shared" si="37"/>
        <v>1537.03108</v>
      </c>
      <c r="GY71" s="5">
        <f t="shared" si="38"/>
        <v>0.76813260926382831</v>
      </c>
    </row>
    <row r="72" spans="16:207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1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2"/>
        <v>1</v>
      </c>
      <c r="FB72" s="5">
        <v>4613</v>
      </c>
      <c r="FC72" s="139">
        <f t="shared" si="23"/>
        <v>1</v>
      </c>
      <c r="FE72" s="5"/>
      <c r="FF72" s="141">
        <v>0</v>
      </c>
      <c r="FG72" s="23">
        <v>0</v>
      </c>
      <c r="FH72" s="139">
        <f t="shared" si="24"/>
        <v>0</v>
      </c>
      <c r="FI72" s="5">
        <v>0</v>
      </c>
      <c r="FJ72" s="139">
        <f t="shared" si="25"/>
        <v>0</v>
      </c>
      <c r="FL72" s="144">
        <v>7873</v>
      </c>
      <c r="FM72" s="145">
        <f t="shared" si="26"/>
        <v>0.68245451314546257</v>
      </c>
      <c r="FN72" s="144">
        <v>2591</v>
      </c>
      <c r="FO72" s="145">
        <f t="shared" si="27"/>
        <v>0.82634348588741824</v>
      </c>
      <c r="FQ72" s="141">
        <v>278</v>
      </c>
      <c r="FR72" s="23">
        <v>367.01</v>
      </c>
      <c r="FS72" s="185">
        <f t="shared" si="28"/>
        <v>0.8184367466057606</v>
      </c>
      <c r="FT72" s="186">
        <f t="shared" si="29"/>
        <v>645.01</v>
      </c>
      <c r="FV72" s="107">
        <f t="shared" si="30"/>
        <v>1223.672292</v>
      </c>
      <c r="FW72" s="23">
        <v>1553.672292</v>
      </c>
      <c r="FX72" s="23">
        <v>0</v>
      </c>
      <c r="FY72" s="23">
        <v>330</v>
      </c>
      <c r="FZ72" s="23">
        <f t="shared" si="31"/>
        <v>0.78759999261105451</v>
      </c>
      <c r="GA72" s="183">
        <v>0</v>
      </c>
      <c r="GC72" s="37">
        <v>471.79428999999999</v>
      </c>
      <c r="GD72" s="37">
        <f t="shared" si="32"/>
        <v>1.4472217484662576E-2</v>
      </c>
      <c r="GE72" s="37">
        <v>1091.3552</v>
      </c>
      <c r="GF72" s="37">
        <f t="shared" si="33"/>
        <v>8.0973082059652771E-2</v>
      </c>
      <c r="GH72" s="5">
        <v>711.42494339999996</v>
      </c>
      <c r="GI72" s="272">
        <v>1472.233283</v>
      </c>
      <c r="GK72" s="35">
        <v>0.25700000000000001</v>
      </c>
      <c r="GL72" s="33">
        <v>0.84</v>
      </c>
      <c r="GM72" s="5">
        <f t="shared" si="34"/>
        <v>2698.4194852700002</v>
      </c>
      <c r="GN72" s="5">
        <v>-2698.4194852700002</v>
      </c>
      <c r="GO72" s="5">
        <f t="shared" si="35"/>
        <v>1180.6436941000002</v>
      </c>
      <c r="GP72" s="5">
        <f t="shared" si="36"/>
        <v>0.79115595568752473</v>
      </c>
      <c r="GR72" s="272">
        <v>826.98369149999996</v>
      </c>
      <c r="GS72" s="272">
        <v>1644.8171809999999</v>
      </c>
      <c r="GV72" s="272">
        <v>3776.590956</v>
      </c>
      <c r="GW72" s="272">
        <v>1180.6436940000001</v>
      </c>
      <c r="GX72" s="5">
        <f t="shared" si="37"/>
        <v>1537.03108</v>
      </c>
      <c r="GY72" s="5">
        <f t="shared" si="38"/>
        <v>0.76813260926382831</v>
      </c>
    </row>
    <row r="73" spans="16:207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1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2"/>
        <v>1</v>
      </c>
      <c r="FB73" s="5">
        <v>4613</v>
      </c>
      <c r="FC73" s="139">
        <f t="shared" si="23"/>
        <v>1</v>
      </c>
      <c r="FE73" s="5"/>
      <c r="FF73" s="141">
        <v>0</v>
      </c>
      <c r="FG73" s="23">
        <v>0</v>
      </c>
      <c r="FH73" s="139">
        <f t="shared" si="24"/>
        <v>0</v>
      </c>
      <c r="FI73" s="5">
        <v>0</v>
      </c>
      <c r="FJ73" s="139">
        <f t="shared" si="25"/>
        <v>0</v>
      </c>
      <c r="FL73" s="144">
        <v>7873</v>
      </c>
      <c r="FM73" s="145">
        <f t="shared" si="26"/>
        <v>0.68245451314546257</v>
      </c>
      <c r="FN73" s="144">
        <v>2591</v>
      </c>
      <c r="FO73" s="145">
        <f t="shared" si="27"/>
        <v>0.82634348588741824</v>
      </c>
      <c r="FQ73" s="141">
        <v>278</v>
      </c>
      <c r="FR73" s="23">
        <v>367.01</v>
      </c>
      <c r="FS73" s="185">
        <f t="shared" si="28"/>
        <v>0.8184367466057606</v>
      </c>
      <c r="FT73" s="186">
        <f t="shared" si="29"/>
        <v>645.01</v>
      </c>
      <c r="FV73" s="107">
        <f t="shared" si="30"/>
        <v>1223.672292</v>
      </c>
      <c r="FW73" s="23">
        <v>1553.672292</v>
      </c>
      <c r="FX73" s="23">
        <v>0</v>
      </c>
      <c r="FY73" s="23">
        <v>330</v>
      </c>
      <c r="FZ73" s="23">
        <f t="shared" si="31"/>
        <v>0.78759999261105451</v>
      </c>
      <c r="GA73" s="183">
        <v>0</v>
      </c>
      <c r="GC73" s="37">
        <v>505.11174999999992</v>
      </c>
      <c r="GD73" s="37">
        <f t="shared" si="32"/>
        <v>1.5494225460122697E-2</v>
      </c>
      <c r="GE73" s="37">
        <v>1045.2854299999999</v>
      </c>
      <c r="GF73" s="37">
        <f t="shared" si="33"/>
        <v>7.7554936192313392E-2</v>
      </c>
      <c r="GH73" s="5">
        <v>738.65332049999995</v>
      </c>
      <c r="GI73" s="272">
        <v>1402.7481909999999</v>
      </c>
      <c r="GK73" s="35">
        <v>0.25700000000000001</v>
      </c>
      <c r="GL73" s="33">
        <v>0.84</v>
      </c>
      <c r="GM73" s="5">
        <f t="shared" si="34"/>
        <v>2698.4194852700002</v>
      </c>
      <c r="GN73" s="5">
        <v>-2698.4194852700002</v>
      </c>
      <c r="GO73" s="5">
        <f t="shared" si="35"/>
        <v>1180.6436941000002</v>
      </c>
      <c r="GP73" s="5">
        <f t="shared" si="36"/>
        <v>0.79115595568752473</v>
      </c>
      <c r="GR73" s="272">
        <v>664.49932839999997</v>
      </c>
      <c r="GS73" s="272">
        <v>1537.119594</v>
      </c>
      <c r="GV73" s="272">
        <v>3776.590956</v>
      </c>
      <c r="GW73" s="272">
        <v>1180.6436940000001</v>
      </c>
      <c r="GX73" s="5">
        <f t="shared" si="37"/>
        <v>1537.03108</v>
      </c>
      <c r="GY73" s="5">
        <f t="shared" si="38"/>
        <v>0.76813260926382831</v>
      </c>
    </row>
    <row r="74" spans="16:207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1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2"/>
        <v>1</v>
      </c>
      <c r="FB74" s="5">
        <v>4613</v>
      </c>
      <c r="FC74" s="139">
        <f t="shared" si="23"/>
        <v>1</v>
      </c>
      <c r="FE74" s="5"/>
      <c r="FF74" s="141">
        <v>0</v>
      </c>
      <c r="FG74" s="23">
        <v>0</v>
      </c>
      <c r="FH74" s="139">
        <f t="shared" si="24"/>
        <v>0</v>
      </c>
      <c r="FI74" s="5">
        <v>0</v>
      </c>
      <c r="FJ74" s="139">
        <f t="shared" si="25"/>
        <v>0</v>
      </c>
      <c r="FL74" s="144">
        <v>7873</v>
      </c>
      <c r="FM74" s="145">
        <f t="shared" si="26"/>
        <v>0.68245451314546257</v>
      </c>
      <c r="FN74" s="144">
        <v>2591</v>
      </c>
      <c r="FO74" s="145">
        <f t="shared" si="27"/>
        <v>0.82634348588741824</v>
      </c>
      <c r="FQ74" s="141">
        <v>278</v>
      </c>
      <c r="FR74" s="23">
        <v>367.01</v>
      </c>
      <c r="FS74" s="185">
        <f t="shared" si="28"/>
        <v>0.8184367466057606</v>
      </c>
      <c r="FT74" s="186">
        <f t="shared" si="29"/>
        <v>645.01</v>
      </c>
      <c r="FV74" s="107">
        <f t="shared" si="30"/>
        <v>1223.672292</v>
      </c>
      <c r="FW74" s="23">
        <v>1553.672292</v>
      </c>
      <c r="FX74" s="23">
        <v>0</v>
      </c>
      <c r="FY74" s="23">
        <v>330</v>
      </c>
      <c r="FZ74" s="23">
        <f t="shared" si="31"/>
        <v>0.78759999261105451</v>
      </c>
      <c r="GA74" s="183">
        <v>0</v>
      </c>
      <c r="GC74" s="37">
        <v>524.44362999999998</v>
      </c>
      <c r="GD74" s="37">
        <f t="shared" si="32"/>
        <v>1.6087227914110429E-2</v>
      </c>
      <c r="GE74" s="37">
        <v>995.95108000000005</v>
      </c>
      <c r="GF74" s="37">
        <f t="shared" si="33"/>
        <v>7.3894574862739287E-2</v>
      </c>
      <c r="GH74" s="5">
        <v>866.29932729999996</v>
      </c>
      <c r="GI74" s="272">
        <v>1354.9437539999999</v>
      </c>
      <c r="GK74" s="35">
        <v>0.25700000000000001</v>
      </c>
      <c r="GL74" s="33">
        <v>0.84</v>
      </c>
      <c r="GM74" s="5">
        <f t="shared" si="34"/>
        <v>3010.0779342999999</v>
      </c>
      <c r="GN74" s="5">
        <v>-3010.0779342999999</v>
      </c>
      <c r="GO74" s="5">
        <f t="shared" si="35"/>
        <v>1492.3021431299999</v>
      </c>
      <c r="GP74" s="5">
        <f t="shared" si="36"/>
        <v>1.0000000289016546</v>
      </c>
      <c r="GR74" s="272">
        <v>711.42494339999996</v>
      </c>
      <c r="GS74" s="272">
        <v>1472.233283</v>
      </c>
      <c r="GV74" s="272">
        <v>3776.590956</v>
      </c>
      <c r="GW74" s="272">
        <v>1492.3021429999999</v>
      </c>
      <c r="GX74" s="5">
        <f t="shared" si="37"/>
        <v>1537.03108</v>
      </c>
      <c r="GY74" s="5">
        <f t="shared" si="38"/>
        <v>0.97089913302208564</v>
      </c>
    </row>
    <row r="75" spans="16:207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1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2"/>
        <v>0.74814287734839369</v>
      </c>
      <c r="FB75" s="5">
        <v>4613</v>
      </c>
      <c r="FC75" s="139">
        <f t="shared" si="23"/>
        <v>1</v>
      </c>
      <c r="FE75" s="5"/>
      <c r="FF75" s="141">
        <v>0</v>
      </c>
      <c r="FG75" s="23">
        <v>0</v>
      </c>
      <c r="FH75" s="139">
        <f t="shared" si="24"/>
        <v>0</v>
      </c>
      <c r="FI75" s="5">
        <v>0</v>
      </c>
      <c r="FJ75" s="139">
        <f t="shared" si="25"/>
        <v>0</v>
      </c>
      <c r="FL75" s="144">
        <v>7873</v>
      </c>
      <c r="FM75" s="145">
        <f t="shared" si="26"/>
        <v>0.68245451314546257</v>
      </c>
      <c r="FN75" s="144">
        <v>2591</v>
      </c>
      <c r="FO75" s="145">
        <f t="shared" si="27"/>
        <v>0.82634348588741824</v>
      </c>
      <c r="FQ75" s="141">
        <v>278</v>
      </c>
      <c r="FR75" s="23">
        <v>367.01</v>
      </c>
      <c r="FS75" s="185">
        <f t="shared" si="28"/>
        <v>0.8184367466057606</v>
      </c>
      <c r="FT75" s="186">
        <f t="shared" si="29"/>
        <v>645.01</v>
      </c>
      <c r="FV75" s="107">
        <f t="shared" si="30"/>
        <v>1223.672292</v>
      </c>
      <c r="FW75" s="23">
        <v>1553.672292</v>
      </c>
      <c r="FX75" s="23">
        <v>0</v>
      </c>
      <c r="FY75" s="23">
        <v>330</v>
      </c>
      <c r="FZ75" s="23">
        <f t="shared" si="31"/>
        <v>0.78759999261105451</v>
      </c>
      <c r="GA75" s="183">
        <v>0</v>
      </c>
      <c r="GC75" s="37">
        <v>615.07228999999995</v>
      </c>
      <c r="GD75" s="37">
        <f t="shared" si="32"/>
        <v>1.8867248159509201E-2</v>
      </c>
      <c r="GE75" s="37">
        <v>962.01023999999995</v>
      </c>
      <c r="GF75" s="37">
        <f t="shared" si="33"/>
        <v>7.1376334767769695E-2</v>
      </c>
      <c r="GH75" s="5">
        <v>1015.789501</v>
      </c>
      <c r="GI75" s="272">
        <v>1271.5158719999999</v>
      </c>
      <c r="GK75" s="35">
        <v>0.25700000000000001</v>
      </c>
      <c r="GL75" s="33">
        <v>0.84</v>
      </c>
      <c r="GM75" s="5">
        <f t="shared" si="34"/>
        <v>3010.0779342999999</v>
      </c>
      <c r="GN75" s="5">
        <v>-3010.0779342999999</v>
      </c>
      <c r="GO75" s="5">
        <f t="shared" si="35"/>
        <v>1492.3021431299999</v>
      </c>
      <c r="GP75" s="5">
        <f t="shared" si="36"/>
        <v>1.0000000289016546</v>
      </c>
      <c r="GR75" s="272">
        <v>738.65332049999995</v>
      </c>
      <c r="GS75" s="272">
        <v>1402.7481909999999</v>
      </c>
      <c r="GV75" s="272">
        <v>3776.590956</v>
      </c>
      <c r="GW75" s="272">
        <v>1492.3021429999999</v>
      </c>
      <c r="GX75" s="5">
        <f t="shared" si="37"/>
        <v>1537.03108</v>
      </c>
      <c r="GY75" s="5">
        <f t="shared" si="38"/>
        <v>0.97089913302208564</v>
      </c>
    </row>
    <row r="76" spans="16:207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1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2"/>
        <v>0.66096380210570727</v>
      </c>
      <c r="FB76" s="5">
        <v>4613</v>
      </c>
      <c r="FC76" s="139">
        <f t="shared" si="23"/>
        <v>1</v>
      </c>
      <c r="FE76" s="5"/>
      <c r="FF76" s="141">
        <v>0</v>
      </c>
      <c r="FG76" s="23">
        <v>0</v>
      </c>
      <c r="FH76" s="139">
        <f t="shared" si="24"/>
        <v>0</v>
      </c>
      <c r="FI76" s="5">
        <v>0</v>
      </c>
      <c r="FJ76" s="139">
        <f t="shared" si="25"/>
        <v>0</v>
      </c>
      <c r="FL76" s="144">
        <v>7873</v>
      </c>
      <c r="FM76" s="145">
        <f t="shared" si="26"/>
        <v>0.68245451314546257</v>
      </c>
      <c r="FN76" s="144">
        <v>2591</v>
      </c>
      <c r="FO76" s="145">
        <f t="shared" si="27"/>
        <v>0.82634348588741824</v>
      </c>
      <c r="FQ76" s="141">
        <v>278</v>
      </c>
      <c r="FR76" s="23">
        <v>367.01</v>
      </c>
      <c r="FS76" s="185">
        <f t="shared" si="28"/>
        <v>0.8184367466057606</v>
      </c>
      <c r="FT76" s="186">
        <f t="shared" si="29"/>
        <v>645.01</v>
      </c>
      <c r="FV76" s="107">
        <f t="shared" si="30"/>
        <v>1223.672292</v>
      </c>
      <c r="FW76" s="23">
        <v>1553.672292</v>
      </c>
      <c r="FX76" s="23">
        <v>0</v>
      </c>
      <c r="FY76" s="23">
        <v>330</v>
      </c>
      <c r="FZ76" s="23">
        <f t="shared" si="31"/>
        <v>0.78759999261105451</v>
      </c>
      <c r="GA76" s="183">
        <v>0</v>
      </c>
      <c r="GC76" s="37">
        <v>721.21090000000004</v>
      </c>
      <c r="GD76" s="37">
        <f t="shared" si="32"/>
        <v>2.212303374233129E-2</v>
      </c>
      <c r="GE76" s="37">
        <v>902.77636000000007</v>
      </c>
      <c r="GF76" s="37">
        <f t="shared" si="33"/>
        <v>6.6981477964089639E-2</v>
      </c>
      <c r="GH76" s="5">
        <v>1240.7310829999999</v>
      </c>
      <c r="GI76" s="272">
        <v>1259.7346709999999</v>
      </c>
      <c r="GK76" s="35">
        <v>0.25700000000000001</v>
      </c>
      <c r="GL76" s="33">
        <v>0.84</v>
      </c>
      <c r="GM76" s="5">
        <f t="shared" si="34"/>
        <v>3010.0779342999999</v>
      </c>
      <c r="GN76" s="5">
        <v>-3010.0779342999999</v>
      </c>
      <c r="GO76" s="5">
        <f t="shared" si="35"/>
        <v>1492.3021431299999</v>
      </c>
      <c r="GP76" s="5">
        <f t="shared" si="36"/>
        <v>1.0000000289016546</v>
      </c>
      <c r="GR76" s="272">
        <v>866.29932729999996</v>
      </c>
      <c r="GS76" s="272">
        <v>1354.9437539999999</v>
      </c>
      <c r="GV76" s="272">
        <v>3776.590956</v>
      </c>
      <c r="GW76" s="272">
        <v>1492.3021429999999</v>
      </c>
      <c r="GX76" s="5">
        <f t="shared" si="37"/>
        <v>1537.03108</v>
      </c>
      <c r="GY76" s="5">
        <f t="shared" si="38"/>
        <v>0.97089913302208564</v>
      </c>
    </row>
    <row r="77" spans="16:207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1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2"/>
        <v>0.51019485879941029</v>
      </c>
      <c r="FB77" s="5">
        <v>4613</v>
      </c>
      <c r="FC77" s="139">
        <f t="shared" si="23"/>
        <v>1</v>
      </c>
      <c r="FE77" s="5"/>
      <c r="FF77" s="141">
        <v>0</v>
      </c>
      <c r="FG77" s="23">
        <v>0</v>
      </c>
      <c r="FH77" s="139">
        <f t="shared" si="24"/>
        <v>0</v>
      </c>
      <c r="FI77" s="5">
        <v>0</v>
      </c>
      <c r="FJ77" s="139">
        <f t="shared" si="25"/>
        <v>0</v>
      </c>
      <c r="FL77" s="144">
        <v>7873</v>
      </c>
      <c r="FM77" s="145">
        <f t="shared" si="26"/>
        <v>0.68245451314546257</v>
      </c>
      <c r="FN77" s="144">
        <v>2591</v>
      </c>
      <c r="FO77" s="145">
        <f t="shared" si="27"/>
        <v>0.82634348588741824</v>
      </c>
      <c r="FQ77" s="141">
        <v>278</v>
      </c>
      <c r="FR77" s="23">
        <v>367.01</v>
      </c>
      <c r="FS77" s="185">
        <f t="shared" si="28"/>
        <v>0.8184367466057606</v>
      </c>
      <c r="FT77" s="186">
        <f t="shared" si="29"/>
        <v>645.01</v>
      </c>
      <c r="FV77" s="107">
        <f t="shared" si="30"/>
        <v>1223.672292</v>
      </c>
      <c r="FW77" s="23">
        <v>1553.672292</v>
      </c>
      <c r="FX77" s="23">
        <v>0</v>
      </c>
      <c r="FY77" s="23">
        <v>330</v>
      </c>
      <c r="FZ77" s="23">
        <f t="shared" si="31"/>
        <v>0.78759999261105451</v>
      </c>
      <c r="GA77" s="183">
        <v>0</v>
      </c>
      <c r="GC77" s="37">
        <v>880.91901000000007</v>
      </c>
      <c r="GD77" s="37">
        <f t="shared" si="32"/>
        <v>2.7022055521472396E-2</v>
      </c>
      <c r="GE77" s="37">
        <v>894.41184999999996</v>
      </c>
      <c r="GF77" s="37">
        <f t="shared" si="33"/>
        <v>6.6360873274966606E-2</v>
      </c>
      <c r="GH77" s="5">
        <v>1542.093059</v>
      </c>
      <c r="GI77" s="272">
        <v>1268.8480950000001</v>
      </c>
      <c r="GK77" s="35">
        <v>0.25700000000000001</v>
      </c>
      <c r="GL77" s="33">
        <v>0.84</v>
      </c>
      <c r="GM77" s="5">
        <f t="shared" si="34"/>
        <v>3010.0779342999999</v>
      </c>
      <c r="GN77" s="5">
        <v>-3010.0779342999999</v>
      </c>
      <c r="GO77" s="5">
        <f t="shared" si="35"/>
        <v>1492.3021431299999</v>
      </c>
      <c r="GP77" s="5">
        <f t="shared" si="36"/>
        <v>1.0000000289016546</v>
      </c>
      <c r="GR77" s="272">
        <v>1015.789501</v>
      </c>
      <c r="GS77" s="272">
        <v>1271.5158719999999</v>
      </c>
      <c r="GV77" s="272">
        <v>3776.590956</v>
      </c>
      <c r="GW77" s="272">
        <v>1492.3021429999999</v>
      </c>
      <c r="GX77" s="5">
        <f t="shared" si="37"/>
        <v>1537.03108</v>
      </c>
      <c r="GY77" s="5">
        <f t="shared" si="38"/>
        <v>0.97089913302208564</v>
      </c>
    </row>
    <row r="78" spans="16:207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1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2"/>
        <v>0.4687617480774009</v>
      </c>
      <c r="FB78" s="5">
        <v>4613</v>
      </c>
      <c r="FC78" s="139">
        <f t="shared" si="23"/>
        <v>1</v>
      </c>
      <c r="FE78" s="5"/>
      <c r="FF78" s="141">
        <v>0</v>
      </c>
      <c r="FG78" s="23">
        <v>0</v>
      </c>
      <c r="FH78" s="139">
        <f t="shared" si="24"/>
        <v>0</v>
      </c>
      <c r="FI78" s="5">
        <v>0</v>
      </c>
      <c r="FJ78" s="139">
        <f t="shared" si="25"/>
        <v>0</v>
      </c>
      <c r="FL78" s="144">
        <v>7873</v>
      </c>
      <c r="FM78" s="145">
        <f t="shared" si="26"/>
        <v>0.68245451314546257</v>
      </c>
      <c r="FN78" s="144">
        <v>2591</v>
      </c>
      <c r="FO78" s="145">
        <f t="shared" si="27"/>
        <v>0.82634348588741824</v>
      </c>
      <c r="FQ78" s="141">
        <v>278</v>
      </c>
      <c r="FR78" s="23">
        <v>367.01</v>
      </c>
      <c r="FS78" s="185">
        <f t="shared" si="28"/>
        <v>0.8184367466057606</v>
      </c>
      <c r="FT78" s="186">
        <f t="shared" si="29"/>
        <v>645.01</v>
      </c>
      <c r="FV78" s="107">
        <f t="shared" si="30"/>
        <v>1223.672292</v>
      </c>
      <c r="FW78" s="23">
        <v>1553.672292</v>
      </c>
      <c r="FX78" s="23">
        <v>0</v>
      </c>
      <c r="FY78" s="23">
        <v>330</v>
      </c>
      <c r="FZ78" s="23">
        <f t="shared" si="31"/>
        <v>0.78759999261105451</v>
      </c>
      <c r="GA78" s="183">
        <v>0</v>
      </c>
      <c r="GC78" s="37">
        <v>1094.8860299999999</v>
      </c>
      <c r="GD78" s="37">
        <f t="shared" si="32"/>
        <v>3.3585461042944784E-2</v>
      </c>
      <c r="GE78" s="37">
        <v>900.88207999999997</v>
      </c>
      <c r="GF78" s="37">
        <f t="shared" si="33"/>
        <v>6.6840931889004307E-2</v>
      </c>
      <c r="GH78" s="5">
        <v>1937.310485</v>
      </c>
      <c r="GI78" s="272">
        <v>1309.092116</v>
      </c>
      <c r="GK78" s="35">
        <v>0.25700000000000001</v>
      </c>
      <c r="GL78" s="33">
        <v>0.84</v>
      </c>
      <c r="GM78" s="5">
        <f t="shared" si="34"/>
        <v>3010.0779342999999</v>
      </c>
      <c r="GN78" s="5">
        <v>-3010.0779342999999</v>
      </c>
      <c r="GO78" s="5">
        <f t="shared" si="35"/>
        <v>1492.3021431299999</v>
      </c>
      <c r="GP78" s="5">
        <f t="shared" si="36"/>
        <v>1.0000000289016546</v>
      </c>
      <c r="GR78" s="272">
        <v>1240.7310829999999</v>
      </c>
      <c r="GS78" s="272">
        <v>1259.7346709999999</v>
      </c>
      <c r="GV78" s="272">
        <v>3776.590956</v>
      </c>
      <c r="GW78" s="272">
        <v>1492.3021429999999</v>
      </c>
      <c r="GX78" s="5">
        <f t="shared" si="37"/>
        <v>1537.03108</v>
      </c>
      <c r="GY78" s="5">
        <f t="shared" si="38"/>
        <v>0.97089913302208564</v>
      </c>
    </row>
    <row r="79" spans="16:207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1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2"/>
        <v>0.49873879940208682</v>
      </c>
      <c r="FB79" s="5">
        <v>4613</v>
      </c>
      <c r="FC79" s="139">
        <f t="shared" si="23"/>
        <v>1</v>
      </c>
      <c r="FE79" s="5"/>
      <c r="FF79" s="141">
        <v>0</v>
      </c>
      <c r="FG79" s="23">
        <v>0</v>
      </c>
      <c r="FH79" s="139">
        <f t="shared" si="24"/>
        <v>0</v>
      </c>
      <c r="FI79" s="5">
        <v>0</v>
      </c>
      <c r="FJ79" s="139">
        <f t="shared" si="25"/>
        <v>0</v>
      </c>
      <c r="FL79" s="144">
        <v>7873</v>
      </c>
      <c r="FM79" s="145">
        <f t="shared" si="26"/>
        <v>0.68245451314546257</v>
      </c>
      <c r="FN79" s="144">
        <v>2591</v>
      </c>
      <c r="FO79" s="145">
        <f t="shared" si="27"/>
        <v>0.82634348588741824</v>
      </c>
      <c r="FQ79" s="141">
        <v>278</v>
      </c>
      <c r="FR79" s="23">
        <v>367.01</v>
      </c>
      <c r="FS79" s="185">
        <f t="shared" si="28"/>
        <v>0.8184367466057606</v>
      </c>
      <c r="FT79" s="186">
        <f t="shared" si="29"/>
        <v>645.01</v>
      </c>
      <c r="FV79" s="107">
        <f t="shared" si="30"/>
        <v>1223.672292</v>
      </c>
      <c r="FW79" s="23">
        <v>1553.672292</v>
      </c>
      <c r="FX79" s="23">
        <v>0</v>
      </c>
      <c r="FY79" s="23">
        <v>330</v>
      </c>
      <c r="FZ79" s="23">
        <f t="shared" si="31"/>
        <v>0.78759999261105451</v>
      </c>
      <c r="GA79" s="183">
        <v>0</v>
      </c>
      <c r="GC79" s="37">
        <v>1375.4901</v>
      </c>
      <c r="GD79" s="37">
        <f t="shared" si="32"/>
        <v>4.2192947852760739E-2</v>
      </c>
      <c r="GE79" s="37">
        <v>929.45532000000003</v>
      </c>
      <c r="GF79" s="37">
        <f t="shared" si="33"/>
        <v>6.8960922985606174E-2</v>
      </c>
      <c r="GH79" s="5">
        <v>2256.1839810000001</v>
      </c>
      <c r="GI79" s="272">
        <v>1367.036838</v>
      </c>
      <c r="GK79" s="35">
        <v>0.25700000000000001</v>
      </c>
      <c r="GL79" s="33">
        <v>0.84</v>
      </c>
      <c r="GM79" s="5">
        <f t="shared" si="34"/>
        <v>3010.0779342999999</v>
      </c>
      <c r="GN79" s="5">
        <v>-3010.0779342999999</v>
      </c>
      <c r="GO79" s="5">
        <f t="shared" si="35"/>
        <v>1492.3021431299999</v>
      </c>
      <c r="GP79" s="5">
        <f t="shared" si="36"/>
        <v>1.0000000289016546</v>
      </c>
      <c r="GR79" s="272">
        <v>1542.093059</v>
      </c>
      <c r="GS79" s="272">
        <v>1268.8480950000001</v>
      </c>
      <c r="GV79" s="272">
        <v>3776.590956</v>
      </c>
      <c r="GW79" s="272">
        <v>1492.3021429999999</v>
      </c>
      <c r="GX79" s="5">
        <f t="shared" si="37"/>
        <v>1537.03108</v>
      </c>
      <c r="GY79" s="5">
        <f t="shared" si="38"/>
        <v>0.97089913302208564</v>
      </c>
    </row>
    <row r="80" spans="16:207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1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2"/>
        <v>0.76327361205911803</v>
      </c>
      <c r="FB80" s="5">
        <v>4613</v>
      </c>
      <c r="FC80" s="139">
        <f t="shared" si="23"/>
        <v>1</v>
      </c>
      <c r="FE80" s="5"/>
      <c r="FF80" s="141">
        <v>0</v>
      </c>
      <c r="FG80" s="23">
        <v>0</v>
      </c>
      <c r="FH80" s="139">
        <f t="shared" si="24"/>
        <v>0</v>
      </c>
      <c r="FI80" s="5">
        <v>0</v>
      </c>
      <c r="FJ80" s="139">
        <f t="shared" si="25"/>
        <v>0</v>
      </c>
      <c r="FL80" s="144">
        <v>7873</v>
      </c>
      <c r="FM80" s="145">
        <f t="shared" si="26"/>
        <v>0.68245451314546257</v>
      </c>
      <c r="FN80" s="144">
        <v>2591</v>
      </c>
      <c r="FO80" s="145">
        <f t="shared" si="27"/>
        <v>0.82634348588741824</v>
      </c>
      <c r="FQ80" s="141">
        <v>278</v>
      </c>
      <c r="FR80" s="23">
        <v>367.01</v>
      </c>
      <c r="FS80" s="185">
        <f t="shared" si="28"/>
        <v>0.8184367466057606</v>
      </c>
      <c r="FT80" s="186">
        <f t="shared" si="29"/>
        <v>645.01</v>
      </c>
      <c r="FV80" s="107">
        <f t="shared" si="30"/>
        <v>1223.672292</v>
      </c>
      <c r="FW80" s="23">
        <v>1553.672292</v>
      </c>
      <c r="FX80" s="23">
        <v>0</v>
      </c>
      <c r="FY80" s="23">
        <v>330</v>
      </c>
      <c r="FZ80" s="23">
        <f t="shared" si="31"/>
        <v>0.78759999261105451</v>
      </c>
      <c r="GA80" s="183">
        <v>0</v>
      </c>
      <c r="GC80" s="37">
        <v>1601.8906400000001</v>
      </c>
      <c r="GD80" s="37">
        <f t="shared" si="32"/>
        <v>4.9137749693251534E-2</v>
      </c>
      <c r="GE80" s="37">
        <v>970.59627</v>
      </c>
      <c r="GF80" s="37">
        <f t="shared" si="33"/>
        <v>7.2013375129841226E-2</v>
      </c>
      <c r="GH80" s="5">
        <v>2510.295067</v>
      </c>
      <c r="GI80" s="272">
        <v>1435.5354</v>
      </c>
      <c r="GK80" s="35">
        <v>0.25700000000000001</v>
      </c>
      <c r="GL80" s="33">
        <v>0.84</v>
      </c>
      <c r="GM80" s="5">
        <f t="shared" si="34"/>
        <v>3010.0779342999999</v>
      </c>
      <c r="GN80" s="5">
        <v>-3010.0779342999999</v>
      </c>
      <c r="GO80" s="5">
        <f t="shared" si="35"/>
        <v>1492.3021431299999</v>
      </c>
      <c r="GP80" s="5">
        <f t="shared" si="36"/>
        <v>1.0000000289016546</v>
      </c>
      <c r="GR80" s="272">
        <v>1937.310485</v>
      </c>
      <c r="GS80" s="272">
        <v>1309.092116</v>
      </c>
      <c r="GV80" s="272">
        <v>3776.590956</v>
      </c>
      <c r="GW80" s="272">
        <v>1492.3021429999999</v>
      </c>
      <c r="GX80" s="5">
        <f t="shared" si="37"/>
        <v>1537.03108</v>
      </c>
      <c r="GY80" s="5">
        <f t="shared" si="38"/>
        <v>0.97089913302208564</v>
      </c>
    </row>
    <row r="81" spans="16:207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1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2"/>
        <v>1</v>
      </c>
      <c r="FB81" s="5">
        <v>4613</v>
      </c>
      <c r="FC81" s="139">
        <f t="shared" si="23"/>
        <v>1</v>
      </c>
      <c r="FE81" s="5"/>
      <c r="FF81" s="141">
        <v>0</v>
      </c>
      <c r="FG81" s="23">
        <v>0</v>
      </c>
      <c r="FH81" s="139">
        <f t="shared" si="24"/>
        <v>0</v>
      </c>
      <c r="FI81" s="5">
        <v>0</v>
      </c>
      <c r="FJ81" s="139">
        <f t="shared" si="25"/>
        <v>0</v>
      </c>
      <c r="FL81" s="144">
        <v>7873</v>
      </c>
      <c r="FM81" s="145">
        <f t="shared" si="26"/>
        <v>0.68245451314546257</v>
      </c>
      <c r="FN81" s="144">
        <v>2591</v>
      </c>
      <c r="FO81" s="145">
        <f t="shared" si="27"/>
        <v>0.82634348588741824</v>
      </c>
      <c r="FQ81" s="141">
        <v>278</v>
      </c>
      <c r="FR81" s="23">
        <v>367.01</v>
      </c>
      <c r="FS81" s="185">
        <f t="shared" si="28"/>
        <v>0.8184367466057606</v>
      </c>
      <c r="FT81" s="186">
        <f t="shared" si="29"/>
        <v>645.01</v>
      </c>
      <c r="FV81" s="107">
        <f t="shared" si="30"/>
        <v>1223.672292</v>
      </c>
      <c r="FW81" s="23">
        <v>1553.672292</v>
      </c>
      <c r="FX81" s="23">
        <v>0</v>
      </c>
      <c r="FY81" s="23">
        <v>330</v>
      </c>
      <c r="FZ81" s="23">
        <f t="shared" si="31"/>
        <v>0.78759999261105451</v>
      </c>
      <c r="GA81" s="183">
        <v>0</v>
      </c>
      <c r="GC81" s="37">
        <v>1782.30945</v>
      </c>
      <c r="GD81" s="37">
        <f t="shared" si="32"/>
        <v>5.4672069018404906E-2</v>
      </c>
      <c r="GE81" s="37">
        <v>1019.2298500000001</v>
      </c>
      <c r="GF81" s="37">
        <f t="shared" si="33"/>
        <v>7.5621742840184011E-2</v>
      </c>
      <c r="GH81" s="5">
        <v>2658.8310320000001</v>
      </c>
      <c r="GI81" s="272">
        <v>1453.3802909999999</v>
      </c>
      <c r="GK81" s="35">
        <v>0.25700000000000001</v>
      </c>
      <c r="GL81" s="33">
        <v>0.84</v>
      </c>
      <c r="GM81" s="5">
        <f t="shared" si="34"/>
        <v>3010.0779342999999</v>
      </c>
      <c r="GN81" s="5">
        <v>-3010.0779342999999</v>
      </c>
      <c r="GO81" s="5">
        <f t="shared" si="35"/>
        <v>1492.3021431299999</v>
      </c>
      <c r="GP81" s="5">
        <f t="shared" si="36"/>
        <v>1.0000000289016546</v>
      </c>
      <c r="GR81" s="272">
        <v>2256.1839810000001</v>
      </c>
      <c r="GS81" s="272">
        <v>1367.036838</v>
      </c>
      <c r="GV81" s="272">
        <v>3776.590956</v>
      </c>
      <c r="GW81" s="272">
        <v>1492.3021429999999</v>
      </c>
      <c r="GX81" s="5">
        <f t="shared" si="37"/>
        <v>1537.03108</v>
      </c>
      <c r="GY81" s="5">
        <f t="shared" si="38"/>
        <v>0.97089913302208564</v>
      </c>
    </row>
    <row r="82" spans="16:207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1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2"/>
        <v>1</v>
      </c>
      <c r="FB82" s="5">
        <v>4613</v>
      </c>
      <c r="FC82" s="139">
        <f t="shared" si="23"/>
        <v>1</v>
      </c>
      <c r="FE82" s="5"/>
      <c r="FF82" s="141">
        <v>0</v>
      </c>
      <c r="FG82" s="23">
        <v>0</v>
      </c>
      <c r="FH82" s="139">
        <f t="shared" si="24"/>
        <v>0</v>
      </c>
      <c r="FI82" s="5">
        <v>0</v>
      </c>
      <c r="FJ82" s="139">
        <f t="shared" si="25"/>
        <v>0</v>
      </c>
      <c r="FL82" s="144">
        <v>7873</v>
      </c>
      <c r="FM82" s="145">
        <f t="shared" si="26"/>
        <v>0.68245451314546257</v>
      </c>
      <c r="FN82" s="144">
        <v>2591</v>
      </c>
      <c r="FO82" s="145">
        <f t="shared" si="27"/>
        <v>0.82634348588741824</v>
      </c>
      <c r="FQ82" s="141">
        <v>278</v>
      </c>
      <c r="FR82" s="23">
        <v>367.01</v>
      </c>
      <c r="FS82" s="185">
        <f t="shared" si="28"/>
        <v>0.8184367466057606</v>
      </c>
      <c r="FT82" s="186">
        <f t="shared" si="29"/>
        <v>645.01</v>
      </c>
      <c r="FV82" s="107">
        <f t="shared" si="30"/>
        <v>1223.672292</v>
      </c>
      <c r="FW82" s="23">
        <v>1553.672292</v>
      </c>
      <c r="FX82" s="23">
        <v>0</v>
      </c>
      <c r="FY82" s="23">
        <v>330</v>
      </c>
      <c r="FZ82" s="23">
        <f t="shared" si="31"/>
        <v>0.78759999261105451</v>
      </c>
      <c r="GA82" s="183">
        <v>0</v>
      </c>
      <c r="GC82" s="37">
        <v>1887.77001</v>
      </c>
      <c r="GD82" s="37">
        <f t="shared" si="32"/>
        <v>5.7907055521472392E-2</v>
      </c>
      <c r="GE82" s="37">
        <v>1031.8997999999999</v>
      </c>
      <c r="GF82" s="37">
        <f t="shared" si="33"/>
        <v>7.6561789583024176E-2</v>
      </c>
      <c r="GH82" s="5">
        <v>3122.979859</v>
      </c>
      <c r="GI82" s="272">
        <v>1487.9230480000001</v>
      </c>
      <c r="GK82" s="35">
        <v>0.25700000000000001</v>
      </c>
      <c r="GL82" s="33">
        <v>0.84</v>
      </c>
      <c r="GM82" s="5">
        <f t="shared" si="34"/>
        <v>3010.0779342999999</v>
      </c>
      <c r="GN82" s="5">
        <v>-3010.0779342999999</v>
      </c>
      <c r="GO82" s="5">
        <f t="shared" si="35"/>
        <v>1492.3021431299999</v>
      </c>
      <c r="GP82" s="5">
        <f t="shared" si="36"/>
        <v>1.0000000289016546</v>
      </c>
      <c r="GR82" s="272">
        <v>2510.295067</v>
      </c>
      <c r="GS82" s="272">
        <v>1435.5354</v>
      </c>
      <c r="GV82" s="272">
        <v>3776.590956</v>
      </c>
      <c r="GW82" s="272">
        <v>1492.3021429999999</v>
      </c>
      <c r="GX82" s="5">
        <f t="shared" si="37"/>
        <v>1537.03108</v>
      </c>
      <c r="GY82" s="5">
        <f t="shared" si="38"/>
        <v>0.97089913302208564</v>
      </c>
    </row>
    <row r="83" spans="16:207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1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2"/>
        <v>1</v>
      </c>
      <c r="FB83" s="5">
        <v>4613</v>
      </c>
      <c r="FC83" s="139">
        <f t="shared" si="23"/>
        <v>1</v>
      </c>
      <c r="FE83" s="5"/>
      <c r="FF83" s="141">
        <v>0</v>
      </c>
      <c r="FG83" s="23">
        <v>0</v>
      </c>
      <c r="FH83" s="139">
        <f t="shared" si="24"/>
        <v>0</v>
      </c>
      <c r="FI83" s="5">
        <v>0</v>
      </c>
      <c r="FJ83" s="139">
        <f t="shared" si="25"/>
        <v>0</v>
      </c>
      <c r="FL83" s="144">
        <v>7873</v>
      </c>
      <c r="FM83" s="145">
        <f t="shared" si="26"/>
        <v>0.68245451314546257</v>
      </c>
      <c r="FN83" s="144">
        <v>2591</v>
      </c>
      <c r="FO83" s="145">
        <f t="shared" si="27"/>
        <v>0.82634348588741824</v>
      </c>
      <c r="FQ83" s="141">
        <v>278</v>
      </c>
      <c r="FR83" s="23">
        <v>367.01</v>
      </c>
      <c r="FS83" s="185">
        <f t="shared" si="28"/>
        <v>0.8184367466057606</v>
      </c>
      <c r="FT83" s="186">
        <f t="shared" si="29"/>
        <v>645.01</v>
      </c>
      <c r="FV83" s="107">
        <f t="shared" si="30"/>
        <v>1223.672292</v>
      </c>
      <c r="FW83" s="23">
        <v>1553.672292</v>
      </c>
      <c r="FX83" s="23">
        <v>0</v>
      </c>
      <c r="FY83" s="23">
        <v>330</v>
      </c>
      <c r="FZ83" s="23">
        <f t="shared" si="31"/>
        <v>0.78759999261105451</v>
      </c>
      <c r="GA83" s="183">
        <v>0</v>
      </c>
      <c r="GC83" s="37">
        <v>2217.3157999999999</v>
      </c>
      <c r="GD83" s="37">
        <f t="shared" si="32"/>
        <v>6.8015822085889563E-2</v>
      </c>
      <c r="GE83" s="37">
        <v>1056.42533</v>
      </c>
      <c r="GF83" s="37">
        <f t="shared" si="33"/>
        <v>7.8381460899243208E-2</v>
      </c>
      <c r="GH83" s="5">
        <v>6284.8374389999999</v>
      </c>
      <c r="GI83" s="272">
        <v>1814.0233310000001</v>
      </c>
      <c r="GK83" s="35">
        <v>0.25700000000000001</v>
      </c>
      <c r="GL83" s="33">
        <v>0.84</v>
      </c>
      <c r="GM83" s="5">
        <f t="shared" si="34"/>
        <v>3010.0779342999999</v>
      </c>
      <c r="GN83" s="5">
        <v>-3010.0779342999999</v>
      </c>
      <c r="GO83" s="5">
        <f t="shared" si="35"/>
        <v>1492.3021431299999</v>
      </c>
      <c r="GP83" s="5">
        <f t="shared" si="36"/>
        <v>1.0000000289016546</v>
      </c>
      <c r="GR83" s="272">
        <v>2658.8310320000001</v>
      </c>
      <c r="GS83" s="272">
        <v>1453.3802909999999</v>
      </c>
      <c r="GV83" s="272">
        <v>3776.590956</v>
      </c>
      <c r="GW83" s="272">
        <v>1492.3021429999999</v>
      </c>
      <c r="GX83" s="5">
        <f t="shared" si="37"/>
        <v>1537.03108</v>
      </c>
      <c r="GY83" s="5">
        <f t="shared" si="38"/>
        <v>0.97089913302208564</v>
      </c>
    </row>
    <row r="84" spans="16:207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1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2"/>
        <v>0.63331152830054149</v>
      </c>
      <c r="FB84" s="5">
        <v>4613</v>
      </c>
      <c r="FC84" s="139">
        <f t="shared" si="23"/>
        <v>1</v>
      </c>
      <c r="FE84" s="5"/>
      <c r="FF84" s="141">
        <v>0</v>
      </c>
      <c r="FG84" s="23">
        <v>0</v>
      </c>
      <c r="FH84" s="139">
        <f t="shared" si="24"/>
        <v>0</v>
      </c>
      <c r="FI84" s="5">
        <v>0</v>
      </c>
      <c r="FJ84" s="139">
        <f t="shared" si="25"/>
        <v>0</v>
      </c>
      <c r="FL84" s="144">
        <v>7873</v>
      </c>
      <c r="FM84" s="145">
        <f t="shared" si="26"/>
        <v>0.68245451314546257</v>
      </c>
      <c r="FN84" s="144">
        <v>2591</v>
      </c>
      <c r="FO84" s="145">
        <f t="shared" si="27"/>
        <v>0.82634348588741824</v>
      </c>
      <c r="FQ84" s="141">
        <v>278</v>
      </c>
      <c r="FR84" s="23">
        <v>367.01</v>
      </c>
      <c r="FS84" s="185">
        <f t="shared" si="28"/>
        <v>0.8184367466057606</v>
      </c>
      <c r="FT84" s="186">
        <f t="shared" si="29"/>
        <v>645.01</v>
      </c>
      <c r="FV84" s="107">
        <f t="shared" si="30"/>
        <v>1223.672292</v>
      </c>
      <c r="FW84" s="23">
        <v>1553.672292</v>
      </c>
      <c r="FX84" s="23">
        <v>0</v>
      </c>
      <c r="FY84" s="23">
        <v>330</v>
      </c>
      <c r="FZ84" s="23">
        <f t="shared" si="31"/>
        <v>0.78759999261105451</v>
      </c>
      <c r="GA84" s="183">
        <v>0</v>
      </c>
      <c r="GC84" s="37">
        <v>4462.2342700000008</v>
      </c>
      <c r="GD84" s="37">
        <f t="shared" si="32"/>
        <v>0.13687835184049083</v>
      </c>
      <c r="GE84" s="37">
        <v>1287.95633</v>
      </c>
      <c r="GF84" s="37">
        <f t="shared" si="33"/>
        <v>9.5559899836771031E-2</v>
      </c>
      <c r="GH84" s="5">
        <v>10728.556909999999</v>
      </c>
      <c r="GI84" s="272">
        <v>2846.1215459999999</v>
      </c>
      <c r="GK84" s="35">
        <v>0.25700000000000001</v>
      </c>
      <c r="GL84" s="33">
        <v>0.84</v>
      </c>
      <c r="GM84" s="5">
        <f t="shared" si="34"/>
        <v>3010.0779342999999</v>
      </c>
      <c r="GN84" s="5">
        <v>-3010.0779342999999</v>
      </c>
      <c r="GO84" s="5">
        <f t="shared" si="35"/>
        <v>1492.3021431299999</v>
      </c>
      <c r="GP84" s="5">
        <f t="shared" si="36"/>
        <v>1.0000000289016546</v>
      </c>
      <c r="GR84" s="272">
        <v>3122.979859</v>
      </c>
      <c r="GS84" s="272">
        <v>1487.9230480000001</v>
      </c>
      <c r="GV84" s="272">
        <v>3776.590956</v>
      </c>
      <c r="GW84" s="272">
        <v>1492.3021429999999</v>
      </c>
      <c r="GX84" s="5">
        <f t="shared" si="37"/>
        <v>1537.03108</v>
      </c>
      <c r="GY84" s="5">
        <f t="shared" si="38"/>
        <v>0.97089913302208564</v>
      </c>
    </row>
    <row r="85" spans="16:207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1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2"/>
        <v>0.23203283156840868</v>
      </c>
      <c r="FB85" s="5">
        <v>4613</v>
      </c>
      <c r="FC85" s="139">
        <f t="shared" si="23"/>
        <v>1</v>
      </c>
      <c r="FE85" s="5"/>
      <c r="FF85" s="141">
        <v>0</v>
      </c>
      <c r="FG85" s="23">
        <v>0</v>
      </c>
      <c r="FH85" s="139">
        <f t="shared" si="24"/>
        <v>0</v>
      </c>
      <c r="FI85" s="5">
        <v>0</v>
      </c>
      <c r="FJ85" s="139">
        <f t="shared" si="25"/>
        <v>0</v>
      </c>
      <c r="FL85" s="144">
        <v>7873</v>
      </c>
      <c r="FM85" s="145">
        <f t="shared" si="26"/>
        <v>0.68245451314546257</v>
      </c>
      <c r="FN85" s="144">
        <v>2591</v>
      </c>
      <c r="FO85" s="145">
        <f t="shared" si="27"/>
        <v>0.82634348588741824</v>
      </c>
      <c r="FQ85" s="141">
        <v>183.3</v>
      </c>
      <c r="FR85" s="23">
        <v>367.01</v>
      </c>
      <c r="FS85" s="185">
        <f t="shared" si="28"/>
        <v>0.69827433066869682</v>
      </c>
      <c r="FT85" s="186">
        <f t="shared" si="29"/>
        <v>550.30999999999995</v>
      </c>
      <c r="FV85" s="107">
        <f t="shared" si="30"/>
        <v>1223.672292</v>
      </c>
      <c r="FW85" s="23">
        <v>1553.672292</v>
      </c>
      <c r="FX85" s="23">
        <v>0</v>
      </c>
      <c r="FY85" s="23">
        <v>330</v>
      </c>
      <c r="FZ85" s="23">
        <f t="shared" si="31"/>
        <v>0.78759999261105451</v>
      </c>
      <c r="GA85" s="183">
        <v>0</v>
      </c>
      <c r="GC85" s="37">
        <v>7617.2754699999996</v>
      </c>
      <c r="GD85" s="37">
        <f t="shared" si="32"/>
        <v>0.23365875674846626</v>
      </c>
      <c r="GE85" s="37">
        <v>1774.27237025</v>
      </c>
      <c r="GF85" s="37">
        <f t="shared" si="33"/>
        <v>0.13164211086585548</v>
      </c>
      <c r="GH85" s="5">
        <v>14320.626319999999</v>
      </c>
      <c r="GI85" s="272">
        <v>3933.8974210000001</v>
      </c>
      <c r="GK85" s="35">
        <v>0.25700000000000001</v>
      </c>
      <c r="GL85" s="33">
        <v>0.84</v>
      </c>
      <c r="GM85" s="5">
        <f t="shared" si="34"/>
        <v>3010.0779342999999</v>
      </c>
      <c r="GN85" s="5">
        <v>-3010.0779342999999</v>
      </c>
      <c r="GO85" s="5">
        <f t="shared" si="35"/>
        <v>1492.3021431299999</v>
      </c>
      <c r="GP85" s="5">
        <f t="shared" si="36"/>
        <v>1.0000000289016546</v>
      </c>
      <c r="GR85" s="272">
        <v>6284.8374389999999</v>
      </c>
      <c r="GS85" s="272">
        <v>1814.0233310000001</v>
      </c>
      <c r="GV85" s="272">
        <v>3776.590956</v>
      </c>
      <c r="GW85" s="272">
        <v>1492.3021429999999</v>
      </c>
      <c r="GX85" s="5">
        <f t="shared" si="37"/>
        <v>1537.03108</v>
      </c>
      <c r="GY85" s="5">
        <f t="shared" si="38"/>
        <v>0.97089913302208564</v>
      </c>
    </row>
    <row r="86" spans="16:207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1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2"/>
        <v>0</v>
      </c>
      <c r="FB86" s="5">
        <v>4613</v>
      </c>
      <c r="FC86" s="139">
        <f t="shared" si="23"/>
        <v>1</v>
      </c>
      <c r="FE86" s="5"/>
      <c r="FF86" s="141">
        <v>0</v>
      </c>
      <c r="FG86" s="23">
        <v>1370.06201962</v>
      </c>
      <c r="FH86" s="139">
        <f t="shared" si="24"/>
        <v>0.10285171778015502</v>
      </c>
      <c r="FI86" s="5">
        <v>0</v>
      </c>
      <c r="FJ86" s="139">
        <f t="shared" si="25"/>
        <v>0</v>
      </c>
      <c r="FL86" s="144">
        <v>7873</v>
      </c>
      <c r="FM86" s="145">
        <f t="shared" si="26"/>
        <v>0.68245451314546257</v>
      </c>
      <c r="FN86" s="144">
        <v>2591</v>
      </c>
      <c r="FO86" s="145">
        <f t="shared" si="27"/>
        <v>0.82634348588741824</v>
      </c>
      <c r="FQ86" s="141">
        <v>183.3</v>
      </c>
      <c r="FR86" s="23">
        <v>367.01</v>
      </c>
      <c r="FS86" s="185">
        <f t="shared" si="28"/>
        <v>0.69827433066869682</v>
      </c>
      <c r="FT86" s="186">
        <f t="shared" si="29"/>
        <v>550.30999999999995</v>
      </c>
      <c r="FV86" s="107">
        <f t="shared" si="30"/>
        <v>1223.672292</v>
      </c>
      <c r="FW86" s="23">
        <v>1553.672292</v>
      </c>
      <c r="FX86" s="23">
        <v>0</v>
      </c>
      <c r="FY86" s="23">
        <v>330</v>
      </c>
      <c r="FZ86" s="23">
        <f t="shared" si="31"/>
        <v>0.78759999261105451</v>
      </c>
      <c r="GA86" s="183">
        <v>0</v>
      </c>
      <c r="GC86" s="37">
        <v>10167.64446</v>
      </c>
      <c r="GD86" s="37">
        <f t="shared" si="32"/>
        <v>0.31189093435582821</v>
      </c>
      <c r="GE86" s="37">
        <v>2209.03237025</v>
      </c>
      <c r="GF86" s="37">
        <f t="shared" si="33"/>
        <v>0.16389912229188308</v>
      </c>
      <c r="GH86" s="5">
        <v>17043.322370000002</v>
      </c>
      <c r="GI86" s="272">
        <v>4834.7402709999997</v>
      </c>
      <c r="GK86" s="35">
        <v>0.25700000000000001</v>
      </c>
      <c r="GL86" s="33">
        <v>0.84</v>
      </c>
      <c r="GM86" s="5">
        <f t="shared" si="34"/>
        <v>1517.77579117</v>
      </c>
      <c r="GN86" s="5">
        <v>-1517.77579117</v>
      </c>
      <c r="GO86" s="5">
        <f t="shared" si="35"/>
        <v>0</v>
      </c>
      <c r="GP86" s="5">
        <f t="shared" si="36"/>
        <v>0</v>
      </c>
      <c r="GR86" s="272">
        <v>10728.556909999999</v>
      </c>
      <c r="GS86" s="272">
        <v>2846.1215459999999</v>
      </c>
      <c r="GV86" s="272">
        <v>3776.590956</v>
      </c>
      <c r="GW86" s="272">
        <v>1492.3021429999999</v>
      </c>
      <c r="GX86" s="5">
        <f t="shared" si="37"/>
        <v>1537.03108</v>
      </c>
      <c r="GY86" s="5">
        <f t="shared" si="38"/>
        <v>0.97089913302208564</v>
      </c>
    </row>
    <row r="87" spans="16:207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1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2"/>
        <v>0.20220908756702083</v>
      </c>
      <c r="FB87" s="5">
        <v>4613</v>
      </c>
      <c r="FC87" s="139">
        <f t="shared" si="23"/>
        <v>1</v>
      </c>
      <c r="FE87" s="5"/>
      <c r="FF87" s="141">
        <v>0</v>
      </c>
      <c r="FG87" s="23">
        <v>0</v>
      </c>
      <c r="FH87" s="139">
        <f t="shared" si="24"/>
        <v>0</v>
      </c>
      <c r="FI87" s="5">
        <v>0</v>
      </c>
      <c r="FJ87" s="139">
        <f t="shared" si="25"/>
        <v>0</v>
      </c>
      <c r="FL87" s="144">
        <v>7873</v>
      </c>
      <c r="FM87" s="145">
        <f t="shared" si="26"/>
        <v>0.68245451314546257</v>
      </c>
      <c r="FN87" s="144">
        <v>2591</v>
      </c>
      <c r="FO87" s="145">
        <f t="shared" si="27"/>
        <v>0.82634348588741824</v>
      </c>
      <c r="FQ87" s="141">
        <v>0</v>
      </c>
      <c r="FR87" s="23">
        <v>367.01</v>
      </c>
      <c r="FS87" s="185">
        <f t="shared" si="28"/>
        <v>0.46568963329526708</v>
      </c>
      <c r="FT87" s="186">
        <f t="shared" si="29"/>
        <v>367.01</v>
      </c>
      <c r="FV87" s="107">
        <f t="shared" si="30"/>
        <v>903.37608463999993</v>
      </c>
      <c r="FW87" s="23">
        <v>1553.672292</v>
      </c>
      <c r="FX87" s="23">
        <v>0</v>
      </c>
      <c r="FY87" s="23">
        <v>0</v>
      </c>
      <c r="FZ87" s="23">
        <f t="shared" si="31"/>
        <v>0.58144570424535469</v>
      </c>
      <c r="GA87" s="183">
        <v>650.29620736000004</v>
      </c>
      <c r="GC87" s="37">
        <v>12100.758620000001</v>
      </c>
      <c r="GD87" s="37">
        <f t="shared" si="32"/>
        <v>0.3711889147239264</v>
      </c>
      <c r="GE87" s="37">
        <v>2592.2363300000002</v>
      </c>
      <c r="GF87" s="37">
        <f t="shared" si="33"/>
        <v>0.19233093411485386</v>
      </c>
      <c r="GH87" s="5">
        <v>18341.35024</v>
      </c>
      <c r="GI87" s="272">
        <v>5441.547493</v>
      </c>
      <c r="GK87" s="35">
        <v>0.25700000000000001</v>
      </c>
      <c r="GL87" s="33">
        <v>0.84</v>
      </c>
      <c r="GM87" s="5">
        <f t="shared" si="34"/>
        <v>1517.77579117</v>
      </c>
      <c r="GN87" s="5">
        <v>-1517.77579117</v>
      </c>
      <c r="GO87" s="5">
        <f t="shared" si="35"/>
        <v>0</v>
      </c>
      <c r="GP87" s="5">
        <f t="shared" si="36"/>
        <v>0</v>
      </c>
      <c r="GR87" s="272">
        <v>14320.626319999999</v>
      </c>
      <c r="GS87" s="272">
        <v>3933.8974210000001</v>
      </c>
      <c r="GV87" s="272">
        <v>3776.590956</v>
      </c>
      <c r="GW87" s="272">
        <v>1492.3021429999999</v>
      </c>
      <c r="GX87" s="5">
        <f t="shared" si="37"/>
        <v>1537.03108</v>
      </c>
      <c r="GY87" s="5">
        <f t="shared" si="38"/>
        <v>0.97089913302208564</v>
      </c>
    </row>
    <row r="88" spans="16:207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1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2"/>
        <v>0</v>
      </c>
      <c r="FB88" s="5">
        <v>4613</v>
      </c>
      <c r="FC88" s="139">
        <f t="shared" si="23"/>
        <v>1</v>
      </c>
      <c r="FE88" s="5"/>
      <c r="FF88" s="141">
        <v>0</v>
      </c>
      <c r="FG88" s="23">
        <v>0</v>
      </c>
      <c r="FH88" s="139">
        <f t="shared" si="24"/>
        <v>0</v>
      </c>
      <c r="FI88" s="5">
        <v>0</v>
      </c>
      <c r="FJ88" s="139">
        <f t="shared" si="25"/>
        <v>0</v>
      </c>
      <c r="FL88" s="144">
        <v>7873</v>
      </c>
      <c r="FM88" s="145">
        <f t="shared" si="26"/>
        <v>0.68245451314546257</v>
      </c>
      <c r="FN88" s="144">
        <v>2591</v>
      </c>
      <c r="FO88" s="145">
        <f t="shared" si="27"/>
        <v>0.82634348588741824</v>
      </c>
      <c r="FQ88" s="141">
        <v>0</v>
      </c>
      <c r="FR88" s="23">
        <v>367.01</v>
      </c>
      <c r="FS88" s="185">
        <f t="shared" si="28"/>
        <v>0.46568963329526708</v>
      </c>
      <c r="FT88" s="186">
        <f t="shared" si="29"/>
        <v>367.01</v>
      </c>
      <c r="FV88" s="107">
        <f t="shared" si="30"/>
        <v>903.37608464000004</v>
      </c>
      <c r="FW88" s="23">
        <v>1495.88959449</v>
      </c>
      <c r="FX88" s="23">
        <v>0</v>
      </c>
      <c r="FY88" s="23">
        <v>0</v>
      </c>
      <c r="FZ88" s="23">
        <f t="shared" si="31"/>
        <v>0.5814457042453548</v>
      </c>
      <c r="GA88" s="183">
        <v>592.51350984999999</v>
      </c>
      <c r="GC88" s="37">
        <v>13022.3585</v>
      </c>
      <c r="GD88" s="37">
        <f t="shared" si="32"/>
        <v>0.39945884969325152</v>
      </c>
      <c r="GE88" s="37">
        <v>3052.7743501300001</v>
      </c>
      <c r="GF88" s="37">
        <f t="shared" si="33"/>
        <v>0.22650054534278083</v>
      </c>
      <c r="GH88" s="5">
        <v>18336.964329999999</v>
      </c>
      <c r="GI88" s="272">
        <v>5619.7256090000001</v>
      </c>
      <c r="GK88" s="35">
        <v>0.25700000000000001</v>
      </c>
      <c r="GL88" s="33">
        <v>0.84</v>
      </c>
      <c r="GM88" s="5">
        <f t="shared" si="34"/>
        <v>1517.77579117</v>
      </c>
      <c r="GN88" s="5">
        <v>-1517.77579117</v>
      </c>
      <c r="GO88" s="5">
        <f t="shared" si="35"/>
        <v>0</v>
      </c>
      <c r="GP88" s="5">
        <f t="shared" si="36"/>
        <v>0</v>
      </c>
      <c r="GR88" s="272">
        <v>17043.322370000002</v>
      </c>
      <c r="GS88" s="272">
        <v>4834.7402709999997</v>
      </c>
      <c r="GV88" s="272">
        <v>3776.590956</v>
      </c>
      <c r="GW88" s="272">
        <v>1492.3021429999999</v>
      </c>
      <c r="GX88" s="5">
        <f t="shared" si="37"/>
        <v>1537.03108</v>
      </c>
      <c r="GY88" s="5">
        <f t="shared" si="38"/>
        <v>0.97089913302208564</v>
      </c>
    </row>
    <row r="89" spans="16:207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1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2"/>
        <v>0</v>
      </c>
      <c r="FB89" s="5">
        <v>4613</v>
      </c>
      <c r="FC89" s="139">
        <f t="shared" si="23"/>
        <v>1</v>
      </c>
      <c r="FE89" s="5"/>
      <c r="FF89" s="141">
        <v>0</v>
      </c>
      <c r="FG89" s="23">
        <v>0</v>
      </c>
      <c r="FH89" s="139">
        <f t="shared" si="24"/>
        <v>0</v>
      </c>
      <c r="FI89" s="5">
        <v>0</v>
      </c>
      <c r="FJ89" s="139">
        <f t="shared" si="25"/>
        <v>0</v>
      </c>
      <c r="FL89" s="144">
        <v>7873</v>
      </c>
      <c r="FM89" s="145">
        <f t="shared" si="26"/>
        <v>0.68245451314546257</v>
      </c>
      <c r="FN89" s="144">
        <v>2591</v>
      </c>
      <c r="FO89" s="145">
        <f t="shared" si="27"/>
        <v>0.82634348588741824</v>
      </c>
      <c r="FQ89" s="141">
        <v>0</v>
      </c>
      <c r="FR89" s="23">
        <v>367.01</v>
      </c>
      <c r="FS89" s="185">
        <f t="shared" si="28"/>
        <v>0.46568963329526708</v>
      </c>
      <c r="FT89" s="186">
        <f t="shared" si="29"/>
        <v>367.01</v>
      </c>
      <c r="FV89" s="107">
        <f t="shared" si="30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1"/>
        <v>0.3687497052821242</v>
      </c>
      <c r="GA89" s="183">
        <v>0</v>
      </c>
      <c r="GC89" s="37">
        <v>13019.24444</v>
      </c>
      <c r="GD89" s="37">
        <f t="shared" si="32"/>
        <v>0.39936332638036809</v>
      </c>
      <c r="GE89" s="37">
        <v>3461.7563300000002</v>
      </c>
      <c r="GF89" s="37">
        <f t="shared" si="33"/>
        <v>0.25684495696690907</v>
      </c>
      <c r="GH89" s="5">
        <v>17374.166120000002</v>
      </c>
      <c r="GI89" s="272">
        <v>5106.0627480000003</v>
      </c>
      <c r="GK89" s="35">
        <v>0.25700000000000001</v>
      </c>
      <c r="GL89" s="33">
        <v>0.84</v>
      </c>
      <c r="GM89" s="5">
        <f t="shared" si="34"/>
        <v>1517.77579117</v>
      </c>
      <c r="GN89" s="5">
        <v>-1517.77579117</v>
      </c>
      <c r="GO89" s="5">
        <f t="shared" si="35"/>
        <v>0</v>
      </c>
      <c r="GP89" s="5">
        <f t="shared" si="36"/>
        <v>0</v>
      </c>
      <c r="GR89" s="272">
        <v>18341.35024</v>
      </c>
      <c r="GS89" s="272">
        <v>5441.547493</v>
      </c>
      <c r="GV89" s="272">
        <v>3776.590956</v>
      </c>
      <c r="GW89" s="272">
        <v>1492.3021429999999</v>
      </c>
      <c r="GX89" s="5">
        <f t="shared" si="37"/>
        <v>1537.03108</v>
      </c>
      <c r="GY89" s="5">
        <f t="shared" si="38"/>
        <v>0.97089913302208564</v>
      </c>
    </row>
    <row r="90" spans="16:207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1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2"/>
        <v>0</v>
      </c>
      <c r="FB90" s="5">
        <v>4613</v>
      </c>
      <c r="FC90" s="139">
        <f t="shared" si="23"/>
        <v>1</v>
      </c>
      <c r="FE90" s="5"/>
      <c r="FF90" s="141">
        <v>0</v>
      </c>
      <c r="FG90" s="23">
        <v>0</v>
      </c>
      <c r="FH90" s="139">
        <f t="shared" si="24"/>
        <v>0</v>
      </c>
      <c r="FI90" s="5">
        <v>0</v>
      </c>
      <c r="FJ90" s="139">
        <f t="shared" si="25"/>
        <v>0</v>
      </c>
      <c r="FL90" s="144">
        <v>7873</v>
      </c>
      <c r="FM90" s="145">
        <f t="shared" si="26"/>
        <v>0.68245451314546257</v>
      </c>
      <c r="FN90" s="144">
        <v>2591</v>
      </c>
      <c r="FO90" s="145">
        <f t="shared" si="27"/>
        <v>0.82634348588741824</v>
      </c>
      <c r="FQ90" s="141">
        <v>70.3</v>
      </c>
      <c r="FR90" s="23">
        <v>367.01</v>
      </c>
      <c r="FS90" s="185">
        <f t="shared" si="28"/>
        <v>0.55489151122953939</v>
      </c>
      <c r="FT90" s="186">
        <f t="shared" si="29"/>
        <v>437.31</v>
      </c>
      <c r="FV90" s="107">
        <f t="shared" si="30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1"/>
        <v>0.36845370855874821</v>
      </c>
      <c r="GA90" s="183">
        <v>0</v>
      </c>
      <c r="GC90" s="37">
        <v>12335.657859999999</v>
      </c>
      <c r="GD90" s="37">
        <f t="shared" si="32"/>
        <v>0.37839441288343556</v>
      </c>
      <c r="GE90" s="37">
        <v>3467.7039199999999</v>
      </c>
      <c r="GF90" s="37">
        <f t="shared" si="33"/>
        <v>0.25728623831428993</v>
      </c>
      <c r="GH90" s="5">
        <v>14653.295179999999</v>
      </c>
      <c r="GI90" s="272">
        <v>4271.7518449999998</v>
      </c>
      <c r="GK90" s="35">
        <v>0.25700000000000001</v>
      </c>
      <c r="GL90" s="33">
        <v>0.84</v>
      </c>
      <c r="GM90" s="5">
        <f t="shared" si="34"/>
        <v>1517.77579117</v>
      </c>
      <c r="GN90" s="5">
        <v>-1517.77579117</v>
      </c>
      <c r="GO90" s="5">
        <f t="shared" si="35"/>
        <v>0</v>
      </c>
      <c r="GP90" s="5">
        <f t="shared" si="36"/>
        <v>0</v>
      </c>
      <c r="GR90" s="272">
        <v>18336.964329999999</v>
      </c>
      <c r="GS90" s="272">
        <v>5619.7256090000001</v>
      </c>
      <c r="GV90" s="272">
        <v>3776.590956</v>
      </c>
      <c r="GW90" s="272">
        <v>1492.3021429999999</v>
      </c>
      <c r="GX90" s="5">
        <f t="shared" si="37"/>
        <v>1537.03108</v>
      </c>
      <c r="GY90" s="5">
        <f t="shared" si="38"/>
        <v>0.97089913302208564</v>
      </c>
    </row>
    <row r="91" spans="16:207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1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2"/>
        <v>0</v>
      </c>
      <c r="FB91" s="5">
        <v>4613</v>
      </c>
      <c r="FC91" s="139">
        <f t="shared" si="23"/>
        <v>1</v>
      </c>
      <c r="FE91" s="5"/>
      <c r="FF91" s="141">
        <v>0</v>
      </c>
      <c r="FG91" s="23">
        <v>0</v>
      </c>
      <c r="FH91" s="139">
        <f t="shared" si="24"/>
        <v>0</v>
      </c>
      <c r="FI91" s="5">
        <v>0</v>
      </c>
      <c r="FJ91" s="139">
        <f t="shared" si="25"/>
        <v>0</v>
      </c>
      <c r="FL91" s="144">
        <v>7873</v>
      </c>
      <c r="FM91" s="145">
        <f t="shared" si="26"/>
        <v>0.68245451314546257</v>
      </c>
      <c r="FN91" s="144">
        <v>2591</v>
      </c>
      <c r="FO91" s="145">
        <f t="shared" si="27"/>
        <v>0.82634348588741824</v>
      </c>
      <c r="FQ91" s="141">
        <v>278</v>
      </c>
      <c r="FR91" s="23">
        <v>367.01</v>
      </c>
      <c r="FS91" s="185">
        <f t="shared" si="28"/>
        <v>0.8184367466057606</v>
      </c>
      <c r="FT91" s="186">
        <f t="shared" si="29"/>
        <v>645.01</v>
      </c>
      <c r="FV91" s="107">
        <f t="shared" si="30"/>
        <v>1223.672292</v>
      </c>
      <c r="FW91" s="23">
        <v>1553.672292</v>
      </c>
      <c r="FX91" s="23">
        <v>0</v>
      </c>
      <c r="FY91" s="23">
        <v>330</v>
      </c>
      <c r="FZ91" s="23">
        <f t="shared" si="31"/>
        <v>0.78759999261105451</v>
      </c>
      <c r="GA91" s="183">
        <v>0</v>
      </c>
      <c r="GC91" s="37">
        <v>10403.839449999999</v>
      </c>
      <c r="GD91" s="37">
        <f t="shared" si="32"/>
        <v>0.31913617944785272</v>
      </c>
      <c r="GE91" s="37">
        <v>3032.9439200000011</v>
      </c>
      <c r="GF91" s="37">
        <f t="shared" si="33"/>
        <v>0.22502922688826243</v>
      </c>
      <c r="GH91" s="5">
        <v>9738.6059349999996</v>
      </c>
      <c r="GI91" s="272">
        <v>3747.6971079999998</v>
      </c>
      <c r="GK91" s="35">
        <v>0.25700000000000001</v>
      </c>
      <c r="GL91" s="33">
        <v>0.84</v>
      </c>
      <c r="GM91" s="5">
        <f t="shared" si="34"/>
        <v>1517.77579117</v>
      </c>
      <c r="GN91" s="5">
        <v>-1517.77579117</v>
      </c>
      <c r="GO91" s="5">
        <f t="shared" si="35"/>
        <v>0</v>
      </c>
      <c r="GP91" s="5">
        <f t="shared" si="36"/>
        <v>0</v>
      </c>
      <c r="GR91" s="272">
        <v>17374.166120000002</v>
      </c>
      <c r="GS91" s="272">
        <v>5106.0627480000003</v>
      </c>
      <c r="GV91" s="272">
        <v>3776.590956</v>
      </c>
      <c r="GW91" s="272">
        <v>1492.3021429999999</v>
      </c>
      <c r="GX91" s="5">
        <f t="shared" si="37"/>
        <v>1537.03108</v>
      </c>
      <c r="GY91" s="5">
        <f t="shared" si="38"/>
        <v>0.97089913302208564</v>
      </c>
    </row>
    <row r="92" spans="16:207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1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2"/>
        <v>0.23203283156840868</v>
      </c>
      <c r="FB92" s="5">
        <v>4613</v>
      </c>
      <c r="FC92" s="139">
        <f t="shared" si="23"/>
        <v>1</v>
      </c>
      <c r="FE92" s="5"/>
      <c r="FF92" s="141">
        <v>0</v>
      </c>
      <c r="FG92" s="23">
        <v>0</v>
      </c>
      <c r="FH92" s="139">
        <f t="shared" si="24"/>
        <v>0</v>
      </c>
      <c r="FI92" s="5">
        <v>0</v>
      </c>
      <c r="FJ92" s="139">
        <f t="shared" si="25"/>
        <v>0</v>
      </c>
      <c r="FL92" s="144">
        <v>7873</v>
      </c>
      <c r="FM92" s="145">
        <f t="shared" si="26"/>
        <v>0.68245451314546257</v>
      </c>
      <c r="FN92" s="144">
        <v>2591</v>
      </c>
      <c r="FO92" s="145">
        <f t="shared" si="27"/>
        <v>0.82634348588741824</v>
      </c>
      <c r="FQ92" s="141">
        <v>278</v>
      </c>
      <c r="FR92" s="23">
        <v>367.01</v>
      </c>
      <c r="FS92" s="185">
        <f t="shared" si="28"/>
        <v>0.8184367466057606</v>
      </c>
      <c r="FT92" s="186">
        <f t="shared" si="29"/>
        <v>645.01</v>
      </c>
      <c r="FV92" s="107">
        <f t="shared" si="30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1"/>
        <v>0.6620265367413708</v>
      </c>
      <c r="GA92" s="183">
        <v>0</v>
      </c>
      <c r="GC92" s="37">
        <v>6914.4102599999997</v>
      </c>
      <c r="GD92" s="37">
        <f t="shared" si="32"/>
        <v>0.21209847423312883</v>
      </c>
      <c r="GE92" s="37">
        <v>2660.8648699999999</v>
      </c>
      <c r="GF92" s="37">
        <f t="shared" si="33"/>
        <v>0.19742282757085619</v>
      </c>
      <c r="GH92" s="5">
        <v>8463.0464140000004</v>
      </c>
      <c r="GI92" s="272">
        <v>3656.5600570000001</v>
      </c>
      <c r="GK92" s="35">
        <v>0.25700000000000001</v>
      </c>
      <c r="GL92" s="33">
        <v>0.84</v>
      </c>
      <c r="GM92" s="5">
        <f t="shared" si="34"/>
        <v>1517.77579117</v>
      </c>
      <c r="GN92" s="5">
        <v>-1517.77579117</v>
      </c>
      <c r="GO92" s="5">
        <f t="shared" si="35"/>
        <v>0</v>
      </c>
      <c r="GP92" s="5">
        <f t="shared" si="36"/>
        <v>0</v>
      </c>
      <c r="GR92" s="272">
        <v>14653.295179999999</v>
      </c>
      <c r="GS92" s="272">
        <v>4271.7518449999998</v>
      </c>
      <c r="GV92" s="272">
        <v>3776.590956</v>
      </c>
      <c r="GW92" s="272">
        <v>1492.3021429999999</v>
      </c>
      <c r="GX92" s="5">
        <f t="shared" si="37"/>
        <v>1537.03108</v>
      </c>
      <c r="GY92" s="5">
        <f t="shared" si="38"/>
        <v>0.97089913302208564</v>
      </c>
    </row>
    <row r="93" spans="16:207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1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2"/>
        <v>0.23203283156840868</v>
      </c>
      <c r="FB93" s="5">
        <v>4613</v>
      </c>
      <c r="FC93" s="139">
        <f t="shared" si="23"/>
        <v>1</v>
      </c>
      <c r="FE93" s="5"/>
      <c r="FF93" s="141">
        <v>0</v>
      </c>
      <c r="FG93" s="23">
        <v>0</v>
      </c>
      <c r="FH93" s="139">
        <f t="shared" si="24"/>
        <v>0</v>
      </c>
      <c r="FI93" s="5">
        <v>0</v>
      </c>
      <c r="FJ93" s="139">
        <f t="shared" si="25"/>
        <v>0</v>
      </c>
      <c r="FL93" s="144">
        <v>7873</v>
      </c>
      <c r="FM93" s="145">
        <f t="shared" si="26"/>
        <v>0.68245451314546257</v>
      </c>
      <c r="FN93" s="144">
        <v>2591</v>
      </c>
      <c r="FO93" s="145">
        <f t="shared" si="27"/>
        <v>0.82634348588741824</v>
      </c>
      <c r="FQ93" s="141">
        <v>278</v>
      </c>
      <c r="FR93" s="23">
        <v>367.01</v>
      </c>
      <c r="FS93" s="185">
        <f t="shared" si="28"/>
        <v>0.8184367466057606</v>
      </c>
      <c r="FT93" s="186">
        <f t="shared" si="29"/>
        <v>645.01</v>
      </c>
      <c r="FV93" s="107">
        <f t="shared" si="30"/>
        <v>1223.672292</v>
      </c>
      <c r="FW93" s="23">
        <v>1553.672292</v>
      </c>
      <c r="FX93" s="23">
        <v>0</v>
      </c>
      <c r="FY93" s="23">
        <v>330</v>
      </c>
      <c r="FZ93" s="23">
        <f t="shared" si="31"/>
        <v>0.78759999261105451</v>
      </c>
      <c r="GA93" s="183">
        <v>0</v>
      </c>
      <c r="GC93" s="37">
        <v>6008.7626600000003</v>
      </c>
      <c r="GD93" s="37">
        <f t="shared" si="32"/>
        <v>0.18431787300613497</v>
      </c>
      <c r="GE93" s="37">
        <v>2596.1576</v>
      </c>
      <c r="GF93" s="37">
        <f t="shared" si="33"/>
        <v>0.19262187268140674</v>
      </c>
      <c r="GH93" s="5">
        <v>9679.9536250000001</v>
      </c>
      <c r="GI93" s="272">
        <v>3895.7385829999998</v>
      </c>
      <c r="GK93" s="35">
        <v>0.25700000000000001</v>
      </c>
      <c r="GL93" s="33">
        <v>0.84</v>
      </c>
      <c r="GM93" s="5">
        <f t="shared" si="34"/>
        <v>1517.77579117</v>
      </c>
      <c r="GN93" s="5">
        <v>-1517.77579117</v>
      </c>
      <c r="GO93" s="5">
        <f t="shared" si="35"/>
        <v>0</v>
      </c>
      <c r="GP93" s="5">
        <f t="shared" si="36"/>
        <v>0</v>
      </c>
      <c r="GR93" s="272">
        <v>9738.6059349999996</v>
      </c>
      <c r="GS93" s="272">
        <v>3747.6971079999998</v>
      </c>
      <c r="GV93" s="272">
        <v>3776.590956</v>
      </c>
      <c r="GW93" s="272">
        <v>1492.3021429999999</v>
      </c>
      <c r="GX93" s="5">
        <f t="shared" si="37"/>
        <v>1537.03108</v>
      </c>
      <c r="GY93" s="5">
        <f t="shared" si="38"/>
        <v>0.97089913302208564</v>
      </c>
    </row>
    <row r="94" spans="16:207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1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2"/>
        <v>0.23203283156840868</v>
      </c>
      <c r="FB94" s="5">
        <v>4613</v>
      </c>
      <c r="FC94" s="139">
        <f t="shared" si="23"/>
        <v>1</v>
      </c>
      <c r="FE94" s="5"/>
      <c r="FF94" s="141">
        <v>0</v>
      </c>
      <c r="FG94" s="23">
        <v>0</v>
      </c>
      <c r="FH94" s="139">
        <f t="shared" si="24"/>
        <v>0</v>
      </c>
      <c r="FI94" s="5">
        <v>0</v>
      </c>
      <c r="FJ94" s="139">
        <f t="shared" si="25"/>
        <v>0</v>
      </c>
      <c r="FL94" s="144">
        <v>7873</v>
      </c>
      <c r="FM94" s="145">
        <f t="shared" si="26"/>
        <v>0.68245451314546257</v>
      </c>
      <c r="FN94" s="144">
        <v>2591</v>
      </c>
      <c r="FO94" s="145">
        <f t="shared" si="27"/>
        <v>0.82634348588741824</v>
      </c>
      <c r="FQ94" s="141">
        <v>278</v>
      </c>
      <c r="FR94" s="23">
        <v>367.01</v>
      </c>
      <c r="FS94" s="185">
        <f t="shared" si="28"/>
        <v>0.8184367466057606</v>
      </c>
      <c r="FT94" s="186">
        <f t="shared" si="29"/>
        <v>645.01</v>
      </c>
      <c r="FV94" s="107">
        <f t="shared" si="30"/>
        <v>1223.672292</v>
      </c>
      <c r="FW94" s="23">
        <v>1553.672292</v>
      </c>
      <c r="FX94" s="23">
        <v>0</v>
      </c>
      <c r="FY94" s="23">
        <v>330</v>
      </c>
      <c r="FZ94" s="23">
        <f t="shared" si="31"/>
        <v>0.78759999261105451</v>
      </c>
      <c r="GA94" s="183">
        <v>0</v>
      </c>
      <c r="GC94" s="37">
        <v>6872.7673400000003</v>
      </c>
      <c r="GD94" s="37">
        <f t="shared" si="32"/>
        <v>0.21082108404907976</v>
      </c>
      <c r="GE94" s="37">
        <v>2765.97469</v>
      </c>
      <c r="GF94" s="37">
        <f t="shared" si="33"/>
        <v>0.2052214490280457</v>
      </c>
      <c r="GH94" s="5">
        <v>10450.502930000001</v>
      </c>
      <c r="GI94" s="272">
        <v>4304.5321809999996</v>
      </c>
      <c r="GK94" s="35">
        <v>0.25700000000000001</v>
      </c>
      <c r="GL94" s="33">
        <v>0.84</v>
      </c>
      <c r="GM94" s="5">
        <f t="shared" si="34"/>
        <v>1517.77579117</v>
      </c>
      <c r="GN94" s="5">
        <v>-1517.77579117</v>
      </c>
      <c r="GO94" s="5">
        <f t="shared" si="35"/>
        <v>0</v>
      </c>
      <c r="GP94" s="5">
        <f t="shared" si="36"/>
        <v>0</v>
      </c>
      <c r="GR94" s="272">
        <v>8463.0464140000004</v>
      </c>
      <c r="GS94" s="272">
        <v>3656.5600570000001</v>
      </c>
      <c r="GV94" s="272">
        <v>3776.590956</v>
      </c>
      <c r="GW94" s="272">
        <v>1492.3021429999999</v>
      </c>
      <c r="GX94" s="5">
        <f t="shared" si="37"/>
        <v>1537.03108</v>
      </c>
      <c r="GY94" s="5">
        <f t="shared" si="38"/>
        <v>0.97089913302208564</v>
      </c>
    </row>
    <row r="95" spans="16:207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1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2"/>
        <v>0.23355253881070101</v>
      </c>
      <c r="FB95" s="5">
        <v>4613</v>
      </c>
      <c r="FC95" s="139">
        <f t="shared" si="23"/>
        <v>1</v>
      </c>
      <c r="FE95" s="5"/>
      <c r="FF95" s="141">
        <v>0</v>
      </c>
      <c r="FG95" s="23">
        <v>0</v>
      </c>
      <c r="FH95" s="139">
        <f t="shared" si="24"/>
        <v>0</v>
      </c>
      <c r="FI95" s="5">
        <v>0</v>
      </c>
      <c r="FJ95" s="139">
        <f t="shared" si="25"/>
        <v>0</v>
      </c>
      <c r="FL95" s="144">
        <v>7873</v>
      </c>
      <c r="FM95" s="145">
        <f t="shared" si="26"/>
        <v>0.68245451314546257</v>
      </c>
      <c r="FN95" s="144">
        <v>2591</v>
      </c>
      <c r="FO95" s="145">
        <f t="shared" si="27"/>
        <v>0.82634348588741824</v>
      </c>
      <c r="FQ95" s="141">
        <v>278</v>
      </c>
      <c r="FR95" s="23">
        <v>367.01</v>
      </c>
      <c r="FS95" s="185">
        <f t="shared" si="28"/>
        <v>0.8184367466057606</v>
      </c>
      <c r="FT95" s="186">
        <f t="shared" si="29"/>
        <v>645.01</v>
      </c>
      <c r="FV95" s="107">
        <f t="shared" si="30"/>
        <v>1223.672292</v>
      </c>
      <c r="FW95" s="23">
        <v>1553.672292</v>
      </c>
      <c r="FX95" s="23">
        <v>0</v>
      </c>
      <c r="FY95" s="23">
        <v>330</v>
      </c>
      <c r="FZ95" s="23">
        <f t="shared" si="31"/>
        <v>0.78759999261105451</v>
      </c>
      <c r="GA95" s="183">
        <v>0</v>
      </c>
      <c r="GC95" s="37">
        <v>7419.8571300000003</v>
      </c>
      <c r="GD95" s="37">
        <f t="shared" si="32"/>
        <v>0.22760297944785277</v>
      </c>
      <c r="GE95" s="37">
        <v>3056.2177200000001</v>
      </c>
      <c r="GF95" s="37">
        <f t="shared" si="33"/>
        <v>0.22675602611663453</v>
      </c>
      <c r="GH95" s="5">
        <v>10951.010340000001</v>
      </c>
      <c r="GI95" s="272">
        <v>4896.4647850000001</v>
      </c>
      <c r="GK95" s="35">
        <v>0.25700000000000001</v>
      </c>
      <c r="GL95" s="33">
        <v>0.84</v>
      </c>
      <c r="GM95" s="5">
        <f t="shared" si="34"/>
        <v>1517.77579117</v>
      </c>
      <c r="GN95" s="5">
        <v>-1517.77579117</v>
      </c>
      <c r="GO95" s="5">
        <f t="shared" si="35"/>
        <v>0</v>
      </c>
      <c r="GP95" s="5">
        <f t="shared" si="36"/>
        <v>0</v>
      </c>
      <c r="GR95" s="272">
        <v>9679.9536250000001</v>
      </c>
      <c r="GS95" s="272">
        <v>3895.7385829999998</v>
      </c>
      <c r="GV95" s="272">
        <v>3776.590956</v>
      </c>
      <c r="GW95" s="272">
        <v>1492.3021429999999</v>
      </c>
      <c r="GX95" s="5">
        <f t="shared" si="37"/>
        <v>1537.03108</v>
      </c>
      <c r="GY95" s="5">
        <f t="shared" si="38"/>
        <v>0.97089913302208564</v>
      </c>
    </row>
    <row r="96" spans="16:207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1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2"/>
        <v>0.3060459106658493</v>
      </c>
      <c r="FB96" s="5">
        <v>4613</v>
      </c>
      <c r="FC96" s="139">
        <f t="shared" si="23"/>
        <v>1</v>
      </c>
      <c r="FE96" s="5"/>
      <c r="FF96" s="141">
        <v>0</v>
      </c>
      <c r="FG96" s="23">
        <v>0</v>
      </c>
      <c r="FH96" s="139">
        <f t="shared" si="24"/>
        <v>0</v>
      </c>
      <c r="FI96" s="5">
        <v>0</v>
      </c>
      <c r="FJ96" s="139">
        <f t="shared" si="25"/>
        <v>0</v>
      </c>
      <c r="FL96" s="144">
        <v>7873</v>
      </c>
      <c r="FM96" s="145">
        <f t="shared" si="26"/>
        <v>0.68245451314546257</v>
      </c>
      <c r="FN96" s="144">
        <v>2591</v>
      </c>
      <c r="FO96" s="145">
        <f t="shared" si="27"/>
        <v>0.82634348588741824</v>
      </c>
      <c r="FQ96" s="141">
        <v>278</v>
      </c>
      <c r="FR96" s="23">
        <v>367.01</v>
      </c>
      <c r="FS96" s="185">
        <f t="shared" si="28"/>
        <v>0.8184367466057606</v>
      </c>
      <c r="FT96" s="186">
        <f t="shared" si="29"/>
        <v>645.01</v>
      </c>
      <c r="FV96" s="107">
        <f t="shared" si="30"/>
        <v>1223.672292</v>
      </c>
      <c r="FW96" s="23">
        <v>1553.672292</v>
      </c>
      <c r="FX96" s="23">
        <v>0</v>
      </c>
      <c r="FY96" s="23">
        <v>330</v>
      </c>
      <c r="FZ96" s="23">
        <f t="shared" si="31"/>
        <v>0.78759999261105451</v>
      </c>
      <c r="GA96" s="183">
        <v>0</v>
      </c>
      <c r="GC96" s="37">
        <v>7775.2170999999998</v>
      </c>
      <c r="GD96" s="37">
        <f t="shared" si="32"/>
        <v>0.23850359202453988</v>
      </c>
      <c r="GE96" s="37">
        <v>3413.6436596200001</v>
      </c>
      <c r="GF96" s="37">
        <f t="shared" si="33"/>
        <v>0.25327523813770592</v>
      </c>
      <c r="GH96" s="5">
        <v>12139.872170000001</v>
      </c>
      <c r="GI96" s="272">
        <v>5209.024136</v>
      </c>
      <c r="GK96" s="35">
        <v>0.25700000000000001</v>
      </c>
      <c r="GL96" s="33">
        <v>0.84</v>
      </c>
      <c r="GM96" s="5">
        <f t="shared" si="34"/>
        <v>1517.77579117</v>
      </c>
      <c r="GN96" s="5">
        <v>-1517.77579117</v>
      </c>
      <c r="GO96" s="5">
        <f t="shared" si="35"/>
        <v>0</v>
      </c>
      <c r="GP96" s="5">
        <f t="shared" si="36"/>
        <v>0</v>
      </c>
      <c r="GR96" s="272">
        <v>10450.502930000001</v>
      </c>
      <c r="GS96" s="272">
        <v>4304.5321809999996</v>
      </c>
      <c r="GV96" s="272">
        <v>3776.590956</v>
      </c>
      <c r="GW96" s="272">
        <v>1492.3021429999999</v>
      </c>
      <c r="GX96" s="5">
        <f t="shared" si="37"/>
        <v>1537.03108</v>
      </c>
      <c r="GY96" s="5">
        <f t="shared" si="38"/>
        <v>0.97089913302208564</v>
      </c>
    </row>
    <row r="97" spans="16:207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1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2"/>
        <v>0.23203283156840868</v>
      </c>
      <c r="FB97" s="5">
        <v>4613</v>
      </c>
      <c r="FC97" s="139">
        <f t="shared" si="23"/>
        <v>1</v>
      </c>
      <c r="FE97" s="5"/>
      <c r="FF97" s="141">
        <v>0</v>
      </c>
      <c r="FG97" s="23">
        <v>0</v>
      </c>
      <c r="FH97" s="139">
        <f t="shared" si="24"/>
        <v>0</v>
      </c>
      <c r="FI97" s="5">
        <v>0</v>
      </c>
      <c r="FJ97" s="139">
        <f t="shared" si="25"/>
        <v>0</v>
      </c>
      <c r="FL97" s="144">
        <v>7873</v>
      </c>
      <c r="FM97" s="145">
        <f t="shared" si="26"/>
        <v>0.68245451314546257</v>
      </c>
      <c r="FN97" s="144">
        <v>2591</v>
      </c>
      <c r="FO97" s="145">
        <f t="shared" si="27"/>
        <v>0.82634348588741824</v>
      </c>
      <c r="FQ97" s="141">
        <v>278</v>
      </c>
      <c r="FR97" s="23">
        <v>367.01</v>
      </c>
      <c r="FS97" s="185">
        <f t="shared" si="28"/>
        <v>0.8184367466057606</v>
      </c>
      <c r="FT97" s="186">
        <f t="shared" si="29"/>
        <v>645.01</v>
      </c>
      <c r="FV97" s="107">
        <f t="shared" si="30"/>
        <v>1223.672292</v>
      </c>
      <c r="FW97" s="23">
        <v>1553.672292</v>
      </c>
      <c r="FX97" s="23">
        <v>0</v>
      </c>
      <c r="FY97" s="23">
        <v>330</v>
      </c>
      <c r="FZ97" s="23">
        <f t="shared" si="31"/>
        <v>0.78759999261105451</v>
      </c>
      <c r="GA97" s="183">
        <v>0</v>
      </c>
      <c r="GC97" s="37">
        <v>8619.3091199999999</v>
      </c>
      <c r="GD97" s="37">
        <f t="shared" si="32"/>
        <v>0.26439598527607361</v>
      </c>
      <c r="GE97" s="37">
        <v>3698.4070400000001</v>
      </c>
      <c r="GF97" s="37">
        <f t="shared" si="33"/>
        <v>0.27440325270811694</v>
      </c>
      <c r="GH97" s="5">
        <v>13451.23832</v>
      </c>
      <c r="GI97" s="272">
        <v>5320.7547130000003</v>
      </c>
      <c r="GK97" s="35">
        <v>0.25700000000000001</v>
      </c>
      <c r="GL97" s="33">
        <v>0.84</v>
      </c>
      <c r="GM97" s="5">
        <f t="shared" si="34"/>
        <v>1517.77579117</v>
      </c>
      <c r="GN97" s="5">
        <v>-1517.77579117</v>
      </c>
      <c r="GO97" s="5">
        <f t="shared" si="35"/>
        <v>0</v>
      </c>
      <c r="GP97" s="5">
        <f t="shared" si="36"/>
        <v>0</v>
      </c>
      <c r="GR97" s="272">
        <v>10951.010340000001</v>
      </c>
      <c r="GS97" s="272">
        <v>4896.4647850000001</v>
      </c>
      <c r="GV97" s="272">
        <v>3776.590956</v>
      </c>
      <c r="GW97" s="272">
        <v>1492.3021429999999</v>
      </c>
      <c r="GX97" s="5">
        <f t="shared" si="37"/>
        <v>1537.03108</v>
      </c>
      <c r="GY97" s="5">
        <f t="shared" si="38"/>
        <v>0.97089913302208564</v>
      </c>
    </row>
    <row r="98" spans="16:207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1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2"/>
        <v>0</v>
      </c>
      <c r="FB98" s="5">
        <v>4613</v>
      </c>
      <c r="FC98" s="139">
        <f t="shared" si="23"/>
        <v>1</v>
      </c>
      <c r="FE98" s="5"/>
      <c r="FF98" s="141">
        <v>0</v>
      </c>
      <c r="FG98" s="23">
        <v>0</v>
      </c>
      <c r="FH98" s="139">
        <f t="shared" si="24"/>
        <v>0</v>
      </c>
      <c r="FI98" s="5">
        <v>0</v>
      </c>
      <c r="FJ98" s="139">
        <f t="shared" si="25"/>
        <v>0</v>
      </c>
      <c r="FL98" s="144">
        <v>7873</v>
      </c>
      <c r="FM98" s="145">
        <f t="shared" si="26"/>
        <v>0.68245451314546257</v>
      </c>
      <c r="FN98" s="144">
        <v>2591</v>
      </c>
      <c r="FO98" s="145">
        <f t="shared" si="27"/>
        <v>0.82634348588741824</v>
      </c>
      <c r="FQ98" s="141">
        <v>183.3</v>
      </c>
      <c r="FR98" s="23">
        <v>367.01</v>
      </c>
      <c r="FS98" s="185">
        <f t="shared" si="28"/>
        <v>0.69827433066869682</v>
      </c>
      <c r="FT98" s="186">
        <f t="shared" si="29"/>
        <v>550.30999999999995</v>
      </c>
      <c r="FV98" s="107">
        <f t="shared" si="30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1"/>
        <v>0.36993369218206434</v>
      </c>
      <c r="GA98" s="183">
        <v>0</v>
      </c>
      <c r="GC98" s="37">
        <v>9550.3789799999995</v>
      </c>
      <c r="GD98" s="37">
        <f t="shared" si="32"/>
        <v>0.29295641042944781</v>
      </c>
      <c r="GE98" s="37">
        <v>3777.73605</v>
      </c>
      <c r="GF98" s="37">
        <f t="shared" si="33"/>
        <v>0.28028906736904585</v>
      </c>
      <c r="GH98" s="5">
        <v>13946.638370000001</v>
      </c>
      <c r="GI98" s="272">
        <v>5353.8995260000002</v>
      </c>
      <c r="GK98" s="35">
        <v>0.25700000000000001</v>
      </c>
      <c r="GL98" s="33">
        <v>0.84</v>
      </c>
      <c r="GM98" s="5">
        <f t="shared" si="34"/>
        <v>1517.77579117</v>
      </c>
      <c r="GN98" s="5">
        <v>-1517.77579117</v>
      </c>
      <c r="GO98" s="5">
        <f t="shared" si="35"/>
        <v>0</v>
      </c>
      <c r="GP98" s="5">
        <f t="shared" si="36"/>
        <v>0</v>
      </c>
      <c r="GR98" s="272">
        <v>12139.872170000001</v>
      </c>
      <c r="GS98" s="272">
        <v>5209.024136</v>
      </c>
      <c r="GV98" s="272">
        <v>3776.590956</v>
      </c>
      <c r="GW98" s="272">
        <v>1537.03108</v>
      </c>
      <c r="GX98" s="5">
        <f t="shared" si="37"/>
        <v>1537.03108</v>
      </c>
      <c r="GY98" s="5">
        <f t="shared" si="38"/>
        <v>1</v>
      </c>
    </row>
    <row r="99" spans="16:207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1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2"/>
        <v>0</v>
      </c>
      <c r="FB99" s="5">
        <v>4613</v>
      </c>
      <c r="FC99" s="139">
        <f t="shared" si="23"/>
        <v>1</v>
      </c>
      <c r="FE99" s="5"/>
      <c r="FF99" s="141">
        <v>0</v>
      </c>
      <c r="FG99" s="23">
        <v>0</v>
      </c>
      <c r="FH99" s="139">
        <f t="shared" si="24"/>
        <v>0</v>
      </c>
      <c r="FI99" s="5">
        <v>0</v>
      </c>
      <c r="FJ99" s="139">
        <f t="shared" si="25"/>
        <v>0</v>
      </c>
      <c r="FL99" s="144">
        <v>7873</v>
      </c>
      <c r="FM99" s="145">
        <f t="shared" si="26"/>
        <v>0.68245451314546257</v>
      </c>
      <c r="FN99" s="144">
        <v>2591</v>
      </c>
      <c r="FO99" s="145">
        <f t="shared" si="27"/>
        <v>0.82634348588741824</v>
      </c>
      <c r="FQ99" s="141">
        <v>177.2</v>
      </c>
      <c r="FR99" s="23">
        <v>367.01</v>
      </c>
      <c r="FS99" s="185">
        <f t="shared" si="28"/>
        <v>0.69053419616799905</v>
      </c>
      <c r="FT99" s="186">
        <f t="shared" si="29"/>
        <v>544.21</v>
      </c>
      <c r="FV99" s="107">
        <f t="shared" si="30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1"/>
        <v>0.36993432683970745</v>
      </c>
      <c r="GA99" s="183">
        <v>0</v>
      </c>
      <c r="GC99" s="37">
        <v>9902.1129800000017</v>
      </c>
      <c r="GD99" s="37">
        <f t="shared" si="32"/>
        <v>0.30374579693251541</v>
      </c>
      <c r="GE99" s="37">
        <v>3801.2689999999989</v>
      </c>
      <c r="GF99" s="37">
        <f t="shared" si="33"/>
        <v>0.28203509422763012</v>
      </c>
      <c r="GH99" s="5">
        <v>13015.205120000001</v>
      </c>
      <c r="GI99" s="272">
        <v>5417.3442660000001</v>
      </c>
      <c r="GK99" s="35">
        <v>0.25700000000000001</v>
      </c>
      <c r="GL99" s="33">
        <v>0.84</v>
      </c>
      <c r="GM99" s="5">
        <f t="shared" si="34"/>
        <v>1517.77579117</v>
      </c>
      <c r="GN99" s="5">
        <v>-1517.77579117</v>
      </c>
      <c r="GO99" s="5">
        <f t="shared" si="35"/>
        <v>0</v>
      </c>
      <c r="GP99" s="5">
        <f t="shared" si="36"/>
        <v>0</v>
      </c>
      <c r="GR99" s="272">
        <v>13451.23832</v>
      </c>
      <c r="GS99" s="272">
        <v>5320.7547130000003</v>
      </c>
      <c r="GV99" s="272">
        <v>3776.590956</v>
      </c>
      <c r="GW99" s="272">
        <v>1537.03108</v>
      </c>
      <c r="GX99" s="5">
        <f t="shared" si="37"/>
        <v>1537.03108</v>
      </c>
      <c r="GY99" s="5">
        <f t="shared" si="38"/>
        <v>1</v>
      </c>
    </row>
    <row r="100" spans="16:207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1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2"/>
        <v>0</v>
      </c>
      <c r="FB100" s="5">
        <v>4613</v>
      </c>
      <c r="FC100" s="139">
        <f t="shared" si="23"/>
        <v>1</v>
      </c>
      <c r="FE100" s="5"/>
      <c r="FF100" s="141">
        <v>0</v>
      </c>
      <c r="FG100" s="23">
        <v>0</v>
      </c>
      <c r="FH100" s="139">
        <f t="shared" si="24"/>
        <v>0</v>
      </c>
      <c r="FI100" s="5">
        <v>0</v>
      </c>
      <c r="FJ100" s="139">
        <f t="shared" si="25"/>
        <v>0</v>
      </c>
      <c r="FL100" s="144">
        <v>7873</v>
      </c>
      <c r="FM100" s="145">
        <f t="shared" si="26"/>
        <v>0.68245451314546257</v>
      </c>
      <c r="FN100" s="144">
        <v>2591</v>
      </c>
      <c r="FO100" s="145">
        <f t="shared" si="27"/>
        <v>0.82634348588741824</v>
      </c>
      <c r="FQ100" s="141">
        <v>0</v>
      </c>
      <c r="FR100" s="23">
        <v>367.01</v>
      </c>
      <c r="FS100" s="185">
        <f t="shared" si="28"/>
        <v>0.46568963329526708</v>
      </c>
      <c r="FT100" s="186">
        <f t="shared" si="29"/>
        <v>367.01</v>
      </c>
      <c r="FV100" s="107">
        <f t="shared" si="30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1"/>
        <v>0.36993432683970745</v>
      </c>
      <c r="GA100" s="183">
        <v>0</v>
      </c>
      <c r="GC100" s="37">
        <v>9240.7955499999989</v>
      </c>
      <c r="GD100" s="37">
        <f t="shared" si="32"/>
        <v>0.28345998619631896</v>
      </c>
      <c r="GE100" s="37">
        <v>3846.3142400000002</v>
      </c>
      <c r="GF100" s="37">
        <f t="shared" si="33"/>
        <v>0.28537722510758273</v>
      </c>
      <c r="GH100" s="5">
        <v>12718.56568</v>
      </c>
      <c r="GI100" s="272">
        <v>5449.843554</v>
      </c>
      <c r="GK100" s="35">
        <v>0.25700000000000001</v>
      </c>
      <c r="GL100" s="33">
        <v>0.84</v>
      </c>
      <c r="GM100" s="5">
        <f t="shared" si="34"/>
        <v>1517.77579117</v>
      </c>
      <c r="GN100" s="5">
        <v>-1517.77579117</v>
      </c>
      <c r="GO100" s="5">
        <f t="shared" si="35"/>
        <v>0</v>
      </c>
      <c r="GP100" s="5">
        <f t="shared" si="36"/>
        <v>0</v>
      </c>
      <c r="GR100" s="272">
        <v>13946.638370000001</v>
      </c>
      <c r="GS100" s="272">
        <v>5353.8995260000002</v>
      </c>
      <c r="GV100" s="272">
        <v>3776.590956</v>
      </c>
      <c r="GW100" s="272">
        <v>1537.03108</v>
      </c>
      <c r="GX100" s="5">
        <f t="shared" si="37"/>
        <v>1537.03108</v>
      </c>
      <c r="GY100" s="5">
        <f t="shared" si="38"/>
        <v>1</v>
      </c>
    </row>
    <row r="101" spans="16:207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1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2"/>
        <v>0</v>
      </c>
      <c r="FB101" s="5">
        <v>4613</v>
      </c>
      <c r="FC101" s="139">
        <f t="shared" si="23"/>
        <v>1</v>
      </c>
      <c r="FE101" s="5"/>
      <c r="FF101" s="141">
        <v>0</v>
      </c>
      <c r="FG101" s="23">
        <v>0</v>
      </c>
      <c r="FH101" s="139">
        <f t="shared" si="24"/>
        <v>0</v>
      </c>
      <c r="FI101" s="5">
        <v>0</v>
      </c>
      <c r="FJ101" s="139">
        <f t="shared" si="25"/>
        <v>0</v>
      </c>
      <c r="FL101" s="144">
        <v>7873</v>
      </c>
      <c r="FM101" s="145">
        <f t="shared" si="26"/>
        <v>0.68245451314546257</v>
      </c>
      <c r="FN101" s="144">
        <v>2591</v>
      </c>
      <c r="FO101" s="145">
        <f t="shared" si="27"/>
        <v>0.82634348588741824</v>
      </c>
      <c r="FQ101" s="141">
        <v>278</v>
      </c>
      <c r="FR101" s="23">
        <v>367.01</v>
      </c>
      <c r="FS101" s="185">
        <f t="shared" si="28"/>
        <v>0.8184367466057606</v>
      </c>
      <c r="FT101" s="186">
        <f t="shared" si="29"/>
        <v>645.01</v>
      </c>
      <c r="FV101" s="107">
        <f t="shared" si="30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1"/>
        <v>0.36993432683970751</v>
      </c>
      <c r="GA101" s="183">
        <v>0</v>
      </c>
      <c r="GC101" s="37">
        <v>9030.1818600000006</v>
      </c>
      <c r="GD101" s="37">
        <f t="shared" si="32"/>
        <v>0.27699944355828221</v>
      </c>
      <c r="GE101" s="37">
        <v>3869.38924</v>
      </c>
      <c r="GF101" s="37">
        <f t="shared" si="33"/>
        <v>0.28708927437305237</v>
      </c>
      <c r="GH101" s="5">
        <v>13580.66115</v>
      </c>
      <c r="GI101" s="272">
        <v>5309.4137140000003</v>
      </c>
      <c r="GK101" s="35">
        <v>0.25700000000000001</v>
      </c>
      <c r="GL101" s="33">
        <v>0.84</v>
      </c>
      <c r="GM101" s="5">
        <f t="shared" si="34"/>
        <v>1517.77579117</v>
      </c>
      <c r="GN101" s="5">
        <v>-1517.77579117</v>
      </c>
      <c r="GO101" s="5">
        <f t="shared" si="35"/>
        <v>0</v>
      </c>
      <c r="GP101" s="5">
        <f t="shared" si="36"/>
        <v>0</v>
      </c>
      <c r="GR101" s="272">
        <v>13015.205120000001</v>
      </c>
      <c r="GS101" s="272">
        <v>5417.3442660000001</v>
      </c>
      <c r="GV101" s="272">
        <v>3776.590956</v>
      </c>
      <c r="GW101" s="272">
        <v>1537.03108</v>
      </c>
      <c r="GX101" s="5">
        <f t="shared" si="37"/>
        <v>1537.03108</v>
      </c>
      <c r="GY101" s="5">
        <f t="shared" si="38"/>
        <v>1</v>
      </c>
    </row>
    <row r="102" spans="16:207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1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2"/>
        <v>0</v>
      </c>
      <c r="FB102" s="5">
        <v>4613</v>
      </c>
      <c r="FC102" s="139">
        <f t="shared" si="23"/>
        <v>1</v>
      </c>
      <c r="FE102" s="5"/>
      <c r="FF102" s="141">
        <v>0</v>
      </c>
      <c r="FG102" s="23">
        <v>0</v>
      </c>
      <c r="FH102" s="139">
        <f t="shared" si="24"/>
        <v>0</v>
      </c>
      <c r="FI102" s="5">
        <v>0</v>
      </c>
      <c r="FJ102" s="139">
        <f t="shared" si="25"/>
        <v>0</v>
      </c>
      <c r="FL102" s="144">
        <v>7873</v>
      </c>
      <c r="FM102" s="145">
        <f t="shared" si="26"/>
        <v>0.68245451314546257</v>
      </c>
      <c r="FN102" s="144">
        <v>2591</v>
      </c>
      <c r="FO102" s="145">
        <f t="shared" si="27"/>
        <v>0.82634348588741824</v>
      </c>
      <c r="FQ102" s="141">
        <v>278</v>
      </c>
      <c r="FR102" s="23">
        <v>367.01</v>
      </c>
      <c r="FS102" s="185">
        <f t="shared" si="28"/>
        <v>0.8184367466057606</v>
      </c>
      <c r="FT102" s="186">
        <f t="shared" si="29"/>
        <v>645.01</v>
      </c>
      <c r="FV102" s="107">
        <f t="shared" si="30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1"/>
        <v>0.36993432683970745</v>
      </c>
      <c r="GA102" s="183">
        <v>0</v>
      </c>
      <c r="GC102" s="37">
        <v>9642.2693099999997</v>
      </c>
      <c r="GD102" s="37">
        <f t="shared" si="32"/>
        <v>0.29577513220858892</v>
      </c>
      <c r="GE102" s="37">
        <v>3769.6839399999999</v>
      </c>
      <c r="GF102" s="37">
        <f t="shared" si="33"/>
        <v>0.27969164119305534</v>
      </c>
      <c r="GH102" s="5">
        <v>15764.44074</v>
      </c>
      <c r="GI102" s="272">
        <v>5112.8431959999998</v>
      </c>
      <c r="GK102" s="35">
        <v>0.25700000000000001</v>
      </c>
      <c r="GL102" s="33">
        <v>0.84</v>
      </c>
      <c r="GM102" s="5">
        <f t="shared" si="34"/>
        <v>1517.77579117</v>
      </c>
      <c r="GN102" s="5">
        <v>-1517.77579117</v>
      </c>
      <c r="GO102" s="5">
        <f t="shared" si="35"/>
        <v>0</v>
      </c>
      <c r="GP102" s="5">
        <f t="shared" si="36"/>
        <v>0</v>
      </c>
      <c r="GR102" s="272">
        <v>12718.56568</v>
      </c>
      <c r="GS102" s="272">
        <v>5449.843554</v>
      </c>
      <c r="GV102" s="272">
        <v>3776.590956</v>
      </c>
      <c r="GW102" s="272">
        <v>1537.03108</v>
      </c>
      <c r="GX102" s="5">
        <f t="shared" si="37"/>
        <v>1537.03108</v>
      </c>
      <c r="GY102" s="5">
        <f t="shared" si="38"/>
        <v>1</v>
      </c>
    </row>
    <row r="103" spans="16:207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1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2"/>
        <v>0</v>
      </c>
      <c r="FB103" s="5">
        <v>4613</v>
      </c>
      <c r="FC103" s="139">
        <f t="shared" si="23"/>
        <v>1</v>
      </c>
      <c r="FE103" s="5"/>
      <c r="FF103" s="141">
        <v>0</v>
      </c>
      <c r="FG103" s="23">
        <v>0</v>
      </c>
      <c r="FH103" s="139">
        <f t="shared" si="24"/>
        <v>0</v>
      </c>
      <c r="FI103" s="5">
        <v>0</v>
      </c>
      <c r="FJ103" s="139">
        <f t="shared" si="25"/>
        <v>0</v>
      </c>
      <c r="FL103" s="144">
        <v>7873</v>
      </c>
      <c r="FM103" s="145">
        <f t="shared" si="26"/>
        <v>0.68245451314546257</v>
      </c>
      <c r="FN103" s="144">
        <v>2591</v>
      </c>
      <c r="FO103" s="145">
        <f t="shared" si="27"/>
        <v>0.82634348588741824</v>
      </c>
      <c r="FQ103" s="141">
        <v>0</v>
      </c>
      <c r="FR103" s="23">
        <v>367.01</v>
      </c>
      <c r="FS103" s="185">
        <f t="shared" si="28"/>
        <v>0.46568963329526708</v>
      </c>
      <c r="FT103" s="186">
        <f t="shared" si="29"/>
        <v>367.01</v>
      </c>
      <c r="FV103" s="107">
        <f t="shared" si="30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1"/>
        <v>0.36963833011633146</v>
      </c>
      <c r="GA103" s="183">
        <v>0</v>
      </c>
      <c r="GC103" s="37">
        <v>11192.75311</v>
      </c>
      <c r="GD103" s="37">
        <f t="shared" si="32"/>
        <v>0.34333598496932516</v>
      </c>
      <c r="GE103" s="37">
        <v>3630.1185300000002</v>
      </c>
      <c r="GF103" s="37">
        <f t="shared" si="33"/>
        <v>0.26933658777266656</v>
      </c>
      <c r="GH103" s="5">
        <v>17888.834790000001</v>
      </c>
      <c r="GI103" s="272">
        <v>5048.2321579999998</v>
      </c>
      <c r="GK103" s="35">
        <v>0.25700000000000001</v>
      </c>
      <c r="GL103" s="33">
        <v>0.84</v>
      </c>
      <c r="GM103" s="5">
        <f t="shared" si="34"/>
        <v>1517.77579117</v>
      </c>
      <c r="GN103" s="5">
        <v>-1517.77579117</v>
      </c>
      <c r="GO103" s="5">
        <f t="shared" si="35"/>
        <v>0</v>
      </c>
      <c r="GP103" s="5">
        <f t="shared" si="36"/>
        <v>0</v>
      </c>
      <c r="GR103" s="272">
        <v>13580.66115</v>
      </c>
      <c r="GS103" s="272">
        <v>5309.4137140000003</v>
      </c>
      <c r="GV103" s="272">
        <v>3776.590956</v>
      </c>
      <c r="GW103" s="272">
        <v>1537.03108</v>
      </c>
      <c r="GX103" s="5">
        <f t="shared" si="37"/>
        <v>1537.03108</v>
      </c>
      <c r="GY103" s="5">
        <f t="shared" si="38"/>
        <v>1</v>
      </c>
    </row>
    <row r="104" spans="16:207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1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2"/>
        <v>0</v>
      </c>
      <c r="FB104" s="5">
        <v>4613</v>
      </c>
      <c r="FC104" s="139">
        <f t="shared" si="23"/>
        <v>1</v>
      </c>
      <c r="FE104" s="5"/>
      <c r="FF104" s="141">
        <v>0</v>
      </c>
      <c r="FG104" s="23">
        <v>0</v>
      </c>
      <c r="FH104" s="139">
        <f t="shared" si="24"/>
        <v>0</v>
      </c>
      <c r="FI104" s="5">
        <v>0</v>
      </c>
      <c r="FJ104" s="139">
        <f t="shared" si="25"/>
        <v>0</v>
      </c>
      <c r="FL104" s="144">
        <v>7873</v>
      </c>
      <c r="FM104" s="145">
        <f t="shared" si="26"/>
        <v>0.68245451314546257</v>
      </c>
      <c r="FN104" s="144">
        <v>2591</v>
      </c>
      <c r="FO104" s="145">
        <f t="shared" si="27"/>
        <v>0.82634348588741824</v>
      </c>
      <c r="FQ104" s="141">
        <v>278</v>
      </c>
      <c r="FR104" s="23">
        <v>367.01</v>
      </c>
      <c r="FS104" s="185">
        <f t="shared" si="28"/>
        <v>0.8184367466057606</v>
      </c>
      <c r="FT104" s="186">
        <f t="shared" si="29"/>
        <v>645.01</v>
      </c>
      <c r="FV104" s="107">
        <f t="shared" si="30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1"/>
        <v>0.36904633666314318</v>
      </c>
      <c r="GA104" s="183">
        <v>0</v>
      </c>
      <c r="GC104" s="37">
        <v>12701.07285</v>
      </c>
      <c r="GD104" s="37">
        <f t="shared" si="32"/>
        <v>0.38960346165644172</v>
      </c>
      <c r="GE104" s="37">
        <v>3584.2447200000001</v>
      </c>
      <c r="GF104" s="37">
        <f t="shared" si="33"/>
        <v>0.26593298115447395</v>
      </c>
      <c r="GH104" s="5">
        <v>18907.48042</v>
      </c>
      <c r="GI104" s="272">
        <v>5083.7754889999997</v>
      </c>
      <c r="GK104" s="35">
        <v>0.25700000000000001</v>
      </c>
      <c r="GL104" s="33">
        <v>0.84</v>
      </c>
      <c r="GM104" s="5">
        <f t="shared" si="34"/>
        <v>1517.77579117</v>
      </c>
      <c r="GN104" s="5">
        <v>-1517.77579117</v>
      </c>
      <c r="GO104" s="5">
        <f t="shared" si="35"/>
        <v>0</v>
      </c>
      <c r="GP104" s="5">
        <f t="shared" si="36"/>
        <v>0</v>
      </c>
      <c r="GR104" s="272">
        <v>15764.44074</v>
      </c>
      <c r="GS104" s="272">
        <v>5112.8431959999998</v>
      </c>
      <c r="GV104" s="272">
        <v>3776.590956</v>
      </c>
      <c r="GW104" s="272">
        <v>1537.03108</v>
      </c>
      <c r="GX104" s="5">
        <f t="shared" si="37"/>
        <v>1537.03108</v>
      </c>
      <c r="GY104" s="5">
        <f t="shared" si="38"/>
        <v>1</v>
      </c>
    </row>
    <row r="105" spans="16:207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1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2"/>
        <v>0</v>
      </c>
      <c r="FB105" s="5">
        <v>4613</v>
      </c>
      <c r="FC105" s="139">
        <f t="shared" si="23"/>
        <v>1</v>
      </c>
      <c r="FE105" s="5"/>
      <c r="FF105" s="141">
        <v>0</v>
      </c>
      <c r="FG105" s="23">
        <v>0</v>
      </c>
      <c r="FH105" s="139">
        <f t="shared" si="24"/>
        <v>0</v>
      </c>
      <c r="FI105" s="5">
        <v>0</v>
      </c>
      <c r="FJ105" s="139">
        <f t="shared" si="25"/>
        <v>0</v>
      </c>
      <c r="FL105" s="144">
        <v>7873</v>
      </c>
      <c r="FM105" s="145">
        <f t="shared" si="26"/>
        <v>0.68245451314546257</v>
      </c>
      <c r="FN105" s="144">
        <v>2591</v>
      </c>
      <c r="FO105" s="145">
        <f t="shared" si="27"/>
        <v>0.82634348588741824</v>
      </c>
      <c r="FQ105" s="141">
        <v>177.2</v>
      </c>
      <c r="FR105" s="23">
        <v>367.01</v>
      </c>
      <c r="FS105" s="185">
        <f t="shared" si="28"/>
        <v>0.69053419616799905</v>
      </c>
      <c r="FT105" s="186">
        <f t="shared" si="29"/>
        <v>544.21</v>
      </c>
      <c r="FV105" s="107">
        <f t="shared" si="30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1"/>
        <v>0.36875033993976719</v>
      </c>
      <c r="GA105" s="183">
        <v>0</v>
      </c>
      <c r="GC105" s="37">
        <v>13424.310799999999</v>
      </c>
      <c r="GD105" s="37">
        <f t="shared" si="32"/>
        <v>0.41178867484662574</v>
      </c>
      <c r="GE105" s="37">
        <v>3609.4802500000001</v>
      </c>
      <c r="GF105" s="37">
        <f t="shared" si="33"/>
        <v>0.26780533090963049</v>
      </c>
      <c r="GH105" s="5">
        <v>19516.26064</v>
      </c>
      <c r="GI105" s="272">
        <v>4876.7861860000003</v>
      </c>
      <c r="GK105" s="35">
        <v>0.25700000000000001</v>
      </c>
      <c r="GL105" s="33">
        <v>0.84</v>
      </c>
      <c r="GM105" s="5">
        <f t="shared" si="34"/>
        <v>1517.77579117</v>
      </c>
      <c r="GN105" s="5">
        <v>-1517.77579117</v>
      </c>
      <c r="GO105" s="5">
        <f t="shared" si="35"/>
        <v>0</v>
      </c>
      <c r="GP105" s="5">
        <f t="shared" si="36"/>
        <v>0</v>
      </c>
      <c r="GR105" s="272">
        <v>17888.834790000001</v>
      </c>
      <c r="GS105" s="272">
        <v>5048.2321579999998</v>
      </c>
      <c r="GV105" s="272">
        <v>3776.590956</v>
      </c>
      <c r="GW105" s="272">
        <v>1537.03108</v>
      </c>
      <c r="GX105" s="5">
        <f t="shared" si="37"/>
        <v>1537.03108</v>
      </c>
      <c r="GY105" s="5">
        <f t="shared" si="38"/>
        <v>1</v>
      </c>
    </row>
    <row r="106" spans="16:207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1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2"/>
        <v>0</v>
      </c>
      <c r="FB106" s="5">
        <v>4613</v>
      </c>
      <c r="FC106" s="139">
        <f t="shared" si="23"/>
        <v>1</v>
      </c>
      <c r="FE106" s="5"/>
      <c r="FF106" s="141">
        <v>0</v>
      </c>
      <c r="FG106" s="23">
        <v>0</v>
      </c>
      <c r="FH106" s="139">
        <f t="shared" si="24"/>
        <v>0</v>
      </c>
      <c r="FI106" s="5">
        <v>0</v>
      </c>
      <c r="FJ106" s="139">
        <f t="shared" si="25"/>
        <v>0</v>
      </c>
      <c r="FL106" s="144">
        <v>7873</v>
      </c>
      <c r="FM106" s="145">
        <f t="shared" si="26"/>
        <v>0.68245451314546257</v>
      </c>
      <c r="FN106" s="144">
        <v>2591</v>
      </c>
      <c r="FO106" s="145">
        <f t="shared" si="27"/>
        <v>0.82634348588741824</v>
      </c>
      <c r="FQ106" s="141">
        <v>278</v>
      </c>
      <c r="FR106" s="23">
        <v>367.01</v>
      </c>
      <c r="FS106" s="185">
        <f t="shared" si="28"/>
        <v>0.8184367466057606</v>
      </c>
      <c r="FT106" s="186">
        <f t="shared" si="29"/>
        <v>645.01</v>
      </c>
      <c r="FV106" s="107">
        <f t="shared" si="30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1"/>
        <v>0.36845434321639131</v>
      </c>
      <c r="GA106" s="183">
        <v>0</v>
      </c>
      <c r="GC106" s="37">
        <v>13856.54531</v>
      </c>
      <c r="GD106" s="37">
        <f t="shared" si="32"/>
        <v>0.42504740214723924</v>
      </c>
      <c r="GE106" s="37">
        <v>3462.5180599999999</v>
      </c>
      <c r="GF106" s="37">
        <f t="shared" si="33"/>
        <v>0.25690147351239057</v>
      </c>
      <c r="GH106" s="5">
        <v>20735.52291</v>
      </c>
      <c r="GI106" s="272">
        <v>4541.4519970000001</v>
      </c>
      <c r="GK106" s="35">
        <v>0.25700000000000001</v>
      </c>
      <c r="GL106" s="33">
        <v>0.84</v>
      </c>
      <c r="GM106" s="5">
        <f t="shared" si="34"/>
        <v>1517.77579117</v>
      </c>
      <c r="GN106" s="5">
        <v>-1517.77579117</v>
      </c>
      <c r="GO106" s="5">
        <f t="shared" si="35"/>
        <v>0</v>
      </c>
      <c r="GP106" s="5">
        <f t="shared" si="36"/>
        <v>0</v>
      </c>
      <c r="GR106" s="272">
        <v>18907.48042</v>
      </c>
      <c r="GS106" s="272">
        <v>5083.7754889999997</v>
      </c>
      <c r="GV106" s="272">
        <v>3776.590956</v>
      </c>
      <c r="GW106" s="272">
        <v>1537.03108</v>
      </c>
      <c r="GX106" s="5">
        <f t="shared" si="37"/>
        <v>1537.03108</v>
      </c>
      <c r="GY106" s="5">
        <f t="shared" si="38"/>
        <v>1</v>
      </c>
    </row>
    <row r="107" spans="16:207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1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2"/>
        <v>0</v>
      </c>
      <c r="FB107" s="5">
        <v>4613</v>
      </c>
      <c r="FC107" s="139">
        <f t="shared" si="23"/>
        <v>1</v>
      </c>
      <c r="FE107" s="5"/>
      <c r="FF107" s="141">
        <v>0</v>
      </c>
      <c r="FG107" s="23">
        <v>0</v>
      </c>
      <c r="FH107" s="139">
        <f t="shared" si="24"/>
        <v>0</v>
      </c>
      <c r="FI107" s="5">
        <v>0</v>
      </c>
      <c r="FJ107" s="139">
        <f t="shared" si="25"/>
        <v>0</v>
      </c>
      <c r="FL107" s="144">
        <v>7873</v>
      </c>
      <c r="FM107" s="145">
        <f t="shared" si="26"/>
        <v>0.68245451314546257</v>
      </c>
      <c r="FN107" s="144">
        <v>2591</v>
      </c>
      <c r="FO107" s="145">
        <f t="shared" si="27"/>
        <v>0.82634348588741824</v>
      </c>
      <c r="FQ107" s="141">
        <v>183.3</v>
      </c>
      <c r="FR107" s="23">
        <v>367.01</v>
      </c>
      <c r="FS107" s="185">
        <f t="shared" si="28"/>
        <v>0.69827433066869682</v>
      </c>
      <c r="FT107" s="186">
        <f t="shared" si="29"/>
        <v>550.30999999999995</v>
      </c>
      <c r="FV107" s="107">
        <f t="shared" si="30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1"/>
        <v>0.36845434321639131</v>
      </c>
      <c r="GA107" s="183">
        <v>0</v>
      </c>
      <c r="GC107" s="37">
        <v>14722.22133</v>
      </c>
      <c r="GD107" s="37">
        <f t="shared" si="32"/>
        <v>0.45160188128834355</v>
      </c>
      <c r="GE107" s="37">
        <v>3224.4309199999998</v>
      </c>
      <c r="GF107" s="37">
        <f t="shared" si="33"/>
        <v>0.2392366018697136</v>
      </c>
      <c r="GH107" s="5">
        <v>24436.131010000001</v>
      </c>
      <c r="GI107" s="272">
        <v>4747.5472069999996</v>
      </c>
      <c r="GK107" s="35">
        <v>0.25700000000000001</v>
      </c>
      <c r="GL107" s="33">
        <v>0.84</v>
      </c>
      <c r="GM107" s="5">
        <f t="shared" si="34"/>
        <v>1517.77579117</v>
      </c>
      <c r="GN107" s="5">
        <v>-1517.77579117</v>
      </c>
      <c r="GO107" s="5">
        <f t="shared" si="35"/>
        <v>0</v>
      </c>
      <c r="GP107" s="5">
        <f t="shared" si="36"/>
        <v>0</v>
      </c>
      <c r="GR107" s="272">
        <v>19516.26064</v>
      </c>
      <c r="GS107" s="272">
        <v>4876.7861860000003</v>
      </c>
      <c r="GV107" s="272">
        <v>3776.590956</v>
      </c>
      <c r="GW107" s="272">
        <v>1537.03108</v>
      </c>
      <c r="GX107" s="5">
        <f t="shared" si="37"/>
        <v>1537.03108</v>
      </c>
      <c r="GY107" s="5">
        <f t="shared" si="38"/>
        <v>1</v>
      </c>
    </row>
    <row r="108" spans="16:207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1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2"/>
        <v>0</v>
      </c>
      <c r="FB108" s="5">
        <v>2696.8141957799999</v>
      </c>
      <c r="FC108" s="139">
        <f t="shared" si="23"/>
        <v>0.5846117918447864</v>
      </c>
      <c r="FE108" s="5"/>
      <c r="FF108" s="141">
        <v>2897.4</v>
      </c>
      <c r="FG108" s="23">
        <v>347.33565793999998</v>
      </c>
      <c r="FH108" s="139">
        <f t="shared" si="24"/>
        <v>0.24358505774374567</v>
      </c>
      <c r="FI108" s="5">
        <v>0</v>
      </c>
      <c r="FJ108" s="139">
        <f t="shared" si="25"/>
        <v>0</v>
      </c>
      <c r="FL108" s="144">
        <v>7873</v>
      </c>
      <c r="FM108" s="145">
        <f t="shared" si="26"/>
        <v>0.68245451314546257</v>
      </c>
      <c r="FN108" s="144">
        <v>2591</v>
      </c>
      <c r="FO108" s="145">
        <f t="shared" si="27"/>
        <v>0.82634348588741824</v>
      </c>
      <c r="FQ108" s="141">
        <v>0</v>
      </c>
      <c r="FR108" s="23">
        <v>367.01</v>
      </c>
      <c r="FS108" s="185">
        <f t="shared" si="28"/>
        <v>0.46568963329526708</v>
      </c>
      <c r="FT108" s="186">
        <f t="shared" si="29"/>
        <v>367.01</v>
      </c>
      <c r="FV108" s="107">
        <f t="shared" si="30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1"/>
        <v>0.36845434321639131</v>
      </c>
      <c r="GA108" s="183">
        <v>0</v>
      </c>
      <c r="GC108" s="37">
        <v>17349.653010000002</v>
      </c>
      <c r="GD108" s="37">
        <f t="shared" si="32"/>
        <v>0.53219794509202456</v>
      </c>
      <c r="GE108" s="37">
        <v>3370.75837</v>
      </c>
      <c r="GF108" s="37">
        <f t="shared" si="33"/>
        <v>0.2500933647425434</v>
      </c>
      <c r="GH108" s="5">
        <v>30666.416209999999</v>
      </c>
      <c r="GI108" s="272">
        <v>5940.4678649999996</v>
      </c>
      <c r="GK108" s="35">
        <v>0.25700000000000001</v>
      </c>
      <c r="GL108" s="33">
        <v>0.84</v>
      </c>
      <c r="GM108" s="5">
        <f t="shared" si="34"/>
        <v>1517.77579117</v>
      </c>
      <c r="GN108" s="5">
        <v>-1517.77579117</v>
      </c>
      <c r="GO108" s="5">
        <f t="shared" si="35"/>
        <v>0</v>
      </c>
      <c r="GP108" s="5">
        <f t="shared" si="36"/>
        <v>0</v>
      </c>
      <c r="GR108" s="272">
        <v>20735.52291</v>
      </c>
      <c r="GS108" s="272">
        <v>4541.4519970000001</v>
      </c>
      <c r="GV108" s="272">
        <v>3776.590956</v>
      </c>
      <c r="GW108" s="272">
        <v>1537.03108</v>
      </c>
      <c r="GX108" s="5">
        <f t="shared" si="37"/>
        <v>1537.03108</v>
      </c>
      <c r="GY108" s="5">
        <f t="shared" si="38"/>
        <v>1</v>
      </c>
    </row>
    <row r="109" spans="16:207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1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2"/>
        <v>0</v>
      </c>
      <c r="FB109" s="5">
        <v>0</v>
      </c>
      <c r="FC109" s="139">
        <f t="shared" si="23"/>
        <v>0</v>
      </c>
      <c r="FE109" s="5"/>
      <c r="FF109" s="141">
        <v>2897.4</v>
      </c>
      <c r="FG109" s="23">
        <v>10423.35</v>
      </c>
      <c r="FH109" s="139">
        <f t="shared" si="24"/>
        <v>1</v>
      </c>
      <c r="FI109" s="5">
        <v>3837</v>
      </c>
      <c r="FJ109" s="139">
        <f t="shared" si="25"/>
        <v>1</v>
      </c>
      <c r="FL109" s="144">
        <v>7873</v>
      </c>
      <c r="FM109" s="145">
        <f t="shared" si="26"/>
        <v>0.68245451314546257</v>
      </c>
      <c r="FN109" s="144">
        <v>2591</v>
      </c>
      <c r="FO109" s="145">
        <f t="shared" si="27"/>
        <v>0.82634348588741824</v>
      </c>
      <c r="FQ109" s="141">
        <v>0</v>
      </c>
      <c r="FR109" s="23">
        <v>367.01</v>
      </c>
      <c r="FS109" s="185">
        <f t="shared" si="28"/>
        <v>0.46568963329526708</v>
      </c>
      <c r="FT109" s="186">
        <f t="shared" si="29"/>
        <v>367.01</v>
      </c>
      <c r="FV109" s="107">
        <f t="shared" si="30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1"/>
        <v>0.36845434321639131</v>
      </c>
      <c r="GA109" s="183">
        <v>0</v>
      </c>
      <c r="GC109" s="37">
        <v>14350.051337680001</v>
      </c>
      <c r="GD109" s="37">
        <f t="shared" si="32"/>
        <v>0.44018562385521476</v>
      </c>
      <c r="GE109" s="37">
        <v>2987.5544102499998</v>
      </c>
      <c r="GF109" s="37">
        <f t="shared" si="33"/>
        <v>0.22166155291957262</v>
      </c>
      <c r="GH109" s="5">
        <v>32600</v>
      </c>
      <c r="GI109" s="272">
        <v>7222.4450319999996</v>
      </c>
      <c r="GK109" s="35">
        <v>0.25700000000000001</v>
      </c>
      <c r="GL109" s="33">
        <v>0.84</v>
      </c>
      <c r="GM109" s="5">
        <f t="shared" si="34"/>
        <v>1517.77579117</v>
      </c>
      <c r="GN109" s="5">
        <v>-1517.77579117</v>
      </c>
      <c r="GO109" s="5">
        <f t="shared" si="35"/>
        <v>0</v>
      </c>
      <c r="GP109" s="5">
        <f t="shared" si="36"/>
        <v>0</v>
      </c>
      <c r="GR109" s="272">
        <v>24436.131010000001</v>
      </c>
      <c r="GS109" s="272">
        <v>4747.5472069999996</v>
      </c>
      <c r="GV109" s="272">
        <v>3776.590956</v>
      </c>
      <c r="GW109" s="272">
        <v>1537.03108</v>
      </c>
      <c r="GX109" s="5">
        <f t="shared" si="37"/>
        <v>1537.03108</v>
      </c>
      <c r="GY109" s="5">
        <f t="shared" si="38"/>
        <v>1</v>
      </c>
    </row>
    <row r="110" spans="16:207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1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2"/>
        <v>0</v>
      </c>
      <c r="FB110" s="5">
        <v>0</v>
      </c>
      <c r="FC110" s="139">
        <f t="shared" si="23"/>
        <v>0</v>
      </c>
      <c r="FE110" s="5"/>
      <c r="FF110" s="141">
        <v>2897.4</v>
      </c>
      <c r="FG110" s="23">
        <v>10423.35</v>
      </c>
      <c r="FH110" s="139">
        <f t="shared" si="24"/>
        <v>1</v>
      </c>
      <c r="FI110" s="5">
        <v>3837</v>
      </c>
      <c r="FJ110" s="139">
        <f t="shared" si="25"/>
        <v>1</v>
      </c>
      <c r="FL110" s="144">
        <v>7873</v>
      </c>
      <c r="FM110" s="145">
        <f t="shared" si="26"/>
        <v>0.68245451314546257</v>
      </c>
      <c r="FN110" s="144">
        <v>2591</v>
      </c>
      <c r="FO110" s="145">
        <f t="shared" si="27"/>
        <v>0.82634348588741824</v>
      </c>
      <c r="FQ110" s="141">
        <v>0</v>
      </c>
      <c r="FR110" s="23">
        <v>367.01</v>
      </c>
      <c r="FS110" s="185">
        <f t="shared" si="28"/>
        <v>0.46568963329526708</v>
      </c>
      <c r="FT110" s="186">
        <f t="shared" si="29"/>
        <v>367.01</v>
      </c>
      <c r="FV110" s="107">
        <f t="shared" si="30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1"/>
        <v>0.36875033993976725</v>
      </c>
      <c r="GA110" s="183">
        <v>0</v>
      </c>
      <c r="GC110" s="37">
        <v>11610.82354963</v>
      </c>
      <c r="GD110" s="37">
        <f t="shared" si="32"/>
        <v>0.35616023158374233</v>
      </c>
      <c r="GE110" s="37">
        <v>2552.7944102500001</v>
      </c>
      <c r="GF110" s="37">
        <f t="shared" si="33"/>
        <v>0.18940454149354505</v>
      </c>
      <c r="GH110" s="5">
        <v>32600</v>
      </c>
      <c r="GI110" s="272">
        <v>8091.5581469999997</v>
      </c>
      <c r="GK110" s="35">
        <v>0.25700000000000001</v>
      </c>
      <c r="GL110" s="33">
        <v>0.84</v>
      </c>
      <c r="GM110" s="5">
        <f t="shared" si="34"/>
        <v>1517.77579117</v>
      </c>
      <c r="GN110" s="5">
        <v>-1517.77579117</v>
      </c>
      <c r="GO110" s="5">
        <f t="shared" si="35"/>
        <v>0</v>
      </c>
      <c r="GP110" s="5">
        <f t="shared" si="36"/>
        <v>0</v>
      </c>
      <c r="GR110" s="272">
        <v>30666.416209999999</v>
      </c>
      <c r="GS110" s="272">
        <v>5940.4678649999996</v>
      </c>
      <c r="GV110" s="272">
        <v>3776.590956</v>
      </c>
      <c r="GW110" s="272">
        <v>1537.03108</v>
      </c>
      <c r="GX110" s="5">
        <f t="shared" si="37"/>
        <v>1537.03108</v>
      </c>
      <c r="GY110" s="5">
        <f t="shared" si="38"/>
        <v>1</v>
      </c>
    </row>
    <row r="111" spans="16:207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1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2"/>
        <v>0</v>
      </c>
      <c r="FB111" s="5">
        <v>0</v>
      </c>
      <c r="FC111" s="139">
        <f t="shared" si="23"/>
        <v>0</v>
      </c>
      <c r="FE111" s="5"/>
      <c r="FF111" s="141">
        <v>2897.4</v>
      </c>
      <c r="FG111" s="23">
        <v>10423.35</v>
      </c>
      <c r="FH111" s="139">
        <f t="shared" si="24"/>
        <v>1</v>
      </c>
      <c r="FI111" s="5">
        <v>3837</v>
      </c>
      <c r="FJ111" s="139">
        <f t="shared" si="25"/>
        <v>1</v>
      </c>
      <c r="FL111" s="144">
        <v>7873</v>
      </c>
      <c r="FM111" s="145">
        <f t="shared" si="26"/>
        <v>0.68245451314546257</v>
      </c>
      <c r="FN111" s="144">
        <v>2591</v>
      </c>
      <c r="FO111" s="145">
        <f t="shared" si="27"/>
        <v>0.82634348588741824</v>
      </c>
      <c r="FQ111" s="141">
        <v>0</v>
      </c>
      <c r="FR111" s="23">
        <v>367.01</v>
      </c>
      <c r="FS111" s="185">
        <f t="shared" si="28"/>
        <v>0.46568963329526708</v>
      </c>
      <c r="FT111" s="186">
        <f t="shared" si="29"/>
        <v>367.01</v>
      </c>
      <c r="FV111" s="107">
        <f t="shared" si="30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1"/>
        <v>0.36904633666314318</v>
      </c>
      <c r="GA111" s="183">
        <v>0</v>
      </c>
      <c r="GC111" s="37">
        <v>9040.4997849499996</v>
      </c>
      <c r="GD111" s="37">
        <f t="shared" si="32"/>
        <v>0.27731594432361961</v>
      </c>
      <c r="GE111" s="37">
        <v>2066.4783699999998</v>
      </c>
      <c r="GF111" s="37">
        <f t="shared" si="33"/>
        <v>0.15332233046446059</v>
      </c>
      <c r="GH111" s="5">
        <v>32600</v>
      </c>
      <c r="GI111" s="272">
        <v>8460.2011849999999</v>
      </c>
      <c r="GK111" s="35">
        <v>0.25700000000000001</v>
      </c>
      <c r="GL111" s="33">
        <v>0.84</v>
      </c>
      <c r="GM111" s="5">
        <f t="shared" si="34"/>
        <v>1517.77579117</v>
      </c>
      <c r="GN111" s="5">
        <v>-1517.77579117</v>
      </c>
      <c r="GO111" s="5">
        <f t="shared" si="35"/>
        <v>0</v>
      </c>
      <c r="GP111" s="5">
        <f t="shared" si="36"/>
        <v>0</v>
      </c>
      <c r="GR111" s="272">
        <v>32600</v>
      </c>
      <c r="GS111" s="272">
        <v>7222.4450319999996</v>
      </c>
      <c r="GV111" s="272">
        <v>3776.590956</v>
      </c>
      <c r="GW111" s="272">
        <v>1537.03108</v>
      </c>
      <c r="GX111" s="5">
        <f t="shared" si="37"/>
        <v>1537.03108</v>
      </c>
      <c r="GY111" s="5">
        <f t="shared" si="38"/>
        <v>1</v>
      </c>
    </row>
    <row r="112" spans="16:207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1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2"/>
        <v>0</v>
      </c>
      <c r="FB112" s="5">
        <v>0</v>
      </c>
      <c r="FC112" s="139">
        <f t="shared" si="23"/>
        <v>0</v>
      </c>
      <c r="FE112" s="5"/>
      <c r="FF112" s="141">
        <v>2897.4</v>
      </c>
      <c r="FG112" s="23">
        <v>10423.35</v>
      </c>
      <c r="FH112" s="139">
        <f t="shared" si="24"/>
        <v>1</v>
      </c>
      <c r="FI112" s="5">
        <v>3837</v>
      </c>
      <c r="FJ112" s="139">
        <f t="shared" si="25"/>
        <v>1</v>
      </c>
      <c r="FL112" s="144">
        <v>7873</v>
      </c>
      <c r="FM112" s="145">
        <f t="shared" si="26"/>
        <v>0.68245451314546257</v>
      </c>
      <c r="FN112" s="144">
        <v>2591</v>
      </c>
      <c r="FO112" s="145">
        <f t="shared" si="27"/>
        <v>0.82634348588741824</v>
      </c>
      <c r="FQ112" s="141">
        <v>0</v>
      </c>
      <c r="FR112" s="23">
        <v>367.01</v>
      </c>
      <c r="FS112" s="185">
        <f t="shared" si="28"/>
        <v>0.46568963329526708</v>
      </c>
      <c r="FT112" s="186">
        <f t="shared" si="29"/>
        <v>367.01</v>
      </c>
      <c r="FV112" s="107">
        <f t="shared" si="30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1"/>
        <v>0.36904633666314318</v>
      </c>
      <c r="GA112" s="183">
        <v>0</v>
      </c>
      <c r="GC112" s="37">
        <v>18122.452930070001</v>
      </c>
      <c r="GD112" s="37">
        <f t="shared" si="32"/>
        <v>0.55590346411257674</v>
      </c>
      <c r="GE112" s="37">
        <v>1673.1872450000001</v>
      </c>
      <c r="GF112" s="37">
        <f t="shared" si="33"/>
        <v>0.12414210157293368</v>
      </c>
      <c r="GH112" s="5">
        <v>32600</v>
      </c>
      <c r="GI112" s="272">
        <v>8134.8888729999999</v>
      </c>
      <c r="GK112" s="35">
        <v>0.25700000000000001</v>
      </c>
      <c r="GL112" s="33">
        <v>0.84</v>
      </c>
      <c r="GM112" s="5">
        <f t="shared" si="34"/>
        <v>1517.77579117</v>
      </c>
      <c r="GN112" s="5">
        <v>-1517.77579117</v>
      </c>
      <c r="GO112" s="5">
        <f t="shared" si="35"/>
        <v>0</v>
      </c>
      <c r="GP112" s="5">
        <f t="shared" si="36"/>
        <v>0</v>
      </c>
      <c r="GR112" s="272">
        <v>32600</v>
      </c>
      <c r="GS112" s="272">
        <v>8091.5581469999997</v>
      </c>
      <c r="GV112" s="272">
        <v>3776.590956</v>
      </c>
      <c r="GW112" s="272">
        <v>1537.03108</v>
      </c>
      <c r="GX112" s="5">
        <f t="shared" si="37"/>
        <v>1537.03108</v>
      </c>
      <c r="GY112" s="5">
        <f t="shared" si="38"/>
        <v>1</v>
      </c>
    </row>
    <row r="113" spans="16:207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1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2"/>
        <v>0</v>
      </c>
      <c r="FB113" s="5">
        <v>0</v>
      </c>
      <c r="FC113" s="139">
        <f t="shared" si="23"/>
        <v>0</v>
      </c>
      <c r="FE113" s="5"/>
      <c r="FF113" s="141">
        <v>2897.4</v>
      </c>
      <c r="FG113" s="23">
        <v>10423.35</v>
      </c>
      <c r="FH113" s="139">
        <f t="shared" si="24"/>
        <v>1</v>
      </c>
      <c r="FI113" s="5">
        <v>3837</v>
      </c>
      <c r="FJ113" s="139">
        <f t="shared" si="25"/>
        <v>1</v>
      </c>
      <c r="FL113" s="144">
        <v>7873</v>
      </c>
      <c r="FM113" s="145">
        <f t="shared" si="26"/>
        <v>0.68245451314546257</v>
      </c>
      <c r="FN113" s="144">
        <v>2591</v>
      </c>
      <c r="FO113" s="145">
        <f t="shared" si="27"/>
        <v>0.82634348588741824</v>
      </c>
      <c r="FQ113" s="141">
        <v>0</v>
      </c>
      <c r="FR113" s="23">
        <v>367.01</v>
      </c>
      <c r="FS113" s="185">
        <f t="shared" si="28"/>
        <v>0.46568963329526708</v>
      </c>
      <c r="FT113" s="186">
        <f t="shared" si="29"/>
        <v>367.01</v>
      </c>
      <c r="FV113" s="107">
        <f t="shared" si="30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1"/>
        <v>0.36875033993976725</v>
      </c>
      <c r="GA113" s="183">
        <v>0</v>
      </c>
      <c r="GC113" s="37">
        <v>15065.840694749999</v>
      </c>
      <c r="GD113" s="37">
        <f t="shared" si="32"/>
        <v>0.46214235259969322</v>
      </c>
      <c r="GE113" s="37">
        <v>1647.4092248699999</v>
      </c>
      <c r="GF113" s="37">
        <f t="shared" si="33"/>
        <v>0.12222950177103427</v>
      </c>
      <c r="GH113" s="5">
        <v>32600</v>
      </c>
      <c r="GI113" s="272">
        <v>7156.7227679999996</v>
      </c>
      <c r="GK113" s="35">
        <v>0.25700000000000001</v>
      </c>
      <c r="GL113" s="33">
        <v>0.84</v>
      </c>
      <c r="GM113" s="5">
        <f t="shared" si="34"/>
        <v>1517.77579117</v>
      </c>
      <c r="GN113" s="5">
        <v>-1517.77579117</v>
      </c>
      <c r="GO113" s="5">
        <f t="shared" si="35"/>
        <v>0</v>
      </c>
      <c r="GP113" s="5">
        <f t="shared" si="36"/>
        <v>0</v>
      </c>
      <c r="GR113" s="272">
        <v>32600</v>
      </c>
      <c r="GS113" s="272">
        <v>8460.2011849999999</v>
      </c>
      <c r="GV113" s="272">
        <v>3776.590956</v>
      </c>
      <c r="GW113" s="272">
        <v>1537.03108</v>
      </c>
      <c r="GX113" s="5">
        <f t="shared" si="37"/>
        <v>1537.03108</v>
      </c>
      <c r="GY113" s="5">
        <f t="shared" si="38"/>
        <v>1</v>
      </c>
    </row>
    <row r="114" spans="16:207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1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2"/>
        <v>0</v>
      </c>
      <c r="FB114" s="5">
        <v>0</v>
      </c>
      <c r="FC114" s="139">
        <f t="shared" si="23"/>
        <v>0</v>
      </c>
      <c r="FE114" s="5"/>
      <c r="FF114" s="141">
        <v>2897.4</v>
      </c>
      <c r="FG114" s="23">
        <v>10423.35</v>
      </c>
      <c r="FH114" s="139">
        <f t="shared" si="24"/>
        <v>1</v>
      </c>
      <c r="FI114" s="5">
        <v>3837</v>
      </c>
      <c r="FJ114" s="139">
        <f t="shared" si="25"/>
        <v>1</v>
      </c>
      <c r="FL114" s="144">
        <v>7873</v>
      </c>
      <c r="FM114" s="145">
        <f t="shared" si="26"/>
        <v>0.68245451314546257</v>
      </c>
      <c r="FN114" s="144">
        <v>2591</v>
      </c>
      <c r="FO114" s="145">
        <f t="shared" si="27"/>
        <v>0.82634348588741824</v>
      </c>
      <c r="FQ114" s="141">
        <v>0</v>
      </c>
      <c r="FR114" s="23">
        <v>367.01</v>
      </c>
      <c r="FS114" s="185">
        <f t="shared" si="28"/>
        <v>0.46568963329526708</v>
      </c>
      <c r="FT114" s="186">
        <f t="shared" si="29"/>
        <v>367.01</v>
      </c>
      <c r="FV114" s="107">
        <f t="shared" si="30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1"/>
        <v>0.36845434321639131</v>
      </c>
      <c r="GA114" s="183">
        <v>0</v>
      </c>
      <c r="GC114" s="37">
        <v>9218.0752943000007</v>
      </c>
      <c r="GD114" s="37">
        <f t="shared" si="32"/>
        <v>0.28276304583742334</v>
      </c>
      <c r="GE114" s="37">
        <v>1922.16239</v>
      </c>
      <c r="GF114" s="37">
        <f t="shared" si="33"/>
        <v>0.1426148085769402</v>
      </c>
      <c r="GH114" s="5">
        <v>32600</v>
      </c>
      <c r="GI114" s="272">
        <v>5775.0233109999999</v>
      </c>
      <c r="GK114" s="35">
        <v>0.25700000000000001</v>
      </c>
      <c r="GL114" s="33">
        <v>0.84</v>
      </c>
      <c r="GM114" s="5">
        <f t="shared" si="34"/>
        <v>1517.77579117</v>
      </c>
      <c r="GN114" s="5">
        <v>-1517.77579117</v>
      </c>
      <c r="GO114" s="5">
        <f t="shared" si="35"/>
        <v>0</v>
      </c>
      <c r="GP114" s="5">
        <f t="shared" si="36"/>
        <v>0</v>
      </c>
      <c r="GR114" s="272">
        <v>32600</v>
      </c>
      <c r="GS114" s="272">
        <v>8134.8888729999999</v>
      </c>
      <c r="GV114" s="272">
        <v>3776.590956</v>
      </c>
      <c r="GW114" s="272">
        <v>1537.03108</v>
      </c>
      <c r="GX114" s="5">
        <f t="shared" si="37"/>
        <v>1537.03108</v>
      </c>
      <c r="GY114" s="5">
        <f t="shared" si="38"/>
        <v>1</v>
      </c>
    </row>
    <row r="115" spans="16:207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1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2"/>
        <v>0</v>
      </c>
      <c r="FB115" s="5">
        <v>0</v>
      </c>
      <c r="FC115" s="139">
        <f t="shared" si="23"/>
        <v>0</v>
      </c>
      <c r="FE115" s="5"/>
      <c r="FF115" s="141">
        <v>2897.4</v>
      </c>
      <c r="FG115" s="23">
        <v>10423.35</v>
      </c>
      <c r="FH115" s="139">
        <f t="shared" si="24"/>
        <v>1</v>
      </c>
      <c r="FI115" s="5">
        <v>3837</v>
      </c>
      <c r="FJ115" s="139">
        <f t="shared" si="25"/>
        <v>1</v>
      </c>
      <c r="FL115" s="144">
        <v>7873</v>
      </c>
      <c r="FM115" s="145">
        <f t="shared" si="26"/>
        <v>0.68245451314546257</v>
      </c>
      <c r="FN115" s="144">
        <v>2591</v>
      </c>
      <c r="FO115" s="145">
        <f t="shared" si="27"/>
        <v>0.82634348588741824</v>
      </c>
      <c r="FQ115" s="141">
        <v>0</v>
      </c>
      <c r="FR115" s="23">
        <v>367.01</v>
      </c>
      <c r="FS115" s="185">
        <f t="shared" si="28"/>
        <v>0.46568963329526708</v>
      </c>
      <c r="FT115" s="186">
        <f t="shared" si="29"/>
        <v>367.01</v>
      </c>
      <c r="FV115" s="107">
        <f t="shared" si="30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1"/>
        <v>0.36845434321639131</v>
      </c>
      <c r="GA115" s="183">
        <v>0</v>
      </c>
      <c r="GC115" s="37">
        <v>13096.633040889999</v>
      </c>
      <c r="GD115" s="37">
        <f t="shared" si="32"/>
        <v>0.40173720984325151</v>
      </c>
      <c r="GE115" s="37">
        <v>2356.9223900000002</v>
      </c>
      <c r="GF115" s="37">
        <f t="shared" si="33"/>
        <v>0.1748718200029678</v>
      </c>
      <c r="GH115" s="5">
        <v>25377.251059999999</v>
      </c>
      <c r="GI115" s="272">
        <v>4320.3080490000002</v>
      </c>
      <c r="GK115" s="35">
        <v>0.25700000000000001</v>
      </c>
      <c r="GL115" s="33">
        <v>0.84</v>
      </c>
      <c r="GM115" s="5">
        <f t="shared" si="34"/>
        <v>1517.77579117</v>
      </c>
      <c r="GN115" s="5">
        <v>-1517.77579117</v>
      </c>
      <c r="GO115" s="5">
        <f t="shared" si="35"/>
        <v>0</v>
      </c>
      <c r="GP115" s="5">
        <f t="shared" si="36"/>
        <v>0</v>
      </c>
      <c r="GR115" s="272">
        <v>32600</v>
      </c>
      <c r="GS115" s="272">
        <v>7156.7227679999996</v>
      </c>
      <c r="GV115" s="272">
        <v>3776.590956</v>
      </c>
      <c r="GW115" s="272">
        <v>1537.03108</v>
      </c>
      <c r="GX115" s="5">
        <f t="shared" si="37"/>
        <v>1537.03108</v>
      </c>
      <c r="GY115" s="5">
        <f t="shared" si="38"/>
        <v>1</v>
      </c>
    </row>
    <row r="116" spans="16:207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1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2"/>
        <v>0</v>
      </c>
      <c r="FB116" s="5">
        <v>4613</v>
      </c>
      <c r="FC116" s="139">
        <f t="shared" si="23"/>
        <v>1</v>
      </c>
      <c r="FE116" s="5"/>
      <c r="FF116" s="141">
        <v>0</v>
      </c>
      <c r="FG116" s="23">
        <v>0</v>
      </c>
      <c r="FH116" s="139">
        <f t="shared" si="24"/>
        <v>0</v>
      </c>
      <c r="FI116" s="5">
        <v>0</v>
      </c>
      <c r="FJ116" s="139">
        <f t="shared" si="25"/>
        <v>0</v>
      </c>
      <c r="FL116" s="144">
        <v>7873</v>
      </c>
      <c r="FM116" s="145">
        <f t="shared" si="26"/>
        <v>0.68245451314546257</v>
      </c>
      <c r="FN116" s="144">
        <v>2591</v>
      </c>
      <c r="FO116" s="145">
        <f t="shared" si="27"/>
        <v>0.82634348588741824</v>
      </c>
      <c r="FQ116" s="141">
        <v>189.4</v>
      </c>
      <c r="FR116" s="23">
        <v>367.01</v>
      </c>
      <c r="FS116" s="185">
        <f t="shared" si="28"/>
        <v>0.7060144651693947</v>
      </c>
      <c r="FT116" s="186">
        <f t="shared" si="29"/>
        <v>556.41</v>
      </c>
      <c r="FV116" s="107">
        <f t="shared" si="30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1"/>
        <v>0.36845434321639131</v>
      </c>
      <c r="GA116" s="183">
        <v>0</v>
      </c>
      <c r="GC116" s="37">
        <v>18017.84821</v>
      </c>
      <c r="GD116" s="37">
        <f t="shared" si="32"/>
        <v>0.55269473036809813</v>
      </c>
      <c r="GE116" s="37">
        <v>2791.6823899999999</v>
      </c>
      <c r="GF116" s="37">
        <f t="shared" si="33"/>
        <v>0.20712883142899541</v>
      </c>
      <c r="GH116" s="5">
        <v>20292.265909999998</v>
      </c>
      <c r="GI116" s="272">
        <v>3319.6085170000001</v>
      </c>
      <c r="GK116" s="35">
        <v>0.25700000000000001</v>
      </c>
      <c r="GL116" s="33">
        <v>0.84</v>
      </c>
      <c r="GM116" s="5">
        <f t="shared" si="34"/>
        <v>1517.77579117</v>
      </c>
      <c r="GN116" s="5">
        <v>-1517.77579117</v>
      </c>
      <c r="GO116" s="5">
        <f t="shared" si="35"/>
        <v>0</v>
      </c>
      <c r="GP116" s="5">
        <f t="shared" si="36"/>
        <v>0</v>
      </c>
      <c r="GR116" s="272">
        <v>32600</v>
      </c>
      <c r="GS116" s="272">
        <v>5775.0233109999999</v>
      </c>
      <c r="GV116" s="272">
        <v>3776.590956</v>
      </c>
      <c r="GW116" s="272">
        <v>1537.03108</v>
      </c>
      <c r="GX116" s="5">
        <f t="shared" si="37"/>
        <v>1537.03108</v>
      </c>
      <c r="GY116" s="5">
        <f t="shared" si="38"/>
        <v>1</v>
      </c>
    </row>
    <row r="117" spans="16:207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1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2"/>
        <v>0</v>
      </c>
      <c r="FB117" s="5">
        <v>4613</v>
      </c>
      <c r="FC117" s="139">
        <f t="shared" si="23"/>
        <v>1</v>
      </c>
      <c r="FE117" s="5"/>
      <c r="FF117" s="141">
        <v>0</v>
      </c>
      <c r="FG117" s="23">
        <v>0</v>
      </c>
      <c r="FH117" s="139">
        <f t="shared" si="24"/>
        <v>0</v>
      </c>
      <c r="FI117" s="5">
        <v>0</v>
      </c>
      <c r="FJ117" s="139">
        <f t="shared" si="25"/>
        <v>0</v>
      </c>
      <c r="FL117" s="144">
        <v>7873</v>
      </c>
      <c r="FM117" s="145">
        <f t="shared" si="26"/>
        <v>0.68245451314546257</v>
      </c>
      <c r="FN117" s="144">
        <v>2591</v>
      </c>
      <c r="FO117" s="145">
        <f t="shared" si="27"/>
        <v>0.82634348588741824</v>
      </c>
      <c r="FQ117" s="141">
        <v>278</v>
      </c>
      <c r="FR117" s="23">
        <v>367.01</v>
      </c>
      <c r="FS117" s="185">
        <f t="shared" si="28"/>
        <v>0.8184367466057606</v>
      </c>
      <c r="FT117" s="186">
        <f t="shared" si="29"/>
        <v>645.01</v>
      </c>
      <c r="FV117" s="107">
        <f t="shared" si="30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1"/>
        <v>0.36875033993976719</v>
      </c>
      <c r="GA117" s="183">
        <v>0</v>
      </c>
      <c r="GC117" s="37">
        <v>14407.50886</v>
      </c>
      <c r="GD117" s="37">
        <f t="shared" si="32"/>
        <v>0.44194812453987731</v>
      </c>
      <c r="GE117" s="37">
        <v>2356.9223900000002</v>
      </c>
      <c r="GF117" s="37">
        <f t="shared" si="33"/>
        <v>0.1748718200029678</v>
      </c>
      <c r="GH117" s="5">
        <v>18369.42829</v>
      </c>
      <c r="GI117" s="272">
        <v>3084.5709470000002</v>
      </c>
      <c r="GK117" s="35">
        <v>0.25700000000000001</v>
      </c>
      <c r="GL117" s="33">
        <v>0.84</v>
      </c>
      <c r="GM117" s="5">
        <f t="shared" si="34"/>
        <v>1517.77579117</v>
      </c>
      <c r="GN117" s="5">
        <v>-1517.77579117</v>
      </c>
      <c r="GO117" s="5">
        <f t="shared" si="35"/>
        <v>0</v>
      </c>
      <c r="GP117" s="5">
        <f t="shared" si="36"/>
        <v>0</v>
      </c>
      <c r="GR117" s="272">
        <v>25377.251059999999</v>
      </c>
      <c r="GS117" s="272">
        <v>4320.3080490000002</v>
      </c>
      <c r="GV117" s="272">
        <v>3776.590956</v>
      </c>
      <c r="GW117" s="272">
        <v>1537.03108</v>
      </c>
      <c r="GX117" s="5">
        <f t="shared" si="37"/>
        <v>1537.03108</v>
      </c>
      <c r="GY117" s="5">
        <f t="shared" si="38"/>
        <v>1</v>
      </c>
    </row>
    <row r="118" spans="16:207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1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2"/>
        <v>0.53872521475479973</v>
      </c>
      <c r="FB118" s="5">
        <v>4613</v>
      </c>
      <c r="FC118" s="139">
        <f t="shared" si="23"/>
        <v>1</v>
      </c>
      <c r="FE118" s="5"/>
      <c r="FF118" s="141">
        <v>0</v>
      </c>
      <c r="FG118" s="23">
        <v>0</v>
      </c>
      <c r="FH118" s="139">
        <f t="shared" si="24"/>
        <v>0</v>
      </c>
      <c r="FI118" s="5">
        <v>0</v>
      </c>
      <c r="FJ118" s="139">
        <f t="shared" si="25"/>
        <v>0</v>
      </c>
      <c r="FL118" s="144">
        <v>7873</v>
      </c>
      <c r="FM118" s="145">
        <f t="shared" si="26"/>
        <v>0.68245451314546257</v>
      </c>
      <c r="FN118" s="144">
        <v>2591</v>
      </c>
      <c r="FO118" s="145">
        <f t="shared" si="27"/>
        <v>0.82634348588741824</v>
      </c>
      <c r="FQ118" s="141">
        <v>278</v>
      </c>
      <c r="FR118" s="23">
        <v>367.01</v>
      </c>
      <c r="FS118" s="185">
        <f t="shared" si="28"/>
        <v>0.8184367466057606</v>
      </c>
      <c r="FT118" s="186">
        <f t="shared" si="29"/>
        <v>645.01</v>
      </c>
      <c r="FV118" s="107">
        <f t="shared" si="30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1"/>
        <v>0.36904633666314318</v>
      </c>
      <c r="GA118" s="183">
        <v>0</v>
      </c>
      <c r="GC118" s="37">
        <v>13042.293879999999</v>
      </c>
      <c r="GD118" s="37">
        <f t="shared" si="32"/>
        <v>0.40007036441717791</v>
      </c>
      <c r="GE118" s="37">
        <v>2190.0454100000002</v>
      </c>
      <c r="GF118" s="37">
        <f t="shared" si="33"/>
        <v>0.16249038507196914</v>
      </c>
      <c r="GH118" s="5">
        <v>17857.972829999999</v>
      </c>
      <c r="GI118" s="272">
        <v>2869.6018349999999</v>
      </c>
      <c r="GK118" s="35">
        <v>0.25700000000000001</v>
      </c>
      <c r="GL118" s="33">
        <v>0.84</v>
      </c>
      <c r="GM118" s="5">
        <f t="shared" si="34"/>
        <v>1517.77579117</v>
      </c>
      <c r="GN118" s="5">
        <v>-1517.77579117</v>
      </c>
      <c r="GO118" s="5">
        <f t="shared" si="35"/>
        <v>0</v>
      </c>
      <c r="GP118" s="5">
        <f t="shared" si="36"/>
        <v>0</v>
      </c>
      <c r="GR118" s="272">
        <v>20292.265909999998</v>
      </c>
      <c r="GS118" s="272">
        <v>3319.6085170000001</v>
      </c>
      <c r="GV118" s="272">
        <v>3776.590956</v>
      </c>
      <c r="GW118" s="272">
        <v>1537.03108</v>
      </c>
      <c r="GX118" s="5">
        <f t="shared" si="37"/>
        <v>1537.03108</v>
      </c>
      <c r="GY118" s="5">
        <f t="shared" si="38"/>
        <v>1</v>
      </c>
    </row>
    <row r="119" spans="16:207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1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2"/>
        <v>0.42027445525941676</v>
      </c>
      <c r="FB119" s="5">
        <v>4613</v>
      </c>
      <c r="FC119" s="139">
        <f t="shared" si="23"/>
        <v>1</v>
      </c>
      <c r="FE119" s="5"/>
      <c r="FF119" s="141">
        <v>0</v>
      </c>
      <c r="FG119" s="23">
        <v>0</v>
      </c>
      <c r="FH119" s="139">
        <f t="shared" si="24"/>
        <v>0</v>
      </c>
      <c r="FI119" s="5">
        <v>0</v>
      </c>
      <c r="FJ119" s="139">
        <f t="shared" si="25"/>
        <v>0</v>
      </c>
      <c r="FL119" s="144">
        <v>7873</v>
      </c>
      <c r="FM119" s="145">
        <f t="shared" si="26"/>
        <v>0.68245451314546257</v>
      </c>
      <c r="FN119" s="144">
        <v>2591</v>
      </c>
      <c r="FO119" s="145">
        <f t="shared" si="27"/>
        <v>0.82634348588741824</v>
      </c>
      <c r="FQ119" s="141">
        <v>278</v>
      </c>
      <c r="FR119" s="23">
        <v>367.01</v>
      </c>
      <c r="FS119" s="185">
        <f t="shared" si="28"/>
        <v>0.8184367466057606</v>
      </c>
      <c r="FT119" s="186">
        <f t="shared" si="29"/>
        <v>645.01</v>
      </c>
      <c r="FV119" s="107">
        <f t="shared" si="30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1"/>
        <v>0.36934233338651917</v>
      </c>
      <c r="GA119" s="183">
        <v>0</v>
      </c>
      <c r="GC119" s="37">
        <v>12679.160830000001</v>
      </c>
      <c r="GD119" s="37">
        <f t="shared" si="32"/>
        <v>0.38893131380368101</v>
      </c>
      <c r="GE119" s="37">
        <v>2037.41742</v>
      </c>
      <c r="GF119" s="37">
        <f t="shared" si="33"/>
        <v>0.1511661537320077</v>
      </c>
      <c r="GH119" s="5">
        <v>17869.876079999998</v>
      </c>
      <c r="GI119" s="272">
        <v>2597.0898609999999</v>
      </c>
      <c r="GK119" s="35">
        <v>0.25700000000000001</v>
      </c>
      <c r="GL119" s="33">
        <v>0.84</v>
      </c>
      <c r="GM119" s="5">
        <f t="shared" si="34"/>
        <v>1517.77579117</v>
      </c>
      <c r="GN119" s="5">
        <v>-1517.77579117</v>
      </c>
      <c r="GO119" s="5">
        <f t="shared" si="35"/>
        <v>0</v>
      </c>
      <c r="GP119" s="5">
        <f t="shared" si="36"/>
        <v>0</v>
      </c>
      <c r="GR119" s="272">
        <v>18369.42829</v>
      </c>
      <c r="GS119" s="272">
        <v>3084.5709470000002</v>
      </c>
      <c r="GV119" s="272">
        <v>3776.590956</v>
      </c>
      <c r="GW119" s="272">
        <v>1537.03108</v>
      </c>
      <c r="GX119" s="5">
        <f t="shared" si="37"/>
        <v>1537.03108</v>
      </c>
      <c r="GY119" s="5">
        <f t="shared" si="38"/>
        <v>1</v>
      </c>
    </row>
    <row r="120" spans="16:207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1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2"/>
        <v>0</v>
      </c>
      <c r="FB120" s="5">
        <v>4613</v>
      </c>
      <c r="FC120" s="139">
        <f t="shared" si="23"/>
        <v>1</v>
      </c>
      <c r="FE120" s="5"/>
      <c r="FF120" s="141">
        <v>0</v>
      </c>
      <c r="FG120" s="23">
        <v>0</v>
      </c>
      <c r="FH120" s="139">
        <f t="shared" si="24"/>
        <v>0</v>
      </c>
      <c r="FI120" s="5">
        <v>0</v>
      </c>
      <c r="FJ120" s="139">
        <f t="shared" si="25"/>
        <v>0</v>
      </c>
      <c r="FL120" s="144">
        <v>7873</v>
      </c>
      <c r="FM120" s="145">
        <f t="shared" si="26"/>
        <v>0.68245451314546257</v>
      </c>
      <c r="FN120" s="144">
        <v>2591</v>
      </c>
      <c r="FO120" s="145">
        <f t="shared" si="27"/>
        <v>0.82634348588741824</v>
      </c>
      <c r="FQ120" s="141">
        <v>278</v>
      </c>
      <c r="FR120" s="23">
        <v>367.01</v>
      </c>
      <c r="FS120" s="185">
        <f t="shared" si="28"/>
        <v>0.8184367466057606</v>
      </c>
      <c r="FT120" s="186">
        <f t="shared" si="29"/>
        <v>645.01</v>
      </c>
      <c r="FV120" s="107">
        <f t="shared" si="30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1"/>
        <v>0.36963833011633146</v>
      </c>
      <c r="GA120" s="183">
        <v>0</v>
      </c>
      <c r="GC120" s="37">
        <v>12687.61196</v>
      </c>
      <c r="GD120" s="37">
        <f t="shared" si="32"/>
        <v>0.3891905509202454</v>
      </c>
      <c r="GE120" s="37">
        <v>1843.9339</v>
      </c>
      <c r="GF120" s="37">
        <f t="shared" si="33"/>
        <v>0.13681064698026413</v>
      </c>
      <c r="GH120" s="5">
        <v>17835.053070000002</v>
      </c>
      <c r="GI120" s="272">
        <v>2245.3850179999999</v>
      </c>
      <c r="GK120" s="35">
        <v>0.25700000000000001</v>
      </c>
      <c r="GL120" s="33">
        <v>0.84</v>
      </c>
      <c r="GM120" s="5">
        <f t="shared" si="34"/>
        <v>1517.77579117</v>
      </c>
      <c r="GN120" s="5">
        <v>-1517.77579117</v>
      </c>
      <c r="GO120" s="5">
        <f t="shared" si="35"/>
        <v>0</v>
      </c>
      <c r="GP120" s="5">
        <f t="shared" si="36"/>
        <v>0</v>
      </c>
      <c r="GR120" s="272">
        <v>17857.972829999999</v>
      </c>
      <c r="GS120" s="272">
        <v>2869.6018349999999</v>
      </c>
      <c r="GV120" s="272">
        <v>3776.590956</v>
      </c>
      <c r="GW120" s="272">
        <v>1537.03108</v>
      </c>
      <c r="GX120" s="5">
        <f t="shared" si="37"/>
        <v>1537.03108</v>
      </c>
      <c r="GY120" s="5">
        <f t="shared" si="38"/>
        <v>1</v>
      </c>
    </row>
    <row r="121" spans="16:207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1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2"/>
        <v>0.33043436847966556</v>
      </c>
      <c r="FB121" s="5">
        <v>4613</v>
      </c>
      <c r="FC121" s="139">
        <f t="shared" si="23"/>
        <v>1</v>
      </c>
      <c r="FE121" s="5"/>
      <c r="FF121" s="141">
        <v>0</v>
      </c>
      <c r="FG121" s="23">
        <v>0</v>
      </c>
      <c r="FH121" s="139">
        <f t="shared" si="24"/>
        <v>0</v>
      </c>
      <c r="FI121" s="5">
        <v>0</v>
      </c>
      <c r="FJ121" s="139">
        <f t="shared" si="25"/>
        <v>0</v>
      </c>
      <c r="FL121" s="144">
        <v>7873</v>
      </c>
      <c r="FM121" s="145">
        <f t="shared" si="26"/>
        <v>0.68245451314546257</v>
      </c>
      <c r="FN121" s="144">
        <v>2591</v>
      </c>
      <c r="FO121" s="145">
        <f t="shared" si="27"/>
        <v>0.82634348588741824</v>
      </c>
      <c r="FQ121" s="141">
        <v>278</v>
      </c>
      <c r="FR121" s="23">
        <v>367.01</v>
      </c>
      <c r="FS121" s="185">
        <f t="shared" si="28"/>
        <v>0.8184367466057606</v>
      </c>
      <c r="FT121" s="186">
        <f t="shared" si="29"/>
        <v>645.01</v>
      </c>
      <c r="FV121" s="107">
        <f t="shared" si="30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1"/>
        <v>0.36993432683970745</v>
      </c>
      <c r="GA121" s="183">
        <v>0</v>
      </c>
      <c r="GC121" s="37">
        <v>12662.887629999999</v>
      </c>
      <c r="GD121" s="37">
        <f t="shared" si="32"/>
        <v>0.38843213588957054</v>
      </c>
      <c r="GE121" s="37">
        <v>1594.22335</v>
      </c>
      <c r="GF121" s="37">
        <f t="shared" si="33"/>
        <v>0.11828337661374091</v>
      </c>
      <c r="GH121" s="5">
        <v>18192.029640000001</v>
      </c>
      <c r="GI121" s="272">
        <v>1942.3498159999999</v>
      </c>
      <c r="GK121" s="35">
        <v>0.25700000000000001</v>
      </c>
      <c r="GL121" s="33">
        <v>0.84</v>
      </c>
      <c r="GM121" s="5">
        <f t="shared" si="34"/>
        <v>1517.77579117</v>
      </c>
      <c r="GN121" s="5">
        <v>-1517.77579117</v>
      </c>
      <c r="GO121" s="5">
        <f t="shared" si="35"/>
        <v>0</v>
      </c>
      <c r="GP121" s="5">
        <f t="shared" si="36"/>
        <v>0</v>
      </c>
      <c r="GR121" s="272">
        <v>17869.876079999998</v>
      </c>
      <c r="GS121" s="272">
        <v>2597.0898609999999</v>
      </c>
      <c r="GV121" s="272">
        <v>3776.590956</v>
      </c>
      <c r="GW121" s="272">
        <v>1537.03108</v>
      </c>
      <c r="GX121" s="5">
        <f t="shared" si="37"/>
        <v>1537.03108</v>
      </c>
      <c r="GY121" s="5">
        <f t="shared" si="38"/>
        <v>1</v>
      </c>
    </row>
    <row r="122" spans="16:207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1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2"/>
        <v>0.34810809869391163</v>
      </c>
      <c r="FB122" s="5">
        <v>4613</v>
      </c>
      <c r="FC122" s="139">
        <f t="shared" si="23"/>
        <v>1</v>
      </c>
      <c r="FE122" s="5"/>
      <c r="FF122" s="141">
        <v>0</v>
      </c>
      <c r="FG122" s="23">
        <v>0</v>
      </c>
      <c r="FH122" s="139">
        <f t="shared" si="24"/>
        <v>0</v>
      </c>
      <c r="FI122" s="5">
        <v>0</v>
      </c>
      <c r="FJ122" s="139">
        <f t="shared" si="25"/>
        <v>0</v>
      </c>
      <c r="FL122" s="144">
        <v>7873</v>
      </c>
      <c r="FM122" s="145">
        <f t="shared" si="26"/>
        <v>0.68245451314546257</v>
      </c>
      <c r="FN122" s="144">
        <v>2591</v>
      </c>
      <c r="FO122" s="145">
        <f t="shared" si="27"/>
        <v>0.82634348588741824</v>
      </c>
      <c r="FQ122" s="141">
        <v>278</v>
      </c>
      <c r="FR122" s="23">
        <v>367.01</v>
      </c>
      <c r="FS122" s="185">
        <f t="shared" si="28"/>
        <v>0.8184367466057606</v>
      </c>
      <c r="FT122" s="186">
        <f t="shared" si="29"/>
        <v>645.01</v>
      </c>
      <c r="FV122" s="107">
        <f t="shared" si="30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1"/>
        <v>0.36993432683970745</v>
      </c>
      <c r="GA122" s="183">
        <v>0</v>
      </c>
      <c r="GC122" s="37">
        <v>12916.3413</v>
      </c>
      <c r="GD122" s="37">
        <f t="shared" si="32"/>
        <v>0.39620678834355827</v>
      </c>
      <c r="GE122" s="37">
        <v>1379.0685000000001</v>
      </c>
      <c r="GF122" s="37">
        <f t="shared" si="33"/>
        <v>0.10231996587030717</v>
      </c>
      <c r="GH122" s="5">
        <v>18734.704310000001</v>
      </c>
      <c r="GI122" s="272">
        <v>1651.9608029999999</v>
      </c>
      <c r="GK122" s="35">
        <v>0.25700000000000001</v>
      </c>
      <c r="GL122" s="33">
        <v>0.84</v>
      </c>
      <c r="GM122" s="5">
        <f t="shared" si="34"/>
        <v>1517.77579117</v>
      </c>
      <c r="GN122" s="5">
        <v>-1517.77579117</v>
      </c>
      <c r="GO122" s="5">
        <f t="shared" si="35"/>
        <v>0</v>
      </c>
      <c r="GP122" s="5">
        <f t="shared" si="36"/>
        <v>0</v>
      </c>
      <c r="GR122" s="272">
        <v>17835.053070000002</v>
      </c>
      <c r="GS122" s="272">
        <v>2245.3850179999999</v>
      </c>
      <c r="GV122" s="272">
        <v>3776.590956</v>
      </c>
      <c r="GW122" s="272">
        <v>1135.1107420000001</v>
      </c>
      <c r="GX122" s="5">
        <f t="shared" si="37"/>
        <v>1537.03108</v>
      </c>
      <c r="GY122" s="5">
        <f t="shared" si="38"/>
        <v>0.73850864616218437</v>
      </c>
    </row>
    <row r="123" spans="16:207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1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2"/>
        <v>0.3739441871841917</v>
      </c>
      <c r="FB123" s="5">
        <v>4613</v>
      </c>
      <c r="FC123" s="139">
        <f t="shared" si="23"/>
        <v>1</v>
      </c>
      <c r="FE123" s="5"/>
      <c r="FF123" s="141">
        <v>2897.4</v>
      </c>
      <c r="FG123" s="23">
        <v>0</v>
      </c>
      <c r="FH123" s="139">
        <f t="shared" si="24"/>
        <v>0.21751027532233547</v>
      </c>
      <c r="FI123" s="5">
        <v>0</v>
      </c>
      <c r="FJ123" s="139">
        <f t="shared" si="25"/>
        <v>0</v>
      </c>
      <c r="FL123" s="144">
        <v>7873</v>
      </c>
      <c r="FM123" s="145">
        <f t="shared" si="26"/>
        <v>0.68245451314546257</v>
      </c>
      <c r="FN123" s="144">
        <v>2591</v>
      </c>
      <c r="FO123" s="145">
        <f t="shared" si="27"/>
        <v>0.82634348588741824</v>
      </c>
      <c r="FQ123" s="141">
        <v>0</v>
      </c>
      <c r="FR123" s="23">
        <v>367.01</v>
      </c>
      <c r="FS123" s="185">
        <f t="shared" si="28"/>
        <v>0.46568963329526708</v>
      </c>
      <c r="FT123" s="186">
        <f t="shared" si="29"/>
        <v>367.01</v>
      </c>
      <c r="FV123" s="107">
        <f t="shared" si="30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1"/>
        <v>0.36998814117365675</v>
      </c>
      <c r="GA123" s="183">
        <v>0</v>
      </c>
      <c r="GC123" s="37">
        <v>13301.63984</v>
      </c>
      <c r="GD123" s="37">
        <f t="shared" si="32"/>
        <v>0.40802576196319018</v>
      </c>
      <c r="GE123" s="37">
        <v>1172.89231</v>
      </c>
      <c r="GF123" s="37">
        <f t="shared" si="33"/>
        <v>8.7022726665677397E-2</v>
      </c>
      <c r="GH123" s="5">
        <v>18766.6077</v>
      </c>
      <c r="GI123" s="272">
        <v>1385.3796359999999</v>
      </c>
      <c r="GK123" s="35">
        <v>0.25700000000000001</v>
      </c>
      <c r="GL123" s="33">
        <v>0.84</v>
      </c>
      <c r="GM123" s="5">
        <f t="shared" si="34"/>
        <v>1517.77579117</v>
      </c>
      <c r="GN123" s="5">
        <v>-1517.77579117</v>
      </c>
      <c r="GO123" s="5">
        <f t="shared" si="35"/>
        <v>0</v>
      </c>
      <c r="GP123" s="5">
        <f t="shared" si="36"/>
        <v>0</v>
      </c>
      <c r="GR123" s="272">
        <v>18192.029640000001</v>
      </c>
      <c r="GS123" s="272">
        <v>1942.3498159999999</v>
      </c>
      <c r="GV123" s="272">
        <v>3776.590956</v>
      </c>
      <c r="GW123" s="272">
        <v>1135.1107420000001</v>
      </c>
      <c r="GX123" s="5">
        <f t="shared" si="37"/>
        <v>1537.03108</v>
      </c>
      <c r="GY123" s="5">
        <f t="shared" si="38"/>
        <v>0.73850864616218437</v>
      </c>
    </row>
    <row r="124" spans="16:207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1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2"/>
        <v>0</v>
      </c>
      <c r="FB124" s="5">
        <v>4613</v>
      </c>
      <c r="FC124" s="139">
        <f t="shared" si="23"/>
        <v>1</v>
      </c>
      <c r="FE124" s="5"/>
      <c r="FF124" s="141">
        <v>2897.4</v>
      </c>
      <c r="FG124" s="23">
        <v>0</v>
      </c>
      <c r="FH124" s="139">
        <f t="shared" si="24"/>
        <v>0.21751027532233547</v>
      </c>
      <c r="FI124" s="5">
        <v>0</v>
      </c>
      <c r="FJ124" s="139">
        <f t="shared" si="25"/>
        <v>0</v>
      </c>
      <c r="FL124" s="144">
        <v>7873</v>
      </c>
      <c r="FM124" s="145">
        <f t="shared" si="26"/>
        <v>0.68245451314546257</v>
      </c>
      <c r="FN124" s="144">
        <v>2591</v>
      </c>
      <c r="FO124" s="145">
        <f t="shared" si="27"/>
        <v>0.82634348588741824</v>
      </c>
      <c r="FQ124" s="141">
        <v>0</v>
      </c>
      <c r="FR124" s="23">
        <v>367.01</v>
      </c>
      <c r="FS124" s="185">
        <f t="shared" si="28"/>
        <v>0.46568963329526708</v>
      </c>
      <c r="FT124" s="186">
        <f t="shared" si="29"/>
        <v>367.01</v>
      </c>
      <c r="FV124" s="107">
        <f t="shared" si="30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1"/>
        <v>0.36998814117365686</v>
      </c>
      <c r="GA124" s="183">
        <v>0</v>
      </c>
      <c r="GC124" s="37">
        <v>13324.29168</v>
      </c>
      <c r="GD124" s="37">
        <f t="shared" si="32"/>
        <v>0.40872060368098162</v>
      </c>
      <c r="GE124" s="37">
        <v>983.61980000000017</v>
      </c>
      <c r="GF124" s="37">
        <f t="shared" si="33"/>
        <v>7.2979655735272306E-2</v>
      </c>
      <c r="GH124" s="5">
        <v>18516.809260000002</v>
      </c>
      <c r="GI124" s="272">
        <v>1210.2755010000001</v>
      </c>
      <c r="GK124" s="35">
        <v>0.25700000000000001</v>
      </c>
      <c r="GL124" s="33">
        <v>0.84</v>
      </c>
      <c r="GM124" s="5">
        <f t="shared" si="34"/>
        <v>1517.77579117</v>
      </c>
      <c r="GN124" s="5">
        <v>-1517.77579117</v>
      </c>
      <c r="GO124" s="5">
        <f t="shared" si="35"/>
        <v>0</v>
      </c>
      <c r="GP124" s="5">
        <f t="shared" si="36"/>
        <v>0</v>
      </c>
      <c r="GR124" s="272">
        <v>18734.704310000001</v>
      </c>
      <c r="GS124" s="272">
        <v>1651.9608029999999</v>
      </c>
      <c r="GV124" s="272">
        <v>3776.590956</v>
      </c>
      <c r="GW124" s="272">
        <v>1135.1107420000001</v>
      </c>
      <c r="GX124" s="5">
        <f t="shared" si="37"/>
        <v>1537.03108</v>
      </c>
      <c r="GY124" s="5">
        <f t="shared" si="38"/>
        <v>0.73850864616218437</v>
      </c>
    </row>
    <row r="125" spans="16:207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1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2"/>
        <v>0</v>
      </c>
      <c r="FB125" s="5">
        <v>4613</v>
      </c>
      <c r="FC125" s="139">
        <f t="shared" si="23"/>
        <v>1</v>
      </c>
      <c r="FE125" s="5"/>
      <c r="FF125" s="141">
        <v>2897.4</v>
      </c>
      <c r="FG125" s="23">
        <v>0</v>
      </c>
      <c r="FH125" s="139">
        <f t="shared" si="24"/>
        <v>0.21751027532233547</v>
      </c>
      <c r="FI125" s="5">
        <v>3193.1925787199998</v>
      </c>
      <c r="FJ125" s="139">
        <f t="shared" si="25"/>
        <v>0.83221073200938223</v>
      </c>
      <c r="FL125" s="144">
        <v>7873</v>
      </c>
      <c r="FM125" s="145">
        <f t="shared" si="26"/>
        <v>0.68245451314546257</v>
      </c>
      <c r="FN125" s="144">
        <v>2591</v>
      </c>
      <c r="FO125" s="145">
        <f t="shared" si="27"/>
        <v>0.82634348588741824</v>
      </c>
      <c r="FQ125" s="141">
        <v>278</v>
      </c>
      <c r="FR125" s="23">
        <v>367.01</v>
      </c>
      <c r="FS125" s="185">
        <f t="shared" si="28"/>
        <v>0.8184367466057606</v>
      </c>
      <c r="FT125" s="186">
        <f t="shared" si="29"/>
        <v>645.01</v>
      </c>
      <c r="FV125" s="107">
        <f t="shared" si="30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1"/>
        <v>0.36998814117365675</v>
      </c>
      <c r="GA125" s="183">
        <v>0</v>
      </c>
      <c r="GC125" s="37">
        <v>13146.93439</v>
      </c>
      <c r="GD125" s="37">
        <f t="shared" si="32"/>
        <v>0.40328019601226994</v>
      </c>
      <c r="GE125" s="37">
        <v>859.29596000000015</v>
      </c>
      <c r="GF125" s="37">
        <f t="shared" si="33"/>
        <v>6.3755450363555441E-2</v>
      </c>
      <c r="GH125" s="5">
        <v>18469.03587</v>
      </c>
      <c r="GI125" s="272">
        <v>1103.001268</v>
      </c>
      <c r="GK125" s="35">
        <v>0.25700000000000001</v>
      </c>
      <c r="GL125" s="33">
        <v>0.84</v>
      </c>
      <c r="GM125" s="5">
        <f t="shared" si="34"/>
        <v>1517.77579117</v>
      </c>
      <c r="GN125" s="5">
        <v>-1517.77579117</v>
      </c>
      <c r="GO125" s="5">
        <f t="shared" si="35"/>
        <v>0</v>
      </c>
      <c r="GP125" s="5">
        <f t="shared" si="36"/>
        <v>0</v>
      </c>
      <c r="GR125" s="272">
        <v>18766.6077</v>
      </c>
      <c r="GS125" s="272">
        <v>1385.3796359999999</v>
      </c>
      <c r="GV125" s="272">
        <v>3776.590956</v>
      </c>
      <c r="GW125" s="272">
        <v>1135.1107420000001</v>
      </c>
      <c r="GX125" s="5">
        <f t="shared" si="37"/>
        <v>1537.03108</v>
      </c>
      <c r="GY125" s="5">
        <f t="shared" si="38"/>
        <v>0.73850864616218437</v>
      </c>
    </row>
    <row r="126" spans="16:207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1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2"/>
        <v>0</v>
      </c>
      <c r="FB126" s="5">
        <v>4613</v>
      </c>
      <c r="FC126" s="139">
        <f t="shared" si="23"/>
        <v>1</v>
      </c>
      <c r="FE126" s="5"/>
      <c r="FF126" s="141">
        <v>2897.4</v>
      </c>
      <c r="FG126" s="23">
        <v>0</v>
      </c>
      <c r="FH126" s="139">
        <f t="shared" si="24"/>
        <v>0.21751027532233547</v>
      </c>
      <c r="FI126" s="5">
        <v>0</v>
      </c>
      <c r="FJ126" s="139">
        <f t="shared" si="25"/>
        <v>0</v>
      </c>
      <c r="FL126" s="144">
        <v>7873</v>
      </c>
      <c r="FM126" s="145">
        <f t="shared" si="26"/>
        <v>0.68245451314546257</v>
      </c>
      <c r="FN126" s="144">
        <v>2591</v>
      </c>
      <c r="FO126" s="145">
        <f t="shared" si="27"/>
        <v>0.82634348588741824</v>
      </c>
      <c r="FQ126" s="141">
        <v>119.13677020999999</v>
      </c>
      <c r="FR126" s="23">
        <v>367.01</v>
      </c>
      <c r="FS126" s="185">
        <f t="shared" si="28"/>
        <v>0.61685924401725667</v>
      </c>
      <c r="FT126" s="186">
        <f t="shared" si="29"/>
        <v>486.14677021</v>
      </c>
      <c r="FV126" s="107">
        <f t="shared" si="30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1"/>
        <v>0.36998814117365675</v>
      </c>
      <c r="GA126" s="183">
        <v>0</v>
      </c>
      <c r="GC126" s="37">
        <v>13113.01556</v>
      </c>
      <c r="GD126" s="37">
        <f t="shared" si="32"/>
        <v>0.40223974110429445</v>
      </c>
      <c r="GE126" s="37">
        <v>783.13070999999991</v>
      </c>
      <c r="GF126" s="37">
        <f t="shared" si="33"/>
        <v>5.8104370826532123E-2</v>
      </c>
      <c r="GH126" s="5">
        <v>18405.22568</v>
      </c>
      <c r="GI126" s="272">
        <v>1070.383112</v>
      </c>
      <c r="GK126" s="35">
        <v>0.25700000000000001</v>
      </c>
      <c r="GL126" s="33">
        <v>0.84</v>
      </c>
      <c r="GM126" s="5">
        <f t="shared" si="34"/>
        <v>1517.77579117</v>
      </c>
      <c r="GN126" s="5">
        <v>-1517.77579117</v>
      </c>
      <c r="GO126" s="5">
        <f t="shared" si="35"/>
        <v>0</v>
      </c>
      <c r="GP126" s="5">
        <f t="shared" si="36"/>
        <v>0</v>
      </c>
      <c r="GR126" s="272">
        <v>18516.809260000002</v>
      </c>
      <c r="GS126" s="272">
        <v>1210.2755010000001</v>
      </c>
      <c r="GV126" s="272">
        <v>3776.590956</v>
      </c>
      <c r="GW126" s="272">
        <v>1135.1107420000001</v>
      </c>
      <c r="GX126" s="5">
        <f t="shared" si="37"/>
        <v>1537.03108</v>
      </c>
      <c r="GY126" s="5">
        <f t="shared" si="38"/>
        <v>0.73850864616218437</v>
      </c>
    </row>
    <row r="127" spans="16:207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1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2"/>
        <v>2.468231173230187E-2</v>
      </c>
      <c r="FB127" s="5">
        <v>4613</v>
      </c>
      <c r="FC127" s="139">
        <f t="shared" si="23"/>
        <v>1</v>
      </c>
      <c r="FE127" s="5"/>
      <c r="FF127" s="141">
        <v>2897.4</v>
      </c>
      <c r="FG127" s="23">
        <v>0</v>
      </c>
      <c r="FH127" s="139">
        <f t="shared" si="24"/>
        <v>0.21751027532233547</v>
      </c>
      <c r="FI127" s="5">
        <v>0</v>
      </c>
      <c r="FJ127" s="139">
        <f t="shared" si="25"/>
        <v>0</v>
      </c>
      <c r="FL127" s="144">
        <v>7873</v>
      </c>
      <c r="FM127" s="145">
        <f t="shared" si="26"/>
        <v>0.68245451314546257</v>
      </c>
      <c r="FN127" s="144">
        <v>2591</v>
      </c>
      <c r="FO127" s="145">
        <f t="shared" si="27"/>
        <v>0.82634348588741824</v>
      </c>
      <c r="FQ127" s="141">
        <v>278</v>
      </c>
      <c r="FR127" s="23">
        <v>367.01</v>
      </c>
      <c r="FS127" s="185">
        <f t="shared" si="28"/>
        <v>0.8184367466057606</v>
      </c>
      <c r="FT127" s="186">
        <f t="shared" si="29"/>
        <v>645.01</v>
      </c>
      <c r="FV127" s="107">
        <f t="shared" si="30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1"/>
        <v>0.36939101788066897</v>
      </c>
      <c r="GA127" s="183">
        <v>0</v>
      </c>
      <c r="GC127" s="37">
        <v>13067.71046</v>
      </c>
      <c r="GD127" s="37">
        <f t="shared" si="32"/>
        <v>0.40085001411042948</v>
      </c>
      <c r="GE127" s="37">
        <v>759.97193000000004</v>
      </c>
      <c r="GF127" s="37">
        <f t="shared" si="33"/>
        <v>5.6386105505267847E-2</v>
      </c>
      <c r="GH127" s="5">
        <v>18195.760190000001</v>
      </c>
      <c r="GI127" s="272">
        <v>1130.0527489999999</v>
      </c>
      <c r="GK127" s="35">
        <v>0.25700000000000001</v>
      </c>
      <c r="GL127" s="33">
        <v>0.84</v>
      </c>
      <c r="GM127" s="5">
        <f t="shared" si="34"/>
        <v>1517.77579117</v>
      </c>
      <c r="GN127" s="5">
        <v>-1517.77579117</v>
      </c>
      <c r="GO127" s="5">
        <f t="shared" si="35"/>
        <v>0</v>
      </c>
      <c r="GP127" s="5">
        <f t="shared" si="36"/>
        <v>0</v>
      </c>
      <c r="GR127" s="272">
        <v>18469.03587</v>
      </c>
      <c r="GS127" s="272">
        <v>1103.001268</v>
      </c>
      <c r="GV127" s="272">
        <v>3776.590956</v>
      </c>
      <c r="GW127" s="272">
        <v>1135.1107420000001</v>
      </c>
      <c r="GX127" s="5">
        <f t="shared" si="37"/>
        <v>1537.03108</v>
      </c>
      <c r="GY127" s="5">
        <f t="shared" si="38"/>
        <v>0.73850864616218437</v>
      </c>
    </row>
    <row r="128" spans="16:207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1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2"/>
        <v>0.21132984001446636</v>
      </c>
      <c r="FB128" s="5">
        <v>4613</v>
      </c>
      <c r="FC128" s="139">
        <f t="shared" si="23"/>
        <v>1</v>
      </c>
      <c r="FE128" s="5"/>
      <c r="FF128" s="141">
        <v>2897.4</v>
      </c>
      <c r="FG128" s="23">
        <v>0</v>
      </c>
      <c r="FH128" s="139">
        <f t="shared" si="24"/>
        <v>0.21751027532233547</v>
      </c>
      <c r="FI128" s="5">
        <v>0</v>
      </c>
      <c r="FJ128" s="139">
        <f t="shared" si="25"/>
        <v>0</v>
      </c>
      <c r="FL128" s="144">
        <v>7873</v>
      </c>
      <c r="FM128" s="145">
        <f t="shared" si="26"/>
        <v>0.68245451314546257</v>
      </c>
      <c r="FN128" s="144">
        <v>2591</v>
      </c>
      <c r="FO128" s="145">
        <f t="shared" si="27"/>
        <v>0.82634348588741824</v>
      </c>
      <c r="FQ128" s="141">
        <v>278</v>
      </c>
      <c r="FR128" s="23">
        <v>367.01</v>
      </c>
      <c r="FS128" s="185">
        <f t="shared" si="28"/>
        <v>0.8184367466057606</v>
      </c>
      <c r="FT128" s="186">
        <f t="shared" si="29"/>
        <v>645.01</v>
      </c>
      <c r="FV128" s="107">
        <f t="shared" si="30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1"/>
        <v>0.36879389459411749</v>
      </c>
      <c r="GA128" s="183">
        <v>0</v>
      </c>
      <c r="GC128" s="37">
        <v>12918.989600000001</v>
      </c>
      <c r="GD128" s="37">
        <f t="shared" si="32"/>
        <v>0.39628802453987733</v>
      </c>
      <c r="GE128" s="37">
        <v>802.3376300000001</v>
      </c>
      <c r="GF128" s="37">
        <f t="shared" si="33"/>
        <v>5.9529427956670135E-2</v>
      </c>
      <c r="GH128" s="5">
        <v>17964.43692</v>
      </c>
      <c r="GI128" s="272">
        <v>1140.3287350000001</v>
      </c>
      <c r="GK128" s="35">
        <v>0.25700000000000001</v>
      </c>
      <c r="GL128" s="33">
        <v>0.84</v>
      </c>
      <c r="GM128" s="5">
        <f t="shared" si="34"/>
        <v>1517.77579117</v>
      </c>
      <c r="GN128" s="5">
        <v>-1517.77579117</v>
      </c>
      <c r="GO128" s="5">
        <f t="shared" si="35"/>
        <v>0</v>
      </c>
      <c r="GP128" s="5">
        <f t="shared" si="36"/>
        <v>0</v>
      </c>
      <c r="GR128" s="272">
        <v>18405.22568</v>
      </c>
      <c r="GS128" s="272">
        <v>1070.383112</v>
      </c>
      <c r="GV128" s="272">
        <v>3776.590956</v>
      </c>
      <c r="GW128" s="272">
        <v>1135.1107420000001</v>
      </c>
      <c r="GX128" s="5">
        <f t="shared" si="37"/>
        <v>1537.03108</v>
      </c>
      <c r="GY128" s="5">
        <f t="shared" si="38"/>
        <v>0.73850864616218437</v>
      </c>
    </row>
    <row r="129" spans="16:207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1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2"/>
        <v>0.42595993468602572</v>
      </c>
      <c r="FB129" s="5">
        <v>4613</v>
      </c>
      <c r="FC129" s="139">
        <f t="shared" si="23"/>
        <v>1</v>
      </c>
      <c r="FE129" s="5"/>
      <c r="FF129" s="141">
        <v>2897.4</v>
      </c>
      <c r="FG129" s="23">
        <v>0</v>
      </c>
      <c r="FH129" s="139">
        <f t="shared" si="24"/>
        <v>0.21751027532233547</v>
      </c>
      <c r="FI129" s="5">
        <v>78.541544680000001</v>
      </c>
      <c r="FJ129" s="139">
        <f t="shared" si="25"/>
        <v>2.0469519072191817E-2</v>
      </c>
      <c r="FL129" s="144">
        <v>7873</v>
      </c>
      <c r="FM129" s="145">
        <f t="shared" si="26"/>
        <v>0.68245451314546257</v>
      </c>
      <c r="FN129" s="144">
        <v>2591</v>
      </c>
      <c r="FO129" s="145">
        <f t="shared" si="27"/>
        <v>0.82634348588741824</v>
      </c>
      <c r="FQ129" s="141">
        <v>278</v>
      </c>
      <c r="FR129" s="23">
        <v>367.01</v>
      </c>
      <c r="FS129" s="185">
        <f t="shared" si="28"/>
        <v>0.8184367466057606</v>
      </c>
      <c r="FT129" s="186">
        <f t="shared" si="29"/>
        <v>645.01</v>
      </c>
      <c r="FV129" s="107">
        <f t="shared" si="30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1"/>
        <v>0.36849533294762354</v>
      </c>
      <c r="GA129" s="183">
        <v>0</v>
      </c>
      <c r="GC129" s="37">
        <v>12754.75027</v>
      </c>
      <c r="GD129" s="37">
        <f t="shared" si="32"/>
        <v>0.39125000828220863</v>
      </c>
      <c r="GE129" s="37">
        <v>809.63358999999991</v>
      </c>
      <c r="GF129" s="37">
        <f t="shared" si="33"/>
        <v>6.0070751595192158E-2</v>
      </c>
      <c r="GH129" s="5">
        <v>17384.256549999998</v>
      </c>
      <c r="GI129" s="272">
        <v>1117.5706170000001</v>
      </c>
      <c r="GK129" s="35">
        <v>0.25700000000000001</v>
      </c>
      <c r="GL129" s="33">
        <v>0.84</v>
      </c>
      <c r="GM129" s="5">
        <f t="shared" si="34"/>
        <v>1517.77579117</v>
      </c>
      <c r="GN129" s="5">
        <v>-1517.77579117</v>
      </c>
      <c r="GO129" s="5">
        <f t="shared" si="35"/>
        <v>0</v>
      </c>
      <c r="GP129" s="5">
        <f t="shared" si="36"/>
        <v>0</v>
      </c>
      <c r="GR129" s="272">
        <v>18195.760190000001</v>
      </c>
      <c r="GS129" s="272">
        <v>1130.0527489999999</v>
      </c>
      <c r="GV129" s="272">
        <v>3776.590956</v>
      </c>
      <c r="GW129" s="272">
        <v>1135.1107420000001</v>
      </c>
      <c r="GX129" s="5">
        <f t="shared" si="37"/>
        <v>1537.03108</v>
      </c>
      <c r="GY129" s="5">
        <f t="shared" si="38"/>
        <v>0.73850864616218437</v>
      </c>
    </row>
    <row r="130" spans="16:207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1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2"/>
        <v>0.35077049837621049</v>
      </c>
      <c r="FB130" s="5">
        <v>4613</v>
      </c>
      <c r="FC130" s="139">
        <f t="shared" si="23"/>
        <v>1</v>
      </c>
      <c r="FE130" s="5"/>
      <c r="FF130" s="141">
        <v>2897.4</v>
      </c>
      <c r="FG130" s="23">
        <v>0</v>
      </c>
      <c r="FH130" s="139">
        <f t="shared" si="24"/>
        <v>0.21751027532233547</v>
      </c>
      <c r="FI130" s="5">
        <v>79.67338298</v>
      </c>
      <c r="FJ130" s="139">
        <f t="shared" si="25"/>
        <v>2.0764499082616628E-2</v>
      </c>
      <c r="FL130" s="144">
        <v>7873</v>
      </c>
      <c r="FM130" s="145">
        <f t="shared" si="26"/>
        <v>0.68245451314546257</v>
      </c>
      <c r="FN130" s="144">
        <v>2591</v>
      </c>
      <c r="FO130" s="145">
        <f t="shared" si="27"/>
        <v>0.82634348588741824</v>
      </c>
      <c r="FQ130" s="141">
        <v>0</v>
      </c>
      <c r="FR130" s="23">
        <v>367.01</v>
      </c>
      <c r="FS130" s="185">
        <f t="shared" si="28"/>
        <v>0.46568963329526708</v>
      </c>
      <c r="FT130" s="186">
        <f t="shared" si="29"/>
        <v>367.01</v>
      </c>
      <c r="FV130" s="107">
        <f t="shared" si="30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1"/>
        <v>0.36879389459411749</v>
      </c>
      <c r="GA130" s="183">
        <v>0</v>
      </c>
      <c r="GC130" s="37">
        <v>12342.822469999999</v>
      </c>
      <c r="GD130" s="37">
        <f t="shared" si="32"/>
        <v>0.37861418619631898</v>
      </c>
      <c r="GE130" s="37">
        <v>793.4754099999999</v>
      </c>
      <c r="GF130" s="37">
        <f t="shared" si="33"/>
        <v>5.8871895681851902E-2</v>
      </c>
      <c r="GH130" s="5">
        <v>16762.94743</v>
      </c>
      <c r="GI130" s="272">
        <v>1092.599181</v>
      </c>
      <c r="GK130" s="35">
        <v>0.25700000000000001</v>
      </c>
      <c r="GL130" s="33">
        <v>0.84</v>
      </c>
      <c r="GM130" s="5">
        <f t="shared" si="34"/>
        <v>1517.77579117</v>
      </c>
      <c r="GN130" s="5">
        <v>-1517.77579117</v>
      </c>
      <c r="GO130" s="5">
        <f t="shared" si="35"/>
        <v>0</v>
      </c>
      <c r="GP130" s="5">
        <f t="shared" si="36"/>
        <v>0</v>
      </c>
      <c r="GR130" s="272">
        <v>17964.43692</v>
      </c>
      <c r="GS130" s="272">
        <v>1140.3287350000001</v>
      </c>
      <c r="GV130" s="272">
        <v>3776.590956</v>
      </c>
      <c r="GW130" s="272">
        <v>1135.1107420000001</v>
      </c>
      <c r="GX130" s="5">
        <f t="shared" si="37"/>
        <v>1537.03108</v>
      </c>
      <c r="GY130" s="5">
        <f t="shared" si="38"/>
        <v>0.73850864616218437</v>
      </c>
    </row>
    <row r="131" spans="16:207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1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2"/>
        <v>0.76796716843159141</v>
      </c>
      <c r="FB131" s="5">
        <v>4613</v>
      </c>
      <c r="FC131" s="139">
        <f t="shared" si="23"/>
        <v>1</v>
      </c>
      <c r="FE131" s="5"/>
      <c r="FF131" s="141">
        <v>2897.4</v>
      </c>
      <c r="FG131" s="23">
        <v>0</v>
      </c>
      <c r="FH131" s="139">
        <f t="shared" si="24"/>
        <v>0.21751027532233547</v>
      </c>
      <c r="FI131" s="5">
        <v>515.17376595999997</v>
      </c>
      <c r="FJ131" s="139">
        <f t="shared" si="25"/>
        <v>0.13426472920510815</v>
      </c>
      <c r="FL131" s="144">
        <v>7873</v>
      </c>
      <c r="FM131" s="145">
        <f t="shared" si="26"/>
        <v>0.68245451314546257</v>
      </c>
      <c r="FN131" s="144">
        <v>2591</v>
      </c>
      <c r="FO131" s="145">
        <f t="shared" si="27"/>
        <v>0.82634348588741824</v>
      </c>
      <c r="FQ131" s="141">
        <v>0</v>
      </c>
      <c r="FR131" s="23">
        <v>367.01</v>
      </c>
      <c r="FS131" s="185">
        <f t="shared" si="28"/>
        <v>0.46568963329526708</v>
      </c>
      <c r="FT131" s="186">
        <f t="shared" si="29"/>
        <v>367.01</v>
      </c>
      <c r="FV131" s="107">
        <f t="shared" si="30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1"/>
        <v>0.36879389459411749</v>
      </c>
      <c r="GA131" s="183">
        <v>0</v>
      </c>
      <c r="GC131" s="37">
        <v>11901.692370000001</v>
      </c>
      <c r="GD131" s="37">
        <f t="shared" si="32"/>
        <v>0.36508258803680982</v>
      </c>
      <c r="GE131" s="37">
        <v>775.74528999999995</v>
      </c>
      <c r="GF131" s="37">
        <f t="shared" si="33"/>
        <v>5.7556409704703958E-2</v>
      </c>
      <c r="GH131" s="5">
        <v>21083.648649999999</v>
      </c>
      <c r="GI131" s="272">
        <v>1647.33392</v>
      </c>
      <c r="GK131" s="35">
        <v>0.25700000000000001</v>
      </c>
      <c r="GL131" s="33">
        <v>0.84</v>
      </c>
      <c r="GM131" s="5">
        <f t="shared" si="34"/>
        <v>1517.77579117</v>
      </c>
      <c r="GN131" s="5">
        <v>-1517.77579117</v>
      </c>
      <c r="GO131" s="5">
        <f t="shared" si="35"/>
        <v>0</v>
      </c>
      <c r="GP131" s="5">
        <f t="shared" si="36"/>
        <v>0</v>
      </c>
      <c r="GR131" s="272">
        <v>17384.256549999998</v>
      </c>
      <c r="GS131" s="272">
        <v>1117.5706170000001</v>
      </c>
      <c r="GV131" s="272">
        <v>3776.590956</v>
      </c>
      <c r="GW131" s="272">
        <v>1135.1107420000001</v>
      </c>
      <c r="GX131" s="5">
        <f t="shared" si="37"/>
        <v>1537.03108</v>
      </c>
      <c r="GY131" s="5">
        <f t="shared" si="38"/>
        <v>0.73850864616218437</v>
      </c>
    </row>
    <row r="132" spans="16:207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1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2">(EY132+EZ132)/($E$12+$E$14)</f>
        <v>0</v>
      </c>
      <c r="FB132" s="5">
        <v>4613</v>
      </c>
      <c r="FC132" s="139">
        <f t="shared" ref="FC132:FC170" si="43">FB132/$J$10</f>
        <v>1</v>
      </c>
      <c r="FE132" s="5"/>
      <c r="FF132" s="141">
        <v>2897.4</v>
      </c>
      <c r="FG132" s="23">
        <v>2666.29374831</v>
      </c>
      <c r="FH132" s="139">
        <f t="shared" ref="FH132:FH170" si="44">(FF132+FG132)/($E$13+$E$15)</f>
        <v>0.41767120832610777</v>
      </c>
      <c r="FI132" s="5">
        <v>0</v>
      </c>
      <c r="FJ132" s="139">
        <f t="shared" ref="FJ132:FJ170" si="45">FI132/$J$11</f>
        <v>0</v>
      </c>
      <c r="FL132" s="144">
        <v>7873</v>
      </c>
      <c r="FM132" s="145">
        <f t="shared" ref="FM132:FM170" si="46">FL132/$E$11</f>
        <v>0.68245451314546257</v>
      </c>
      <c r="FN132" s="144">
        <v>2591</v>
      </c>
      <c r="FO132" s="145">
        <f t="shared" ref="FO132:FO170" si="47">FN132/$J$9</f>
        <v>0.82634348588741824</v>
      </c>
      <c r="FQ132" s="141">
        <v>0</v>
      </c>
      <c r="FR132" s="23">
        <v>367.01</v>
      </c>
      <c r="FS132" s="185">
        <f t="shared" ref="FS132:FS170" si="48">(FQ132+FR132)/($J$8+$J$12)</f>
        <v>0.46568963329526708</v>
      </c>
      <c r="FT132" s="186">
        <f t="shared" ref="FT132:FT170" si="49">FQ132+FR132</f>
        <v>367.01</v>
      </c>
      <c r="FV132" s="107">
        <f t="shared" ref="FV132:FV170" si="50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1">FV132/1553.6723</f>
        <v>0.36879389459411749</v>
      </c>
      <c r="GA132" s="183">
        <v>0</v>
      </c>
      <c r="GC132" s="37">
        <v>14969.390789999999</v>
      </c>
      <c r="GD132" s="37">
        <f t="shared" ref="GD132:GD170" si="52">GC132/32600</f>
        <v>0.45918376656441717</v>
      </c>
      <c r="GE132" s="37">
        <v>1169.6071400000001</v>
      </c>
      <c r="GF132" s="37">
        <f t="shared" ref="GF132:GF170" si="53">GE132/13478</f>
        <v>8.6778983528713466E-2</v>
      </c>
      <c r="GH132" s="5">
        <v>28122.74194</v>
      </c>
      <c r="GI132" s="272">
        <v>3150.9495670000001</v>
      </c>
      <c r="GK132" s="35">
        <v>0.25700000000000001</v>
      </c>
      <c r="GL132" s="33">
        <v>0.84</v>
      </c>
      <c r="GM132" s="5">
        <f t="shared" ref="GM132:GM170" si="54">-GN132</f>
        <v>1517.77579117</v>
      </c>
      <c r="GN132" s="5">
        <v>-1517.77579117</v>
      </c>
      <c r="GO132" s="5">
        <f t="shared" ref="GO132:GO170" si="55">GM132-1517.77579117</f>
        <v>0</v>
      </c>
      <c r="GP132" s="5">
        <f t="shared" ref="GP132:GP170" si="56">GO132/1492.3021</f>
        <v>0</v>
      </c>
      <c r="GR132" s="272">
        <v>16762.94743</v>
      </c>
      <c r="GS132" s="272">
        <v>1092.599181</v>
      </c>
      <c r="GV132" s="272">
        <v>3776.590956</v>
      </c>
      <c r="GW132" s="272">
        <v>1135.1107420000001</v>
      </c>
      <c r="GX132" s="5">
        <f t="shared" ref="GX132:GX157" si="57">MAX(GW:GW)</f>
        <v>1537.03108</v>
      </c>
      <c r="GY132" s="5">
        <f t="shared" ref="GY132:GY157" si="58">GW132/GX132</f>
        <v>0.73850864616218437</v>
      </c>
    </row>
    <row r="133" spans="16:207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1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2"/>
        <v>0</v>
      </c>
      <c r="FB133" s="5">
        <v>931.99979149000001</v>
      </c>
      <c r="FC133" s="139">
        <f t="shared" si="43"/>
        <v>0.20203767428788208</v>
      </c>
      <c r="FE133" s="5"/>
      <c r="FF133" s="141">
        <v>2897.4</v>
      </c>
      <c r="FG133" s="23">
        <v>10423.35</v>
      </c>
      <c r="FH133" s="139">
        <f t="shared" si="44"/>
        <v>1</v>
      </c>
      <c r="FI133" s="5">
        <v>0</v>
      </c>
      <c r="FJ133" s="139">
        <f t="shared" si="45"/>
        <v>0</v>
      </c>
      <c r="FL133" s="144">
        <v>7873</v>
      </c>
      <c r="FM133" s="145">
        <f t="shared" si="46"/>
        <v>0.68245451314546257</v>
      </c>
      <c r="FN133" s="144">
        <v>2591</v>
      </c>
      <c r="FO133" s="145">
        <f t="shared" si="47"/>
        <v>0.82634348588741824</v>
      </c>
      <c r="FQ133" s="141">
        <v>278</v>
      </c>
      <c r="FR133" s="23">
        <v>367.01</v>
      </c>
      <c r="FS133" s="185">
        <f t="shared" si="48"/>
        <v>0.8184367466057606</v>
      </c>
      <c r="FT133" s="186">
        <f t="shared" si="49"/>
        <v>645.01</v>
      </c>
      <c r="FV133" s="107">
        <f t="shared" si="50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1"/>
        <v>0.36879389459411749</v>
      </c>
      <c r="GA133" s="183">
        <v>0</v>
      </c>
      <c r="GC133" s="37">
        <v>19967.146820000002</v>
      </c>
      <c r="GD133" s="37">
        <f t="shared" si="52"/>
        <v>0.6124891662576688</v>
      </c>
      <c r="GE133" s="37">
        <v>1785.67630652</v>
      </c>
      <c r="GF133" s="37">
        <f t="shared" si="53"/>
        <v>0.13248822573972399</v>
      </c>
      <c r="GH133" s="5">
        <v>32422.995989999999</v>
      </c>
      <c r="GI133" s="272">
        <v>4677.8091240000003</v>
      </c>
      <c r="GK133" s="35">
        <v>0.25700000000000001</v>
      </c>
      <c r="GL133" s="33">
        <v>0.84</v>
      </c>
      <c r="GM133" s="5">
        <f t="shared" si="54"/>
        <v>1517.77579117</v>
      </c>
      <c r="GN133" s="5">
        <v>-1517.77579117</v>
      </c>
      <c r="GO133" s="5">
        <f t="shared" si="55"/>
        <v>0</v>
      </c>
      <c r="GP133" s="5">
        <f t="shared" si="56"/>
        <v>0</v>
      </c>
      <c r="GR133" s="272">
        <v>21083.648649999999</v>
      </c>
      <c r="GS133" s="272">
        <v>1647.33392</v>
      </c>
      <c r="GV133" s="272">
        <v>3776.590956</v>
      </c>
      <c r="GW133" s="272">
        <v>1135.1107420000001</v>
      </c>
      <c r="GX133" s="5">
        <f t="shared" si="57"/>
        <v>1537.03108</v>
      </c>
      <c r="GY133" s="5">
        <f t="shared" si="58"/>
        <v>0.73850864616218437</v>
      </c>
    </row>
    <row r="134" spans="16:207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1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2"/>
        <v>0</v>
      </c>
      <c r="FB134" s="5">
        <v>4613</v>
      </c>
      <c r="FC134" s="139">
        <f t="shared" si="43"/>
        <v>1</v>
      </c>
      <c r="FE134" s="5"/>
      <c r="FF134" s="141">
        <v>2897.4</v>
      </c>
      <c r="FG134" s="23">
        <v>10423.35</v>
      </c>
      <c r="FH134" s="139">
        <f t="shared" si="44"/>
        <v>1</v>
      </c>
      <c r="FI134" s="5">
        <v>0</v>
      </c>
      <c r="FJ134" s="139">
        <f t="shared" si="45"/>
        <v>0</v>
      </c>
      <c r="FL134" s="144">
        <v>7873</v>
      </c>
      <c r="FM134" s="145">
        <f t="shared" si="46"/>
        <v>0.68245451314546257</v>
      </c>
      <c r="FN134" s="144">
        <v>2591</v>
      </c>
      <c r="FO134" s="145">
        <f t="shared" si="47"/>
        <v>0.82634348588741824</v>
      </c>
      <c r="FQ134" s="141">
        <v>0</v>
      </c>
      <c r="FR134" s="23">
        <v>367.01</v>
      </c>
      <c r="FS134" s="185">
        <f t="shared" si="48"/>
        <v>0.46568963329526708</v>
      </c>
      <c r="FT134" s="186">
        <f t="shared" si="49"/>
        <v>367.01</v>
      </c>
      <c r="FV134" s="107">
        <f t="shared" si="50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1"/>
        <v>0.36849533294762354</v>
      </c>
      <c r="GA134" s="183">
        <v>0</v>
      </c>
      <c r="GC134" s="37">
        <v>9727.128069710001</v>
      </c>
      <c r="GD134" s="37">
        <f t="shared" si="52"/>
        <v>0.29837816164754605</v>
      </c>
      <c r="GE134" s="37">
        <v>1785.67630652</v>
      </c>
      <c r="GF134" s="37">
        <f t="shared" si="53"/>
        <v>0.13248822573972399</v>
      </c>
      <c r="GH134" s="5">
        <v>32600</v>
      </c>
      <c r="GI134" s="272">
        <v>5510.2165450000002</v>
      </c>
      <c r="GK134" s="35">
        <v>0.25700000000000001</v>
      </c>
      <c r="GL134" s="33">
        <v>0.84</v>
      </c>
      <c r="GM134" s="5">
        <f t="shared" si="54"/>
        <v>1517.77579117</v>
      </c>
      <c r="GN134" s="5">
        <v>-1517.77579117</v>
      </c>
      <c r="GO134" s="5">
        <f t="shared" si="55"/>
        <v>0</v>
      </c>
      <c r="GP134" s="5">
        <f t="shared" si="56"/>
        <v>0</v>
      </c>
      <c r="GR134" s="272">
        <v>28122.74194</v>
      </c>
      <c r="GS134" s="272">
        <v>3150.9495670000001</v>
      </c>
      <c r="GV134" s="272">
        <v>3776.590956</v>
      </c>
      <c r="GW134" s="272">
        <v>1135.1107420000001</v>
      </c>
      <c r="GX134" s="5">
        <f t="shared" si="57"/>
        <v>1537.03108</v>
      </c>
      <c r="GY134" s="5">
        <f t="shared" si="58"/>
        <v>0.73850864616218437</v>
      </c>
    </row>
    <row r="135" spans="16:207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1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2"/>
        <v>0</v>
      </c>
      <c r="FB135" s="5">
        <v>2785.1080021299999</v>
      </c>
      <c r="FC135" s="139">
        <f t="shared" si="43"/>
        <v>0.60375200566442666</v>
      </c>
      <c r="FE135" s="5"/>
      <c r="FF135" s="141">
        <v>2897.4</v>
      </c>
      <c r="FG135" s="23">
        <v>10423.35</v>
      </c>
      <c r="FH135" s="139">
        <f t="shared" si="44"/>
        <v>1</v>
      </c>
      <c r="FI135" s="5">
        <v>0</v>
      </c>
      <c r="FJ135" s="139">
        <f t="shared" si="45"/>
        <v>0</v>
      </c>
      <c r="FL135" s="144">
        <v>7873</v>
      </c>
      <c r="FM135" s="145">
        <f t="shared" si="46"/>
        <v>0.68245451314546257</v>
      </c>
      <c r="FN135" s="144">
        <v>2591</v>
      </c>
      <c r="FO135" s="145">
        <f t="shared" si="47"/>
        <v>0.82634348588741824</v>
      </c>
      <c r="FQ135" s="141">
        <v>278</v>
      </c>
      <c r="FR135" s="23">
        <v>367.01</v>
      </c>
      <c r="FS135" s="185">
        <f t="shared" si="48"/>
        <v>0.8184367466057606</v>
      </c>
      <c r="FT135" s="186">
        <f t="shared" si="49"/>
        <v>645.01</v>
      </c>
      <c r="FV135" s="107">
        <f t="shared" si="50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1"/>
        <v>0.36879389459411749</v>
      </c>
      <c r="GA135" s="183">
        <v>0</v>
      </c>
      <c r="GC135" s="37">
        <v>11739.36733782</v>
      </c>
      <c r="GD135" s="37">
        <f t="shared" si="52"/>
        <v>0.36010329257116563</v>
      </c>
      <c r="GE135" s="37">
        <v>1785.67630652</v>
      </c>
      <c r="GF135" s="37">
        <f t="shared" si="53"/>
        <v>0.13248822573972399</v>
      </c>
      <c r="GH135" s="5">
        <v>32600</v>
      </c>
      <c r="GI135" s="272">
        <v>5752.232978</v>
      </c>
      <c r="GK135" s="35">
        <v>0.25700000000000001</v>
      </c>
      <c r="GL135" s="33">
        <v>0.84</v>
      </c>
      <c r="GM135" s="5">
        <f t="shared" si="54"/>
        <v>1517.77579117</v>
      </c>
      <c r="GN135" s="5">
        <v>-1517.77579117</v>
      </c>
      <c r="GO135" s="5">
        <f t="shared" si="55"/>
        <v>0</v>
      </c>
      <c r="GP135" s="5">
        <f t="shared" si="56"/>
        <v>0</v>
      </c>
      <c r="GR135" s="272">
        <v>32422.995989999999</v>
      </c>
      <c r="GS135" s="272">
        <v>4677.8091240000003</v>
      </c>
      <c r="GV135" s="272">
        <v>3776.590956</v>
      </c>
      <c r="GW135" s="272">
        <v>1135.1107420000001</v>
      </c>
      <c r="GX135" s="5">
        <f t="shared" si="57"/>
        <v>1537.03108</v>
      </c>
      <c r="GY135" s="5">
        <f t="shared" si="58"/>
        <v>0.73850864616218437</v>
      </c>
    </row>
    <row r="136" spans="16:207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1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2"/>
        <v>0</v>
      </c>
      <c r="FB136" s="5">
        <v>0</v>
      </c>
      <c r="FC136" s="139">
        <f t="shared" si="43"/>
        <v>0</v>
      </c>
      <c r="FE136" s="5"/>
      <c r="FF136" s="141">
        <v>2897.4</v>
      </c>
      <c r="FG136" s="23">
        <v>10423.35</v>
      </c>
      <c r="FH136" s="139">
        <f t="shared" si="44"/>
        <v>1</v>
      </c>
      <c r="FI136" s="5">
        <v>0</v>
      </c>
      <c r="FJ136" s="139">
        <f t="shared" si="45"/>
        <v>0</v>
      </c>
      <c r="FL136" s="144">
        <v>7873</v>
      </c>
      <c r="FM136" s="145">
        <f t="shared" si="46"/>
        <v>0.68245451314546257</v>
      </c>
      <c r="FN136" s="144">
        <v>2591</v>
      </c>
      <c r="FO136" s="145">
        <f t="shared" si="47"/>
        <v>0.82634348588741824</v>
      </c>
      <c r="FQ136" s="141">
        <v>0</v>
      </c>
      <c r="FR136" s="23">
        <v>367.01</v>
      </c>
      <c r="FS136" s="185">
        <f t="shared" si="48"/>
        <v>0.46568963329526708</v>
      </c>
      <c r="FT136" s="186">
        <f t="shared" si="49"/>
        <v>367.01</v>
      </c>
      <c r="FV136" s="107">
        <f t="shared" si="50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1"/>
        <v>0.36879389459411749</v>
      </c>
      <c r="GA136" s="183">
        <v>0</v>
      </c>
      <c r="GC136" s="37">
        <v>11810.45061765</v>
      </c>
      <c r="GD136" s="37">
        <f t="shared" si="52"/>
        <v>0.36228376127760736</v>
      </c>
      <c r="GE136" s="37">
        <v>1785.67630652</v>
      </c>
      <c r="GF136" s="37">
        <f t="shared" si="53"/>
        <v>0.13248822573972399</v>
      </c>
      <c r="GH136" s="5">
        <v>32600</v>
      </c>
      <c r="GI136" s="272">
        <v>5588.8594839999996</v>
      </c>
      <c r="GK136" s="35">
        <v>0.25700000000000001</v>
      </c>
      <c r="GL136" s="33">
        <v>0.84</v>
      </c>
      <c r="GM136" s="5">
        <f t="shared" si="54"/>
        <v>1517.77579117</v>
      </c>
      <c r="GN136" s="5">
        <v>-1517.77579117</v>
      </c>
      <c r="GO136" s="5">
        <f t="shared" si="55"/>
        <v>0</v>
      </c>
      <c r="GP136" s="5">
        <f t="shared" si="56"/>
        <v>0</v>
      </c>
      <c r="GR136" s="272">
        <v>32600</v>
      </c>
      <c r="GS136" s="272">
        <v>5510.2165450000002</v>
      </c>
      <c r="GV136" s="272">
        <v>3776.590956</v>
      </c>
      <c r="GW136" s="272">
        <v>1135.1107420000001</v>
      </c>
      <c r="GX136" s="5">
        <f t="shared" si="57"/>
        <v>1537.03108</v>
      </c>
      <c r="GY136" s="5">
        <f t="shared" si="58"/>
        <v>0.73850864616218437</v>
      </c>
    </row>
    <row r="137" spans="16:207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1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2"/>
        <v>0</v>
      </c>
      <c r="FB137" s="5">
        <v>0</v>
      </c>
      <c r="FC137" s="139">
        <f t="shared" si="43"/>
        <v>0</v>
      </c>
      <c r="FE137" s="5"/>
      <c r="FF137" s="141">
        <v>2897.4</v>
      </c>
      <c r="FG137" s="23">
        <v>10423.35</v>
      </c>
      <c r="FH137" s="139">
        <f t="shared" si="44"/>
        <v>1</v>
      </c>
      <c r="FI137" s="5">
        <v>0</v>
      </c>
      <c r="FJ137" s="139">
        <f t="shared" si="45"/>
        <v>0</v>
      </c>
      <c r="FL137" s="144">
        <v>7873</v>
      </c>
      <c r="FM137" s="145">
        <f t="shared" si="46"/>
        <v>0.68245451314546257</v>
      </c>
      <c r="FN137" s="144">
        <v>2591</v>
      </c>
      <c r="FO137" s="145">
        <f t="shared" si="47"/>
        <v>0.82634348588741824</v>
      </c>
      <c r="FQ137" s="141">
        <v>0</v>
      </c>
      <c r="FR137" s="23">
        <v>367.01</v>
      </c>
      <c r="FS137" s="185">
        <f t="shared" si="48"/>
        <v>0.46568963329526708</v>
      </c>
      <c r="FT137" s="186">
        <f t="shared" si="49"/>
        <v>367.01</v>
      </c>
      <c r="FV137" s="107">
        <f t="shared" si="50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1"/>
        <v>0.36849533294762354</v>
      </c>
      <c r="GA137" s="183">
        <v>0</v>
      </c>
      <c r="GC137" s="37">
        <v>9829.4151895800005</v>
      </c>
      <c r="GD137" s="37">
        <f t="shared" si="52"/>
        <v>0.3015158033613497</v>
      </c>
      <c r="GE137" s="37">
        <v>1922.1192771999999</v>
      </c>
      <c r="GF137" s="37">
        <f t="shared" si="53"/>
        <v>0.14261160982341592</v>
      </c>
      <c r="GH137" s="5">
        <v>29287.587319999999</v>
      </c>
      <c r="GI137" s="272">
        <v>5423.2291370000003</v>
      </c>
      <c r="GK137" s="35">
        <v>0.25700000000000001</v>
      </c>
      <c r="GL137" s="33">
        <v>0.84</v>
      </c>
      <c r="GM137" s="5">
        <f t="shared" si="54"/>
        <v>1517.77579117</v>
      </c>
      <c r="GN137" s="5">
        <v>-1517.77579117</v>
      </c>
      <c r="GO137" s="5">
        <f t="shared" si="55"/>
        <v>0</v>
      </c>
      <c r="GP137" s="5">
        <f t="shared" si="56"/>
        <v>0</v>
      </c>
      <c r="GR137" s="272">
        <v>32600</v>
      </c>
      <c r="GS137" s="272">
        <v>5752.232978</v>
      </c>
      <c r="GV137" s="272">
        <v>3776.590956</v>
      </c>
      <c r="GW137" s="272">
        <v>1135.1107420000001</v>
      </c>
      <c r="GX137" s="5">
        <f t="shared" si="57"/>
        <v>1537.03108</v>
      </c>
      <c r="GY137" s="5">
        <f t="shared" si="58"/>
        <v>0.73850864616218437</v>
      </c>
    </row>
    <row r="138" spans="16:207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1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2"/>
        <v>0</v>
      </c>
      <c r="FB138" s="5">
        <v>0</v>
      </c>
      <c r="FC138" s="139">
        <f t="shared" si="43"/>
        <v>0</v>
      </c>
      <c r="FE138" s="5"/>
      <c r="FF138" s="141">
        <v>2897.4</v>
      </c>
      <c r="FG138" s="23">
        <v>10423.35</v>
      </c>
      <c r="FH138" s="139">
        <f t="shared" si="44"/>
        <v>1</v>
      </c>
      <c r="FI138" s="5">
        <v>0</v>
      </c>
      <c r="FJ138" s="139">
        <f t="shared" si="45"/>
        <v>0</v>
      </c>
      <c r="FL138" s="144">
        <v>7873</v>
      </c>
      <c r="FM138" s="145">
        <f t="shared" si="46"/>
        <v>0.68245451314546257</v>
      </c>
      <c r="FN138" s="144">
        <v>2591</v>
      </c>
      <c r="FO138" s="145">
        <f t="shared" si="47"/>
        <v>0.82634348588741824</v>
      </c>
      <c r="FQ138" s="141">
        <v>278</v>
      </c>
      <c r="FR138" s="23">
        <v>367.01</v>
      </c>
      <c r="FS138" s="185">
        <f t="shared" si="48"/>
        <v>0.8184367466057606</v>
      </c>
      <c r="FT138" s="186">
        <f t="shared" si="49"/>
        <v>645.01</v>
      </c>
      <c r="FV138" s="107">
        <f t="shared" si="50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1"/>
        <v>0.36879389459411749</v>
      </c>
      <c r="GA138" s="183">
        <v>0</v>
      </c>
      <c r="GC138" s="37">
        <v>9128.5141428700008</v>
      </c>
      <c r="GD138" s="37">
        <f t="shared" si="52"/>
        <v>0.28001577125368099</v>
      </c>
      <c r="GE138" s="37">
        <v>2173.1594399999999</v>
      </c>
      <c r="GF138" s="37">
        <f t="shared" si="53"/>
        <v>0.16123753079091852</v>
      </c>
      <c r="GH138" s="5">
        <v>23966.9244</v>
      </c>
      <c r="GI138" s="272">
        <v>4912.4408649999996</v>
      </c>
      <c r="GK138" s="35">
        <v>0.25700000000000001</v>
      </c>
      <c r="GL138" s="33">
        <v>0.84</v>
      </c>
      <c r="GM138" s="5">
        <f t="shared" si="54"/>
        <v>1517.77579117</v>
      </c>
      <c r="GN138" s="5">
        <v>-1517.77579117</v>
      </c>
      <c r="GO138" s="5">
        <f t="shared" si="55"/>
        <v>0</v>
      </c>
      <c r="GP138" s="5">
        <f t="shared" si="56"/>
        <v>0</v>
      </c>
      <c r="GR138" s="272">
        <v>32600</v>
      </c>
      <c r="GS138" s="272">
        <v>5588.8594839999996</v>
      </c>
      <c r="GV138" s="272">
        <v>3776.590956</v>
      </c>
      <c r="GW138" s="272">
        <v>1135.1107420000001</v>
      </c>
      <c r="GX138" s="5">
        <f t="shared" si="57"/>
        <v>1537.03108</v>
      </c>
      <c r="GY138" s="5">
        <f t="shared" si="58"/>
        <v>0.73850864616218437</v>
      </c>
    </row>
    <row r="139" spans="16:207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1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2"/>
        <v>0</v>
      </c>
      <c r="FB139" s="5">
        <v>0</v>
      </c>
      <c r="FC139" s="139">
        <f t="shared" si="43"/>
        <v>0</v>
      </c>
      <c r="FE139" s="5"/>
      <c r="FF139" s="141">
        <v>2897.4</v>
      </c>
      <c r="FG139" s="23">
        <v>10423.35</v>
      </c>
      <c r="FH139" s="139">
        <f t="shared" si="44"/>
        <v>1</v>
      </c>
      <c r="FI139" s="5">
        <v>3837</v>
      </c>
      <c r="FJ139" s="139">
        <f t="shared" si="45"/>
        <v>1</v>
      </c>
      <c r="FL139" s="144">
        <v>7873</v>
      </c>
      <c r="FM139" s="145">
        <f t="shared" si="46"/>
        <v>0.68245451314546257</v>
      </c>
      <c r="FN139" s="144">
        <v>2591</v>
      </c>
      <c r="FO139" s="145">
        <f t="shared" si="47"/>
        <v>0.82634348588741824</v>
      </c>
      <c r="FQ139" s="141">
        <v>278</v>
      </c>
      <c r="FR139" s="23">
        <v>367.01</v>
      </c>
      <c r="FS139" s="185">
        <f t="shared" si="48"/>
        <v>0.8184367466057606</v>
      </c>
      <c r="FT139" s="186">
        <f t="shared" si="49"/>
        <v>645.01</v>
      </c>
      <c r="FV139" s="107">
        <f t="shared" si="50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1"/>
        <v>0.36879389459411749</v>
      </c>
      <c r="GA139" s="183">
        <v>0</v>
      </c>
      <c r="GC139" s="37">
        <v>13929.70820736</v>
      </c>
      <c r="GD139" s="37">
        <f t="shared" si="52"/>
        <v>0.42729166280245395</v>
      </c>
      <c r="GE139" s="37">
        <v>2607.9194400000001</v>
      </c>
      <c r="GF139" s="37">
        <f t="shared" si="53"/>
        <v>0.19349454221694615</v>
      </c>
      <c r="GH139" s="5">
        <v>15214.31691</v>
      </c>
      <c r="GI139" s="272">
        <v>4285.4640010000003</v>
      </c>
      <c r="GK139" s="35">
        <v>0.25700000000000001</v>
      </c>
      <c r="GL139" s="33">
        <v>0.84</v>
      </c>
      <c r="GM139" s="5">
        <f t="shared" si="54"/>
        <v>1517.77579117</v>
      </c>
      <c r="GN139" s="5">
        <v>-1517.77579117</v>
      </c>
      <c r="GO139" s="5">
        <f t="shared" si="55"/>
        <v>0</v>
      </c>
      <c r="GP139" s="5">
        <f t="shared" si="56"/>
        <v>0</v>
      </c>
      <c r="GR139" s="272">
        <v>29287.587319999999</v>
      </c>
      <c r="GS139" s="272">
        <v>5423.2291370000003</v>
      </c>
      <c r="GV139" s="272">
        <v>3776.590956</v>
      </c>
      <c r="GW139" s="272">
        <v>1135.1107420000001</v>
      </c>
      <c r="GX139" s="5">
        <f t="shared" si="57"/>
        <v>1537.03108</v>
      </c>
      <c r="GY139" s="5">
        <f t="shared" si="58"/>
        <v>0.73850864616218437</v>
      </c>
    </row>
    <row r="140" spans="16:207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1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2"/>
        <v>0.5805952422636611</v>
      </c>
      <c r="FB140" s="5">
        <v>4613</v>
      </c>
      <c r="FC140" s="139">
        <f t="shared" si="43"/>
        <v>1</v>
      </c>
      <c r="FE140" s="5"/>
      <c r="FF140" s="141">
        <v>2897.4</v>
      </c>
      <c r="FG140" s="23">
        <v>0</v>
      </c>
      <c r="FH140" s="139">
        <f t="shared" si="44"/>
        <v>0.21751027532233547</v>
      </c>
      <c r="FI140" s="5">
        <v>0</v>
      </c>
      <c r="FJ140" s="139">
        <f t="shared" si="45"/>
        <v>0</v>
      </c>
      <c r="FL140" s="144">
        <v>7873</v>
      </c>
      <c r="FM140" s="145">
        <f t="shared" si="46"/>
        <v>0.68245451314546257</v>
      </c>
      <c r="FN140" s="144">
        <v>2591</v>
      </c>
      <c r="FO140" s="145">
        <f t="shared" si="47"/>
        <v>0.82634348588741824</v>
      </c>
      <c r="FQ140" s="141">
        <v>0</v>
      </c>
      <c r="FR140" s="23">
        <v>367.01</v>
      </c>
      <c r="FS140" s="185">
        <f t="shared" si="48"/>
        <v>0.46568963329526708</v>
      </c>
      <c r="FT140" s="186">
        <f t="shared" si="49"/>
        <v>367.01</v>
      </c>
      <c r="FV140" s="107">
        <f t="shared" si="50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1"/>
        <v>0.36879389459411738</v>
      </c>
      <c r="GA140" s="183">
        <v>0</v>
      </c>
      <c r="GC140" s="37">
        <v>10802.165069999999</v>
      </c>
      <c r="GD140" s="37">
        <f t="shared" si="52"/>
        <v>0.33135475674846621</v>
      </c>
      <c r="GE140" s="37">
        <v>3042.6794399999999</v>
      </c>
      <c r="GF140" s="37">
        <f t="shared" si="53"/>
        <v>0.22575155364297372</v>
      </c>
      <c r="GH140" s="5">
        <v>13155.220230000001</v>
      </c>
      <c r="GI140" s="272">
        <v>4156.5520960000003</v>
      </c>
      <c r="GK140" s="35">
        <v>0.25700000000000001</v>
      </c>
      <c r="GL140" s="33">
        <v>0.84</v>
      </c>
      <c r="GM140" s="5">
        <f t="shared" si="54"/>
        <v>1517.77579117</v>
      </c>
      <c r="GN140" s="5">
        <v>-1517.77579117</v>
      </c>
      <c r="GO140" s="5">
        <f t="shared" si="55"/>
        <v>0</v>
      </c>
      <c r="GP140" s="5">
        <f t="shared" si="56"/>
        <v>0</v>
      </c>
      <c r="GR140" s="272">
        <v>23966.9244</v>
      </c>
      <c r="GS140" s="272">
        <v>4912.4408649999996</v>
      </c>
      <c r="GV140" s="272">
        <v>3776.590956</v>
      </c>
      <c r="GW140" s="272">
        <v>1135.1107420000001</v>
      </c>
      <c r="GX140" s="5">
        <f t="shared" si="57"/>
        <v>1537.03108</v>
      </c>
      <c r="GY140" s="5">
        <f t="shared" si="58"/>
        <v>0.73850864616218437</v>
      </c>
    </row>
    <row r="141" spans="16:207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1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2"/>
        <v>0.76796716843159141</v>
      </c>
      <c r="FB141" s="5">
        <v>4613</v>
      </c>
      <c r="FC141" s="139">
        <f t="shared" si="43"/>
        <v>1</v>
      </c>
      <c r="FE141" s="5"/>
      <c r="FF141" s="141">
        <v>2897.4</v>
      </c>
      <c r="FG141" s="23">
        <v>0</v>
      </c>
      <c r="FH141" s="139">
        <f t="shared" si="44"/>
        <v>0.21751027532233547</v>
      </c>
      <c r="FI141" s="5">
        <v>0</v>
      </c>
      <c r="FJ141" s="139">
        <f t="shared" si="45"/>
        <v>0</v>
      </c>
      <c r="FL141" s="144">
        <v>7873</v>
      </c>
      <c r="FM141" s="145">
        <f t="shared" si="46"/>
        <v>0.68245451314546257</v>
      </c>
      <c r="FN141" s="144">
        <v>2591</v>
      </c>
      <c r="FO141" s="145">
        <f t="shared" si="47"/>
        <v>0.82634348588741824</v>
      </c>
      <c r="FQ141" s="141">
        <v>278</v>
      </c>
      <c r="FR141" s="23">
        <v>367.01</v>
      </c>
      <c r="FS141" s="185">
        <f t="shared" si="48"/>
        <v>0.8184367466057606</v>
      </c>
      <c r="FT141" s="186">
        <f t="shared" si="49"/>
        <v>645.01</v>
      </c>
      <c r="FV141" s="107">
        <f t="shared" si="50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1"/>
        <v>0.36849533294762354</v>
      </c>
      <c r="GA141" s="183">
        <v>0</v>
      </c>
      <c r="GC141" s="37">
        <v>9340.2061999999987</v>
      </c>
      <c r="GD141" s="37">
        <f t="shared" si="52"/>
        <v>0.28650939263803676</v>
      </c>
      <c r="GE141" s="37">
        <v>2951.1519199999998</v>
      </c>
      <c r="GF141" s="37">
        <f t="shared" si="53"/>
        <v>0.21896067072265912</v>
      </c>
      <c r="GH141" s="5">
        <v>14605.852220000001</v>
      </c>
      <c r="GI141" s="272">
        <v>4540.8264300000001</v>
      </c>
      <c r="GK141" s="35">
        <v>0.25700000000000001</v>
      </c>
      <c r="GL141" s="33">
        <v>0.84</v>
      </c>
      <c r="GM141" s="5">
        <f t="shared" si="54"/>
        <v>1517.77579117</v>
      </c>
      <c r="GN141" s="5">
        <v>-1517.77579117</v>
      </c>
      <c r="GO141" s="5">
        <f t="shared" si="55"/>
        <v>0</v>
      </c>
      <c r="GP141" s="5">
        <f t="shared" si="56"/>
        <v>0</v>
      </c>
      <c r="GR141" s="272">
        <v>15214.31691</v>
      </c>
      <c r="GS141" s="272">
        <v>4285.4640010000003</v>
      </c>
      <c r="GV141" s="272">
        <v>3776.590956</v>
      </c>
      <c r="GW141" s="272">
        <v>1135.1107420000001</v>
      </c>
      <c r="GX141" s="5">
        <f t="shared" si="57"/>
        <v>1537.03108</v>
      </c>
      <c r="GY141" s="5">
        <f t="shared" si="58"/>
        <v>0.73850864616218437</v>
      </c>
    </row>
    <row r="142" spans="16:207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1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2"/>
        <v>0.76796716843159141</v>
      </c>
      <c r="FB142" s="5">
        <v>4613</v>
      </c>
      <c r="FC142" s="139">
        <f t="shared" si="43"/>
        <v>1</v>
      </c>
      <c r="FE142" s="5"/>
      <c r="FF142" s="141">
        <v>2897.4</v>
      </c>
      <c r="FG142" s="23">
        <v>0</v>
      </c>
      <c r="FH142" s="139">
        <f t="shared" si="44"/>
        <v>0.21751027532233547</v>
      </c>
      <c r="FI142" s="5">
        <v>1081.00173617</v>
      </c>
      <c r="FJ142" s="139">
        <f t="shared" si="45"/>
        <v>0.28173097111545475</v>
      </c>
      <c r="FL142" s="144">
        <v>7873</v>
      </c>
      <c r="FM142" s="145">
        <f t="shared" si="46"/>
        <v>0.68245451314546257</v>
      </c>
      <c r="FN142" s="144">
        <v>2591</v>
      </c>
      <c r="FO142" s="145">
        <f t="shared" si="47"/>
        <v>0.82634348588741824</v>
      </c>
      <c r="FQ142" s="141">
        <v>278</v>
      </c>
      <c r="FR142" s="23">
        <v>367.01</v>
      </c>
      <c r="FS142" s="185">
        <f t="shared" si="48"/>
        <v>0.8184367466057606</v>
      </c>
      <c r="FT142" s="186">
        <f t="shared" si="49"/>
        <v>645.01</v>
      </c>
      <c r="FV142" s="107">
        <f t="shared" si="50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1"/>
        <v>0.36879389459411749</v>
      </c>
      <c r="GA142" s="183">
        <v>0</v>
      </c>
      <c r="GC142" s="37">
        <v>10370.154920000001</v>
      </c>
      <c r="GD142" s="37">
        <f t="shared" si="52"/>
        <v>0.31810291165644172</v>
      </c>
      <c r="GE142" s="37">
        <v>3223.9864600000001</v>
      </c>
      <c r="GF142" s="37">
        <f t="shared" si="53"/>
        <v>0.23920362516693872</v>
      </c>
      <c r="GH142" s="5">
        <v>15718.28714</v>
      </c>
      <c r="GI142" s="272">
        <v>4914.1606940000001</v>
      </c>
      <c r="GK142" s="35">
        <v>0.25700000000000001</v>
      </c>
      <c r="GL142" s="33">
        <v>0.84</v>
      </c>
      <c r="GM142" s="5">
        <f t="shared" si="54"/>
        <v>1517.77579117</v>
      </c>
      <c r="GN142" s="5">
        <v>-1517.77579117</v>
      </c>
      <c r="GO142" s="5">
        <f t="shared" si="55"/>
        <v>0</v>
      </c>
      <c r="GP142" s="5">
        <f t="shared" si="56"/>
        <v>0</v>
      </c>
      <c r="GR142" s="272">
        <v>13155.220230000001</v>
      </c>
      <c r="GS142" s="272">
        <v>4156.5520960000003</v>
      </c>
      <c r="GV142" s="272">
        <v>3776.590956</v>
      </c>
      <c r="GW142" s="272">
        <v>1135.1107420000001</v>
      </c>
      <c r="GX142" s="5">
        <f t="shared" si="57"/>
        <v>1537.03108</v>
      </c>
      <c r="GY142" s="5">
        <f t="shared" si="58"/>
        <v>0.73850864616218437</v>
      </c>
    </row>
    <row r="143" spans="16:207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1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2"/>
        <v>0.76796716843159141</v>
      </c>
      <c r="FB143" s="5">
        <v>4613</v>
      </c>
      <c r="FC143" s="139">
        <f t="shared" si="43"/>
        <v>1</v>
      </c>
      <c r="FE143" s="5"/>
      <c r="FF143" s="141">
        <v>2897.4</v>
      </c>
      <c r="FG143" s="23">
        <v>0</v>
      </c>
      <c r="FH143" s="139">
        <f t="shared" si="44"/>
        <v>0.21751027532233547</v>
      </c>
      <c r="FI143" s="5">
        <v>0</v>
      </c>
      <c r="FJ143" s="139">
        <f t="shared" si="45"/>
        <v>0</v>
      </c>
      <c r="FL143" s="144">
        <v>7873</v>
      </c>
      <c r="FM143" s="145">
        <f t="shared" si="46"/>
        <v>0.68245451314546257</v>
      </c>
      <c r="FN143" s="144">
        <v>2591</v>
      </c>
      <c r="FO143" s="145">
        <f t="shared" si="47"/>
        <v>0.82634348588741824</v>
      </c>
      <c r="FQ143" s="141">
        <v>0</v>
      </c>
      <c r="FR143" s="23">
        <v>367.01</v>
      </c>
      <c r="FS143" s="185">
        <f t="shared" si="48"/>
        <v>0.46568963329526708</v>
      </c>
      <c r="FT143" s="186">
        <f t="shared" si="49"/>
        <v>367.01</v>
      </c>
      <c r="FV143" s="107">
        <f t="shared" si="50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1"/>
        <v>0.36909245624061143</v>
      </c>
      <c r="GA143" s="183">
        <v>0</v>
      </c>
      <c r="GC143" s="37">
        <v>11159.983770000001</v>
      </c>
      <c r="GD143" s="37">
        <f t="shared" si="52"/>
        <v>0.34233079049079757</v>
      </c>
      <c r="GE143" s="37">
        <v>3489.05431</v>
      </c>
      <c r="GF143" s="37">
        <f t="shared" si="53"/>
        <v>0.25887033016768068</v>
      </c>
      <c r="GH143" s="5">
        <v>16423.628820000002</v>
      </c>
      <c r="GI143" s="272">
        <v>5236.0420960000001</v>
      </c>
      <c r="GK143" s="35">
        <v>0.25700000000000001</v>
      </c>
      <c r="GL143" s="33">
        <v>0.84</v>
      </c>
      <c r="GM143" s="5">
        <f t="shared" si="54"/>
        <v>1517.77579117</v>
      </c>
      <c r="GN143" s="5">
        <v>-1517.77579117</v>
      </c>
      <c r="GO143" s="5">
        <f t="shared" si="55"/>
        <v>0</v>
      </c>
      <c r="GP143" s="5">
        <f t="shared" si="56"/>
        <v>0</v>
      </c>
      <c r="GR143" s="272">
        <v>14605.852220000001</v>
      </c>
      <c r="GS143" s="272">
        <v>4540.8264300000001</v>
      </c>
      <c r="GV143" s="272">
        <v>3776.590956</v>
      </c>
      <c r="GW143" s="272">
        <v>1135.1107420000001</v>
      </c>
      <c r="GX143" s="5">
        <f t="shared" si="57"/>
        <v>1537.03108</v>
      </c>
      <c r="GY143" s="5">
        <f t="shared" si="58"/>
        <v>0.73850864616218437</v>
      </c>
    </row>
    <row r="144" spans="16:207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1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2"/>
        <v>0.76796716843159141</v>
      </c>
      <c r="FB144" s="5">
        <v>3458.3974297899999</v>
      </c>
      <c r="FC144" s="139">
        <f t="shared" si="43"/>
        <v>0.74970679163017562</v>
      </c>
      <c r="FE144" s="5"/>
      <c r="FF144" s="141">
        <v>2897.4</v>
      </c>
      <c r="FG144" s="23">
        <v>0</v>
      </c>
      <c r="FH144" s="139">
        <f t="shared" si="44"/>
        <v>0.21751027532233547</v>
      </c>
      <c r="FI144" s="5">
        <v>0</v>
      </c>
      <c r="FJ144" s="139">
        <f t="shared" si="45"/>
        <v>0</v>
      </c>
      <c r="FL144" s="144">
        <v>7873</v>
      </c>
      <c r="FM144" s="145">
        <f t="shared" si="46"/>
        <v>0.68245451314546257</v>
      </c>
      <c r="FN144" s="144">
        <v>2591</v>
      </c>
      <c r="FO144" s="145">
        <f t="shared" si="47"/>
        <v>0.82634348588741824</v>
      </c>
      <c r="FQ144" s="141">
        <v>278</v>
      </c>
      <c r="FR144" s="23">
        <v>367.01</v>
      </c>
      <c r="FS144" s="185">
        <f t="shared" si="48"/>
        <v>0.8184367466057606</v>
      </c>
      <c r="FT144" s="186">
        <f t="shared" si="49"/>
        <v>645.01</v>
      </c>
      <c r="FV144" s="107">
        <f t="shared" si="50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1"/>
        <v>0.36939101788066891</v>
      </c>
      <c r="GA144" s="183">
        <v>0</v>
      </c>
      <c r="GC144" s="37">
        <v>11660.776589999999</v>
      </c>
      <c r="GD144" s="37">
        <f t="shared" si="52"/>
        <v>0.35769253343558283</v>
      </c>
      <c r="GE144" s="37">
        <v>3717.5898200000001</v>
      </c>
      <c r="GF144" s="37">
        <f t="shared" si="53"/>
        <v>0.27582651877133108</v>
      </c>
      <c r="GH144" s="5">
        <v>17421.953669999999</v>
      </c>
      <c r="GI144" s="272">
        <v>5544.1527939999996</v>
      </c>
      <c r="GK144" s="35">
        <v>0.25700000000000001</v>
      </c>
      <c r="GL144" s="33">
        <v>0.84</v>
      </c>
      <c r="GM144" s="5">
        <f t="shared" si="54"/>
        <v>1517.77579117</v>
      </c>
      <c r="GN144" s="5">
        <v>-1517.77579117</v>
      </c>
      <c r="GO144" s="5">
        <f t="shared" si="55"/>
        <v>0</v>
      </c>
      <c r="GP144" s="5">
        <f t="shared" si="56"/>
        <v>0</v>
      </c>
      <c r="GR144" s="272">
        <v>15718.28714</v>
      </c>
      <c r="GS144" s="272">
        <v>4914.1606940000001</v>
      </c>
      <c r="GV144" s="272">
        <v>3776.590956</v>
      </c>
      <c r="GW144" s="272">
        <v>1135.1107420000001</v>
      </c>
      <c r="GX144" s="5">
        <f t="shared" si="57"/>
        <v>1537.03108</v>
      </c>
      <c r="GY144" s="5">
        <f t="shared" si="58"/>
        <v>0.73850864616218437</v>
      </c>
    </row>
    <row r="145" spans="16:207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1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2"/>
        <v>0.6186619166905567</v>
      </c>
      <c r="FB145" s="5">
        <v>4613</v>
      </c>
      <c r="FC145" s="139">
        <f t="shared" si="43"/>
        <v>1</v>
      </c>
      <c r="FE145" s="5"/>
      <c r="FF145" s="141">
        <v>2897.4</v>
      </c>
      <c r="FG145" s="23">
        <v>0</v>
      </c>
      <c r="FH145" s="139">
        <f t="shared" si="44"/>
        <v>0.21751027532233547</v>
      </c>
      <c r="FI145" s="5">
        <v>1874.7234127700001</v>
      </c>
      <c r="FJ145" s="139">
        <f t="shared" si="45"/>
        <v>0.48859093374250717</v>
      </c>
      <c r="FL145" s="144">
        <v>7873</v>
      </c>
      <c r="FM145" s="145">
        <f t="shared" si="46"/>
        <v>0.68245451314546257</v>
      </c>
      <c r="FN145" s="144">
        <v>2591</v>
      </c>
      <c r="FO145" s="145">
        <f t="shared" si="47"/>
        <v>0.82634348588741824</v>
      </c>
      <c r="FQ145" s="141">
        <v>278</v>
      </c>
      <c r="FR145" s="23">
        <v>367.01</v>
      </c>
      <c r="FS145" s="185">
        <f t="shared" si="48"/>
        <v>0.8184367466057606</v>
      </c>
      <c r="FT145" s="186">
        <f t="shared" si="49"/>
        <v>645.01</v>
      </c>
      <c r="FV145" s="107">
        <f t="shared" si="50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1"/>
        <v>0.36998814117365675</v>
      </c>
      <c r="GA145" s="183">
        <v>0</v>
      </c>
      <c r="GC145" s="37">
        <v>12369.58734</v>
      </c>
      <c r="GD145" s="37">
        <f t="shared" si="52"/>
        <v>0.37943519447852758</v>
      </c>
      <c r="GE145" s="37">
        <v>3936.34863</v>
      </c>
      <c r="GF145" s="37">
        <f t="shared" si="53"/>
        <v>0.29205732527081169</v>
      </c>
      <c r="GH145" s="5">
        <v>18473.25692</v>
      </c>
      <c r="GI145" s="272">
        <v>5853.1854910000002</v>
      </c>
      <c r="GK145" s="35">
        <v>0.25700000000000001</v>
      </c>
      <c r="GL145" s="33">
        <v>0.84</v>
      </c>
      <c r="GM145" s="5">
        <f t="shared" si="54"/>
        <v>1517.77579117</v>
      </c>
      <c r="GN145" s="5">
        <v>-1517.77579117</v>
      </c>
      <c r="GO145" s="5">
        <f t="shared" si="55"/>
        <v>0</v>
      </c>
      <c r="GP145" s="5">
        <f t="shared" si="56"/>
        <v>0</v>
      </c>
      <c r="GR145" s="272">
        <v>16423.628820000002</v>
      </c>
      <c r="GS145" s="272">
        <v>5236.0420960000001</v>
      </c>
      <c r="GV145" s="272">
        <v>3776.590956</v>
      </c>
      <c r="GW145" s="272">
        <v>1135.1107420000001</v>
      </c>
      <c r="GX145" s="5">
        <f t="shared" si="57"/>
        <v>1537.03108</v>
      </c>
      <c r="GY145" s="5">
        <f t="shared" si="58"/>
        <v>0.73850864616218437</v>
      </c>
    </row>
    <row r="146" spans="16:207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1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2"/>
        <v>0.14790723402342551</v>
      </c>
      <c r="FB146" s="5">
        <v>3821.1880371500001</v>
      </c>
      <c r="FC146" s="139">
        <f t="shared" si="43"/>
        <v>0.82835205661174938</v>
      </c>
      <c r="FE146" s="5"/>
      <c r="FF146" s="141">
        <v>2897.4</v>
      </c>
      <c r="FG146" s="23">
        <v>0</v>
      </c>
      <c r="FH146" s="139">
        <f t="shared" si="44"/>
        <v>0.21751027532233547</v>
      </c>
      <c r="FI146" s="5">
        <v>3837</v>
      </c>
      <c r="FJ146" s="139">
        <f t="shared" si="45"/>
        <v>1</v>
      </c>
      <c r="FL146" s="144">
        <v>7873</v>
      </c>
      <c r="FM146" s="145">
        <f t="shared" si="46"/>
        <v>0.68245451314546257</v>
      </c>
      <c r="FN146" s="144">
        <v>2591</v>
      </c>
      <c r="FO146" s="145">
        <f t="shared" si="47"/>
        <v>0.82634348588741824</v>
      </c>
      <c r="FQ146" s="141">
        <v>0</v>
      </c>
      <c r="FR146" s="23">
        <v>367.01</v>
      </c>
      <c r="FS146" s="185">
        <f t="shared" si="48"/>
        <v>0.46568963329526708</v>
      </c>
      <c r="FT146" s="186">
        <f t="shared" si="49"/>
        <v>367.01</v>
      </c>
      <c r="FV146" s="107">
        <f t="shared" si="50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1"/>
        <v>0.36998814117365675</v>
      </c>
      <c r="GA146" s="183">
        <v>0</v>
      </c>
      <c r="GC146" s="37">
        <v>13116.01247</v>
      </c>
      <c r="GD146" s="37">
        <f t="shared" si="52"/>
        <v>0.40233167085889571</v>
      </c>
      <c r="GE146" s="37">
        <v>4155.7613500000007</v>
      </c>
      <c r="GF146" s="37">
        <f t="shared" si="53"/>
        <v>0.30833664861255383</v>
      </c>
      <c r="GH146" s="5">
        <v>19895.514569999999</v>
      </c>
      <c r="GI146" s="272">
        <v>6119.2684479999998</v>
      </c>
      <c r="GK146" s="35">
        <v>0.25700000000000001</v>
      </c>
      <c r="GL146" s="33">
        <v>0.84</v>
      </c>
      <c r="GM146" s="5">
        <f t="shared" si="54"/>
        <v>1517.77579117</v>
      </c>
      <c r="GN146" s="5">
        <v>-1517.77579117</v>
      </c>
      <c r="GO146" s="5">
        <f t="shared" si="55"/>
        <v>0</v>
      </c>
      <c r="GP146" s="5">
        <f t="shared" si="56"/>
        <v>0</v>
      </c>
      <c r="GR146" s="272">
        <v>17421.953669999999</v>
      </c>
      <c r="GS146" s="272">
        <v>5544.1527939999996</v>
      </c>
      <c r="GV146" s="272">
        <v>3776.590956</v>
      </c>
      <c r="GW146" s="272">
        <v>930.30215120000003</v>
      </c>
      <c r="GX146" s="5">
        <f t="shared" si="57"/>
        <v>1537.03108</v>
      </c>
      <c r="GY146" s="5">
        <f t="shared" si="58"/>
        <v>0.60525916704299831</v>
      </c>
    </row>
    <row r="147" spans="16:207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1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2"/>
        <v>0</v>
      </c>
      <c r="FB147" s="5">
        <v>0</v>
      </c>
      <c r="FC147" s="139">
        <f t="shared" si="43"/>
        <v>0</v>
      </c>
      <c r="FE147" s="5"/>
      <c r="FF147" s="141">
        <v>2897.4</v>
      </c>
      <c r="FG147" s="23">
        <v>0</v>
      </c>
      <c r="FH147" s="139">
        <f t="shared" si="44"/>
        <v>0.21751027532233547</v>
      </c>
      <c r="FI147" s="5">
        <v>1997.73478099</v>
      </c>
      <c r="FJ147" s="139">
        <f t="shared" si="45"/>
        <v>0.52065019051081574</v>
      </c>
      <c r="FL147" s="144">
        <v>7873</v>
      </c>
      <c r="FM147" s="145">
        <f t="shared" si="46"/>
        <v>0.68245451314546257</v>
      </c>
      <c r="FN147" s="144">
        <v>2591</v>
      </c>
      <c r="FO147" s="145">
        <f t="shared" si="47"/>
        <v>0.82634348588741824</v>
      </c>
      <c r="FQ147" s="141">
        <v>278</v>
      </c>
      <c r="FR147" s="23">
        <v>367.01</v>
      </c>
      <c r="FS147" s="185">
        <f t="shared" si="48"/>
        <v>0.8184367466057606</v>
      </c>
      <c r="FT147" s="186">
        <f t="shared" si="49"/>
        <v>645.01</v>
      </c>
      <c r="FV147" s="107">
        <f t="shared" si="50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1"/>
        <v>0.36998877583129985</v>
      </c>
      <c r="GA147" s="183">
        <v>0</v>
      </c>
      <c r="GC147" s="37">
        <v>14125.81565</v>
      </c>
      <c r="GD147" s="37">
        <f t="shared" si="52"/>
        <v>0.43330722852760739</v>
      </c>
      <c r="GE147" s="37">
        <v>3574.4437837199989</v>
      </c>
      <c r="GF147" s="37">
        <f t="shared" si="53"/>
        <v>0.26520580083988715</v>
      </c>
      <c r="GH147" s="5">
        <v>21433.611140000001</v>
      </c>
      <c r="GI147" s="272">
        <v>6305.2455069999996</v>
      </c>
      <c r="GK147" s="35">
        <v>0.25700000000000001</v>
      </c>
      <c r="GL147" s="33">
        <v>0.84</v>
      </c>
      <c r="GM147" s="5">
        <f t="shared" si="54"/>
        <v>1517.77579117</v>
      </c>
      <c r="GN147" s="5">
        <v>-1517.77579117</v>
      </c>
      <c r="GO147" s="5">
        <f t="shared" si="55"/>
        <v>0</v>
      </c>
      <c r="GP147" s="5">
        <f t="shared" si="56"/>
        <v>0</v>
      </c>
      <c r="GR147" s="272">
        <v>18473.25692</v>
      </c>
      <c r="GS147" s="272">
        <v>5853.1854910000002</v>
      </c>
      <c r="GV147" s="272">
        <v>3776.590956</v>
      </c>
      <c r="GW147" s="272">
        <v>930.30215120000003</v>
      </c>
      <c r="GX147" s="5">
        <f t="shared" si="57"/>
        <v>1537.03108</v>
      </c>
      <c r="GY147" s="5">
        <f t="shared" si="58"/>
        <v>0.60525916704299831</v>
      </c>
    </row>
    <row r="148" spans="16:207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1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2"/>
        <v>0.57464892627010622</v>
      </c>
      <c r="FB148" s="5">
        <v>0</v>
      </c>
      <c r="FC148" s="139">
        <f t="shared" si="43"/>
        <v>0</v>
      </c>
      <c r="FE148" s="5"/>
      <c r="FF148" s="141">
        <v>2897.4</v>
      </c>
      <c r="FG148" s="23">
        <v>10423.35</v>
      </c>
      <c r="FH148" s="139">
        <f t="shared" si="44"/>
        <v>1</v>
      </c>
      <c r="FI148" s="5">
        <v>3837</v>
      </c>
      <c r="FJ148" s="139">
        <f t="shared" si="45"/>
        <v>1</v>
      </c>
      <c r="FL148" s="144">
        <v>7873</v>
      </c>
      <c r="FM148" s="145">
        <f t="shared" si="46"/>
        <v>0.68245451314546257</v>
      </c>
      <c r="FN148" s="144">
        <v>2591</v>
      </c>
      <c r="FO148" s="145">
        <f t="shared" si="47"/>
        <v>0.82634348588741824</v>
      </c>
      <c r="FQ148" s="141">
        <v>0</v>
      </c>
      <c r="FR148" s="23">
        <v>367.01</v>
      </c>
      <c r="FS148" s="185">
        <f t="shared" si="48"/>
        <v>0.46568963329526708</v>
      </c>
      <c r="FT148" s="186">
        <f t="shared" si="49"/>
        <v>367.01</v>
      </c>
      <c r="FV148" s="107">
        <f t="shared" si="50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1"/>
        <v>0.36998877583129985</v>
      </c>
      <c r="GA148" s="183">
        <v>0</v>
      </c>
      <c r="GC148" s="37">
        <v>15217.863810000001</v>
      </c>
      <c r="GD148" s="37">
        <f t="shared" si="52"/>
        <v>0.46680563834355832</v>
      </c>
      <c r="GE148" s="37">
        <v>3139.6837837200001</v>
      </c>
      <c r="GF148" s="37">
        <f t="shared" si="53"/>
        <v>0.23294878941385963</v>
      </c>
      <c r="GH148" s="5">
        <v>22964.167450000001</v>
      </c>
      <c r="GI148" s="272">
        <v>6507.5326640000003</v>
      </c>
      <c r="GK148" s="35">
        <v>0.25700000000000001</v>
      </c>
      <c r="GL148" s="33">
        <v>0.84</v>
      </c>
      <c r="GM148" s="5">
        <f t="shared" si="54"/>
        <v>1517.77579117</v>
      </c>
      <c r="GN148" s="5">
        <v>-1517.77579117</v>
      </c>
      <c r="GO148" s="5">
        <f t="shared" si="55"/>
        <v>0</v>
      </c>
      <c r="GP148" s="5">
        <f t="shared" si="56"/>
        <v>0</v>
      </c>
      <c r="GR148" s="272">
        <v>19895.514569999999</v>
      </c>
      <c r="GS148" s="272">
        <v>6119.2684479999998</v>
      </c>
      <c r="GV148" s="272">
        <v>3776.590956</v>
      </c>
      <c r="GW148" s="272">
        <v>930.30215120000003</v>
      </c>
      <c r="GX148" s="5">
        <f t="shared" si="57"/>
        <v>1537.03108</v>
      </c>
      <c r="GY148" s="5">
        <f t="shared" si="58"/>
        <v>0.60525916704299831</v>
      </c>
    </row>
    <row r="149" spans="16:207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1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2"/>
        <v>0.57464892627010622</v>
      </c>
      <c r="FB149" s="5">
        <v>0</v>
      </c>
      <c r="FC149" s="139">
        <f t="shared" si="43"/>
        <v>0</v>
      </c>
      <c r="FE149" s="5"/>
      <c r="FF149" s="141">
        <v>2897.4</v>
      </c>
      <c r="FG149" s="23">
        <v>10423.35</v>
      </c>
      <c r="FH149" s="139">
        <f t="shared" si="44"/>
        <v>1</v>
      </c>
      <c r="FI149" s="5">
        <v>3837</v>
      </c>
      <c r="FJ149" s="139">
        <f t="shared" si="45"/>
        <v>1</v>
      </c>
      <c r="FL149" s="144">
        <v>7873</v>
      </c>
      <c r="FM149" s="145">
        <f t="shared" si="46"/>
        <v>0.68245451314546257</v>
      </c>
      <c r="FN149" s="144">
        <v>2591</v>
      </c>
      <c r="FO149" s="145">
        <f t="shared" si="47"/>
        <v>0.82634348588741824</v>
      </c>
      <c r="FQ149" s="141">
        <v>278</v>
      </c>
      <c r="FR149" s="23">
        <v>367.01</v>
      </c>
      <c r="FS149" s="185">
        <f t="shared" si="48"/>
        <v>0.8184367466057606</v>
      </c>
      <c r="FT149" s="186">
        <f t="shared" si="49"/>
        <v>645.01</v>
      </c>
      <c r="FV149" s="107">
        <f t="shared" si="50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1"/>
        <v>0.36998877583129985</v>
      </c>
      <c r="GA149" s="183">
        <v>0</v>
      </c>
      <c r="GC149" s="37">
        <v>16008.17467982</v>
      </c>
      <c r="GD149" s="37">
        <f t="shared" si="52"/>
        <v>0.49104830306196318</v>
      </c>
      <c r="GE149" s="37">
        <v>2704.9237837199998</v>
      </c>
      <c r="GF149" s="37">
        <f t="shared" si="53"/>
        <v>0.200691777987832</v>
      </c>
      <c r="GH149" s="5">
        <v>24578.391950000001</v>
      </c>
      <c r="GI149" s="272">
        <v>6567.372746</v>
      </c>
      <c r="GK149" s="35">
        <v>0.25700000000000001</v>
      </c>
      <c r="GL149" s="33">
        <v>0.84</v>
      </c>
      <c r="GM149" s="5">
        <f t="shared" si="54"/>
        <v>1517.77579117</v>
      </c>
      <c r="GN149" s="5">
        <v>-1517.77579117</v>
      </c>
      <c r="GO149" s="5">
        <f t="shared" si="55"/>
        <v>0</v>
      </c>
      <c r="GP149" s="5">
        <f t="shared" si="56"/>
        <v>0</v>
      </c>
      <c r="GR149" s="272">
        <v>21433.611140000001</v>
      </c>
      <c r="GS149" s="272">
        <v>6305.2455069999996</v>
      </c>
      <c r="GV149" s="272">
        <v>3776.590956</v>
      </c>
      <c r="GW149" s="272">
        <v>930.30215120000003</v>
      </c>
      <c r="GX149" s="5">
        <f t="shared" si="57"/>
        <v>1537.03108</v>
      </c>
      <c r="GY149" s="5">
        <f t="shared" si="58"/>
        <v>0.60525916704299831</v>
      </c>
    </row>
    <row r="150" spans="16:207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1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2"/>
        <v>0.57464892627010622</v>
      </c>
      <c r="FB150" s="5">
        <v>0</v>
      </c>
      <c r="FC150" s="139">
        <f t="shared" si="43"/>
        <v>0</v>
      </c>
      <c r="FE150" s="5"/>
      <c r="FF150" s="141">
        <v>2897.4</v>
      </c>
      <c r="FG150" s="23">
        <v>10423.35</v>
      </c>
      <c r="FH150" s="139">
        <f t="shared" si="44"/>
        <v>1</v>
      </c>
      <c r="FI150" s="5">
        <v>3837</v>
      </c>
      <c r="FJ150" s="139">
        <f t="shared" si="45"/>
        <v>1</v>
      </c>
      <c r="FL150" s="144">
        <v>7873</v>
      </c>
      <c r="FM150" s="145">
        <f t="shared" si="46"/>
        <v>0.68245451314546257</v>
      </c>
      <c r="FN150" s="144">
        <v>2591</v>
      </c>
      <c r="FO150" s="145">
        <f t="shared" si="47"/>
        <v>0.82634348588741824</v>
      </c>
      <c r="FQ150" s="141">
        <v>0</v>
      </c>
      <c r="FR150" s="23">
        <v>367.01</v>
      </c>
      <c r="FS150" s="185">
        <f t="shared" si="48"/>
        <v>0.46568963329526708</v>
      </c>
      <c r="FT150" s="186">
        <f t="shared" si="49"/>
        <v>367.01</v>
      </c>
      <c r="FV150" s="107" t="e">
        <f t="shared" si="50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1"/>
        <v>#REF!</v>
      </c>
      <c r="GA150" s="183">
        <v>0</v>
      </c>
      <c r="GC150" s="37">
        <v>17450.658319999999</v>
      </c>
      <c r="GD150" s="37">
        <f t="shared" si="52"/>
        <v>0.53529626748466252</v>
      </c>
      <c r="GE150" s="37">
        <v>2270.1637837200001</v>
      </c>
      <c r="GF150" s="37">
        <f t="shared" si="53"/>
        <v>0.16843476656180442</v>
      </c>
      <c r="GH150" s="5">
        <v>26177.435519999999</v>
      </c>
      <c r="GI150" s="272">
        <v>6449.9723370000002</v>
      </c>
      <c r="GK150" s="35">
        <v>0.25700000000000001</v>
      </c>
      <c r="GL150" s="33">
        <v>0.84</v>
      </c>
      <c r="GM150" s="5">
        <f t="shared" si="54"/>
        <v>1517.77579117</v>
      </c>
      <c r="GN150" s="5">
        <v>-1517.77579117</v>
      </c>
      <c r="GO150" s="5">
        <f t="shared" si="55"/>
        <v>0</v>
      </c>
      <c r="GP150" s="5">
        <f t="shared" si="56"/>
        <v>0</v>
      </c>
      <c r="GR150" s="272">
        <v>22964.167450000001</v>
      </c>
      <c r="GS150" s="272">
        <v>6507.5326640000003</v>
      </c>
      <c r="GV150" s="272">
        <v>3776.590956</v>
      </c>
      <c r="GW150" s="272">
        <v>930.30215120000003</v>
      </c>
      <c r="GX150" s="5">
        <f t="shared" si="57"/>
        <v>1537.03108</v>
      </c>
      <c r="GY150" s="5">
        <f t="shared" si="58"/>
        <v>0.60525916704299831</v>
      </c>
    </row>
    <row r="151" spans="16:207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1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2"/>
        <v>0</v>
      </c>
      <c r="FB151" s="5">
        <v>0</v>
      </c>
      <c r="FC151" s="139">
        <f t="shared" si="43"/>
        <v>0</v>
      </c>
      <c r="FE151" s="5"/>
      <c r="FF151" s="141">
        <v>2897.4</v>
      </c>
      <c r="FG151" s="23">
        <v>10423.35</v>
      </c>
      <c r="FH151" s="139">
        <f t="shared" si="44"/>
        <v>1</v>
      </c>
      <c r="FI151" s="5">
        <v>3837</v>
      </c>
      <c r="FJ151" s="139">
        <f t="shared" si="45"/>
        <v>1</v>
      </c>
      <c r="FL151" s="144">
        <v>7873</v>
      </c>
      <c r="FM151" s="145">
        <f t="shared" si="46"/>
        <v>0.68245451314546257</v>
      </c>
      <c r="FN151" s="144">
        <v>2591</v>
      </c>
      <c r="FO151" s="145">
        <f t="shared" si="47"/>
        <v>0.82634348588741824</v>
      </c>
      <c r="FQ151" s="141">
        <v>278</v>
      </c>
      <c r="FR151" s="23">
        <v>367.01</v>
      </c>
      <c r="FS151" s="185">
        <f t="shared" si="48"/>
        <v>0.8184367466057606</v>
      </c>
      <c r="FT151" s="186">
        <f t="shared" si="49"/>
        <v>645.01</v>
      </c>
      <c r="FV151" s="107" t="e">
        <f t="shared" si="50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1"/>
        <v>#REF!</v>
      </c>
      <c r="GA151" s="183">
        <v>0</v>
      </c>
      <c r="GC151" s="37">
        <v>18585.97956</v>
      </c>
      <c r="GD151" s="37">
        <f t="shared" si="52"/>
        <v>0.57012207239263801</v>
      </c>
      <c r="GE151" s="37">
        <v>1835.4037837200001</v>
      </c>
      <c r="GF151" s="37">
        <f t="shared" si="53"/>
        <v>0.13617775513577682</v>
      </c>
      <c r="GH151" s="5">
        <v>26939.27261</v>
      </c>
      <c r="GI151" s="272">
        <v>6175.2073760000003</v>
      </c>
      <c r="GK151" s="35">
        <v>0.25700000000000001</v>
      </c>
      <c r="GL151" s="33">
        <v>0.84</v>
      </c>
      <c r="GM151" s="5">
        <f t="shared" si="54"/>
        <v>1517.77579117</v>
      </c>
      <c r="GN151" s="5">
        <v>-1517.77579117</v>
      </c>
      <c r="GO151" s="5">
        <f t="shared" si="55"/>
        <v>0</v>
      </c>
      <c r="GP151" s="5">
        <f t="shared" si="56"/>
        <v>0</v>
      </c>
      <c r="GR151" s="272">
        <v>24578.391950000001</v>
      </c>
      <c r="GS151" s="272">
        <v>6567.372746</v>
      </c>
      <c r="GV151" s="272">
        <v>3776.590956</v>
      </c>
      <c r="GW151" s="272">
        <v>930.30215120000003</v>
      </c>
      <c r="GX151" s="5">
        <f t="shared" si="57"/>
        <v>1537.03108</v>
      </c>
      <c r="GY151" s="5">
        <f t="shared" si="58"/>
        <v>0.60525916704299831</v>
      </c>
    </row>
    <row r="152" spans="16:207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1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2"/>
        <v>0</v>
      </c>
      <c r="FB152" s="5">
        <v>0</v>
      </c>
      <c r="FC152" s="139">
        <f t="shared" si="43"/>
        <v>0</v>
      </c>
      <c r="FE152" s="5"/>
      <c r="FF152" s="141">
        <v>2897.4</v>
      </c>
      <c r="FG152" s="23">
        <v>10423.35</v>
      </c>
      <c r="FH152" s="139">
        <f t="shared" si="44"/>
        <v>1</v>
      </c>
      <c r="FI152" s="5">
        <v>3837</v>
      </c>
      <c r="FJ152" s="139">
        <f t="shared" si="45"/>
        <v>1</v>
      </c>
      <c r="FL152" s="144">
        <v>7873</v>
      </c>
      <c r="FM152" s="145">
        <f t="shared" si="46"/>
        <v>0.68245451314546257</v>
      </c>
      <c r="FN152" s="144">
        <v>2591</v>
      </c>
      <c r="FO152" s="145">
        <f t="shared" si="47"/>
        <v>0.82634348588741824</v>
      </c>
      <c r="FQ152" s="141">
        <v>0</v>
      </c>
      <c r="FR152" s="23">
        <v>367.01</v>
      </c>
      <c r="FS152" s="185">
        <f t="shared" si="48"/>
        <v>0.46568963329526708</v>
      </c>
      <c r="FT152" s="186">
        <f t="shared" si="49"/>
        <v>367.01</v>
      </c>
      <c r="FV152" s="107" t="e">
        <f t="shared" si="50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1"/>
        <v>#REF!</v>
      </c>
      <c r="GA152" s="183">
        <v>0</v>
      </c>
      <c r="GC152" s="37">
        <v>19126.883829999999</v>
      </c>
      <c r="GD152" s="37">
        <f t="shared" si="52"/>
        <v>0.58671422791411043</v>
      </c>
      <c r="GE152" s="37">
        <v>1455.3989030499999</v>
      </c>
      <c r="GF152" s="37">
        <f t="shared" si="53"/>
        <v>0.10798329893530197</v>
      </c>
      <c r="GH152" s="5">
        <v>26489.845979999998</v>
      </c>
      <c r="GI152" s="272">
        <v>6224.9138590000002</v>
      </c>
      <c r="GK152" s="35">
        <v>0.25700000000000001</v>
      </c>
      <c r="GL152" s="33">
        <v>0.84</v>
      </c>
      <c r="GM152" s="5">
        <f t="shared" si="54"/>
        <v>1517.77579117</v>
      </c>
      <c r="GN152" s="5">
        <v>-1517.77579117</v>
      </c>
      <c r="GO152" s="5">
        <f t="shared" si="55"/>
        <v>0</v>
      </c>
      <c r="GP152" s="5">
        <f t="shared" si="56"/>
        <v>0</v>
      </c>
      <c r="GR152" s="272">
        <v>26177.435519999999</v>
      </c>
      <c r="GS152" s="272">
        <v>6449.9723370000002</v>
      </c>
      <c r="GV152" s="272">
        <v>3776.590956</v>
      </c>
      <c r="GW152" s="272">
        <v>930.30215120000003</v>
      </c>
      <c r="GX152" s="5">
        <f t="shared" si="57"/>
        <v>1537.03108</v>
      </c>
      <c r="GY152" s="5">
        <f t="shared" si="58"/>
        <v>0.60525916704299831</v>
      </c>
    </row>
    <row r="153" spans="16:207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1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2"/>
        <v>0.47865394485069812</v>
      </c>
      <c r="FB153" s="5">
        <v>0</v>
      </c>
      <c r="FC153" s="139">
        <f t="shared" si="43"/>
        <v>0</v>
      </c>
      <c r="FE153" s="5"/>
      <c r="FF153" s="141">
        <v>2897.4</v>
      </c>
      <c r="FG153" s="23">
        <v>10423.35</v>
      </c>
      <c r="FH153" s="139">
        <f t="shared" si="44"/>
        <v>1</v>
      </c>
      <c r="FI153" s="5">
        <v>3837</v>
      </c>
      <c r="FJ153" s="139">
        <f t="shared" si="45"/>
        <v>1</v>
      </c>
      <c r="FL153" s="144">
        <v>7873</v>
      </c>
      <c r="FM153" s="145">
        <f t="shared" si="46"/>
        <v>0.68245451314546257</v>
      </c>
      <c r="FN153" s="144">
        <v>2591</v>
      </c>
      <c r="FO153" s="145">
        <f t="shared" si="47"/>
        <v>0.82634348588741824</v>
      </c>
      <c r="FQ153" s="141">
        <v>0</v>
      </c>
      <c r="FR153" s="23">
        <v>367.01</v>
      </c>
      <c r="FS153" s="185">
        <f t="shared" si="48"/>
        <v>0.46568963329526708</v>
      </c>
      <c r="FT153" s="186">
        <f t="shared" si="49"/>
        <v>367.01</v>
      </c>
      <c r="FV153" s="107" t="e">
        <f t="shared" si="50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1"/>
        <v>#REF!</v>
      </c>
      <c r="GA153" s="183">
        <v>0</v>
      </c>
      <c r="GC153" s="37">
        <v>9805.0834021299997</v>
      </c>
      <c r="GD153" s="37">
        <f t="shared" si="52"/>
        <v>0.30076942951319019</v>
      </c>
      <c r="GE153" s="37">
        <v>1455.3989030499999</v>
      </c>
      <c r="GF153" s="37">
        <f t="shared" si="53"/>
        <v>0.10798329893530197</v>
      </c>
      <c r="GH153" s="5">
        <v>25487.447260000001</v>
      </c>
      <c r="GI153" s="272">
        <v>6055.6414080000004</v>
      </c>
      <c r="GK153" s="35">
        <v>0.25700000000000001</v>
      </c>
      <c r="GL153" s="33">
        <v>0.84</v>
      </c>
      <c r="GM153" s="5">
        <f t="shared" si="54"/>
        <v>1517.77579117</v>
      </c>
      <c r="GN153" s="5">
        <v>-1517.77579117</v>
      </c>
      <c r="GO153" s="5">
        <f t="shared" si="55"/>
        <v>0</v>
      </c>
      <c r="GP153" s="5">
        <f t="shared" si="56"/>
        <v>0</v>
      </c>
      <c r="GR153" s="272">
        <v>26939.27261</v>
      </c>
      <c r="GS153" s="272">
        <v>6175.2073760000003</v>
      </c>
      <c r="GV153" s="272">
        <v>3776.590956</v>
      </c>
      <c r="GW153" s="272">
        <v>930.30215120000003</v>
      </c>
      <c r="GX153" s="5">
        <f t="shared" si="57"/>
        <v>1537.03108</v>
      </c>
      <c r="GY153" s="5">
        <f t="shared" si="58"/>
        <v>0.60525916704299831</v>
      </c>
    </row>
    <row r="154" spans="16:207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1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2"/>
        <v>4.1369609772287236E-2</v>
      </c>
      <c r="FB154" s="5">
        <v>0</v>
      </c>
      <c r="FC154" s="139">
        <f t="shared" si="43"/>
        <v>0</v>
      </c>
      <c r="FE154" s="5"/>
      <c r="FF154" s="141">
        <v>2897.4</v>
      </c>
      <c r="FG154" s="23">
        <v>10423.35</v>
      </c>
      <c r="FH154" s="139">
        <f t="shared" si="44"/>
        <v>1</v>
      </c>
      <c r="FI154" s="5">
        <v>3078.2521829799998</v>
      </c>
      <c r="FJ154" s="139">
        <f t="shared" si="45"/>
        <v>0.80225493431847794</v>
      </c>
      <c r="FL154" s="144">
        <v>7873</v>
      </c>
      <c r="FM154" s="145">
        <f t="shared" si="46"/>
        <v>0.68245451314546257</v>
      </c>
      <c r="FN154" s="144">
        <v>2591</v>
      </c>
      <c r="FO154" s="145">
        <f t="shared" si="47"/>
        <v>0.82634348588741824</v>
      </c>
      <c r="FQ154" s="141">
        <v>278</v>
      </c>
      <c r="FR154" s="23">
        <v>367.01</v>
      </c>
      <c r="FS154" s="185">
        <f t="shared" si="48"/>
        <v>0.8184367466057606</v>
      </c>
      <c r="FT154" s="186">
        <f t="shared" si="49"/>
        <v>645.01</v>
      </c>
      <c r="FV154" s="107" t="e">
        <f t="shared" si="50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1"/>
        <v>#REF!</v>
      </c>
      <c r="GA154" s="183">
        <v>0</v>
      </c>
      <c r="GC154" s="37">
        <v>18096.087370000001</v>
      </c>
      <c r="GD154" s="37">
        <f t="shared" si="52"/>
        <v>0.55509470460122701</v>
      </c>
      <c r="GE154" s="37">
        <v>1455.3989030499999</v>
      </c>
      <c r="GF154" s="37">
        <f t="shared" si="53"/>
        <v>0.10798329893530197</v>
      </c>
      <c r="GH154" s="5">
        <v>24359.144370000002</v>
      </c>
      <c r="GI154" s="272">
        <v>5428.9403869999996</v>
      </c>
      <c r="GK154" s="35">
        <v>0.25700000000000001</v>
      </c>
      <c r="GL154" s="33">
        <v>0.84</v>
      </c>
      <c r="GM154" s="5">
        <f t="shared" si="54"/>
        <v>1517.77579117</v>
      </c>
      <c r="GN154" s="5">
        <v>-1517.77579117</v>
      </c>
      <c r="GO154" s="5">
        <f t="shared" si="55"/>
        <v>0</v>
      </c>
      <c r="GP154" s="5">
        <f t="shared" si="56"/>
        <v>0</v>
      </c>
      <c r="GR154" s="272">
        <v>26489.845979999998</v>
      </c>
      <c r="GS154" s="272">
        <v>6224.9138590000002</v>
      </c>
      <c r="GV154" s="272">
        <v>3776.590956</v>
      </c>
      <c r="GW154" s="272">
        <v>930.30215120000003</v>
      </c>
      <c r="GX154" s="5">
        <f t="shared" si="57"/>
        <v>1537.03108</v>
      </c>
      <c r="GY154" s="5">
        <f t="shared" si="58"/>
        <v>0.60525916704299831</v>
      </c>
    </row>
    <row r="155" spans="16:207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1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2"/>
        <v>0.53013338688677869</v>
      </c>
      <c r="FB155" s="5">
        <v>0</v>
      </c>
      <c r="FC155" s="139">
        <f t="shared" si="43"/>
        <v>0</v>
      </c>
      <c r="FE155" s="5"/>
      <c r="FF155" s="141">
        <v>2897.4</v>
      </c>
      <c r="FG155" s="23">
        <v>0</v>
      </c>
      <c r="FH155" s="139">
        <f t="shared" si="44"/>
        <v>0.21751027532233547</v>
      </c>
      <c r="FI155" s="5">
        <v>3837</v>
      </c>
      <c r="FJ155" s="139">
        <f t="shared" si="45"/>
        <v>1</v>
      </c>
      <c r="FL155" s="144">
        <v>7873</v>
      </c>
      <c r="FM155" s="145">
        <f t="shared" si="46"/>
        <v>0.68245451314546257</v>
      </c>
      <c r="FN155" s="144">
        <v>2591</v>
      </c>
      <c r="FO155" s="145">
        <f t="shared" si="47"/>
        <v>0.82634348588741824</v>
      </c>
      <c r="FQ155" s="141">
        <v>0</v>
      </c>
      <c r="FR155" s="23">
        <v>367.01</v>
      </c>
      <c r="FS155" s="185">
        <f t="shared" si="48"/>
        <v>0.46568963329526708</v>
      </c>
      <c r="FT155" s="186">
        <f t="shared" si="49"/>
        <v>367.01</v>
      </c>
      <c r="FV155" s="107" t="e">
        <f t="shared" si="50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1"/>
        <v>#REF!</v>
      </c>
      <c r="GA155" s="183">
        <v>0</v>
      </c>
      <c r="GC155" s="37">
        <v>9766.5536188099995</v>
      </c>
      <c r="GD155" s="37">
        <f t="shared" si="52"/>
        <v>0.29958753431932517</v>
      </c>
      <c r="GE155" s="37">
        <v>1455.3989030499999</v>
      </c>
      <c r="GF155" s="37">
        <f t="shared" si="53"/>
        <v>0.10798329893530197</v>
      </c>
      <c r="GH155" s="5">
        <v>24295.388439999999</v>
      </c>
      <c r="GI155" s="272">
        <v>4891.6631829999997</v>
      </c>
      <c r="GK155" s="35">
        <v>0.25700000000000001</v>
      </c>
      <c r="GL155" s="33">
        <v>0.84</v>
      </c>
      <c r="GM155" s="5">
        <f t="shared" si="54"/>
        <v>1517.77579117</v>
      </c>
      <c r="GN155" s="5">
        <v>-1517.77579117</v>
      </c>
      <c r="GO155" s="5">
        <f t="shared" si="55"/>
        <v>0</v>
      </c>
      <c r="GP155" s="5">
        <f t="shared" si="56"/>
        <v>0</v>
      </c>
      <c r="GR155" s="272">
        <v>25487.447260000001</v>
      </c>
      <c r="GS155" s="272">
        <v>6055.6414080000004</v>
      </c>
      <c r="GV155" s="272">
        <v>3776.590956</v>
      </c>
      <c r="GW155" s="272">
        <v>930.30215120000003</v>
      </c>
      <c r="GX155" s="5">
        <f t="shared" si="57"/>
        <v>1537.03108</v>
      </c>
      <c r="GY155" s="5">
        <f t="shared" si="58"/>
        <v>0.60525916704299831</v>
      </c>
    </row>
    <row r="156" spans="16:207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1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2"/>
        <v>0.46473087621122644</v>
      </c>
      <c r="FB156" s="5">
        <v>0</v>
      </c>
      <c r="FC156" s="139">
        <f t="shared" si="43"/>
        <v>0</v>
      </c>
      <c r="FE156" s="5"/>
      <c r="FF156" s="141">
        <v>2897.4</v>
      </c>
      <c r="FG156" s="23">
        <v>0</v>
      </c>
      <c r="FH156" s="139">
        <f t="shared" si="44"/>
        <v>0.21751027532233547</v>
      </c>
      <c r="FI156" s="5">
        <v>0</v>
      </c>
      <c r="FJ156" s="139">
        <f t="shared" si="45"/>
        <v>0</v>
      </c>
      <c r="FL156" s="144">
        <v>7873</v>
      </c>
      <c r="FM156" s="145">
        <f t="shared" si="46"/>
        <v>0.68245451314546257</v>
      </c>
      <c r="FN156" s="144">
        <v>2591</v>
      </c>
      <c r="FO156" s="145">
        <f t="shared" si="47"/>
        <v>0.82634348588741824</v>
      </c>
      <c r="FQ156" s="141">
        <v>0</v>
      </c>
      <c r="FR156" s="23">
        <v>0</v>
      </c>
      <c r="FS156" s="185">
        <f t="shared" si="48"/>
        <v>0</v>
      </c>
      <c r="FT156" s="186">
        <f t="shared" si="49"/>
        <v>0</v>
      </c>
      <c r="FV156" s="107" t="e">
        <f t="shared" si="50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1"/>
        <v>#REF!</v>
      </c>
      <c r="GA156" s="183">
        <v>0</v>
      </c>
      <c r="GC156" s="37">
        <v>9746.717199050001</v>
      </c>
      <c r="GD156" s="37">
        <f t="shared" si="52"/>
        <v>0.29897905518558288</v>
      </c>
      <c r="GE156" s="37">
        <v>1455.3989030499999</v>
      </c>
      <c r="GF156" s="37">
        <f t="shared" si="53"/>
        <v>0.10798329893530197</v>
      </c>
      <c r="GH156" s="5">
        <v>26488.442279999999</v>
      </c>
      <c r="GI156" s="272">
        <v>4668.4676129999998</v>
      </c>
      <c r="GK156" s="35">
        <v>0.25700000000000001</v>
      </c>
      <c r="GL156" s="33">
        <v>0.84</v>
      </c>
      <c r="GM156" s="5">
        <f t="shared" si="54"/>
        <v>1517.77579117</v>
      </c>
      <c r="GN156" s="5">
        <v>-1517.77579117</v>
      </c>
      <c r="GO156" s="5">
        <f t="shared" si="55"/>
        <v>0</v>
      </c>
      <c r="GP156" s="5">
        <f t="shared" si="56"/>
        <v>0</v>
      </c>
      <c r="GR156" s="272">
        <v>24359.144370000002</v>
      </c>
      <c r="GS156" s="272">
        <v>5428.9403869999996</v>
      </c>
      <c r="GV156" s="272">
        <v>3776.590956</v>
      </c>
      <c r="GW156" s="272">
        <v>930.30215120000003</v>
      </c>
      <c r="GX156" s="5">
        <f t="shared" si="57"/>
        <v>1537.03108</v>
      </c>
      <c r="GY156" s="5">
        <f t="shared" si="58"/>
        <v>0.60525916704299831</v>
      </c>
    </row>
    <row r="157" spans="16:207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1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2"/>
        <v>0.31490707835133547</v>
      </c>
      <c r="FB157" s="5">
        <v>0</v>
      </c>
      <c r="FC157" s="139">
        <f t="shared" si="43"/>
        <v>0</v>
      </c>
      <c r="FE157" s="5"/>
      <c r="FF157" s="141">
        <v>2897.4</v>
      </c>
      <c r="FG157" s="23">
        <v>10423.35</v>
      </c>
      <c r="FH157" s="139">
        <f t="shared" si="44"/>
        <v>1</v>
      </c>
      <c r="FI157" s="5">
        <v>3837</v>
      </c>
      <c r="FJ157" s="139">
        <f t="shared" si="45"/>
        <v>1</v>
      </c>
      <c r="FL157" s="144">
        <v>7873</v>
      </c>
      <c r="FM157" s="145">
        <f t="shared" si="46"/>
        <v>0.68245451314546257</v>
      </c>
      <c r="FN157" s="144">
        <v>2591</v>
      </c>
      <c r="FO157" s="145">
        <f t="shared" si="47"/>
        <v>0.82634348588741824</v>
      </c>
      <c r="FQ157" s="141">
        <v>278</v>
      </c>
      <c r="FR157" s="23">
        <v>367.01</v>
      </c>
      <c r="FS157" s="185">
        <f t="shared" si="48"/>
        <v>0.8184367466057606</v>
      </c>
      <c r="FT157" s="186">
        <f t="shared" si="49"/>
        <v>645.01</v>
      </c>
      <c r="FV157" s="107" t="e">
        <f t="shared" si="50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1"/>
        <v>#REF!</v>
      </c>
      <c r="GA157" s="183">
        <v>0</v>
      </c>
      <c r="GC157" s="37">
        <v>14391.62647098</v>
      </c>
      <c r="GD157" s="37">
        <f t="shared" si="52"/>
        <v>0.44146093469263803</v>
      </c>
      <c r="GE157" s="37">
        <v>1639.11874025</v>
      </c>
      <c r="GF157" s="37">
        <f t="shared" si="53"/>
        <v>0.12161438939382697</v>
      </c>
      <c r="GH157" s="5">
        <v>29483.574260000001</v>
      </c>
      <c r="GI157" s="272">
        <v>4582.6249719999996</v>
      </c>
      <c r="GK157" s="35">
        <v>0.25700000000000001</v>
      </c>
      <c r="GL157" s="33">
        <v>0.84</v>
      </c>
      <c r="GM157" s="5">
        <f t="shared" si="54"/>
        <v>1517.77579117</v>
      </c>
      <c r="GN157" s="5">
        <v>-1517.77579117</v>
      </c>
      <c r="GO157" s="5">
        <f t="shared" si="55"/>
        <v>0</v>
      </c>
      <c r="GP157" s="5">
        <f t="shared" si="56"/>
        <v>0</v>
      </c>
      <c r="GR157" s="272">
        <v>24295.388439999999</v>
      </c>
      <c r="GS157" s="272">
        <v>4891.6631829999997</v>
      </c>
      <c r="GV157" s="272">
        <v>3776.590956</v>
      </c>
      <c r="GW157" s="272">
        <v>930.30215120000003</v>
      </c>
      <c r="GX157" s="5">
        <f t="shared" si="57"/>
        <v>1537.03108</v>
      </c>
      <c r="GY157" s="5">
        <f t="shared" si="58"/>
        <v>0.60525916704299831</v>
      </c>
    </row>
    <row r="158" spans="16:207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1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2"/>
        <v>0.22042296815564269</v>
      </c>
      <c r="FB158" s="5">
        <v>0</v>
      </c>
      <c r="FC158" s="139">
        <f t="shared" si="43"/>
        <v>0</v>
      </c>
      <c r="FE158" s="5"/>
      <c r="FF158" s="141">
        <v>2897.4</v>
      </c>
      <c r="FG158" s="23">
        <v>10423.35</v>
      </c>
      <c r="FH158" s="139">
        <f t="shared" si="44"/>
        <v>1</v>
      </c>
      <c r="FI158" s="5">
        <v>3837</v>
      </c>
      <c r="FJ158" s="139">
        <f t="shared" si="45"/>
        <v>1</v>
      </c>
      <c r="FL158" s="144">
        <v>7873</v>
      </c>
      <c r="FM158" s="145">
        <f t="shared" si="46"/>
        <v>0.68245451314546257</v>
      </c>
      <c r="FN158" s="144">
        <v>2591</v>
      </c>
      <c r="FO158" s="145">
        <f t="shared" si="47"/>
        <v>0.82634348588741824</v>
      </c>
      <c r="FQ158" s="141">
        <v>278</v>
      </c>
      <c r="FR158" s="23">
        <v>367.01</v>
      </c>
      <c r="FS158" s="185">
        <f t="shared" si="48"/>
        <v>0.8184367466057606</v>
      </c>
      <c r="FT158" s="186">
        <f t="shared" si="49"/>
        <v>645.01</v>
      </c>
      <c r="FV158" s="107" t="e">
        <f t="shared" si="50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1"/>
        <v>#REF!</v>
      </c>
      <c r="GA158" s="183">
        <v>0</v>
      </c>
      <c r="GC158" s="37">
        <v>9732.9149350600001</v>
      </c>
      <c r="GD158" s="37">
        <f t="shared" si="52"/>
        <v>0.29855567285460122</v>
      </c>
      <c r="GE158" s="37">
        <v>1639.11874025</v>
      </c>
      <c r="GF158" s="37">
        <f t="shared" si="53"/>
        <v>0.12161438939382697</v>
      </c>
      <c r="GH158" s="5">
        <v>32600</v>
      </c>
      <c r="GI158" s="272">
        <v>4978.9622769999996</v>
      </c>
      <c r="GK158" s="35">
        <v>0.25700000000000001</v>
      </c>
      <c r="GL158" s="33">
        <v>0.84</v>
      </c>
      <c r="GM158" s="5">
        <f t="shared" si="54"/>
        <v>1517.77579117</v>
      </c>
      <c r="GN158" s="5">
        <v>-1517.77579117</v>
      </c>
      <c r="GO158" s="5">
        <f t="shared" si="55"/>
        <v>0</v>
      </c>
      <c r="GP158" s="5">
        <f t="shared" si="56"/>
        <v>0</v>
      </c>
      <c r="GR158" s="272">
        <v>26488.442279999999</v>
      </c>
      <c r="GS158" s="272">
        <v>4668.4676129999998</v>
      </c>
    </row>
    <row r="159" spans="16:207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1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2"/>
        <v>4.0509217826694838E-2</v>
      </c>
      <c r="FB159" s="5">
        <v>0</v>
      </c>
      <c r="FC159" s="139">
        <f t="shared" si="43"/>
        <v>0</v>
      </c>
      <c r="FE159" s="5"/>
      <c r="FF159" s="141">
        <v>2897.4</v>
      </c>
      <c r="FG159" s="23">
        <v>10423.35</v>
      </c>
      <c r="FH159" s="139">
        <f t="shared" si="44"/>
        <v>1</v>
      </c>
      <c r="FI159" s="5">
        <v>659.54797021000002</v>
      </c>
      <c r="FJ159" s="139">
        <f t="shared" si="45"/>
        <v>0.17189157420119885</v>
      </c>
      <c r="FL159" s="144">
        <v>7873</v>
      </c>
      <c r="FM159" s="145">
        <f t="shared" si="46"/>
        <v>0.68245451314546257</v>
      </c>
      <c r="FN159" s="144">
        <v>2591</v>
      </c>
      <c r="FO159" s="145">
        <f t="shared" si="47"/>
        <v>0.82634348588741824</v>
      </c>
      <c r="FQ159" s="141">
        <v>278</v>
      </c>
      <c r="FR159" s="23">
        <v>367.01</v>
      </c>
      <c r="FS159" s="185">
        <f t="shared" si="48"/>
        <v>0.8184367466057606</v>
      </c>
      <c r="FT159" s="186">
        <f t="shared" si="49"/>
        <v>645.01</v>
      </c>
      <c r="FV159" s="107" t="e">
        <f t="shared" si="50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1"/>
        <v>#REF!</v>
      </c>
      <c r="GA159" s="183">
        <v>0</v>
      </c>
      <c r="GC159" s="37">
        <v>10192.115666129999</v>
      </c>
      <c r="GD159" s="37">
        <f t="shared" si="52"/>
        <v>0.3126415848506135</v>
      </c>
      <c r="GE159" s="37">
        <v>1639.11874025</v>
      </c>
      <c r="GF159" s="37">
        <f t="shared" si="53"/>
        <v>0.12161438939382697</v>
      </c>
      <c r="GH159" s="5">
        <v>32600</v>
      </c>
      <c r="GI159" s="272">
        <v>5510.4905550000003</v>
      </c>
      <c r="GK159" s="35">
        <v>0.25700000000000001</v>
      </c>
      <c r="GL159" s="33">
        <v>0.84</v>
      </c>
      <c r="GM159" s="5">
        <f t="shared" si="54"/>
        <v>1517.77579117</v>
      </c>
      <c r="GN159" s="5">
        <v>-1517.77579117</v>
      </c>
      <c r="GO159" s="5">
        <f t="shared" si="55"/>
        <v>0</v>
      </c>
      <c r="GP159" s="5">
        <f t="shared" si="56"/>
        <v>0</v>
      </c>
      <c r="GR159" s="272">
        <v>29483.574260000001</v>
      </c>
      <c r="GS159" s="272">
        <v>4582.6249719999996</v>
      </c>
    </row>
    <row r="160" spans="16:207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1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2"/>
        <v>0</v>
      </c>
      <c r="FB160" s="5">
        <v>0</v>
      </c>
      <c r="FC160" s="139">
        <f t="shared" si="43"/>
        <v>0</v>
      </c>
      <c r="FE160" s="5"/>
      <c r="FF160" s="141">
        <v>2897.4</v>
      </c>
      <c r="FG160" s="23">
        <v>10423.35</v>
      </c>
      <c r="FH160" s="139">
        <f t="shared" si="44"/>
        <v>1</v>
      </c>
      <c r="FI160" s="5">
        <v>3837</v>
      </c>
      <c r="FJ160" s="139">
        <f t="shared" si="45"/>
        <v>1</v>
      </c>
      <c r="FL160" s="144">
        <v>7873</v>
      </c>
      <c r="FM160" s="145">
        <f t="shared" si="46"/>
        <v>0.68245451314546257</v>
      </c>
      <c r="FN160" s="144">
        <v>2591</v>
      </c>
      <c r="FO160" s="145">
        <f t="shared" si="47"/>
        <v>0.82634348588741824</v>
      </c>
      <c r="FQ160" s="141">
        <v>0</v>
      </c>
      <c r="FR160" s="23">
        <v>367.01</v>
      </c>
      <c r="FS160" s="185">
        <f t="shared" si="48"/>
        <v>0.46568963329526708</v>
      </c>
      <c r="FT160" s="186">
        <f t="shared" si="49"/>
        <v>367.01</v>
      </c>
      <c r="FV160" s="107" t="e">
        <f t="shared" si="50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1"/>
        <v>#REF!</v>
      </c>
      <c r="GA160" s="183">
        <v>0</v>
      </c>
      <c r="GC160" s="37">
        <v>12669.100666130002</v>
      </c>
      <c r="GD160" s="37">
        <f t="shared" si="52"/>
        <v>0.38862271981993868</v>
      </c>
      <c r="GE160" s="37">
        <v>1639.11874025</v>
      </c>
      <c r="GF160" s="37">
        <f t="shared" si="53"/>
        <v>0.12161438939382697</v>
      </c>
      <c r="GH160" s="5">
        <v>32600</v>
      </c>
      <c r="GI160" s="272">
        <v>5844.0984150000004</v>
      </c>
      <c r="GK160" s="35">
        <v>0.25700000000000001</v>
      </c>
      <c r="GL160" s="33">
        <v>0.84</v>
      </c>
      <c r="GM160" s="5">
        <f t="shared" si="54"/>
        <v>1517.77579117</v>
      </c>
      <c r="GN160" s="5">
        <v>-1517.77579117</v>
      </c>
      <c r="GO160" s="5">
        <f t="shared" si="55"/>
        <v>0</v>
      </c>
      <c r="GP160" s="5">
        <f t="shared" si="56"/>
        <v>0</v>
      </c>
      <c r="GR160" s="272">
        <v>32600</v>
      </c>
      <c r="GS160" s="272">
        <v>4978.9622769999996</v>
      </c>
    </row>
    <row r="161" spans="15:201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1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2"/>
        <v>0</v>
      </c>
      <c r="FB161" s="5">
        <v>0</v>
      </c>
      <c r="FC161" s="139">
        <f t="shared" si="43"/>
        <v>0</v>
      </c>
      <c r="FE161" s="5"/>
      <c r="FF161" s="141">
        <v>2897.4</v>
      </c>
      <c r="FG161" s="23">
        <v>10423.35</v>
      </c>
      <c r="FH161" s="139">
        <f t="shared" si="44"/>
        <v>1</v>
      </c>
      <c r="FI161" s="5">
        <v>3837</v>
      </c>
      <c r="FJ161" s="139">
        <f t="shared" si="45"/>
        <v>1</v>
      </c>
      <c r="FL161" s="144">
        <v>7873</v>
      </c>
      <c r="FM161" s="145">
        <f t="shared" si="46"/>
        <v>0.68245451314546257</v>
      </c>
      <c r="FN161" s="144">
        <v>2591</v>
      </c>
      <c r="FO161" s="145">
        <f t="shared" si="47"/>
        <v>0.82634348588741824</v>
      </c>
      <c r="FQ161" s="141">
        <v>278</v>
      </c>
      <c r="FR161" s="23">
        <v>367.01</v>
      </c>
      <c r="FS161" s="185">
        <f t="shared" si="48"/>
        <v>0.8184367466057606</v>
      </c>
      <c r="FT161" s="186">
        <f t="shared" si="49"/>
        <v>645.01</v>
      </c>
      <c r="FV161" s="107" t="e">
        <f t="shared" si="50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1"/>
        <v>#REF!</v>
      </c>
      <c r="GA161" s="183">
        <v>0</v>
      </c>
      <c r="GC161" s="37">
        <v>13499.930025589998</v>
      </c>
      <c r="GD161" s="37">
        <f t="shared" si="52"/>
        <v>0.41410828299355823</v>
      </c>
      <c r="GE161" s="37">
        <v>1639.11874025</v>
      </c>
      <c r="GF161" s="37">
        <f t="shared" si="53"/>
        <v>0.12161438939382697</v>
      </c>
      <c r="GH161" s="5">
        <v>32600</v>
      </c>
      <c r="GI161" s="272">
        <v>5522.1392109999997</v>
      </c>
      <c r="GK161" s="35">
        <v>0.25700000000000001</v>
      </c>
      <c r="GL161" s="33">
        <v>0.84</v>
      </c>
      <c r="GM161" s="5">
        <f t="shared" si="54"/>
        <v>1517.77579117</v>
      </c>
      <c r="GN161" s="5">
        <v>-1517.77579117</v>
      </c>
      <c r="GO161" s="5">
        <f t="shared" si="55"/>
        <v>0</v>
      </c>
      <c r="GP161" s="5">
        <f t="shared" si="56"/>
        <v>0</v>
      </c>
      <c r="GR161" s="272">
        <v>32600</v>
      </c>
      <c r="GS161" s="272">
        <v>5510.4905550000003</v>
      </c>
    </row>
    <row r="162" spans="15:201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1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2"/>
        <v>0</v>
      </c>
      <c r="FB162" s="5">
        <v>0</v>
      </c>
      <c r="FC162" s="139">
        <f t="shared" si="43"/>
        <v>0</v>
      </c>
      <c r="FE162" s="5"/>
      <c r="FF162" s="141">
        <v>2897.4</v>
      </c>
      <c r="FG162" s="23">
        <v>10423.35</v>
      </c>
      <c r="FH162" s="139">
        <f t="shared" si="44"/>
        <v>1</v>
      </c>
      <c r="FI162" s="5">
        <v>3837</v>
      </c>
      <c r="FJ162" s="139">
        <f t="shared" si="45"/>
        <v>1</v>
      </c>
      <c r="FL162" s="144">
        <v>7873</v>
      </c>
      <c r="FM162" s="145">
        <f t="shared" si="46"/>
        <v>0.68245451314546257</v>
      </c>
      <c r="FN162" s="144">
        <v>2591</v>
      </c>
      <c r="FO162" s="145">
        <f t="shared" si="47"/>
        <v>0.82634348588741824</v>
      </c>
      <c r="FQ162" s="141">
        <v>218.69846623000001</v>
      </c>
      <c r="FR162" s="23">
        <v>367.01</v>
      </c>
      <c r="FS162" s="185">
        <f t="shared" si="48"/>
        <v>0.74319054210125612</v>
      </c>
      <c r="FT162" s="186">
        <f t="shared" si="49"/>
        <v>585.70846623</v>
      </c>
      <c r="FV162" s="107" t="e">
        <f t="shared" si="50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1"/>
        <v>#REF!</v>
      </c>
      <c r="GA162" s="183">
        <v>0</v>
      </c>
      <c r="GC162" s="37">
        <v>9705.6840200400002</v>
      </c>
      <c r="GD162" s="37">
        <f t="shared" si="52"/>
        <v>0.29772036871288343</v>
      </c>
      <c r="GE162" s="37">
        <v>1455.3989030499999</v>
      </c>
      <c r="GF162" s="37">
        <f t="shared" si="53"/>
        <v>0.10798329893530197</v>
      </c>
      <c r="GH162" s="5">
        <v>32600</v>
      </c>
      <c r="GI162" s="272">
        <v>4794.9756479999996</v>
      </c>
      <c r="GK162" s="35">
        <v>0.25700000000000001</v>
      </c>
      <c r="GL162" s="33">
        <v>0.84</v>
      </c>
      <c r="GM162" s="5">
        <f t="shared" si="54"/>
        <v>1517.77579117</v>
      </c>
      <c r="GN162" s="5">
        <v>-1517.77579117</v>
      </c>
      <c r="GO162" s="5">
        <f t="shared" si="55"/>
        <v>0</v>
      </c>
      <c r="GP162" s="5">
        <f t="shared" si="56"/>
        <v>0</v>
      </c>
      <c r="GR162" s="272">
        <v>32600</v>
      </c>
      <c r="GS162" s="272">
        <v>5844.0984150000004</v>
      </c>
    </row>
    <row r="163" spans="15:201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1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2"/>
        <v>0</v>
      </c>
      <c r="FB163" s="5">
        <v>0</v>
      </c>
      <c r="FC163" s="139">
        <f t="shared" si="43"/>
        <v>0</v>
      </c>
      <c r="FE163" s="5"/>
      <c r="FF163" s="141">
        <v>2897.4</v>
      </c>
      <c r="FG163" s="23">
        <v>10423.35</v>
      </c>
      <c r="FH163" s="139">
        <f t="shared" si="44"/>
        <v>1</v>
      </c>
      <c r="FI163" s="5">
        <v>3837</v>
      </c>
      <c r="FJ163" s="139">
        <f t="shared" si="45"/>
        <v>1</v>
      </c>
      <c r="FL163" s="144">
        <v>7873</v>
      </c>
      <c r="FM163" s="145">
        <f t="shared" si="46"/>
        <v>0.68245451314546257</v>
      </c>
      <c r="FN163" s="144">
        <v>2591</v>
      </c>
      <c r="FO163" s="145">
        <f t="shared" si="47"/>
        <v>0.82634348588741824</v>
      </c>
      <c r="FQ163" s="141">
        <v>0</v>
      </c>
      <c r="FR163" s="23">
        <v>367.01</v>
      </c>
      <c r="FS163" s="185">
        <f t="shared" si="48"/>
        <v>0.46568963329526708</v>
      </c>
      <c r="FT163" s="186">
        <f t="shared" si="49"/>
        <v>367.01</v>
      </c>
      <c r="FV163" s="107" t="e">
        <f t="shared" si="50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1"/>
        <v>#REF!</v>
      </c>
      <c r="GA163" s="183">
        <v>0</v>
      </c>
      <c r="GC163" s="37">
        <v>9705.2071681800007</v>
      </c>
      <c r="GD163" s="37">
        <f t="shared" si="52"/>
        <v>0.29770574135521477</v>
      </c>
      <c r="GE163" s="37">
        <v>1455.3989030499999</v>
      </c>
      <c r="GF163" s="37">
        <f t="shared" si="53"/>
        <v>0.10798329893530197</v>
      </c>
      <c r="GH163" s="5">
        <v>30243.23129</v>
      </c>
      <c r="GI163" s="272">
        <v>3960.0947310000001</v>
      </c>
      <c r="GK163" s="35">
        <v>0.25700000000000001</v>
      </c>
      <c r="GL163" s="33">
        <v>0.84</v>
      </c>
      <c r="GM163" s="5">
        <f t="shared" si="54"/>
        <v>1517.77579117</v>
      </c>
      <c r="GN163" s="5">
        <v>-1517.77579117</v>
      </c>
      <c r="GO163" s="5">
        <f t="shared" si="55"/>
        <v>0</v>
      </c>
      <c r="GP163" s="5">
        <f t="shared" si="56"/>
        <v>0</v>
      </c>
      <c r="GR163" s="272">
        <v>32600</v>
      </c>
      <c r="GS163" s="272">
        <v>5522.1392109999997</v>
      </c>
    </row>
    <row r="164" spans="15:201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1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2"/>
        <v>0.21856126634999462</v>
      </c>
      <c r="FB164" s="5">
        <v>0</v>
      </c>
      <c r="FC164" s="139">
        <f t="shared" si="43"/>
        <v>0</v>
      </c>
      <c r="FE164" s="5"/>
      <c r="FF164" s="141">
        <v>2897.4</v>
      </c>
      <c r="FG164" s="23">
        <v>0</v>
      </c>
      <c r="FH164" s="139">
        <f t="shared" si="44"/>
        <v>0.21751027532233547</v>
      </c>
      <c r="FI164" s="5">
        <v>1530.0317191500001</v>
      </c>
      <c r="FJ164" s="139">
        <f t="shared" si="45"/>
        <v>0.39875728932759968</v>
      </c>
      <c r="FL164" s="144">
        <v>7873</v>
      </c>
      <c r="FM164" s="145">
        <f t="shared" si="46"/>
        <v>0.68245451314546257</v>
      </c>
      <c r="FN164" s="144">
        <v>2591</v>
      </c>
      <c r="FO164" s="145">
        <f t="shared" si="47"/>
        <v>0.82634348588741824</v>
      </c>
      <c r="FQ164" s="141">
        <v>0</v>
      </c>
      <c r="FR164" s="23">
        <v>367.01</v>
      </c>
      <c r="FS164" s="185">
        <f t="shared" si="48"/>
        <v>0.46568963329526708</v>
      </c>
      <c r="FT164" s="186">
        <f t="shared" si="49"/>
        <v>367.01</v>
      </c>
      <c r="FV164" s="107" t="e">
        <f t="shared" si="50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1"/>
        <v>#REF!</v>
      </c>
      <c r="GA164" s="183">
        <v>0</v>
      </c>
      <c r="GC164" s="37">
        <v>20705.6624151</v>
      </c>
      <c r="GD164" s="37">
        <f t="shared" si="52"/>
        <v>0.6351430188680981</v>
      </c>
      <c r="GE164" s="37">
        <v>1455.3989030499999</v>
      </c>
      <c r="GF164" s="37">
        <f t="shared" si="53"/>
        <v>0.10798329893530197</v>
      </c>
      <c r="GH164" s="5">
        <v>27240.467359999999</v>
      </c>
      <c r="GI164" s="272">
        <v>3136.3065409999999</v>
      </c>
      <c r="GK164" s="35">
        <v>0.25700000000000001</v>
      </c>
      <c r="GL164" s="33">
        <v>0.84</v>
      </c>
      <c r="GM164" s="5">
        <f t="shared" si="54"/>
        <v>1517.77579117</v>
      </c>
      <c r="GN164" s="5">
        <v>-1517.77579117</v>
      </c>
      <c r="GO164" s="5">
        <f t="shared" si="55"/>
        <v>0</v>
      </c>
      <c r="GP164" s="5">
        <f t="shared" si="56"/>
        <v>0</v>
      </c>
      <c r="GR164" s="272">
        <v>32600</v>
      </c>
      <c r="GS164" s="272">
        <v>4794.9756479999996</v>
      </c>
    </row>
    <row r="165" spans="15:201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1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2"/>
        <v>0</v>
      </c>
      <c r="FB165" s="5">
        <v>2064.9701558299998</v>
      </c>
      <c r="FC165" s="139">
        <f t="shared" si="43"/>
        <v>0.44764148186212871</v>
      </c>
      <c r="FE165" s="5"/>
      <c r="FF165" s="141">
        <v>2897.4</v>
      </c>
      <c r="FG165" s="23">
        <v>0</v>
      </c>
      <c r="FH165" s="139">
        <f t="shared" si="44"/>
        <v>0.21751027532233547</v>
      </c>
      <c r="FI165" s="5">
        <v>0</v>
      </c>
      <c r="FJ165" s="139">
        <f t="shared" si="45"/>
        <v>0</v>
      </c>
      <c r="FL165" s="144">
        <v>7873</v>
      </c>
      <c r="FM165" s="145">
        <f t="shared" si="46"/>
        <v>0.68245451314546257</v>
      </c>
      <c r="FN165" s="144">
        <v>2591</v>
      </c>
      <c r="FO165" s="145">
        <f t="shared" si="47"/>
        <v>0.82634348588741824</v>
      </c>
      <c r="FQ165" s="141">
        <v>278</v>
      </c>
      <c r="FR165" s="23">
        <v>367.01</v>
      </c>
      <c r="FS165" s="185">
        <f t="shared" si="48"/>
        <v>0.8184367466057606</v>
      </c>
      <c r="FT165" s="186">
        <f t="shared" si="49"/>
        <v>645.01</v>
      </c>
      <c r="FV165" s="107" t="e">
        <f t="shared" si="50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1"/>
        <v>#REF!</v>
      </c>
      <c r="GA165" s="183">
        <v>0</v>
      </c>
      <c r="GC165" s="37">
        <v>9716.0780009000009</v>
      </c>
      <c r="GD165" s="37">
        <f t="shared" si="52"/>
        <v>0.2980392024815951</v>
      </c>
      <c r="GE165" s="37">
        <v>1455.3989030499999</v>
      </c>
      <c r="GF165" s="37">
        <f t="shared" si="53"/>
        <v>0.10798329893530197</v>
      </c>
      <c r="GH165" s="5">
        <v>26492.049289999999</v>
      </c>
      <c r="GI165" s="272">
        <v>3067.5387289999999</v>
      </c>
      <c r="GK165" s="35">
        <v>0.25700000000000001</v>
      </c>
      <c r="GL165" s="33">
        <v>0.84</v>
      </c>
      <c r="GM165" s="5">
        <f t="shared" si="54"/>
        <v>1517.77579117</v>
      </c>
      <c r="GN165" s="5">
        <v>-1517.77579117</v>
      </c>
      <c r="GO165" s="5">
        <f t="shared" si="55"/>
        <v>0</v>
      </c>
      <c r="GP165" s="5">
        <f t="shared" si="56"/>
        <v>0</v>
      </c>
      <c r="GR165" s="272">
        <v>30243.23129</v>
      </c>
      <c r="GS165" s="272">
        <v>3960.0947310000001</v>
      </c>
    </row>
    <row r="166" spans="15:201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1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2"/>
        <v>0</v>
      </c>
      <c r="FB166" s="5">
        <v>4613</v>
      </c>
      <c r="FC166" s="139">
        <f t="shared" si="43"/>
        <v>1</v>
      </c>
      <c r="FE166" s="5"/>
      <c r="FF166" s="141">
        <v>2897.4</v>
      </c>
      <c r="FG166" s="23">
        <v>10423.35</v>
      </c>
      <c r="FH166" s="139">
        <f t="shared" si="44"/>
        <v>1</v>
      </c>
      <c r="FI166" s="5">
        <v>3837</v>
      </c>
      <c r="FJ166" s="139">
        <f t="shared" si="45"/>
        <v>1</v>
      </c>
      <c r="FL166" s="144">
        <v>7873</v>
      </c>
      <c r="FM166" s="145">
        <f t="shared" si="46"/>
        <v>0.68245451314546257</v>
      </c>
      <c r="FN166" s="144">
        <v>2591</v>
      </c>
      <c r="FO166" s="145">
        <f t="shared" si="47"/>
        <v>0.82634348588741824</v>
      </c>
      <c r="FQ166" s="141">
        <v>278</v>
      </c>
      <c r="FR166" s="23">
        <v>367.01</v>
      </c>
      <c r="FS166" s="185">
        <f t="shared" si="48"/>
        <v>0.8184367466057606</v>
      </c>
      <c r="FT166" s="186">
        <f t="shared" si="49"/>
        <v>645.01</v>
      </c>
      <c r="FV166" s="107" t="e">
        <f t="shared" si="50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1"/>
        <v>#REF!</v>
      </c>
      <c r="GA166" s="183">
        <v>0</v>
      </c>
      <c r="GC166" s="37">
        <v>18809.354790000001</v>
      </c>
      <c r="GD166" s="37">
        <f t="shared" si="52"/>
        <v>0.57697407331288353</v>
      </c>
      <c r="GE166" s="37">
        <v>1455.3989030499999</v>
      </c>
      <c r="GF166" s="37">
        <f t="shared" si="53"/>
        <v>0.10798329893530197</v>
      </c>
      <c r="GH166" s="5">
        <v>26700.264510000001</v>
      </c>
      <c r="GI166" s="272">
        <v>3233.3349119999998</v>
      </c>
      <c r="GK166" s="35">
        <v>0.25700000000000001</v>
      </c>
      <c r="GL166" s="33">
        <v>0.84</v>
      </c>
      <c r="GM166" s="5">
        <f t="shared" si="54"/>
        <v>1517.77579117</v>
      </c>
      <c r="GN166" s="5">
        <v>-1517.77579117</v>
      </c>
      <c r="GO166" s="5">
        <f t="shared" si="55"/>
        <v>0</v>
      </c>
      <c r="GP166" s="5">
        <f t="shared" si="56"/>
        <v>0</v>
      </c>
      <c r="GR166" s="272">
        <v>27240.467359999999</v>
      </c>
      <c r="GS166" s="272">
        <v>3136.3065409999999</v>
      </c>
    </row>
    <row r="167" spans="15:201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1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2"/>
        <v>0</v>
      </c>
      <c r="FB167" s="5">
        <v>3999.9155957399998</v>
      </c>
      <c r="FC167" s="139">
        <f t="shared" si="43"/>
        <v>0.86709637887275093</v>
      </c>
      <c r="FE167" s="5"/>
      <c r="FF167" s="141">
        <v>2897.4</v>
      </c>
      <c r="FG167" s="23">
        <v>10423.35</v>
      </c>
      <c r="FH167" s="139">
        <f t="shared" si="44"/>
        <v>1</v>
      </c>
      <c r="FI167" s="5">
        <v>3837</v>
      </c>
      <c r="FJ167" s="139">
        <f t="shared" si="45"/>
        <v>1</v>
      </c>
      <c r="FL167" s="144">
        <v>7873</v>
      </c>
      <c r="FM167" s="145">
        <f t="shared" si="46"/>
        <v>0.68245451314546257</v>
      </c>
      <c r="FN167" s="144">
        <v>2591</v>
      </c>
      <c r="FO167" s="145">
        <f t="shared" si="47"/>
        <v>0.82634348588741824</v>
      </c>
      <c r="FQ167" s="141">
        <v>0</v>
      </c>
      <c r="FR167" s="23">
        <v>367.01</v>
      </c>
      <c r="FS167" s="185">
        <f t="shared" si="48"/>
        <v>0.46568963329526708</v>
      </c>
      <c r="FT167" s="186">
        <f t="shared" si="49"/>
        <v>367.01</v>
      </c>
      <c r="FV167" s="107" t="e">
        <f t="shared" si="50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1"/>
        <v>#REF!</v>
      </c>
      <c r="GA167" s="183">
        <v>0</v>
      </c>
      <c r="GC167" s="37">
        <v>9667.2280535799982</v>
      </c>
      <c r="GD167" s="37">
        <f t="shared" si="52"/>
        <v>0.29654073783987722</v>
      </c>
      <c r="GE167" s="37">
        <v>1455.3989030499999</v>
      </c>
      <c r="GF167" s="37">
        <f t="shared" si="53"/>
        <v>0.10798329893530197</v>
      </c>
      <c r="GH167" s="5">
        <v>27241.190320000002</v>
      </c>
      <c r="GI167" s="272">
        <v>3574.5304590000001</v>
      </c>
      <c r="GK167" s="35">
        <v>0.25700000000000001</v>
      </c>
      <c r="GL167" s="33">
        <v>0.84</v>
      </c>
      <c r="GM167" s="5">
        <f t="shared" si="54"/>
        <v>1517.77579117</v>
      </c>
      <c r="GN167" s="5">
        <v>-1517.77579117</v>
      </c>
      <c r="GO167" s="5">
        <f t="shared" si="55"/>
        <v>0</v>
      </c>
      <c r="GP167" s="5">
        <f t="shared" si="56"/>
        <v>0</v>
      </c>
      <c r="GR167" s="272">
        <v>26492.049289999999</v>
      </c>
      <c r="GS167" s="272">
        <v>3067.5387289999999</v>
      </c>
    </row>
    <row r="168" spans="15:201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1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2"/>
        <v>0</v>
      </c>
      <c r="FB168" s="5">
        <v>2460.2040297899998</v>
      </c>
      <c r="FC168" s="139">
        <f t="shared" si="43"/>
        <v>0.53331975499458051</v>
      </c>
      <c r="FE168" s="5"/>
      <c r="FF168" s="141">
        <v>2897.4</v>
      </c>
      <c r="FG168" s="23">
        <v>10423.35</v>
      </c>
      <c r="FH168" s="139">
        <f t="shared" si="44"/>
        <v>1</v>
      </c>
      <c r="FI168" s="5">
        <v>3837</v>
      </c>
      <c r="FJ168" s="139">
        <f t="shared" si="45"/>
        <v>1</v>
      </c>
      <c r="FL168" s="144">
        <v>7873</v>
      </c>
      <c r="FM168" s="145">
        <f t="shared" si="46"/>
        <v>0.68245451314546257</v>
      </c>
      <c r="FN168" s="144">
        <v>2591</v>
      </c>
      <c r="FO168" s="145">
        <f t="shared" si="47"/>
        <v>0.82634348588741824</v>
      </c>
      <c r="FQ168" s="141">
        <v>278</v>
      </c>
      <c r="FR168" s="23">
        <v>367.01</v>
      </c>
      <c r="FS168" s="185">
        <f t="shared" si="48"/>
        <v>0.8184367466057606</v>
      </c>
      <c r="FT168" s="186">
        <f t="shared" si="49"/>
        <v>645.01</v>
      </c>
      <c r="FV168" s="107" t="e">
        <f t="shared" si="50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1"/>
        <v>#REF!</v>
      </c>
      <c r="GA168" s="183">
        <v>0</v>
      </c>
      <c r="GC168" s="37">
        <v>17760.502118320001</v>
      </c>
      <c r="GD168" s="37">
        <f t="shared" si="52"/>
        <v>0.54480067847607361</v>
      </c>
      <c r="GE168" s="37">
        <v>1455.3989030499999</v>
      </c>
      <c r="GF168" s="37">
        <f t="shared" si="53"/>
        <v>0.10798329893530197</v>
      </c>
      <c r="GH168" s="5">
        <v>27874.28974</v>
      </c>
      <c r="GI168" s="272">
        <v>4051.3255180000001</v>
      </c>
      <c r="GK168" s="35">
        <v>0.25700000000000001</v>
      </c>
      <c r="GL168" s="33">
        <v>0.84</v>
      </c>
      <c r="GM168" s="5">
        <f t="shared" si="54"/>
        <v>1517.77579117</v>
      </c>
      <c r="GN168" s="5">
        <v>-1517.77579117</v>
      </c>
      <c r="GO168" s="5">
        <f t="shared" si="55"/>
        <v>0</v>
      </c>
      <c r="GP168" s="5">
        <f t="shared" si="56"/>
        <v>0</v>
      </c>
      <c r="GR168" s="272">
        <v>26700.264510000001</v>
      </c>
      <c r="GS168" s="272">
        <v>3233.3349119999998</v>
      </c>
    </row>
    <row r="169" spans="15:201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1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2"/>
        <v>0.69711939644795129</v>
      </c>
      <c r="FB169" s="5">
        <v>4613</v>
      </c>
      <c r="FC169" s="139">
        <f t="shared" si="43"/>
        <v>1</v>
      </c>
      <c r="FE169" s="5"/>
      <c r="FF169" s="141">
        <v>2897.4</v>
      </c>
      <c r="FG169" s="23">
        <v>10423.35</v>
      </c>
      <c r="FH169" s="139">
        <f t="shared" si="44"/>
        <v>1</v>
      </c>
      <c r="FI169" s="5">
        <v>3837</v>
      </c>
      <c r="FJ169" s="139">
        <f t="shared" si="45"/>
        <v>1</v>
      </c>
      <c r="FL169" s="144">
        <v>7873</v>
      </c>
      <c r="FM169" s="145">
        <f t="shared" si="46"/>
        <v>0.68245451314546257</v>
      </c>
      <c r="FN169" s="144">
        <v>2591</v>
      </c>
      <c r="FO169" s="145">
        <f t="shared" si="47"/>
        <v>0.82634348588741824</v>
      </c>
      <c r="FQ169" s="141">
        <v>278</v>
      </c>
      <c r="FR169" s="23">
        <v>367.01</v>
      </c>
      <c r="FS169" s="185">
        <f t="shared" si="48"/>
        <v>0.8184367466057606</v>
      </c>
      <c r="FT169" s="186">
        <f t="shared" si="49"/>
        <v>645.01</v>
      </c>
      <c r="FV169" s="107" t="e">
        <f t="shared" si="50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1"/>
        <v>#REF!</v>
      </c>
      <c r="GA169" s="183">
        <v>0</v>
      </c>
      <c r="GC169" s="37">
        <v>9568.4753805399996</v>
      </c>
      <c r="GD169" s="37">
        <f t="shared" si="52"/>
        <v>0.29351151474049081</v>
      </c>
      <c r="GE169" s="37">
        <v>1455.3989030499999</v>
      </c>
      <c r="GF169" s="37">
        <f t="shared" si="53"/>
        <v>0.10798329893530197</v>
      </c>
      <c r="GH169" s="5">
        <v>28610.690559999999</v>
      </c>
      <c r="GI169" s="272">
        <v>4604.9586319999999</v>
      </c>
      <c r="GK169" s="35">
        <v>0.25700000000000001</v>
      </c>
      <c r="GL169" s="33">
        <v>0.84</v>
      </c>
      <c r="GM169" s="5">
        <f t="shared" si="54"/>
        <v>1517.77579117</v>
      </c>
      <c r="GN169" s="5">
        <v>-1517.77579117</v>
      </c>
      <c r="GO169" s="5">
        <f t="shared" si="55"/>
        <v>0</v>
      </c>
      <c r="GP169" s="5">
        <f t="shared" si="56"/>
        <v>0</v>
      </c>
      <c r="GR169" s="272">
        <v>27241.190320000002</v>
      </c>
      <c r="GS169" s="272">
        <v>3574.5304590000001</v>
      </c>
    </row>
    <row r="170" spans="15:201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1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2"/>
        <v>0</v>
      </c>
      <c r="FB170" s="5">
        <v>1388.2723531900001</v>
      </c>
      <c r="FC170" s="139">
        <f t="shared" si="43"/>
        <v>0.30094783290483418</v>
      </c>
      <c r="FE170" s="5"/>
      <c r="FF170" s="142">
        <v>2897.4</v>
      </c>
      <c r="FG170" s="143">
        <v>10423.35</v>
      </c>
      <c r="FH170" s="140">
        <f t="shared" si="44"/>
        <v>1</v>
      </c>
      <c r="FI170" s="5">
        <v>0</v>
      </c>
      <c r="FJ170" s="139">
        <f t="shared" si="45"/>
        <v>0</v>
      </c>
      <c r="FL170" s="146">
        <v>7873</v>
      </c>
      <c r="FM170" s="147">
        <f t="shared" si="46"/>
        <v>0.68245451314546257</v>
      </c>
      <c r="FN170" s="146">
        <v>2591</v>
      </c>
      <c r="FO170" s="145">
        <f t="shared" si="47"/>
        <v>0.82634348588741824</v>
      </c>
      <c r="FQ170" s="142">
        <v>278</v>
      </c>
      <c r="FR170" s="143">
        <v>367.01</v>
      </c>
      <c r="FS170" s="187">
        <f t="shared" si="48"/>
        <v>0.8184367466057606</v>
      </c>
      <c r="FT170" s="188">
        <f t="shared" si="49"/>
        <v>645.01</v>
      </c>
      <c r="FV170" s="128" t="e">
        <f t="shared" si="50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1"/>
        <v>#REF!</v>
      </c>
      <c r="GA170" s="184">
        <v>0</v>
      </c>
      <c r="GC170" s="114">
        <v>20313.590609999999</v>
      </c>
      <c r="GD170" s="114">
        <f t="shared" si="52"/>
        <v>0.62311627638036804</v>
      </c>
      <c r="GE170" s="114">
        <v>1455.3989030499999</v>
      </c>
      <c r="GF170" s="114">
        <f t="shared" si="53"/>
        <v>0.10798329893530197</v>
      </c>
      <c r="GK170" s="194">
        <v>0.25700000000000001</v>
      </c>
      <c r="GL170" s="195">
        <v>0.84</v>
      </c>
      <c r="GM170" s="5">
        <f t="shared" si="54"/>
        <v>1517.77579117</v>
      </c>
      <c r="GN170" s="5">
        <v>-1517.77579117</v>
      </c>
      <c r="GO170" s="5">
        <f t="shared" si="55"/>
        <v>0</v>
      </c>
      <c r="GP170" s="5">
        <f t="shared" si="56"/>
        <v>0</v>
      </c>
      <c r="GR170" s="272">
        <v>27874.28974</v>
      </c>
      <c r="GS170" s="272">
        <v>4051.3255180000001</v>
      </c>
    </row>
    <row r="171" spans="15:201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R171" s="272">
        <v>28610.690559999999</v>
      </c>
      <c r="GS171" s="272">
        <v>4604.9586319999999</v>
      </c>
    </row>
    <row r="172" spans="15:201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201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1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1" x14ac:dyDescent="0.35">
      <c r="EW175" s="31"/>
      <c r="FB175" s="5"/>
      <c r="FI175" s="5"/>
      <c r="FJ175" s="139"/>
      <c r="FL175" s="2"/>
      <c r="FN175" s="2"/>
    </row>
    <row r="176" spans="15:201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H1" zoomScale="85" zoomScaleNormal="85" workbookViewId="0">
      <selection activeCell="Q1" sqref="Q1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323</v>
      </c>
      <c r="F3" s="161"/>
      <c r="N3" s="161" t="s">
        <v>324</v>
      </c>
      <c r="O3" s="161"/>
      <c r="P3" s="161"/>
      <c r="Q3" s="161"/>
      <c r="S3" s="161" t="s">
        <v>330</v>
      </c>
      <c r="T3" s="161"/>
      <c r="W3" s="161"/>
      <c r="AB3" s="161"/>
      <c r="AE3" s="161" t="s">
        <v>331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313</v>
      </c>
      <c r="D4" s="163" t="s">
        <v>316</v>
      </c>
      <c r="E4" s="163" t="s">
        <v>317</v>
      </c>
      <c r="F4" s="162" t="s">
        <v>320</v>
      </c>
      <c r="G4" s="163" t="s">
        <v>321</v>
      </c>
      <c r="H4" s="163" t="s">
        <v>322</v>
      </c>
      <c r="I4" s="164" t="s">
        <v>325</v>
      </c>
      <c r="J4" s="164" t="s">
        <v>326</v>
      </c>
      <c r="K4" s="165" t="s">
        <v>329</v>
      </c>
      <c r="L4" s="166" t="s">
        <v>333</v>
      </c>
      <c r="N4" s="167" t="s">
        <v>325</v>
      </c>
      <c r="O4" s="167" t="s">
        <v>327</v>
      </c>
      <c r="P4" s="167" t="s">
        <v>328</v>
      </c>
      <c r="Q4" s="165" t="s">
        <v>329</v>
      </c>
      <c r="T4" s="162" t="s">
        <v>320</v>
      </c>
      <c r="U4" s="163" t="s">
        <v>321</v>
      </c>
      <c r="V4" s="163" t="s">
        <v>322</v>
      </c>
      <c r="W4" s="162" t="s">
        <v>313</v>
      </c>
      <c r="X4" s="163" t="s">
        <v>316</v>
      </c>
      <c r="Y4" s="163" t="s">
        <v>317</v>
      </c>
      <c r="Z4" s="164" t="s">
        <v>325</v>
      </c>
      <c r="AA4" s="164" t="s">
        <v>326</v>
      </c>
      <c r="AB4" s="165" t="s">
        <v>329</v>
      </c>
      <c r="AC4" s="166" t="s">
        <v>332</v>
      </c>
      <c r="AE4" s="167" t="s">
        <v>325</v>
      </c>
      <c r="AG4" s="168" t="s">
        <v>133</v>
      </c>
      <c r="AH4" s="5" t="s">
        <v>291</v>
      </c>
      <c r="AI4" s="5" t="s">
        <v>292</v>
      </c>
      <c r="AL4" s="279" t="s">
        <v>341</v>
      </c>
      <c r="AM4" s="279"/>
      <c r="AN4" s="279"/>
      <c r="AO4" s="279"/>
      <c r="AP4" s="279"/>
      <c r="AQ4" s="279"/>
      <c r="AR4" s="279"/>
      <c r="AS4" s="279"/>
      <c r="AT4" s="279"/>
      <c r="AU4" s="279"/>
      <c r="AV4" s="279"/>
      <c r="AZ4" s="32">
        <v>0</v>
      </c>
      <c r="BA4" s="5">
        <f t="shared" si="0"/>
        <v>0</v>
      </c>
    </row>
    <row r="5" spans="1:53" x14ac:dyDescent="0.35">
      <c r="B5" s="78" t="s">
        <v>319</v>
      </c>
      <c r="C5" s="169" t="s">
        <v>314</v>
      </c>
      <c r="D5" s="170" t="s">
        <v>315</v>
      </c>
      <c r="E5" s="171" t="s">
        <v>318</v>
      </c>
      <c r="F5" s="169" t="s">
        <v>314</v>
      </c>
      <c r="G5" s="170" t="s">
        <v>315</v>
      </c>
      <c r="H5" s="171" t="s">
        <v>318</v>
      </c>
      <c r="I5" s="171" t="s">
        <v>318</v>
      </c>
      <c r="J5" s="171" t="s">
        <v>318</v>
      </c>
      <c r="K5" s="171" t="s">
        <v>318</v>
      </c>
      <c r="L5" s="170" t="s">
        <v>315</v>
      </c>
      <c r="N5" s="171" t="s">
        <v>318</v>
      </c>
      <c r="O5" s="171" t="s">
        <v>318</v>
      </c>
      <c r="P5" s="171" t="s">
        <v>318</v>
      </c>
      <c r="Q5" s="171" t="s">
        <v>318</v>
      </c>
      <c r="S5" s="78" t="s">
        <v>319</v>
      </c>
      <c r="T5" s="169" t="s">
        <v>314</v>
      </c>
      <c r="U5" s="170" t="s">
        <v>315</v>
      </c>
      <c r="V5" s="171" t="s">
        <v>318</v>
      </c>
      <c r="W5" s="169" t="s">
        <v>314</v>
      </c>
      <c r="X5" s="170" t="s">
        <v>315</v>
      </c>
      <c r="Y5" s="171" t="s">
        <v>318</v>
      </c>
      <c r="Z5" s="171" t="s">
        <v>318</v>
      </c>
      <c r="AA5" s="171" t="s">
        <v>318</v>
      </c>
      <c r="AB5" s="171" t="s">
        <v>318</v>
      </c>
      <c r="AC5" s="170" t="s">
        <v>315</v>
      </c>
      <c r="AE5" s="171" t="s">
        <v>318</v>
      </c>
      <c r="AG5" s="172">
        <v>0.77362125528354786</v>
      </c>
      <c r="AH5" s="5">
        <v>0</v>
      </c>
      <c r="AI5" s="5">
        <v>0</v>
      </c>
      <c r="AL5" s="179" t="s">
        <v>338</v>
      </c>
      <c r="AM5" s="160" t="s">
        <v>243</v>
      </c>
      <c r="AN5" s="14" t="s">
        <v>244</v>
      </c>
      <c r="AO5" s="14" t="s">
        <v>243</v>
      </c>
      <c r="AP5" s="160" t="s">
        <v>247</v>
      </c>
      <c r="AQ5" s="14" t="s">
        <v>248</v>
      </c>
      <c r="AR5" s="14" t="s">
        <v>247</v>
      </c>
      <c r="AS5" s="160" t="s">
        <v>339</v>
      </c>
      <c r="AT5" s="14" t="s">
        <v>342</v>
      </c>
      <c r="AU5" s="14" t="s">
        <v>339</v>
      </c>
      <c r="AV5" s="160" t="s">
        <v>340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R6" s="176"/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R7" s="176"/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R8" s="176"/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R9" s="176"/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R10" s="176"/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R11" s="176"/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R12" s="176"/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R13" s="176"/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R14" s="176"/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R15" s="176"/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R16" s="176"/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R17" s="176"/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R18" s="176"/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R19" s="176"/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R20" s="176"/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R21" s="176"/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R22" s="176"/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R23" s="176"/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R24" s="176"/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R25" s="176"/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R26" s="176"/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R27" s="176"/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R28" s="176"/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R29" s="176"/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R30" s="176"/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R31" s="176"/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R32" s="176"/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R33" s="176"/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R34" s="176"/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R35" s="176"/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R36" s="176"/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R37" s="176"/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R38" s="176"/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R39" s="176"/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R40" s="176"/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R41" s="176"/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R42" s="176"/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R43" s="176"/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R44" s="176"/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R45" s="176"/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R46" s="176"/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R47" s="176"/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R48" s="176"/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R49" s="176"/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R50" s="176"/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R51" s="176"/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R52" s="176"/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R53" s="176"/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R54" s="176"/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R55" s="176"/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R56" s="176"/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R57" s="176"/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R58" s="176"/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R59" s="176"/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R60" s="176"/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R61" s="176"/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R62" s="176"/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R63" s="176"/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R64" s="176"/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R65" s="176"/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R66" s="176"/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R67" s="176"/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R68" s="176"/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R69" s="176"/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R70" s="176"/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R71" s="176"/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R72" s="176"/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R73" s="176"/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R74" s="176"/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R75" s="176"/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R76" s="176"/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R77" s="176"/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R78" s="176"/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R79" s="176"/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R80" s="176"/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R81" s="176"/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R82" s="176"/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R83" s="176"/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R84" s="176"/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R85" s="176"/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R86" s="176"/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R87" s="176"/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R88" s="176"/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R89" s="176"/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R90" s="176"/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R91" s="176"/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R92" s="176"/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R93" s="176"/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R94" s="176"/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R95" s="176"/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R96" s="176"/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R97" s="176"/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R98" s="176"/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R99" s="176"/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R100" s="176"/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R101" s="176"/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R102" s="176"/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R103" s="176"/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R104" s="176"/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R105" s="176"/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R106" s="176"/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R107" s="176"/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R108" s="176"/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R109" s="176"/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R110" s="176"/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R111" s="176"/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R112" s="176"/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R113" s="176"/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R114" s="176"/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R115" s="176"/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R116" s="176"/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R117" s="176"/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R118" s="176"/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R119" s="176"/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R120" s="176"/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R121" s="176"/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R122" s="176"/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R123" s="176"/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R124" s="176"/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R125" s="176"/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R126" s="176"/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R127" s="176"/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R128" s="176"/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R129" s="176"/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R130" s="176"/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R131" s="176"/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R132" s="176"/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R133" s="176"/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R134" s="176"/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R135" s="176"/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R136" s="176"/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R137" s="176"/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R138" s="176"/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R139" s="176"/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R140" s="176"/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R141" s="176"/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R142" s="176"/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R143" s="176"/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R144" s="176"/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R145" s="176"/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R146" s="176"/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R147" s="176"/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R148" s="176"/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R149" s="176"/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R150" s="176"/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R151" s="176"/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R152" s="176"/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R153" s="176"/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R154" s="176"/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R155" s="176"/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R156" s="176"/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R157" s="176"/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R158" s="176"/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R159" s="176"/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R160" s="176"/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R161" s="176"/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R162" s="176"/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R163" s="176"/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R164" s="176"/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R165" s="176"/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R166" s="176"/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R167" s="176"/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R168" s="176"/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R169" s="176"/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R170" s="176"/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R171" s="176"/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R172" s="176"/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R173" s="176"/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storage_units</vt:lpstr>
      <vt:lpstr>store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2026-06-02T15:23:17Z</dcterms:modified>
</cp:coreProperties>
</file>