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2975"/>
  </bookViews>
  <sheets>
    <sheet name="SE calculation using BRR" sheetId="3" r:id="rId1"/>
    <sheet name="data" sheetId="1" r:id="rId2"/>
    <sheet name="SE using jackknife" sheetId="4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K19" i="3"/>
  <c r="K20" i="3" s="1"/>
  <c r="L19" i="3"/>
  <c r="M19" i="3"/>
  <c r="N19" i="3"/>
  <c r="O19" i="3"/>
  <c r="O20" i="3" s="1"/>
  <c r="L20" i="3"/>
  <c r="M20" i="3"/>
  <c r="N20" i="3"/>
  <c r="K21" i="3"/>
  <c r="L21" i="3"/>
  <c r="M21" i="3"/>
  <c r="N21" i="3"/>
  <c r="O21" i="3"/>
  <c r="L22" i="4" l="1"/>
  <c r="M22" i="4"/>
  <c r="N22" i="4"/>
  <c r="O22" i="4"/>
  <c r="P22" i="4"/>
  <c r="Q22" i="4"/>
  <c r="L23" i="4"/>
  <c r="M23" i="4"/>
  <c r="M24" i="4" s="1"/>
  <c r="N23" i="4"/>
  <c r="N24" i="4" s="1"/>
  <c r="O23" i="4"/>
  <c r="P23" i="4"/>
  <c r="Q23" i="4"/>
  <c r="Q24" i="4" s="1"/>
  <c r="L24" i="4"/>
  <c r="O24" i="4"/>
  <c r="P24" i="4"/>
  <c r="L18" i="4"/>
  <c r="M18" i="4"/>
  <c r="N18" i="4"/>
  <c r="N19" i="4" s="1"/>
  <c r="O18" i="4"/>
  <c r="O19" i="4" s="1"/>
  <c r="P18" i="4"/>
  <c r="Q18" i="4"/>
  <c r="L19" i="4"/>
  <c r="M19" i="4"/>
  <c r="P19" i="4"/>
  <c r="Q19" i="4"/>
  <c r="J21" i="3" l="1"/>
  <c r="I21" i="3"/>
  <c r="H21" i="3"/>
  <c r="J19" i="3"/>
  <c r="F19" i="3"/>
  <c r="J20" i="3"/>
  <c r="I19" i="3"/>
  <c r="I20" i="3"/>
  <c r="H19" i="3"/>
  <c r="H20" i="3" s="1"/>
  <c r="H23" i="3" s="1"/>
  <c r="K18" i="4"/>
  <c r="K19" i="4"/>
  <c r="K22" i="4" s="1"/>
  <c r="K24" i="4" s="1"/>
  <c r="H18" i="4"/>
  <c r="H19" i="4"/>
  <c r="K23" i="4"/>
  <c r="J18" i="4"/>
  <c r="J19" i="4"/>
  <c r="J22" i="4"/>
  <c r="J24" i="4" s="1"/>
  <c r="J23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25" i="4" l="1"/>
  <c r="H26" i="4" s="1"/>
</calcChain>
</file>

<file path=xl/comments1.xml><?xml version="1.0" encoding="utf-8"?>
<comments xmlns="http://schemas.openxmlformats.org/spreadsheetml/2006/main">
  <authors>
    <author>install_its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install_its:</t>
        </r>
        <r>
          <rPr>
            <sz val="9"/>
            <color indexed="81"/>
            <rFont val="Tahoma"/>
            <family val="2"/>
          </rPr>
          <t xml:space="preserve">
These are called "replicate weights" .
The number of replicate weights is R= the number of PSU's in the sample</t>
        </r>
      </text>
    </comment>
  </commentList>
</comments>
</file>

<file path=xl/sharedStrings.xml><?xml version="1.0" encoding="utf-8"?>
<sst xmlns="http://schemas.openxmlformats.org/spreadsheetml/2006/main" count="49" uniqueCount="36">
  <si>
    <t>First 4 columns of 8x8 Hadamard matrix</t>
  </si>
  <si>
    <t>Obs</t>
  </si>
  <si>
    <t>stratum</t>
  </si>
  <si>
    <t>psu</t>
  </si>
  <si>
    <t>case</t>
  </si>
  <si>
    <t>y</t>
  </si>
  <si>
    <t>w</t>
  </si>
  <si>
    <t>Col1</t>
  </si>
  <si>
    <t>Col2</t>
  </si>
  <si>
    <t>Col3</t>
  </si>
  <si>
    <t>Col4</t>
  </si>
  <si>
    <t>mean =</t>
  </si>
  <si>
    <t>squared dev.</t>
  </si>
  <si>
    <t>sumwt</t>
  </si>
  <si>
    <t>var_brr=</t>
  </si>
  <si>
    <t>se_brr=</t>
  </si>
  <si>
    <t>yw</t>
  </si>
  <si>
    <t>w1</t>
  </si>
  <si>
    <t>w2</t>
  </si>
  <si>
    <t>w3</t>
  </si>
  <si>
    <t>w4</t>
  </si>
  <si>
    <t>w5</t>
  </si>
  <si>
    <t>w6</t>
  </si>
  <si>
    <t>w7</t>
  </si>
  <si>
    <t>w8</t>
  </si>
  <si>
    <t>Total</t>
  </si>
  <si>
    <t>weighted sum</t>
  </si>
  <si>
    <r>
      <rPr>
        <sz val="11"/>
        <color theme="1"/>
        <rFont val="Symbol"/>
        <family val="1"/>
        <charset val="2"/>
      </rPr>
      <t>q_</t>
    </r>
    <r>
      <rPr>
        <sz val="11"/>
        <color theme="1"/>
        <rFont val="Calibri "/>
      </rPr>
      <t>hat=</t>
    </r>
  </si>
  <si>
    <r>
      <t>var(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_hat) computation</t>
    </r>
  </si>
  <si>
    <t>a=</t>
  </si>
  <si>
    <r>
      <t>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_h(i)-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_hat)^2=</t>
    </r>
  </si>
  <si>
    <t>b=</t>
  </si>
  <si>
    <t>(n_h-1)/n_h=</t>
  </si>
  <si>
    <t>a*b=</t>
  </si>
  <si>
    <r>
      <t>var(</t>
    </r>
    <r>
      <rPr>
        <sz val="11"/>
        <color theme="1"/>
        <rFont val="Symbol"/>
        <family val="1"/>
        <charset val="2"/>
      </rPr>
      <t>q_</t>
    </r>
    <r>
      <rPr>
        <sz val="11"/>
        <color theme="1"/>
        <rFont val="Calibri "/>
      </rPr>
      <t>hat)=</t>
    </r>
  </si>
  <si>
    <r>
      <t>se(</t>
    </r>
    <r>
      <rPr>
        <sz val="11"/>
        <color theme="1"/>
        <rFont val="Symbol"/>
        <family val="1"/>
        <charset val="2"/>
      </rPr>
      <t>q_</t>
    </r>
    <r>
      <rPr>
        <sz val="11"/>
        <color theme="1"/>
        <rFont val="Calibri "/>
      </rPr>
      <t>hat)=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</si>
</sst>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2F2B2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2F2B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1F0EC"/>
        <bgColor indexed="64"/>
      </patternFill>
    </fill>
  </fills>
  <borders count="5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0" borderId="0" xfId="0" applyFont="1"/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5" fillId="0" borderId="0" xfId="0" applyFont="1" applyFill="1" applyBorder="1" applyAlignment="1">
      <alignment horizontal="center" vertical="top" wrapText="1"/>
    </xf>
    <xf numFmtId="0" fontId="9" fillId="0" borderId="0" xfId="0" applyFont="1"/>
    <xf numFmtId="164" fontId="0" fillId="0" borderId="0" xfId="0" applyNumberFormat="1" applyFont="1"/>
    <xf numFmtId="0" fontId="10" fillId="0" borderId="0" xfId="0" applyFont="1"/>
    <xf numFmtId="0" fontId="11" fillId="3" borderId="4" xfId="0" applyFont="1" applyFill="1" applyBorder="1" applyAlignment="1">
      <alignment horizontal="center" vertical="top" wrapText="1" readingOrder="1"/>
    </xf>
    <xf numFmtId="0" fontId="11" fillId="3" borderId="4" xfId="0" applyFont="1" applyFill="1" applyBorder="1" applyAlignment="1">
      <alignment horizontal="right" vertical="top" wrapText="1" readingOrder="1"/>
    </xf>
    <xf numFmtId="0" fontId="2" fillId="2" borderId="3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4" fillId="0" borderId="0" xfId="0" applyFont="1"/>
    <xf numFmtId="0" fontId="15" fillId="3" borderId="0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activeCell="H23" sqref="H23"/>
    </sheetView>
  </sheetViews>
  <sheetFormatPr defaultRowHeight="15"/>
  <cols>
    <col min="1" max="5" width="9.140625" style="29"/>
    <col min="6" max="6" width="11" style="29" customWidth="1"/>
    <col min="7" max="7" width="9.140625" style="29"/>
    <col min="8" max="8" width="17.42578125" style="29" customWidth="1"/>
    <col min="9" max="9" width="9.140625" style="29"/>
    <col min="10" max="10" width="12" style="29" bestFit="1" customWidth="1"/>
    <col min="11" max="11" width="12.42578125" style="29" customWidth="1"/>
    <col min="12" max="20" width="9.140625" style="29"/>
  </cols>
  <sheetData>
    <row r="1" spans="1:21" ht="15.75" thickBot="1">
      <c r="A1" s="16"/>
      <c r="B1" s="16"/>
      <c r="C1" s="16"/>
      <c r="D1" s="16"/>
      <c r="E1" s="16"/>
      <c r="F1" s="16"/>
      <c r="G1" s="16"/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16">
        <v>7</v>
      </c>
      <c r="O1" s="16">
        <v>8</v>
      </c>
      <c r="P1" s="7"/>
      <c r="Q1" s="7" t="s">
        <v>0</v>
      </c>
      <c r="R1" s="7"/>
      <c r="S1" s="7"/>
      <c r="T1" s="7"/>
      <c r="U1" s="7"/>
    </row>
    <row r="2" spans="1:21" ht="15.75" thickBo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6"/>
      <c r="H2" s="16">
        <v>1111</v>
      </c>
      <c r="I2" s="16">
        <v>2121</v>
      </c>
      <c r="J2" s="16">
        <v>1221</v>
      </c>
      <c r="K2" s="16">
        <v>2211</v>
      </c>
      <c r="L2" s="16">
        <v>1112</v>
      </c>
      <c r="M2" s="16">
        <v>2122</v>
      </c>
      <c r="N2" s="16">
        <v>1222</v>
      </c>
      <c r="O2" s="16">
        <v>2212</v>
      </c>
      <c r="P2" s="7"/>
      <c r="Q2" s="2" t="s">
        <v>7</v>
      </c>
      <c r="R2" s="3" t="s">
        <v>8</v>
      </c>
      <c r="S2" s="3" t="s">
        <v>9</v>
      </c>
      <c r="T2" s="3" t="s">
        <v>9</v>
      </c>
      <c r="U2" s="3" t="s">
        <v>10</v>
      </c>
    </row>
    <row r="3" spans="1:21" ht="15.75" thickBot="1">
      <c r="A3" s="17">
        <v>1</v>
      </c>
      <c r="B3" s="18">
        <v>1</v>
      </c>
      <c r="C3" s="18">
        <v>1</v>
      </c>
      <c r="D3" s="18">
        <v>1</v>
      </c>
      <c r="E3" s="18">
        <v>0.57999999999999996</v>
      </c>
      <c r="F3" s="18">
        <v>1</v>
      </c>
      <c r="G3" s="16"/>
      <c r="H3" s="18">
        <v>2</v>
      </c>
      <c r="I3" s="18">
        <v>0</v>
      </c>
      <c r="J3" s="18">
        <v>2</v>
      </c>
      <c r="K3" s="18">
        <v>0</v>
      </c>
      <c r="L3" s="18">
        <v>2</v>
      </c>
      <c r="M3" s="18">
        <v>0</v>
      </c>
      <c r="N3" s="18">
        <v>2</v>
      </c>
      <c r="O3" s="18">
        <v>0</v>
      </c>
      <c r="P3" s="7"/>
      <c r="Q3" s="19">
        <v>1</v>
      </c>
      <c r="R3" s="20">
        <v>1</v>
      </c>
      <c r="S3" s="20">
        <v>1</v>
      </c>
      <c r="T3" s="20">
        <v>1</v>
      </c>
      <c r="U3" s="20">
        <v>1</v>
      </c>
    </row>
    <row r="4" spans="1:21" ht="15.75" thickBot="1">
      <c r="A4" s="17">
        <v>2</v>
      </c>
      <c r="B4" s="18">
        <v>1</v>
      </c>
      <c r="C4" s="18">
        <v>1</v>
      </c>
      <c r="D4" s="18">
        <v>2</v>
      </c>
      <c r="E4" s="18">
        <v>0.48</v>
      </c>
      <c r="F4" s="18">
        <v>2</v>
      </c>
      <c r="G4" s="16"/>
      <c r="H4" s="18">
        <v>4</v>
      </c>
      <c r="I4" s="18">
        <v>0</v>
      </c>
      <c r="J4" s="18">
        <v>4</v>
      </c>
      <c r="K4" s="18">
        <v>0</v>
      </c>
      <c r="L4" s="18">
        <v>4</v>
      </c>
      <c r="M4" s="18">
        <v>0</v>
      </c>
      <c r="N4" s="18">
        <v>4</v>
      </c>
      <c r="O4" s="18">
        <v>0</v>
      </c>
      <c r="P4" s="7"/>
      <c r="Q4" s="21">
        <v>-1</v>
      </c>
      <c r="R4" s="20">
        <v>1</v>
      </c>
      <c r="S4" s="22">
        <v>-1</v>
      </c>
      <c r="T4" s="22">
        <v>-1</v>
      </c>
      <c r="U4" s="20">
        <v>1</v>
      </c>
    </row>
    <row r="5" spans="1:21" ht="15.75" thickBot="1">
      <c r="A5" s="17">
        <v>3</v>
      </c>
      <c r="B5" s="18">
        <v>1</v>
      </c>
      <c r="C5" s="18">
        <v>2</v>
      </c>
      <c r="D5" s="18">
        <v>1</v>
      </c>
      <c r="E5" s="18">
        <v>0.42</v>
      </c>
      <c r="F5" s="18">
        <v>2</v>
      </c>
      <c r="G5" s="16"/>
      <c r="H5" s="18">
        <v>0</v>
      </c>
      <c r="I5" s="18">
        <v>4</v>
      </c>
      <c r="J5" s="18">
        <v>0</v>
      </c>
      <c r="K5" s="18">
        <v>4</v>
      </c>
      <c r="L5" s="18">
        <v>0</v>
      </c>
      <c r="M5" s="18">
        <v>4</v>
      </c>
      <c r="N5" s="18">
        <v>0</v>
      </c>
      <c r="O5" s="18">
        <v>4</v>
      </c>
      <c r="P5" s="7"/>
      <c r="Q5" s="19">
        <v>1</v>
      </c>
      <c r="R5" s="22">
        <v>-1</v>
      </c>
      <c r="S5" s="22">
        <v>-1</v>
      </c>
      <c r="T5" s="22">
        <v>-1</v>
      </c>
      <c r="U5" s="20">
        <v>1</v>
      </c>
    </row>
    <row r="6" spans="1:21" ht="15.75" thickBot="1">
      <c r="A6" s="17">
        <v>4</v>
      </c>
      <c r="B6" s="18">
        <v>1</v>
      </c>
      <c r="C6" s="18">
        <v>2</v>
      </c>
      <c r="D6" s="18">
        <v>2</v>
      </c>
      <c r="E6" s="18">
        <v>0.56999999999999995</v>
      </c>
      <c r="F6" s="18">
        <v>2</v>
      </c>
      <c r="G6" s="16"/>
      <c r="H6" s="18">
        <v>0</v>
      </c>
      <c r="I6" s="18">
        <v>4</v>
      </c>
      <c r="J6" s="18">
        <v>0</v>
      </c>
      <c r="K6" s="18">
        <v>4</v>
      </c>
      <c r="L6" s="18">
        <v>0</v>
      </c>
      <c r="M6" s="18">
        <v>4</v>
      </c>
      <c r="N6" s="18">
        <v>0</v>
      </c>
      <c r="O6" s="18">
        <v>4</v>
      </c>
      <c r="P6" s="7"/>
      <c r="Q6" s="21">
        <v>-1</v>
      </c>
      <c r="R6" s="22">
        <v>-1</v>
      </c>
      <c r="S6" s="20">
        <v>1</v>
      </c>
      <c r="T6" s="20">
        <v>1</v>
      </c>
      <c r="U6" s="20">
        <v>1</v>
      </c>
    </row>
    <row r="7" spans="1:21" ht="15.75" thickBot="1">
      <c r="A7" s="17">
        <v>5</v>
      </c>
      <c r="B7" s="18">
        <v>2</v>
      </c>
      <c r="C7" s="18">
        <v>1</v>
      </c>
      <c r="D7" s="18">
        <v>1</v>
      </c>
      <c r="E7" s="18">
        <v>0.39</v>
      </c>
      <c r="F7" s="18">
        <v>1</v>
      </c>
      <c r="G7" s="16"/>
      <c r="H7" s="18">
        <v>2</v>
      </c>
      <c r="I7" s="18">
        <v>2</v>
      </c>
      <c r="J7" s="18">
        <v>0</v>
      </c>
      <c r="K7" s="18">
        <v>0</v>
      </c>
      <c r="L7" s="18">
        <v>2</v>
      </c>
      <c r="M7" s="18">
        <v>2</v>
      </c>
      <c r="N7" s="18">
        <v>0</v>
      </c>
      <c r="O7" s="18">
        <v>0</v>
      </c>
      <c r="P7" s="7"/>
      <c r="Q7" s="19">
        <v>1</v>
      </c>
      <c r="R7" s="20">
        <v>1</v>
      </c>
      <c r="S7" s="20">
        <v>1</v>
      </c>
      <c r="T7" s="20">
        <v>1</v>
      </c>
      <c r="U7" s="22">
        <v>-1</v>
      </c>
    </row>
    <row r="8" spans="1:21" ht="15.75" thickBot="1">
      <c r="A8" s="17">
        <v>6</v>
      </c>
      <c r="B8" s="18">
        <v>2</v>
      </c>
      <c r="C8" s="18">
        <v>1</v>
      </c>
      <c r="D8" s="18">
        <v>2</v>
      </c>
      <c r="E8" s="18">
        <v>0.46</v>
      </c>
      <c r="F8" s="18">
        <v>2</v>
      </c>
      <c r="G8" s="16"/>
      <c r="H8" s="18">
        <v>4</v>
      </c>
      <c r="I8" s="18">
        <v>4</v>
      </c>
      <c r="J8" s="18">
        <v>0</v>
      </c>
      <c r="K8" s="18">
        <v>0</v>
      </c>
      <c r="L8" s="18">
        <v>4</v>
      </c>
      <c r="M8" s="18">
        <v>4</v>
      </c>
      <c r="N8" s="18">
        <v>0</v>
      </c>
      <c r="O8" s="18">
        <v>0</v>
      </c>
      <c r="P8" s="7"/>
      <c r="Q8" s="21">
        <v>-1</v>
      </c>
      <c r="R8" s="20">
        <v>1</v>
      </c>
      <c r="S8" s="22">
        <v>-1</v>
      </c>
      <c r="T8" s="22">
        <v>-1</v>
      </c>
      <c r="U8" s="22">
        <v>-1</v>
      </c>
    </row>
    <row r="9" spans="1:21" ht="15.75" thickBot="1">
      <c r="A9" s="17">
        <v>7</v>
      </c>
      <c r="B9" s="18">
        <v>2</v>
      </c>
      <c r="C9" s="18">
        <v>2</v>
      </c>
      <c r="D9" s="18">
        <v>1</v>
      </c>
      <c r="E9" s="18">
        <v>0.5</v>
      </c>
      <c r="F9" s="18">
        <v>2</v>
      </c>
      <c r="G9" s="16"/>
      <c r="H9" s="18">
        <v>0</v>
      </c>
      <c r="I9" s="18">
        <v>0</v>
      </c>
      <c r="J9" s="18">
        <v>4</v>
      </c>
      <c r="K9" s="18">
        <v>4</v>
      </c>
      <c r="L9" s="18">
        <v>0</v>
      </c>
      <c r="M9" s="18">
        <v>0</v>
      </c>
      <c r="N9" s="18">
        <v>4</v>
      </c>
      <c r="O9" s="18">
        <v>4</v>
      </c>
      <c r="P9" s="7"/>
      <c r="Q9" s="19">
        <v>1</v>
      </c>
      <c r="R9" s="22">
        <v>-1</v>
      </c>
      <c r="S9" s="22">
        <v>-1</v>
      </c>
      <c r="T9" s="22">
        <v>-1</v>
      </c>
      <c r="U9" s="22">
        <v>-1</v>
      </c>
    </row>
    <row r="10" spans="1:21" ht="15.75" thickBot="1">
      <c r="A10" s="17">
        <v>8</v>
      </c>
      <c r="B10" s="18">
        <v>2</v>
      </c>
      <c r="C10" s="18">
        <v>2</v>
      </c>
      <c r="D10" s="18">
        <v>2</v>
      </c>
      <c r="E10" s="18">
        <v>0.21</v>
      </c>
      <c r="F10" s="18">
        <v>1</v>
      </c>
      <c r="G10" s="16"/>
      <c r="H10" s="18">
        <v>0</v>
      </c>
      <c r="I10" s="18">
        <v>0</v>
      </c>
      <c r="J10" s="18">
        <v>2</v>
      </c>
      <c r="K10" s="18">
        <v>2</v>
      </c>
      <c r="L10" s="18">
        <v>0</v>
      </c>
      <c r="M10" s="18">
        <v>0</v>
      </c>
      <c r="N10" s="18">
        <v>2</v>
      </c>
      <c r="O10" s="18">
        <v>2</v>
      </c>
      <c r="P10" s="7"/>
      <c r="Q10" s="21">
        <v>-1</v>
      </c>
      <c r="R10" s="22">
        <v>-1</v>
      </c>
      <c r="S10" s="20">
        <v>1</v>
      </c>
      <c r="T10" s="20">
        <v>1</v>
      </c>
      <c r="U10" s="22">
        <v>-1</v>
      </c>
    </row>
    <row r="11" spans="1:21" ht="15.75" thickBot="1">
      <c r="A11" s="17">
        <v>9</v>
      </c>
      <c r="B11" s="18">
        <v>3</v>
      </c>
      <c r="C11" s="18">
        <v>1</v>
      </c>
      <c r="D11" s="18">
        <v>1</v>
      </c>
      <c r="E11" s="18">
        <v>0.39</v>
      </c>
      <c r="F11" s="18">
        <v>1</v>
      </c>
      <c r="G11" s="16"/>
      <c r="H11" s="18">
        <v>2</v>
      </c>
      <c r="I11" s="18">
        <v>0</v>
      </c>
      <c r="J11" s="18">
        <v>0</v>
      </c>
      <c r="K11" s="18">
        <v>2</v>
      </c>
      <c r="L11" s="18">
        <v>2</v>
      </c>
      <c r="M11" s="18">
        <v>0</v>
      </c>
      <c r="N11" s="18">
        <v>0</v>
      </c>
      <c r="O11" s="18">
        <v>2</v>
      </c>
      <c r="P11" s="7"/>
      <c r="Q11" s="23">
        <v>1</v>
      </c>
      <c r="R11" s="1">
        <v>1</v>
      </c>
      <c r="S11" s="1">
        <v>1</v>
      </c>
      <c r="T11" s="1">
        <v>1</v>
      </c>
      <c r="U11" s="1">
        <v>1</v>
      </c>
    </row>
    <row r="12" spans="1:21" ht="15.75" thickBot="1">
      <c r="A12" s="17">
        <v>10</v>
      </c>
      <c r="B12" s="18">
        <v>3</v>
      </c>
      <c r="C12" s="18">
        <v>1</v>
      </c>
      <c r="D12" s="18">
        <v>2</v>
      </c>
      <c r="E12" s="18">
        <v>0.47</v>
      </c>
      <c r="F12" s="18">
        <v>2</v>
      </c>
      <c r="G12" s="16"/>
      <c r="H12" s="18">
        <v>4</v>
      </c>
      <c r="I12" s="18">
        <v>0</v>
      </c>
      <c r="J12" s="18">
        <v>0</v>
      </c>
      <c r="K12" s="18">
        <v>4</v>
      </c>
      <c r="L12" s="18">
        <v>4</v>
      </c>
      <c r="M12" s="18">
        <v>0</v>
      </c>
      <c r="N12" s="18">
        <v>0</v>
      </c>
      <c r="O12" s="18">
        <v>4</v>
      </c>
      <c r="P12" s="7"/>
      <c r="Q12" s="24">
        <v>-1</v>
      </c>
      <c r="R12" s="1">
        <v>1</v>
      </c>
      <c r="S12" s="25">
        <v>-1</v>
      </c>
      <c r="T12" s="25">
        <v>-1</v>
      </c>
      <c r="U12" s="1">
        <v>1</v>
      </c>
    </row>
    <row r="13" spans="1:21" ht="15.75" thickBot="1">
      <c r="A13" s="17">
        <v>11</v>
      </c>
      <c r="B13" s="18">
        <v>3</v>
      </c>
      <c r="C13" s="18">
        <v>2</v>
      </c>
      <c r="D13" s="18">
        <v>1</v>
      </c>
      <c r="E13" s="18">
        <v>0.44</v>
      </c>
      <c r="F13" s="18">
        <v>1</v>
      </c>
      <c r="G13" s="16"/>
      <c r="H13" s="18">
        <v>0</v>
      </c>
      <c r="I13" s="18">
        <v>2</v>
      </c>
      <c r="J13" s="18">
        <v>2</v>
      </c>
      <c r="K13" s="18">
        <v>0</v>
      </c>
      <c r="L13" s="18">
        <v>0</v>
      </c>
      <c r="M13" s="18">
        <v>2</v>
      </c>
      <c r="N13" s="18">
        <v>2</v>
      </c>
      <c r="O13" s="18">
        <v>0</v>
      </c>
      <c r="P13" s="7"/>
      <c r="Q13" s="23">
        <v>1</v>
      </c>
      <c r="R13" s="25">
        <v>-1</v>
      </c>
      <c r="S13" s="25">
        <v>-1</v>
      </c>
      <c r="T13" s="25">
        <v>-1</v>
      </c>
      <c r="U13" s="1">
        <v>1</v>
      </c>
    </row>
    <row r="14" spans="1:21" ht="15.75" thickBot="1">
      <c r="A14" s="17">
        <v>12</v>
      </c>
      <c r="B14" s="18">
        <v>3</v>
      </c>
      <c r="C14" s="18">
        <v>2</v>
      </c>
      <c r="D14" s="18">
        <v>2</v>
      </c>
      <c r="E14" s="18">
        <v>0.43</v>
      </c>
      <c r="F14" s="18">
        <v>1</v>
      </c>
      <c r="G14" s="16"/>
      <c r="H14" s="18">
        <v>0</v>
      </c>
      <c r="I14" s="18">
        <v>2</v>
      </c>
      <c r="J14" s="18">
        <v>2</v>
      </c>
      <c r="K14" s="18">
        <v>0</v>
      </c>
      <c r="L14" s="18">
        <v>0</v>
      </c>
      <c r="M14" s="18">
        <v>2</v>
      </c>
      <c r="N14" s="18">
        <v>2</v>
      </c>
      <c r="O14" s="18">
        <v>0</v>
      </c>
      <c r="P14" s="7"/>
      <c r="Q14" s="24">
        <v>-1</v>
      </c>
      <c r="R14" s="25">
        <v>-1</v>
      </c>
      <c r="S14" s="1">
        <v>1</v>
      </c>
      <c r="T14" s="1">
        <v>1</v>
      </c>
      <c r="U14" s="1">
        <v>1</v>
      </c>
    </row>
    <row r="15" spans="1:21" ht="15.75" thickBot="1">
      <c r="A15" s="17">
        <v>13</v>
      </c>
      <c r="B15" s="18">
        <v>4</v>
      </c>
      <c r="C15" s="18">
        <v>1</v>
      </c>
      <c r="D15" s="18">
        <v>1</v>
      </c>
      <c r="E15" s="18">
        <v>0.64</v>
      </c>
      <c r="F15" s="18">
        <v>1</v>
      </c>
      <c r="G15" s="16"/>
      <c r="H15" s="18">
        <v>2</v>
      </c>
      <c r="I15" s="18">
        <v>2</v>
      </c>
      <c r="J15" s="18">
        <v>2</v>
      </c>
      <c r="K15" s="18">
        <v>2</v>
      </c>
      <c r="L15" s="18">
        <v>0</v>
      </c>
      <c r="M15" s="18">
        <v>0</v>
      </c>
      <c r="N15" s="18">
        <v>0</v>
      </c>
      <c r="O15" s="18">
        <v>0</v>
      </c>
      <c r="P15" s="7"/>
      <c r="Q15" s="23">
        <v>1</v>
      </c>
      <c r="R15" s="1">
        <v>1</v>
      </c>
      <c r="S15" s="1">
        <v>1</v>
      </c>
      <c r="T15" s="1">
        <v>1</v>
      </c>
      <c r="U15" s="25">
        <v>-1</v>
      </c>
    </row>
    <row r="16" spans="1:21" ht="15.75" thickBot="1">
      <c r="A16" s="17">
        <v>14</v>
      </c>
      <c r="B16" s="18">
        <v>4</v>
      </c>
      <c r="C16" s="18">
        <v>1</v>
      </c>
      <c r="D16" s="18">
        <v>2</v>
      </c>
      <c r="E16" s="18">
        <v>0.55000000000000004</v>
      </c>
      <c r="F16" s="18">
        <v>1</v>
      </c>
      <c r="G16" s="16"/>
      <c r="H16" s="18">
        <v>2</v>
      </c>
      <c r="I16" s="18">
        <v>2</v>
      </c>
      <c r="J16" s="18">
        <v>2</v>
      </c>
      <c r="K16" s="18">
        <v>2</v>
      </c>
      <c r="L16" s="18">
        <v>0</v>
      </c>
      <c r="M16" s="18">
        <v>0</v>
      </c>
      <c r="N16" s="18">
        <v>0</v>
      </c>
      <c r="O16" s="18">
        <v>0</v>
      </c>
      <c r="P16" s="7"/>
      <c r="Q16" s="24">
        <v>-1</v>
      </c>
      <c r="R16" s="1">
        <v>1</v>
      </c>
      <c r="S16" s="25">
        <v>-1</v>
      </c>
      <c r="T16" s="25">
        <v>-1</v>
      </c>
      <c r="U16" s="25">
        <v>-1</v>
      </c>
    </row>
    <row r="17" spans="1:21" ht="15.75" thickBot="1">
      <c r="A17" s="17">
        <v>15</v>
      </c>
      <c r="B17" s="18">
        <v>4</v>
      </c>
      <c r="C17" s="18">
        <v>2</v>
      </c>
      <c r="D17" s="18">
        <v>1</v>
      </c>
      <c r="E17" s="18">
        <v>0.47</v>
      </c>
      <c r="F17" s="18">
        <v>2</v>
      </c>
      <c r="G17" s="16"/>
      <c r="H17" s="18">
        <v>0</v>
      </c>
      <c r="I17" s="18">
        <v>0</v>
      </c>
      <c r="J17" s="18">
        <v>0</v>
      </c>
      <c r="K17" s="18">
        <v>0</v>
      </c>
      <c r="L17" s="18">
        <v>4</v>
      </c>
      <c r="M17" s="18">
        <v>4</v>
      </c>
      <c r="N17" s="18">
        <v>4</v>
      </c>
      <c r="O17" s="18">
        <v>4</v>
      </c>
      <c r="P17" s="7"/>
      <c r="Q17" s="23">
        <v>1</v>
      </c>
      <c r="R17" s="25">
        <v>-1</v>
      </c>
      <c r="S17" s="25">
        <v>-1</v>
      </c>
      <c r="T17" s="25">
        <v>-1</v>
      </c>
      <c r="U17" s="25">
        <v>-1</v>
      </c>
    </row>
    <row r="18" spans="1:21" ht="15.75" thickBot="1">
      <c r="A18" s="17">
        <v>16</v>
      </c>
      <c r="B18" s="18">
        <v>4</v>
      </c>
      <c r="C18" s="18">
        <v>2</v>
      </c>
      <c r="D18" s="18">
        <v>2</v>
      </c>
      <c r="E18" s="18">
        <v>0.5</v>
      </c>
      <c r="F18" s="18">
        <v>2</v>
      </c>
      <c r="G18" s="16"/>
      <c r="H18" s="18">
        <v>0</v>
      </c>
      <c r="I18" s="18">
        <v>0</v>
      </c>
      <c r="J18" s="18">
        <v>0</v>
      </c>
      <c r="K18" s="18">
        <v>0</v>
      </c>
      <c r="L18" s="18">
        <v>4</v>
      </c>
      <c r="M18" s="18">
        <v>4</v>
      </c>
      <c r="N18" s="18">
        <v>4</v>
      </c>
      <c r="O18" s="18">
        <v>4</v>
      </c>
      <c r="P18" s="7"/>
      <c r="Q18" s="24">
        <v>-1</v>
      </c>
      <c r="R18" s="25">
        <v>-1</v>
      </c>
      <c r="S18" s="1">
        <v>1</v>
      </c>
      <c r="T18" s="1">
        <v>1</v>
      </c>
      <c r="U18" s="25">
        <v>-1</v>
      </c>
    </row>
    <row r="19" spans="1:21" ht="17.25" customHeight="1">
      <c r="A19" s="16"/>
      <c r="B19" s="16"/>
      <c r="C19" s="16"/>
      <c r="D19" s="16"/>
      <c r="E19" s="26" t="s">
        <v>11</v>
      </c>
      <c r="F19" s="26">
        <f>SUMPRODUCT(E3:E18,F3:F18)/SUM(F3:F18)</f>
        <v>0.47375000000000006</v>
      </c>
      <c r="G19" s="26"/>
      <c r="H19" s="27">
        <f>SUMPRODUCT($E$3:$E$18,H3:H18)/SUM(H3:H18)</f>
        <v>0.48818181818181811</v>
      </c>
      <c r="I19" s="27">
        <f t="shared" ref="I19:J19" si="0">SUMPRODUCT($E$3:$E$18,I3:I18)/SUM(I3:I18)</f>
        <v>0.48636363636363633</v>
      </c>
      <c r="J19" s="27">
        <f t="shared" si="0"/>
        <v>0.48099999999999998</v>
      </c>
      <c r="K19" s="27">
        <f t="shared" ref="K19:O19" si="1">SUMPRODUCT($E$3:$E$18,K3:K18)/SUM(K3:K18)</f>
        <v>0.47583333333333327</v>
      </c>
      <c r="L19" s="27">
        <f t="shared" si="1"/>
        <v>0.47076923076923072</v>
      </c>
      <c r="M19" s="27">
        <f t="shared" si="1"/>
        <v>0.46923076923076923</v>
      </c>
      <c r="N19" s="27">
        <f t="shared" si="1"/>
        <v>0.46333333333333337</v>
      </c>
      <c r="O19" s="27">
        <f t="shared" si="1"/>
        <v>0.46142857142857135</v>
      </c>
      <c r="P19" s="7"/>
      <c r="Q19" s="7"/>
      <c r="R19" s="7"/>
      <c r="S19" s="7"/>
      <c r="T19" s="7"/>
      <c r="U19" s="7"/>
    </row>
    <row r="20" spans="1:21" ht="15.75">
      <c r="A20" s="7"/>
      <c r="B20" s="7"/>
      <c r="C20" s="16"/>
      <c r="D20" s="16"/>
      <c r="E20" s="26" t="s">
        <v>12</v>
      </c>
      <c r="F20" s="26"/>
      <c r="G20" s="26"/>
      <c r="H20" s="28">
        <f>(H19-$F$19)^2</f>
        <v>2.0827737603305394E-4</v>
      </c>
      <c r="I20" s="28">
        <f t="shared" ref="I20:J20" si="2">(I19-$F$19)^2</f>
        <v>1.5910382231404727E-4</v>
      </c>
      <c r="J20" s="28">
        <f t="shared" si="2"/>
        <v>5.2562499999998886E-5</v>
      </c>
      <c r="K20" s="28">
        <f t="shared" ref="K20:O20" si="3">(K19-$F$19)^2</f>
        <v>4.340277777777284E-6</v>
      </c>
      <c r="L20" s="28">
        <f t="shared" si="3"/>
        <v>8.8849852071012559E-6</v>
      </c>
      <c r="M20" s="28">
        <f t="shared" si="3"/>
        <v>2.0423446745562687E-5</v>
      </c>
      <c r="N20" s="28">
        <f t="shared" si="3"/>
        <v>1.0850694444444483E-4</v>
      </c>
      <c r="O20" s="28">
        <f t="shared" si="3"/>
        <v>1.5181760204081962E-4</v>
      </c>
      <c r="P20" s="7"/>
      <c r="Q20" s="7"/>
      <c r="R20" s="7"/>
      <c r="S20" s="7"/>
      <c r="T20" s="7"/>
      <c r="U20" s="7"/>
    </row>
    <row r="21" spans="1:21" ht="15.75">
      <c r="A21" s="7"/>
      <c r="B21" s="7"/>
      <c r="C21" s="16"/>
      <c r="D21" s="16"/>
      <c r="E21" s="26"/>
      <c r="F21" s="26"/>
      <c r="G21" s="26" t="s">
        <v>13</v>
      </c>
      <c r="H21" s="28">
        <f>SUM(H3:H18)</f>
        <v>22</v>
      </c>
      <c r="I21" s="28">
        <f t="shared" ref="I21:J21" si="4">SUM(I3:I18)</f>
        <v>22</v>
      </c>
      <c r="J21" s="28">
        <f t="shared" si="4"/>
        <v>20</v>
      </c>
      <c r="K21" s="28">
        <f t="shared" ref="K21:O21" si="5">SUM(K3:K18)</f>
        <v>24</v>
      </c>
      <c r="L21" s="28">
        <f t="shared" si="5"/>
        <v>26</v>
      </c>
      <c r="M21" s="28">
        <f t="shared" si="5"/>
        <v>26</v>
      </c>
      <c r="N21" s="28">
        <f t="shared" si="5"/>
        <v>24</v>
      </c>
      <c r="O21" s="28">
        <f t="shared" si="5"/>
        <v>28</v>
      </c>
      <c r="P21" s="7"/>
      <c r="Q21" s="7"/>
      <c r="R21" s="7"/>
      <c r="S21" s="7"/>
      <c r="T21" s="7"/>
      <c r="U21" s="7"/>
    </row>
    <row r="22" spans="1:21" ht="15.75">
      <c r="A22" s="7"/>
      <c r="B22" s="7"/>
      <c r="C22" s="16"/>
      <c r="D22" s="16"/>
      <c r="E22" s="26"/>
      <c r="F22" s="26"/>
      <c r="G22" s="26" t="s">
        <v>14</v>
      </c>
      <c r="H22" s="28">
        <f>AVERAGE(H20:O20)</f>
        <v>8.9239619320350717E-5</v>
      </c>
      <c r="I22" s="2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5.75">
      <c r="A23" s="7"/>
      <c r="B23" s="7"/>
      <c r="C23" s="16"/>
      <c r="D23" s="16"/>
      <c r="E23" s="26"/>
      <c r="F23" s="26"/>
      <c r="G23" s="26" t="s">
        <v>15</v>
      </c>
      <c r="H23" s="28">
        <f>SQRT(H22)</f>
        <v>9.4466723940417625E-3</v>
      </c>
      <c r="I23" s="2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7"/>
      <c r="B24" s="7"/>
      <c r="C24" s="16"/>
      <c r="D24" s="16"/>
      <c r="E24" s="16"/>
      <c r="F24" s="16"/>
      <c r="G24" s="1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/>
      <c r="B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1">
      <c r="A26"/>
      <c r="B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1">
      <c r="A27"/>
      <c r="B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1">
      <c r="A28"/>
      <c r="B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1">
      <c r="A29"/>
      <c r="B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1">
      <c r="A30"/>
      <c r="B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1">
      <c r="A31"/>
      <c r="B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1">
      <c r="A32"/>
      <c r="B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>
      <c r="A33"/>
      <c r="B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>
      <c r="A34"/>
      <c r="B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>
      <c r="A35"/>
      <c r="B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>
      <c r="A36"/>
      <c r="B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>
      <c r="A37" s="30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>
      <c r="A38" s="30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 s="30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8:20"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8:20"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8:20"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8:20"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8:20"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8:20"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8:20"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8:20"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8:20"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8:20"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8:20"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8:20"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8:20"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8:20"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8:20"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8:20"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8:20"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8:20"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8:20"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8:20"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8:20"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8:20"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8:20"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8:20"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8:20"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8:20"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8:20"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8:20"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8:20"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8:20"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8:20"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8:20"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8:20"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8:20"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8:20"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8:20"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8:20"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8:20"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8:20"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8:20"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8:20"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8:20"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8:20"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8:20"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8:20"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8:20"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8:20"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8:20"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8:20"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8:20"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8:20"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8:20"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8:20"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8:20"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8:20"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8:20">
      <c r="H104"/>
      <c r="I104"/>
      <c r="J104"/>
      <c r="K104"/>
      <c r="L104"/>
      <c r="M104"/>
      <c r="N104"/>
      <c r="O104"/>
      <c r="P104"/>
      <c r="Q104"/>
      <c r="R104"/>
      <c r="S104"/>
      <c r="T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7"/>
  <sheetViews>
    <sheetView workbookViewId="0">
      <selection activeCell="C1" sqref="C1:I17"/>
    </sheetView>
  </sheetViews>
  <sheetFormatPr defaultRowHeight="15"/>
  <cols>
    <col min="1" max="1" width="12" bestFit="1" customWidth="1"/>
  </cols>
  <sheetData>
    <row r="1" spans="3:9"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16</v>
      </c>
    </row>
    <row r="2" spans="3:9">
      <c r="C2" s="4">
        <v>1</v>
      </c>
      <c r="D2" s="1">
        <v>1</v>
      </c>
      <c r="E2" s="1">
        <v>1</v>
      </c>
      <c r="F2" s="1">
        <v>1</v>
      </c>
      <c r="G2" s="1">
        <v>0.57999999999999996</v>
      </c>
      <c r="H2" s="1">
        <v>1</v>
      </c>
      <c r="I2">
        <f>G2*H2</f>
        <v>0.57999999999999996</v>
      </c>
    </row>
    <row r="3" spans="3:9">
      <c r="C3" s="4">
        <v>2</v>
      </c>
      <c r="D3" s="1">
        <v>1</v>
      </c>
      <c r="E3" s="1">
        <v>1</v>
      </c>
      <c r="F3" s="1">
        <v>2</v>
      </c>
      <c r="G3" s="1">
        <v>0.48</v>
      </c>
      <c r="H3" s="1">
        <v>2</v>
      </c>
      <c r="I3">
        <f t="shared" ref="I3:I17" si="0">G3*H3</f>
        <v>0.96</v>
      </c>
    </row>
    <row r="4" spans="3:9">
      <c r="C4" s="4">
        <v>3</v>
      </c>
      <c r="D4" s="1">
        <v>1</v>
      </c>
      <c r="E4" s="1">
        <v>2</v>
      </c>
      <c r="F4" s="1">
        <v>1</v>
      </c>
      <c r="G4" s="1">
        <v>0.42</v>
      </c>
      <c r="H4" s="1">
        <v>2</v>
      </c>
      <c r="I4">
        <f t="shared" si="0"/>
        <v>0.84</v>
      </c>
    </row>
    <row r="5" spans="3:9">
      <c r="C5" s="4">
        <v>4</v>
      </c>
      <c r="D5" s="1">
        <v>1</v>
      </c>
      <c r="E5" s="1">
        <v>2</v>
      </c>
      <c r="F5" s="1">
        <v>2</v>
      </c>
      <c r="G5" s="1">
        <v>0.56999999999999995</v>
      </c>
      <c r="H5" s="1">
        <v>2</v>
      </c>
      <c r="I5">
        <f t="shared" si="0"/>
        <v>1.1399999999999999</v>
      </c>
    </row>
    <row r="6" spans="3:9">
      <c r="C6" s="4">
        <v>5</v>
      </c>
      <c r="D6" s="1">
        <v>2</v>
      </c>
      <c r="E6" s="1">
        <v>1</v>
      </c>
      <c r="F6" s="1">
        <v>1</v>
      </c>
      <c r="G6" s="1">
        <v>0.39</v>
      </c>
      <c r="H6" s="1">
        <v>1</v>
      </c>
      <c r="I6">
        <f t="shared" si="0"/>
        <v>0.39</v>
      </c>
    </row>
    <row r="7" spans="3:9">
      <c r="C7" s="4">
        <v>6</v>
      </c>
      <c r="D7" s="1">
        <v>2</v>
      </c>
      <c r="E7" s="1">
        <v>1</v>
      </c>
      <c r="F7" s="1">
        <v>2</v>
      </c>
      <c r="G7" s="1">
        <v>0.46</v>
      </c>
      <c r="H7" s="1">
        <v>2</v>
      </c>
      <c r="I7">
        <f t="shared" si="0"/>
        <v>0.92</v>
      </c>
    </row>
    <row r="8" spans="3:9">
      <c r="C8" s="4">
        <v>7</v>
      </c>
      <c r="D8" s="1">
        <v>2</v>
      </c>
      <c r="E8" s="1">
        <v>2</v>
      </c>
      <c r="F8" s="1">
        <v>1</v>
      </c>
      <c r="G8" s="1">
        <v>0.5</v>
      </c>
      <c r="H8" s="1">
        <v>2</v>
      </c>
      <c r="I8">
        <f t="shared" si="0"/>
        <v>1</v>
      </c>
    </row>
    <row r="9" spans="3:9">
      <c r="C9" s="4">
        <v>8</v>
      </c>
      <c r="D9" s="1">
        <v>2</v>
      </c>
      <c r="E9" s="1">
        <v>2</v>
      </c>
      <c r="F9" s="1">
        <v>2</v>
      </c>
      <c r="G9" s="1">
        <v>0.21</v>
      </c>
      <c r="H9" s="1">
        <v>1</v>
      </c>
      <c r="I9">
        <f t="shared" si="0"/>
        <v>0.21</v>
      </c>
    </row>
    <row r="10" spans="3:9">
      <c r="C10" s="4">
        <v>9</v>
      </c>
      <c r="D10" s="1">
        <v>3</v>
      </c>
      <c r="E10" s="1">
        <v>1</v>
      </c>
      <c r="F10" s="1">
        <v>1</v>
      </c>
      <c r="G10" s="1">
        <v>0.39</v>
      </c>
      <c r="H10" s="1">
        <v>1</v>
      </c>
      <c r="I10">
        <f t="shared" si="0"/>
        <v>0.39</v>
      </c>
    </row>
    <row r="11" spans="3:9">
      <c r="C11" s="4">
        <v>10</v>
      </c>
      <c r="D11" s="1">
        <v>3</v>
      </c>
      <c r="E11" s="1">
        <v>1</v>
      </c>
      <c r="F11" s="1">
        <v>2</v>
      </c>
      <c r="G11" s="1">
        <v>0.47</v>
      </c>
      <c r="H11" s="1">
        <v>2</v>
      </c>
      <c r="I11">
        <f t="shared" si="0"/>
        <v>0.94</v>
      </c>
    </row>
    <row r="12" spans="3:9">
      <c r="C12" s="4">
        <v>11</v>
      </c>
      <c r="D12" s="1">
        <v>3</v>
      </c>
      <c r="E12" s="1">
        <v>2</v>
      </c>
      <c r="F12" s="1">
        <v>1</v>
      </c>
      <c r="G12" s="1">
        <v>0.44</v>
      </c>
      <c r="H12" s="1">
        <v>1</v>
      </c>
      <c r="I12">
        <f t="shared" si="0"/>
        <v>0.44</v>
      </c>
    </row>
    <row r="13" spans="3:9">
      <c r="C13" s="4">
        <v>12</v>
      </c>
      <c r="D13" s="1">
        <v>3</v>
      </c>
      <c r="E13" s="1">
        <v>2</v>
      </c>
      <c r="F13" s="1">
        <v>2</v>
      </c>
      <c r="G13" s="1">
        <v>0.43</v>
      </c>
      <c r="H13" s="1">
        <v>1</v>
      </c>
      <c r="I13">
        <f t="shared" si="0"/>
        <v>0.43</v>
      </c>
    </row>
    <row r="14" spans="3:9">
      <c r="C14" s="4">
        <v>13</v>
      </c>
      <c r="D14" s="1">
        <v>4</v>
      </c>
      <c r="E14" s="1">
        <v>1</v>
      </c>
      <c r="F14" s="1">
        <v>1</v>
      </c>
      <c r="G14" s="1">
        <v>0.64</v>
      </c>
      <c r="H14" s="1">
        <v>1</v>
      </c>
      <c r="I14">
        <f t="shared" si="0"/>
        <v>0.64</v>
      </c>
    </row>
    <row r="15" spans="3:9">
      <c r="C15" s="4">
        <v>14</v>
      </c>
      <c r="D15" s="1">
        <v>4</v>
      </c>
      <c r="E15" s="1">
        <v>1</v>
      </c>
      <c r="F15" s="1">
        <v>2</v>
      </c>
      <c r="G15" s="1">
        <v>0.55000000000000004</v>
      </c>
      <c r="H15" s="1">
        <v>1</v>
      </c>
      <c r="I15">
        <f t="shared" si="0"/>
        <v>0.55000000000000004</v>
      </c>
    </row>
    <row r="16" spans="3:9">
      <c r="C16" s="4">
        <v>15</v>
      </c>
      <c r="D16" s="1">
        <v>4</v>
      </c>
      <c r="E16" s="1">
        <v>2</v>
      </c>
      <c r="F16" s="1">
        <v>1</v>
      </c>
      <c r="G16" s="1">
        <v>0.47</v>
      </c>
      <c r="H16" s="1">
        <v>2</v>
      </c>
      <c r="I16">
        <f t="shared" si="0"/>
        <v>0.94</v>
      </c>
    </row>
    <row r="17" spans="3:9">
      <c r="C17" s="4">
        <v>16</v>
      </c>
      <c r="D17" s="1">
        <v>4</v>
      </c>
      <c r="E17" s="1">
        <v>2</v>
      </c>
      <c r="F17" s="1">
        <v>2</v>
      </c>
      <c r="G17" s="1">
        <v>0.5</v>
      </c>
      <c r="H17" s="1">
        <v>2</v>
      </c>
      <c r="I1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Q26"/>
  <sheetViews>
    <sheetView topLeftCell="C1" workbookViewId="0">
      <selection activeCell="H26" sqref="H26"/>
    </sheetView>
  </sheetViews>
  <sheetFormatPr defaultRowHeight="15"/>
  <cols>
    <col min="7" max="7" width="13.5703125" customWidth="1"/>
    <col min="8" max="8" width="9.7109375" customWidth="1"/>
    <col min="9" max="9" width="10.42578125" customWidth="1"/>
    <col min="10" max="10" width="10.28515625" customWidth="1"/>
    <col min="11" max="11" width="12.28515625" customWidth="1"/>
  </cols>
  <sheetData>
    <row r="1" spans="3:17"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3"/>
      <c r="J1" s="10" t="s">
        <v>17</v>
      </c>
      <c r="K1" s="10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</row>
    <row r="2" spans="3:17">
      <c r="C2" s="11">
        <v>1</v>
      </c>
      <c r="D2" s="12">
        <v>1</v>
      </c>
      <c r="E2" s="12">
        <v>1</v>
      </c>
      <c r="F2" s="12">
        <v>1</v>
      </c>
      <c r="G2" s="12">
        <v>0.57999999999999996</v>
      </c>
      <c r="H2" s="12">
        <v>1</v>
      </c>
      <c r="I2" s="12"/>
      <c r="J2" s="12">
        <v>0</v>
      </c>
      <c r="K2" s="12">
        <v>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3:17">
      <c r="C3" s="11">
        <v>2</v>
      </c>
      <c r="D3" s="12">
        <v>1</v>
      </c>
      <c r="E3" s="12">
        <v>1</v>
      </c>
      <c r="F3" s="12">
        <v>2</v>
      </c>
      <c r="G3" s="12">
        <v>0.48</v>
      </c>
      <c r="H3" s="12">
        <v>2</v>
      </c>
      <c r="I3" s="12"/>
      <c r="J3" s="12">
        <v>0</v>
      </c>
      <c r="K3" s="12">
        <v>4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</row>
    <row r="4" spans="3:17">
      <c r="C4" s="11">
        <v>3</v>
      </c>
      <c r="D4" s="12">
        <v>1</v>
      </c>
      <c r="E4" s="12">
        <v>2</v>
      </c>
      <c r="F4" s="12">
        <v>1</v>
      </c>
      <c r="G4" s="12">
        <v>0.42</v>
      </c>
      <c r="H4" s="12">
        <v>2</v>
      </c>
      <c r="I4" s="12"/>
      <c r="J4" s="12">
        <v>4</v>
      </c>
      <c r="K4" s="12">
        <v>0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</row>
    <row r="5" spans="3:17">
      <c r="C5" s="11">
        <v>4</v>
      </c>
      <c r="D5" s="12">
        <v>1</v>
      </c>
      <c r="E5" s="12">
        <v>2</v>
      </c>
      <c r="F5" s="12">
        <v>2</v>
      </c>
      <c r="G5" s="12">
        <v>0.56999999999999995</v>
      </c>
      <c r="H5" s="12">
        <v>2</v>
      </c>
      <c r="I5" s="12"/>
      <c r="J5" s="12">
        <v>4</v>
      </c>
      <c r="K5" s="12">
        <v>0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</row>
    <row r="6" spans="3:17">
      <c r="C6" s="11">
        <v>5</v>
      </c>
      <c r="D6" s="12">
        <v>2</v>
      </c>
      <c r="E6" s="12">
        <v>1</v>
      </c>
      <c r="F6" s="12">
        <v>1</v>
      </c>
      <c r="G6" s="12">
        <v>0.39</v>
      </c>
      <c r="H6" s="12">
        <v>1</v>
      </c>
      <c r="I6" s="12"/>
      <c r="J6" s="12">
        <v>1</v>
      </c>
      <c r="K6" s="12">
        <v>1</v>
      </c>
      <c r="L6">
        <v>0</v>
      </c>
      <c r="M6">
        <v>2</v>
      </c>
      <c r="N6">
        <v>1</v>
      </c>
      <c r="O6">
        <v>1</v>
      </c>
      <c r="P6">
        <v>1</v>
      </c>
      <c r="Q6">
        <v>1</v>
      </c>
    </row>
    <row r="7" spans="3:17">
      <c r="C7" s="11">
        <v>6</v>
      </c>
      <c r="D7" s="12">
        <v>2</v>
      </c>
      <c r="E7" s="12">
        <v>1</v>
      </c>
      <c r="F7" s="12">
        <v>2</v>
      </c>
      <c r="G7" s="12">
        <v>0.46</v>
      </c>
      <c r="H7" s="12">
        <v>2</v>
      </c>
      <c r="I7" s="12"/>
      <c r="J7" s="12">
        <v>2</v>
      </c>
      <c r="K7" s="12">
        <v>2</v>
      </c>
      <c r="L7">
        <v>0</v>
      </c>
      <c r="M7">
        <v>4</v>
      </c>
      <c r="N7">
        <v>2</v>
      </c>
      <c r="O7">
        <v>2</v>
      </c>
      <c r="P7">
        <v>2</v>
      </c>
      <c r="Q7">
        <v>2</v>
      </c>
    </row>
    <row r="8" spans="3:17">
      <c r="C8" s="11">
        <v>7</v>
      </c>
      <c r="D8" s="12">
        <v>2</v>
      </c>
      <c r="E8" s="12">
        <v>2</v>
      </c>
      <c r="F8" s="12">
        <v>1</v>
      </c>
      <c r="G8" s="12">
        <v>0.5</v>
      </c>
      <c r="H8" s="12">
        <v>2</v>
      </c>
      <c r="I8" s="12"/>
      <c r="J8" s="12">
        <v>2</v>
      </c>
      <c r="K8" s="12">
        <v>2</v>
      </c>
      <c r="L8">
        <v>4</v>
      </c>
      <c r="M8">
        <v>0</v>
      </c>
      <c r="N8">
        <v>2</v>
      </c>
      <c r="O8">
        <v>2</v>
      </c>
      <c r="P8">
        <v>2</v>
      </c>
      <c r="Q8">
        <v>2</v>
      </c>
    </row>
    <row r="9" spans="3:17">
      <c r="C9" s="11">
        <v>8</v>
      </c>
      <c r="D9" s="12">
        <v>2</v>
      </c>
      <c r="E9" s="12">
        <v>2</v>
      </c>
      <c r="F9" s="12">
        <v>2</v>
      </c>
      <c r="G9" s="12">
        <v>0.21</v>
      </c>
      <c r="H9" s="12">
        <v>1</v>
      </c>
      <c r="I9" s="12"/>
      <c r="J9" s="12">
        <v>1</v>
      </c>
      <c r="K9" s="12">
        <v>1</v>
      </c>
      <c r="L9">
        <v>2</v>
      </c>
      <c r="M9">
        <v>0</v>
      </c>
      <c r="N9">
        <v>1</v>
      </c>
      <c r="O9">
        <v>1</v>
      </c>
      <c r="P9">
        <v>1</v>
      </c>
      <c r="Q9">
        <v>1</v>
      </c>
    </row>
    <row r="10" spans="3:17">
      <c r="C10" s="11">
        <v>9</v>
      </c>
      <c r="D10" s="12">
        <v>3</v>
      </c>
      <c r="E10" s="12">
        <v>1</v>
      </c>
      <c r="F10" s="12">
        <v>1</v>
      </c>
      <c r="G10" s="12">
        <v>0.39</v>
      </c>
      <c r="H10" s="12">
        <v>1</v>
      </c>
      <c r="I10" s="12"/>
      <c r="J10" s="12">
        <v>1</v>
      </c>
      <c r="K10" s="12">
        <v>1</v>
      </c>
      <c r="L10">
        <v>1</v>
      </c>
      <c r="M10">
        <v>1</v>
      </c>
      <c r="N10">
        <v>0</v>
      </c>
      <c r="O10">
        <v>2</v>
      </c>
      <c r="P10">
        <v>1</v>
      </c>
      <c r="Q10">
        <v>1</v>
      </c>
    </row>
    <row r="11" spans="3:17">
      <c r="C11" s="11">
        <v>10</v>
      </c>
      <c r="D11" s="12">
        <v>3</v>
      </c>
      <c r="E11" s="12">
        <v>1</v>
      </c>
      <c r="F11" s="12">
        <v>2</v>
      </c>
      <c r="G11" s="12">
        <v>0.47</v>
      </c>
      <c r="H11" s="12">
        <v>2</v>
      </c>
      <c r="I11" s="12"/>
      <c r="J11" s="12">
        <v>2</v>
      </c>
      <c r="K11" s="12">
        <v>2</v>
      </c>
      <c r="L11">
        <v>2</v>
      </c>
      <c r="M11">
        <v>2</v>
      </c>
      <c r="N11">
        <v>0</v>
      </c>
      <c r="O11">
        <v>4</v>
      </c>
      <c r="P11">
        <v>2</v>
      </c>
      <c r="Q11">
        <v>2</v>
      </c>
    </row>
    <row r="12" spans="3:17">
      <c r="C12" s="11">
        <v>11</v>
      </c>
      <c r="D12" s="12">
        <v>3</v>
      </c>
      <c r="E12" s="12">
        <v>2</v>
      </c>
      <c r="F12" s="12">
        <v>1</v>
      </c>
      <c r="G12" s="12">
        <v>0.44</v>
      </c>
      <c r="H12" s="12">
        <v>1</v>
      </c>
      <c r="I12" s="12"/>
      <c r="J12" s="12">
        <v>1</v>
      </c>
      <c r="K12" s="12">
        <v>1</v>
      </c>
      <c r="L12">
        <v>1</v>
      </c>
      <c r="M12">
        <v>1</v>
      </c>
      <c r="N12">
        <v>2</v>
      </c>
      <c r="O12">
        <v>0</v>
      </c>
      <c r="P12">
        <v>1</v>
      </c>
      <c r="Q12">
        <v>1</v>
      </c>
    </row>
    <row r="13" spans="3:17">
      <c r="C13" s="11">
        <v>12</v>
      </c>
      <c r="D13" s="12">
        <v>3</v>
      </c>
      <c r="E13" s="12">
        <v>2</v>
      </c>
      <c r="F13" s="12">
        <v>2</v>
      </c>
      <c r="G13" s="12">
        <v>0.43</v>
      </c>
      <c r="H13" s="12">
        <v>1</v>
      </c>
      <c r="I13" s="12"/>
      <c r="J13" s="12">
        <v>1</v>
      </c>
      <c r="K13" s="12">
        <v>1</v>
      </c>
      <c r="L13">
        <v>1</v>
      </c>
      <c r="M13">
        <v>1</v>
      </c>
      <c r="N13">
        <v>2</v>
      </c>
      <c r="O13">
        <v>0</v>
      </c>
      <c r="P13">
        <v>1</v>
      </c>
      <c r="Q13">
        <v>1</v>
      </c>
    </row>
    <row r="14" spans="3:17">
      <c r="C14" s="11">
        <v>13</v>
      </c>
      <c r="D14" s="12">
        <v>4</v>
      </c>
      <c r="E14" s="12">
        <v>1</v>
      </c>
      <c r="F14" s="12">
        <v>1</v>
      </c>
      <c r="G14" s="12">
        <v>0.64</v>
      </c>
      <c r="H14" s="12">
        <v>1</v>
      </c>
      <c r="I14" s="12"/>
      <c r="J14" s="12">
        <v>1</v>
      </c>
      <c r="K14" s="12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2</v>
      </c>
    </row>
    <row r="15" spans="3:17">
      <c r="C15" s="11">
        <v>14</v>
      </c>
      <c r="D15" s="12">
        <v>4</v>
      </c>
      <c r="E15" s="12">
        <v>1</v>
      </c>
      <c r="F15" s="12">
        <v>2</v>
      </c>
      <c r="G15" s="12">
        <v>0.55000000000000004</v>
      </c>
      <c r="H15" s="12">
        <v>1</v>
      </c>
      <c r="I15" s="12"/>
      <c r="J15" s="12">
        <v>1</v>
      </c>
      <c r="K15" s="12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2</v>
      </c>
    </row>
    <row r="16" spans="3:17">
      <c r="C16" s="11">
        <v>15</v>
      </c>
      <c r="D16" s="12">
        <v>4</v>
      </c>
      <c r="E16" s="12">
        <v>2</v>
      </c>
      <c r="F16" s="12">
        <v>1</v>
      </c>
      <c r="G16" s="12">
        <v>0.47</v>
      </c>
      <c r="H16" s="12">
        <v>2</v>
      </c>
      <c r="I16" s="12"/>
      <c r="J16" s="12">
        <v>2</v>
      </c>
      <c r="K16" s="12">
        <v>2</v>
      </c>
      <c r="L16">
        <v>2</v>
      </c>
      <c r="M16">
        <v>2</v>
      </c>
      <c r="N16">
        <v>2</v>
      </c>
      <c r="O16">
        <v>2</v>
      </c>
      <c r="P16">
        <v>4</v>
      </c>
      <c r="Q16">
        <v>0</v>
      </c>
    </row>
    <row r="17" spans="3:17">
      <c r="C17" s="11">
        <v>16</v>
      </c>
      <c r="D17" s="12">
        <v>4</v>
      </c>
      <c r="E17" s="12">
        <v>2</v>
      </c>
      <c r="F17" s="12">
        <v>2</v>
      </c>
      <c r="G17" s="12">
        <v>0.5</v>
      </c>
      <c r="H17" s="12">
        <v>2</v>
      </c>
      <c r="I17" s="12"/>
      <c r="J17" s="12">
        <v>2</v>
      </c>
      <c r="K17" s="12">
        <v>2</v>
      </c>
      <c r="L17">
        <v>2</v>
      </c>
      <c r="M17">
        <v>2</v>
      </c>
      <c r="N17">
        <v>2</v>
      </c>
      <c r="O17">
        <v>2</v>
      </c>
      <c r="P17">
        <v>4</v>
      </c>
      <c r="Q17">
        <v>0</v>
      </c>
    </row>
    <row r="18" spans="3:17" ht="16.5" customHeight="1">
      <c r="C18" s="13" t="s">
        <v>25</v>
      </c>
      <c r="D18" s="12"/>
      <c r="E18" s="12"/>
      <c r="F18" s="12"/>
      <c r="G18" s="12" t="s">
        <v>26</v>
      </c>
      <c r="H18" s="12">
        <f>SUMPRODUCT($G2:$G17,H2:H17)</f>
        <v>11.370000000000001</v>
      </c>
      <c r="I18" s="12"/>
      <c r="J18" s="12">
        <f>SUMPRODUCT($G2:$G17,J2:J17)</f>
        <v>11.809999999999999</v>
      </c>
      <c r="K18" s="12">
        <f>SUMPRODUCT($G2:$G17,K2:K17)</f>
        <v>10.93</v>
      </c>
      <c r="L18" s="12">
        <f t="shared" ref="L18:Q18" si="0">SUMPRODUCT($G2:$G17,L2:L17)</f>
        <v>11.270000000000001</v>
      </c>
      <c r="M18" s="12">
        <f t="shared" si="0"/>
        <v>11.47</v>
      </c>
      <c r="N18" s="12">
        <f t="shared" si="0"/>
        <v>10.91</v>
      </c>
      <c r="O18" s="12">
        <f t="shared" si="0"/>
        <v>11.83</v>
      </c>
      <c r="P18" s="12">
        <f t="shared" si="0"/>
        <v>12.120000000000001</v>
      </c>
      <c r="Q18" s="12">
        <f t="shared" si="0"/>
        <v>10.62</v>
      </c>
    </row>
    <row r="19" spans="3:17">
      <c r="C19" s="7"/>
      <c r="D19" s="7"/>
      <c r="E19" s="7"/>
      <c r="F19" s="7"/>
      <c r="G19" s="14" t="s">
        <v>27</v>
      </c>
      <c r="H19" s="15">
        <f>H18/SUM(H2:H17)</f>
        <v>0.47375000000000006</v>
      </c>
      <c r="I19" s="15"/>
      <c r="J19" s="15">
        <f>J18/SUM(J2:J17)</f>
        <v>0.47239999999999993</v>
      </c>
      <c r="K19" s="15">
        <f>K18/SUM(K2:K17)</f>
        <v>0.47521739130434781</v>
      </c>
      <c r="L19" s="15">
        <f t="shared" ref="L19:Q19" si="1">L18/SUM(L2:L17)</f>
        <v>0.46958333333333341</v>
      </c>
      <c r="M19" s="15">
        <f t="shared" si="1"/>
        <v>0.47791666666666671</v>
      </c>
      <c r="N19" s="15">
        <f t="shared" si="1"/>
        <v>0.47434782608695653</v>
      </c>
      <c r="O19" s="15">
        <f t="shared" si="1"/>
        <v>0.47320000000000001</v>
      </c>
      <c r="P19" s="15">
        <f t="shared" si="1"/>
        <v>0.4661538461538462</v>
      </c>
      <c r="Q19" s="15">
        <f t="shared" si="1"/>
        <v>0.48272727272727267</v>
      </c>
    </row>
    <row r="20" spans="3:17">
      <c r="C20" s="7"/>
      <c r="D20" s="7"/>
      <c r="E20" s="7"/>
      <c r="F20" s="7"/>
    </row>
    <row r="21" spans="3:17">
      <c r="C21" s="7"/>
      <c r="D21" s="7"/>
      <c r="E21" s="7"/>
      <c r="F21" s="7"/>
      <c r="H21" t="s">
        <v>28</v>
      </c>
    </row>
    <row r="22" spans="3:17">
      <c r="C22" s="7"/>
      <c r="D22" s="7"/>
      <c r="E22" s="7"/>
      <c r="F22" s="7"/>
      <c r="G22" t="s">
        <v>29</v>
      </c>
      <c r="H22" t="s">
        <v>30</v>
      </c>
      <c r="J22">
        <f>(J19-$H$19)^2</f>
        <v>1.822500000000348E-6</v>
      </c>
      <c r="K22">
        <f t="shared" ref="K22:Q22" si="2">(K19-$H$19)^2</f>
        <v>2.153237240075402E-6</v>
      </c>
      <c r="L22">
        <f t="shared" si="2"/>
        <v>1.7361111111110989E-5</v>
      </c>
      <c r="M22">
        <f t="shared" si="2"/>
        <v>1.7361111111110989E-5</v>
      </c>
      <c r="N22">
        <f t="shared" si="2"/>
        <v>3.5739603024567953E-7</v>
      </c>
      <c r="O22">
        <f t="shared" si="2"/>
        <v>3.025000000000555E-7</v>
      </c>
      <c r="P22">
        <f t="shared" si="2"/>
        <v>5.7701553254438135E-5</v>
      </c>
      <c r="Q22">
        <f t="shared" si="2"/>
        <v>8.0591425619832633E-5</v>
      </c>
    </row>
    <row r="23" spans="3:17">
      <c r="G23" t="s">
        <v>31</v>
      </c>
      <c r="H23" t="s">
        <v>32</v>
      </c>
      <c r="J23">
        <f>1/2</f>
        <v>0.5</v>
      </c>
      <c r="K23">
        <f t="shared" ref="K23:Q23" si="3">1/2</f>
        <v>0.5</v>
      </c>
      <c r="L23">
        <f t="shared" si="3"/>
        <v>0.5</v>
      </c>
      <c r="M23">
        <f t="shared" si="3"/>
        <v>0.5</v>
      </c>
      <c r="N23">
        <f t="shared" si="3"/>
        <v>0.5</v>
      </c>
      <c r="O23">
        <f t="shared" si="3"/>
        <v>0.5</v>
      </c>
      <c r="P23">
        <f t="shared" si="3"/>
        <v>0.5</v>
      </c>
      <c r="Q23">
        <f t="shared" si="3"/>
        <v>0.5</v>
      </c>
    </row>
    <row r="24" spans="3:17">
      <c r="H24" t="s">
        <v>33</v>
      </c>
      <c r="J24">
        <f>J22*J23</f>
        <v>9.1125000000017402E-7</v>
      </c>
      <c r="K24">
        <f t="shared" ref="K24:Q24" si="4">K22*K23</f>
        <v>1.076618620037701E-6</v>
      </c>
      <c r="L24">
        <f t="shared" si="4"/>
        <v>8.6805555555554946E-6</v>
      </c>
      <c r="M24">
        <f t="shared" si="4"/>
        <v>8.6805555555554946E-6</v>
      </c>
      <c r="N24">
        <f t="shared" si="4"/>
        <v>1.7869801512283977E-7</v>
      </c>
      <c r="O24">
        <f t="shared" si="4"/>
        <v>1.5125000000002775E-7</v>
      </c>
      <c r="P24">
        <f t="shared" si="4"/>
        <v>2.8850776627219067E-5</v>
      </c>
      <c r="Q24">
        <f t="shared" si="4"/>
        <v>4.0295712809916316E-5</v>
      </c>
    </row>
    <row r="25" spans="3:17">
      <c r="G25" s="14" t="s">
        <v>34</v>
      </c>
      <c r="H25">
        <f>SUM(J24:Q24)</f>
        <v>8.88254171834071E-5</v>
      </c>
    </row>
    <row r="26" spans="3:17">
      <c r="G26" s="14" t="s">
        <v>35</v>
      </c>
      <c r="H26">
        <f>SQRT(H25)</f>
        <v>9.4247237192082774E-3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 calculation using BRR</vt:lpstr>
      <vt:lpstr>data</vt:lpstr>
      <vt:lpstr>SE using jackknife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install_its</dc:creator>
  <cp:keywords/>
  <dc:description/>
  <cp:lastModifiedBy>Abbott</cp:lastModifiedBy>
  <cp:revision/>
  <dcterms:created xsi:type="dcterms:W3CDTF">2014-10-04T16:26:48Z</dcterms:created>
  <dcterms:modified xsi:type="dcterms:W3CDTF">2017-07-01T18:05:41Z</dcterms:modified>
  <cp:category/>
  <cp:contentStatus/>
</cp:coreProperties>
</file>