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  <sheet name="Sheet2" sheetId="2" r:id="rId2"/>
    <sheet name="Sheet3" sheetId="3" r:id="rId3"/>
  </sheets>
  <definedNames>
    <definedName name="_xlchart.v1.0" hidden="1">Sheet2!$L$5:$L$13</definedName>
    <definedName name="_xlchart.v1.1" hidden="1">Sheet2!$M$4</definedName>
    <definedName name="_xlchart.v1.2" hidden="1">Sheet2!$M$5:$M$13</definedName>
  </definedNames>
  <calcPr calcId="171026"/>
</workbook>
</file>

<file path=xl/calcChain.xml><?xml version="1.0" encoding="utf-8"?>
<calcChain xmlns="http://schemas.openxmlformats.org/spreadsheetml/2006/main">
  <c r="F61" i="1" l="1"/>
  <c r="F6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2" i="1"/>
  <c r="E60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E13" i="2" l="1"/>
  <c r="E3" i="2"/>
  <c r="E4" i="2"/>
  <c r="E5" i="2"/>
  <c r="E6" i="2"/>
  <c r="E7" i="2"/>
  <c r="E8" i="2"/>
  <c r="E9" i="2"/>
  <c r="E10" i="2"/>
  <c r="E11" i="2"/>
  <c r="E12" i="2"/>
  <c r="H14" i="2"/>
  <c r="H10" i="2"/>
  <c r="I5" i="2"/>
  <c r="I6" i="2"/>
  <c r="I7" i="2"/>
  <c r="I8" i="2"/>
  <c r="I4" i="2"/>
  <c r="H9" i="2"/>
  <c r="D4" i="2" l="1"/>
  <c r="D5" i="2"/>
  <c r="D6" i="2"/>
  <c r="D7" i="2"/>
  <c r="D8" i="2"/>
  <c r="D9" i="2"/>
  <c r="D10" i="2"/>
  <c r="D11" i="2"/>
  <c r="D12" i="2"/>
  <c r="D3" i="2"/>
  <c r="D13" i="2" s="1"/>
  <c r="C17" i="1" l="1"/>
  <c r="R17" i="1"/>
  <c r="S17" i="1"/>
  <c r="T17" i="1"/>
  <c r="U17" i="1"/>
  <c r="V17" i="1"/>
  <c r="W17" i="1"/>
  <c r="S18" i="1"/>
  <c r="T18" i="1"/>
  <c r="U18" i="1"/>
  <c r="V18" i="1"/>
  <c r="W18" i="1"/>
  <c r="T19" i="1"/>
  <c r="U19" i="1"/>
  <c r="V19" i="1"/>
  <c r="W19" i="1"/>
  <c r="U20" i="1"/>
  <c r="V20" i="1"/>
  <c r="W20" i="1"/>
  <c r="V21" i="1"/>
  <c r="W21" i="1"/>
  <c r="W22" i="1"/>
  <c r="R16" i="1"/>
  <c r="S16" i="1"/>
  <c r="T16" i="1"/>
  <c r="U16" i="1"/>
  <c r="V16" i="1"/>
  <c r="W16" i="1"/>
  <c r="Q16" i="1"/>
  <c r="M22" i="1"/>
  <c r="L21" i="1"/>
  <c r="M21" i="1"/>
  <c r="K20" i="1"/>
  <c r="L20" i="1"/>
  <c r="M20" i="1"/>
  <c r="J19" i="1"/>
  <c r="K19" i="1"/>
  <c r="L19" i="1"/>
  <c r="M19" i="1"/>
  <c r="I18" i="1"/>
  <c r="J18" i="1"/>
  <c r="K18" i="1"/>
  <c r="L18" i="1"/>
  <c r="M18" i="1"/>
  <c r="H17" i="1"/>
  <c r="I17" i="1"/>
  <c r="J17" i="1"/>
  <c r="K17" i="1"/>
  <c r="L17" i="1"/>
  <c r="M17" i="1"/>
  <c r="H16" i="1"/>
  <c r="I16" i="1"/>
  <c r="J16" i="1"/>
  <c r="K16" i="1"/>
  <c r="L16" i="1"/>
  <c r="M16" i="1"/>
  <c r="G16" i="1"/>
  <c r="C16" i="1"/>
  <c r="C15" i="1"/>
  <c r="Q27" i="1" l="1"/>
  <c r="F25" i="1"/>
  <c r="F27" i="1" s="1"/>
</calcChain>
</file>

<file path=xl/sharedStrings.xml><?xml version="1.0" encoding="utf-8"?>
<sst xmlns="http://schemas.openxmlformats.org/spreadsheetml/2006/main" count="67" uniqueCount="25">
  <si>
    <t>Taxpayer number</t>
  </si>
  <si>
    <t>Actual Income (thousands of dollars)</t>
  </si>
  <si>
    <t>Reported Income (thousands of dollars)</t>
  </si>
  <si>
    <t xml:space="preserve">  </t>
  </si>
  <si>
    <t>SUM=</t>
  </si>
  <si>
    <t>n=</t>
  </si>
  <si>
    <t>xbar</t>
  </si>
  <si>
    <t xml:space="preserve">pop 1 mean = </t>
  </si>
  <si>
    <t>pop 2 mean=</t>
  </si>
  <si>
    <t>STD ERROR =</t>
  </si>
  <si>
    <t>po variance</t>
  </si>
  <si>
    <t>A</t>
  </si>
  <si>
    <t>B</t>
  </si>
  <si>
    <t>C</t>
  </si>
  <si>
    <t>D</t>
  </si>
  <si>
    <t>E</t>
  </si>
  <si>
    <t>Name</t>
  </si>
  <si>
    <t>GPA</t>
  </si>
  <si>
    <t>Bin</t>
  </si>
  <si>
    <t>More</t>
  </si>
  <si>
    <t>Frequency</t>
  </si>
  <si>
    <t>MEAN</t>
  </si>
  <si>
    <t>s^2</t>
  </si>
  <si>
    <t>bins</t>
  </si>
  <si>
    <t>bin2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</si>
</sst>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1"/>
      <charset val="1"/>
      <scheme val="minor"/>
    </font>
    <font>
      <sz val="12"/>
      <color theme="1"/>
      <name val="Calibri"/>
      <family val="1"/>
      <charset val="1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9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Sheet1!$J$34:$J$44</c:f>
              <c:strCach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More</c:v>
                </c:pt>
              </c:strCache>
            </c:strRef>
          </c:cat>
          <c:val>
            <c:numRef>
              <c:f>Sheet1!$K$34:$K$44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B68-AE28-0122BB9E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53280"/>
        <c:axId val="392950000"/>
      </c:barChart>
      <c:catAx>
        <c:axId val="392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50000"/>
        <c:crosses val="autoZero"/>
        <c:auto val="1"/>
        <c:lblAlgn val="ctr"/>
        <c:lblOffset val="100"/>
        <c:noMultiLvlLbl val="0"/>
      </c:catAx>
      <c:valAx>
        <c:axId val="392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Sheet1!$J$50:$J$76</c:f>
              <c:strCach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More</c:v>
                </c:pt>
              </c:strCache>
            </c:strRef>
          </c:cat>
          <c:val>
            <c:numRef>
              <c:f>Sheet1!$K$50:$K$76</c:f>
              <c:numCache>
                <c:formatCode>General</c:formatCode>
                <c:ptCount val="27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A01-9A30-F6ACC9F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7896"/>
        <c:axId val="472838224"/>
      </c:barChart>
      <c:catAx>
        <c:axId val="4728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8224"/>
        <c:crosses val="autoZero"/>
        <c:auto val="1"/>
        <c:lblAlgn val="ctr"/>
        <c:lblOffset val="100"/>
        <c:noMultiLvlLbl val="0"/>
      </c:catAx>
      <c:valAx>
        <c:axId val="4728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Sheet1!$U$34:$U$44</c:f>
              <c:strCach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More</c:v>
                </c:pt>
              </c:strCache>
            </c:strRef>
          </c:cat>
          <c:val>
            <c:numRef>
              <c:f>Sheet1!$V$34:$V$44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CD0-AC81-CAF02901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94744"/>
        <c:axId val="474398680"/>
      </c:barChart>
      <c:catAx>
        <c:axId val="4743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8680"/>
        <c:crosses val="autoZero"/>
        <c:auto val="1"/>
        <c:lblAlgn val="ctr"/>
        <c:lblOffset val="100"/>
        <c:noMultiLvlLbl val="0"/>
      </c:catAx>
      <c:valAx>
        <c:axId val="4743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751C17A-4F34-47DC-85C5-E5676DAFC914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31</xdr:row>
      <xdr:rowOff>142875</xdr:rowOff>
    </xdr:from>
    <xdr:to>
      <xdr:col>18</xdr:col>
      <xdr:colOff>495300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47F3-A44E-42AD-8863-35B5A51E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47</xdr:row>
      <xdr:rowOff>104775</xdr:rowOff>
    </xdr:from>
    <xdr:to>
      <xdr:col>18</xdr:col>
      <xdr:colOff>600075</xdr:colOff>
      <xdr:row>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A3EBB-80DF-4591-9114-7C3ADBA2C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200025</xdr:colOff>
      <xdr:row>31</xdr:row>
      <xdr:rowOff>38100</xdr:rowOff>
    </xdr:from>
    <xdr:to>
      <xdr:col>29</xdr:col>
      <xdr:colOff>504825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054C6-3E53-44BA-A4DC-B426D2B7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3</xdr:row>
      <xdr:rowOff>190500</xdr:rowOff>
    </xdr:from>
    <xdr:to>
      <xdr:col>21</xdr:col>
      <xdr:colOff>200025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47A7AD-8EAA-4D5A-970B-519B0537B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7810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6"/>
  <sheetViews>
    <sheetView tabSelected="1" topLeftCell="D26" workbookViewId="0">
      <selection activeCell="U33" sqref="U33:V44"/>
    </sheetView>
  </sheetViews>
  <sheetFormatPr defaultRowHeight="15" x14ac:dyDescent="0.25"/>
  <cols>
    <col min="1" max="1" width="14.28515625" customWidth="1"/>
    <col min="2" max="2" width="22.42578125" customWidth="1"/>
    <col min="3" max="3" width="20.5703125" customWidth="1"/>
    <col min="4" max="4" width="7.140625" customWidth="1"/>
    <col min="5" max="5" width="18" customWidth="1"/>
    <col min="6" max="6" width="20" customWidth="1"/>
    <col min="7" max="7" width="11.28515625" customWidth="1"/>
    <col min="8" max="8" width="8.28515625" customWidth="1"/>
  </cols>
  <sheetData>
    <row r="3" spans="1:24" ht="45" x14ac:dyDescent="0.25">
      <c r="A3" s="6" t="s">
        <v>0</v>
      </c>
      <c r="B3" s="1" t="s">
        <v>1</v>
      </c>
      <c r="C3" s="1" t="s">
        <v>2</v>
      </c>
      <c r="D3" s="1"/>
      <c r="E3" s="6" t="s">
        <v>0</v>
      </c>
      <c r="F3" s="1" t="s">
        <v>1</v>
      </c>
      <c r="G3" s="1" t="s">
        <v>2</v>
      </c>
    </row>
    <row r="4" spans="1:24" x14ac:dyDescent="0.25">
      <c r="A4" s="4">
        <v>1</v>
      </c>
      <c r="B4" s="2">
        <v>60</v>
      </c>
      <c r="C4" s="2">
        <v>50</v>
      </c>
      <c r="D4" s="2"/>
      <c r="E4" s="8">
        <v>9</v>
      </c>
      <c r="F4" s="7">
        <v>200</v>
      </c>
      <c r="G4" s="7">
        <v>175</v>
      </c>
    </row>
    <row r="5" spans="1:24" x14ac:dyDescent="0.25">
      <c r="A5" s="4">
        <v>2</v>
      </c>
      <c r="B5" s="2">
        <v>72</v>
      </c>
      <c r="C5" s="2">
        <v>56</v>
      </c>
      <c r="D5" s="9"/>
    </row>
    <row r="6" spans="1:24" x14ac:dyDescent="0.25">
      <c r="A6" s="4">
        <v>3</v>
      </c>
      <c r="B6" s="2">
        <v>68</v>
      </c>
      <c r="C6" s="2">
        <v>66</v>
      </c>
      <c r="D6" s="9"/>
    </row>
    <row r="7" spans="1:24" x14ac:dyDescent="0.25">
      <c r="A7" s="4">
        <v>4</v>
      </c>
      <c r="B7" s="2">
        <v>94</v>
      </c>
      <c r="C7" s="2">
        <v>76</v>
      </c>
      <c r="D7" s="9"/>
    </row>
    <row r="8" spans="1:24" x14ac:dyDescent="0.25">
      <c r="A8" s="4">
        <v>5</v>
      </c>
      <c r="B8" s="2">
        <v>90</v>
      </c>
      <c r="C8" s="2">
        <v>90</v>
      </c>
      <c r="D8" s="9"/>
    </row>
    <row r="9" spans="1:24" x14ac:dyDescent="0.25">
      <c r="A9" s="4">
        <v>6</v>
      </c>
      <c r="B9" s="2">
        <v>102</v>
      </c>
      <c r="C9" s="2">
        <v>100</v>
      </c>
      <c r="D9" s="9"/>
    </row>
    <row r="10" spans="1:24" x14ac:dyDescent="0.25">
      <c r="A10" s="4">
        <v>7</v>
      </c>
      <c r="B10" s="2">
        <v>116</v>
      </c>
      <c r="C10" s="2">
        <v>112</v>
      </c>
      <c r="D10" s="9"/>
    </row>
    <row r="11" spans="1:24" x14ac:dyDescent="0.25">
      <c r="A11" s="5">
        <v>8</v>
      </c>
      <c r="B11" s="3">
        <v>130</v>
      </c>
      <c r="C11" s="3">
        <v>110</v>
      </c>
      <c r="D11" s="9"/>
    </row>
    <row r="12" spans="1:24" x14ac:dyDescent="0.25">
      <c r="A12" s="8">
        <v>9</v>
      </c>
      <c r="B12" s="7">
        <v>200</v>
      </c>
      <c r="C12" s="7">
        <v>175</v>
      </c>
    </row>
    <row r="13" spans="1:24" x14ac:dyDescent="0.25">
      <c r="A13" t="s">
        <v>3</v>
      </c>
    </row>
    <row r="15" spans="1:24" x14ac:dyDescent="0.25">
      <c r="B15" t="s">
        <v>7</v>
      </c>
      <c r="C15">
        <f>AVERAGE(B4:B11)</f>
        <v>91.5</v>
      </c>
      <c r="E15" s="10"/>
      <c r="F15" s="11">
        <v>1</v>
      </c>
      <c r="G15" s="11">
        <v>2</v>
      </c>
      <c r="H15" s="11">
        <v>3</v>
      </c>
      <c r="I15" s="11">
        <v>4</v>
      </c>
      <c r="J15" s="11">
        <v>5</v>
      </c>
      <c r="K15" s="11">
        <v>6</v>
      </c>
      <c r="L15" s="11">
        <v>7</v>
      </c>
      <c r="M15" s="11">
        <v>8</v>
      </c>
      <c r="O15" s="10"/>
      <c r="P15" s="11">
        <v>1</v>
      </c>
      <c r="Q15" s="11">
        <v>2</v>
      </c>
      <c r="R15" s="11">
        <v>3</v>
      </c>
      <c r="S15" s="11">
        <v>4</v>
      </c>
      <c r="T15" s="11">
        <v>5</v>
      </c>
      <c r="U15" s="11">
        <v>6</v>
      </c>
      <c r="V15" s="11">
        <v>7</v>
      </c>
      <c r="W15" s="11">
        <v>8</v>
      </c>
    </row>
    <row r="16" spans="1:24" x14ac:dyDescent="0.25">
      <c r="B16" t="s">
        <v>8</v>
      </c>
      <c r="C16">
        <f>AVERAGE(B4:B12)</f>
        <v>103.55555555555556</v>
      </c>
      <c r="E16" s="12">
        <v>1</v>
      </c>
      <c r="F16" s="9"/>
      <c r="G16" s="9">
        <f>(VLOOKUP($E16,$A$4:$B$11,2,FALSE)+VLOOKUP(G$15,$A$4:$B$11,2,FALSE))/2</f>
        <v>66</v>
      </c>
      <c r="H16" s="9">
        <f t="shared" ref="H16:M22" si="0">(VLOOKUP($E16,$A$4:$B$11,2,FALSE)+VLOOKUP(H$15,$A$4:$B$11,2,FALSE))/2</f>
        <v>64</v>
      </c>
      <c r="I16" s="9">
        <f t="shared" si="0"/>
        <v>77</v>
      </c>
      <c r="J16" s="9">
        <f t="shared" si="0"/>
        <v>75</v>
      </c>
      <c r="K16" s="9">
        <f t="shared" si="0"/>
        <v>81</v>
      </c>
      <c r="L16" s="9">
        <f t="shared" si="0"/>
        <v>88</v>
      </c>
      <c r="M16" s="9">
        <f t="shared" si="0"/>
        <v>95</v>
      </c>
      <c r="O16" s="12">
        <v>1</v>
      </c>
      <c r="P16" s="9"/>
      <c r="Q16" s="9">
        <f>(_xlfn.STDEV.S(VLOOKUP($E16,$A$4:$B$11,2,FALSE),VLOOKUP(Q$15,$A$4:$B$11,2,FALSE)))^2</f>
        <v>71.999999999999986</v>
      </c>
      <c r="R16" s="9">
        <f t="shared" ref="R16:W22" si="1">(_xlfn.STDEV.S(VLOOKUP($E16,$A$4:$B$11,2,FALSE),VLOOKUP(R$15,$A$4:$B$11,2,FALSE)))^2</f>
        <v>32.000000000000007</v>
      </c>
      <c r="S16" s="9">
        <f t="shared" si="1"/>
        <v>577.99999999999989</v>
      </c>
      <c r="T16" s="9">
        <f t="shared" si="1"/>
        <v>450.00000000000006</v>
      </c>
      <c r="U16" s="9">
        <f t="shared" si="1"/>
        <v>881.99999999999989</v>
      </c>
      <c r="V16" s="9">
        <f t="shared" si="1"/>
        <v>1568</v>
      </c>
      <c r="W16" s="9">
        <f t="shared" si="1"/>
        <v>2450</v>
      </c>
      <c r="X16" s="9"/>
    </row>
    <row r="17" spans="1:23" x14ac:dyDescent="0.25">
      <c r="B17" t="s">
        <v>10</v>
      </c>
      <c r="C17">
        <f>(_xlfn.STDEV.P(B4:B11)^2)</f>
        <v>515.75</v>
      </c>
      <c r="E17" s="13">
        <v>2</v>
      </c>
      <c r="F17" s="9"/>
      <c r="G17" s="9"/>
      <c r="H17" s="9">
        <f t="shared" si="0"/>
        <v>70</v>
      </c>
      <c r="I17" s="9">
        <f t="shared" si="0"/>
        <v>83</v>
      </c>
      <c r="J17" s="9">
        <f t="shared" si="0"/>
        <v>81</v>
      </c>
      <c r="K17" s="9">
        <f t="shared" si="0"/>
        <v>87</v>
      </c>
      <c r="L17" s="9">
        <f t="shared" si="0"/>
        <v>94</v>
      </c>
      <c r="M17" s="9">
        <f t="shared" si="0"/>
        <v>101</v>
      </c>
      <c r="O17" s="13">
        <v>2</v>
      </c>
      <c r="P17" s="9"/>
      <c r="Q17" s="9"/>
      <c r="R17" s="9">
        <f t="shared" si="1"/>
        <v>8.0000000000000018</v>
      </c>
      <c r="S17" s="9">
        <f t="shared" si="1"/>
        <v>241.99999999999997</v>
      </c>
      <c r="T17" s="9">
        <f t="shared" si="1"/>
        <v>162</v>
      </c>
      <c r="U17" s="9">
        <f t="shared" si="1"/>
        <v>450.00000000000006</v>
      </c>
      <c r="V17" s="9">
        <f t="shared" si="1"/>
        <v>967.99999999999989</v>
      </c>
      <c r="W17" s="9">
        <f t="shared" si="1"/>
        <v>1681.9999999999998</v>
      </c>
    </row>
    <row r="18" spans="1:23" x14ac:dyDescent="0.25">
      <c r="E18" s="13">
        <v>3</v>
      </c>
      <c r="F18" s="9"/>
      <c r="G18" s="9"/>
      <c r="H18" s="9"/>
      <c r="I18" s="9">
        <f t="shared" si="0"/>
        <v>81</v>
      </c>
      <c r="J18" s="9">
        <f t="shared" si="0"/>
        <v>79</v>
      </c>
      <c r="K18" s="9">
        <f t="shared" si="0"/>
        <v>85</v>
      </c>
      <c r="L18" s="9">
        <f t="shared" si="0"/>
        <v>92</v>
      </c>
      <c r="M18" s="9">
        <f t="shared" si="0"/>
        <v>99</v>
      </c>
      <c r="O18" s="13">
        <v>3</v>
      </c>
      <c r="P18" s="9"/>
      <c r="Q18" s="9"/>
      <c r="R18" s="9"/>
      <c r="S18" s="9">
        <f t="shared" si="1"/>
        <v>338</v>
      </c>
      <c r="T18" s="9">
        <f t="shared" si="1"/>
        <v>241.99999999999997</v>
      </c>
      <c r="U18" s="9">
        <f t="shared" si="1"/>
        <v>577.99999999999989</v>
      </c>
      <c r="V18" s="9">
        <f t="shared" si="1"/>
        <v>1151.9999999999998</v>
      </c>
      <c r="W18" s="9">
        <f t="shared" si="1"/>
        <v>1922</v>
      </c>
    </row>
    <row r="19" spans="1:23" x14ac:dyDescent="0.25">
      <c r="E19" s="13">
        <v>4</v>
      </c>
      <c r="F19" s="9"/>
      <c r="G19" s="9"/>
      <c r="H19" s="9"/>
      <c r="I19" s="9"/>
      <c r="J19" s="9">
        <f t="shared" si="0"/>
        <v>92</v>
      </c>
      <c r="K19" s="9">
        <f t="shared" si="0"/>
        <v>98</v>
      </c>
      <c r="L19" s="9">
        <f t="shared" si="0"/>
        <v>105</v>
      </c>
      <c r="M19" s="9">
        <f t="shared" si="0"/>
        <v>112</v>
      </c>
      <c r="O19" s="13">
        <v>4</v>
      </c>
      <c r="P19" s="9"/>
      <c r="Q19" s="9"/>
      <c r="R19" s="9"/>
      <c r="S19" s="9"/>
      <c r="T19" s="9">
        <f t="shared" si="1"/>
        <v>8.0000000000000018</v>
      </c>
      <c r="U19" s="9">
        <f t="shared" si="1"/>
        <v>32.000000000000007</v>
      </c>
      <c r="V19" s="9">
        <f t="shared" si="1"/>
        <v>241.99999999999997</v>
      </c>
      <c r="W19" s="9">
        <f t="shared" si="1"/>
        <v>648</v>
      </c>
    </row>
    <row r="20" spans="1:23" x14ac:dyDescent="0.25">
      <c r="E20" s="13">
        <v>5</v>
      </c>
      <c r="F20" s="9"/>
      <c r="G20" s="9"/>
      <c r="H20" s="9"/>
      <c r="I20" s="9"/>
      <c r="J20" s="9"/>
      <c r="K20" s="9">
        <f t="shared" si="0"/>
        <v>96</v>
      </c>
      <c r="L20" s="9">
        <f t="shared" si="0"/>
        <v>103</v>
      </c>
      <c r="M20" s="9">
        <f t="shared" si="0"/>
        <v>110</v>
      </c>
      <c r="O20" s="13">
        <v>5</v>
      </c>
      <c r="P20" s="9"/>
      <c r="Q20" s="9"/>
      <c r="R20" s="9"/>
      <c r="S20" s="9"/>
      <c r="T20" s="9"/>
      <c r="U20" s="9">
        <f t="shared" si="1"/>
        <v>71.999999999999986</v>
      </c>
      <c r="V20" s="9">
        <f t="shared" si="1"/>
        <v>338</v>
      </c>
      <c r="W20" s="9">
        <f t="shared" si="1"/>
        <v>800.00000000000011</v>
      </c>
    </row>
    <row r="21" spans="1:23" x14ac:dyDescent="0.25">
      <c r="E21" s="13">
        <v>6</v>
      </c>
      <c r="F21" s="9"/>
      <c r="G21" s="9"/>
      <c r="H21" s="9"/>
      <c r="I21" s="9"/>
      <c r="J21" s="9"/>
      <c r="K21" s="9"/>
      <c r="L21" s="9">
        <f t="shared" si="0"/>
        <v>109</v>
      </c>
      <c r="M21" s="9">
        <f t="shared" si="0"/>
        <v>116</v>
      </c>
      <c r="O21" s="13">
        <v>6</v>
      </c>
      <c r="P21" s="9"/>
      <c r="Q21" s="9"/>
      <c r="R21" s="9"/>
      <c r="S21" s="9"/>
      <c r="T21" s="9"/>
      <c r="U21" s="9"/>
      <c r="V21" s="9">
        <f t="shared" si="1"/>
        <v>98</v>
      </c>
      <c r="W21" s="9">
        <f t="shared" si="1"/>
        <v>392</v>
      </c>
    </row>
    <row r="22" spans="1:23" x14ac:dyDescent="0.25">
      <c r="E22" s="13">
        <v>7</v>
      </c>
      <c r="F22" s="9"/>
      <c r="G22" s="9"/>
      <c r="H22" s="9"/>
      <c r="I22" s="9"/>
      <c r="J22" s="9"/>
      <c r="K22" s="9"/>
      <c r="L22" s="9"/>
      <c r="M22" s="9">
        <f t="shared" si="0"/>
        <v>123</v>
      </c>
      <c r="O22" s="13">
        <v>7</v>
      </c>
      <c r="P22" s="9"/>
      <c r="Q22" s="9"/>
      <c r="R22" s="9"/>
      <c r="S22" s="9"/>
      <c r="T22" s="9"/>
      <c r="U22" s="9"/>
      <c r="V22" s="9"/>
      <c r="W22" s="9">
        <f t="shared" si="1"/>
        <v>98</v>
      </c>
    </row>
    <row r="23" spans="1:23" x14ac:dyDescent="0.25">
      <c r="E23" s="14">
        <v>8</v>
      </c>
      <c r="F23" s="9"/>
      <c r="G23" s="9"/>
      <c r="H23" s="9"/>
      <c r="I23" s="9"/>
      <c r="J23" s="9"/>
      <c r="K23" s="9"/>
      <c r="L23" s="9"/>
      <c r="M23" s="9"/>
      <c r="O23" s="14">
        <v>8</v>
      </c>
      <c r="P23" s="9"/>
      <c r="Q23" s="9"/>
      <c r="R23" s="9"/>
      <c r="S23" s="9"/>
      <c r="T23" s="9"/>
      <c r="U23" s="9"/>
      <c r="V23" s="9"/>
      <c r="W23" s="9"/>
    </row>
    <row r="25" spans="1:23" x14ac:dyDescent="0.25">
      <c r="E25" t="s">
        <v>4</v>
      </c>
      <c r="F25">
        <f>SUM(F16:M23)</f>
        <v>2562</v>
      </c>
    </row>
    <row r="26" spans="1:23" x14ac:dyDescent="0.25">
      <c r="E26" t="s">
        <v>5</v>
      </c>
      <c r="F26">
        <v>28</v>
      </c>
    </row>
    <row r="27" spans="1:23" x14ac:dyDescent="0.25">
      <c r="E27" t="s">
        <v>6</v>
      </c>
      <c r="F27">
        <f>F25/F26</f>
        <v>91.5</v>
      </c>
      <c r="O27" t="s">
        <v>9</v>
      </c>
      <c r="Q27">
        <f>AVERAGE(Q16:W22)</f>
        <v>589.42857142857144</v>
      </c>
    </row>
    <row r="32" spans="1:23" ht="15.75" thickBot="1" x14ac:dyDescent="0.3">
      <c r="A32">
        <v>1</v>
      </c>
      <c r="B32" s="13">
        <v>2</v>
      </c>
      <c r="C32">
        <f t="shared" ref="C32:C59" si="2">IF(A32=B32,"",(VLOOKUP($A32,$A$4:$B$11,2,FALSE)+VLOOKUP($B32,$A$4:$B$11,2,FALSE))/2)</f>
        <v>66</v>
      </c>
      <c r="D32" t="str">
        <f t="shared" ref="D32:D59" si="3">IF(A32=B32,"",_xlfn.CONCAT(A32,", ",B32))</f>
        <v>1, 2</v>
      </c>
      <c r="E32">
        <f>(_xlfn.STDEV.S(VLOOKUP($A32,$A$4:$B$11,2,FALSE),VLOOKUP(B32,$A$4:$B$11,2,FALSE)))^2</f>
        <v>71.999999999999986</v>
      </c>
      <c r="F32" s="24">
        <f>(8*C32+200)/9</f>
        <v>80.888888888888886</v>
      </c>
      <c r="H32" t="s">
        <v>23</v>
      </c>
    </row>
    <row r="33" spans="1:22" x14ac:dyDescent="0.25">
      <c r="A33">
        <v>1</v>
      </c>
      <c r="B33" s="13">
        <v>3</v>
      </c>
      <c r="C33">
        <f t="shared" si="2"/>
        <v>64</v>
      </c>
      <c r="D33" t="str">
        <f t="shared" si="3"/>
        <v>1, 3</v>
      </c>
      <c r="E33">
        <f t="shared" ref="E33:E59" si="4">(_xlfn.STDEV.S(VLOOKUP($A33,$A$4:$B$11,2,FALSE),VLOOKUP(B33,$A$4:$B$11,2,FALSE)))^2</f>
        <v>32.000000000000007</v>
      </c>
      <c r="F33" s="24">
        <f t="shared" ref="F33:F59" si="5">(8*C33+200)/9</f>
        <v>79.111111111111114</v>
      </c>
      <c r="H33">
        <v>50</v>
      </c>
      <c r="J33" s="21" t="s">
        <v>18</v>
      </c>
      <c r="K33" s="21" t="s">
        <v>20</v>
      </c>
      <c r="U33" s="21" t="s">
        <v>18</v>
      </c>
      <c r="V33" s="21" t="s">
        <v>20</v>
      </c>
    </row>
    <row r="34" spans="1:22" x14ac:dyDescent="0.25">
      <c r="A34">
        <v>1</v>
      </c>
      <c r="B34" s="13">
        <v>4</v>
      </c>
      <c r="C34">
        <f t="shared" si="2"/>
        <v>77</v>
      </c>
      <c r="D34" t="str">
        <f t="shared" si="3"/>
        <v>1, 4</v>
      </c>
      <c r="E34">
        <f t="shared" si="4"/>
        <v>577.99999999999989</v>
      </c>
      <c r="F34" s="24">
        <f t="shared" si="5"/>
        <v>90.666666666666671</v>
      </c>
      <c r="H34">
        <v>60</v>
      </c>
      <c r="J34" s="18">
        <v>50</v>
      </c>
      <c r="K34" s="19">
        <v>0</v>
      </c>
      <c r="U34" s="18">
        <v>50</v>
      </c>
      <c r="V34" s="19">
        <v>0</v>
      </c>
    </row>
    <row r="35" spans="1:22" x14ac:dyDescent="0.25">
      <c r="A35">
        <v>1</v>
      </c>
      <c r="B35" s="13">
        <v>5</v>
      </c>
      <c r="C35">
        <f t="shared" si="2"/>
        <v>75</v>
      </c>
      <c r="D35" t="str">
        <f t="shared" si="3"/>
        <v>1, 5</v>
      </c>
      <c r="E35">
        <f t="shared" si="4"/>
        <v>450.00000000000006</v>
      </c>
      <c r="F35" s="24">
        <f t="shared" si="5"/>
        <v>88.888888888888886</v>
      </c>
      <c r="H35">
        <v>70</v>
      </c>
      <c r="J35" s="18">
        <v>60</v>
      </c>
      <c r="K35" s="19">
        <v>0</v>
      </c>
      <c r="U35" s="18">
        <v>60</v>
      </c>
      <c r="V35" s="19">
        <v>0</v>
      </c>
    </row>
    <row r="36" spans="1:22" x14ac:dyDescent="0.25">
      <c r="A36">
        <v>1</v>
      </c>
      <c r="B36" s="13">
        <v>6</v>
      </c>
      <c r="C36">
        <f t="shared" si="2"/>
        <v>81</v>
      </c>
      <c r="D36" t="str">
        <f t="shared" si="3"/>
        <v>1, 6</v>
      </c>
      <c r="E36">
        <f t="shared" si="4"/>
        <v>881.99999999999989</v>
      </c>
      <c r="F36" s="24">
        <f t="shared" si="5"/>
        <v>94.222222222222229</v>
      </c>
      <c r="H36">
        <v>80</v>
      </c>
      <c r="J36" s="18">
        <v>70</v>
      </c>
      <c r="K36" s="19">
        <v>3</v>
      </c>
      <c r="U36" s="18">
        <v>70</v>
      </c>
      <c r="V36" s="19">
        <v>0</v>
      </c>
    </row>
    <row r="37" spans="1:22" x14ac:dyDescent="0.25">
      <c r="A37">
        <v>1</v>
      </c>
      <c r="B37" s="13">
        <v>7</v>
      </c>
      <c r="C37">
        <f t="shared" si="2"/>
        <v>88</v>
      </c>
      <c r="D37" t="str">
        <f t="shared" si="3"/>
        <v>1, 7</v>
      </c>
      <c r="E37">
        <f t="shared" si="4"/>
        <v>1568</v>
      </c>
      <c r="F37" s="24">
        <f t="shared" si="5"/>
        <v>100.44444444444444</v>
      </c>
      <c r="H37">
        <v>90</v>
      </c>
      <c r="J37" s="18">
        <v>80</v>
      </c>
      <c r="K37" s="19">
        <v>3</v>
      </c>
      <c r="U37" s="18">
        <v>80</v>
      </c>
      <c r="V37" s="19">
        <v>1</v>
      </c>
    </row>
    <row r="38" spans="1:22" x14ac:dyDescent="0.25">
      <c r="A38">
        <v>1</v>
      </c>
      <c r="B38" s="14">
        <v>8</v>
      </c>
      <c r="C38">
        <f t="shared" si="2"/>
        <v>95</v>
      </c>
      <c r="D38" t="str">
        <f t="shared" si="3"/>
        <v>1, 8</v>
      </c>
      <c r="E38">
        <f t="shared" si="4"/>
        <v>2450</v>
      </c>
      <c r="F38" s="24">
        <f t="shared" si="5"/>
        <v>106.66666666666667</v>
      </c>
      <c r="H38">
        <v>100</v>
      </c>
      <c r="J38" s="18">
        <v>90</v>
      </c>
      <c r="K38" s="19">
        <v>7</v>
      </c>
      <c r="U38" s="18">
        <v>90</v>
      </c>
      <c r="V38" s="19">
        <v>3</v>
      </c>
    </row>
    <row r="39" spans="1:22" x14ac:dyDescent="0.25">
      <c r="A39">
        <v>2</v>
      </c>
      <c r="B39" s="13">
        <v>3</v>
      </c>
      <c r="C39">
        <f t="shared" si="2"/>
        <v>70</v>
      </c>
      <c r="D39" t="str">
        <f t="shared" si="3"/>
        <v>2, 3</v>
      </c>
      <c r="E39">
        <f t="shared" si="4"/>
        <v>8.0000000000000018</v>
      </c>
      <c r="F39" s="24">
        <f t="shared" si="5"/>
        <v>84.444444444444443</v>
      </c>
      <c r="H39">
        <v>110</v>
      </c>
      <c r="J39" s="18">
        <v>100</v>
      </c>
      <c r="K39" s="19">
        <v>7</v>
      </c>
      <c r="U39" s="18">
        <v>100</v>
      </c>
      <c r="V39" s="19">
        <v>8</v>
      </c>
    </row>
    <row r="40" spans="1:22" x14ac:dyDescent="0.25">
      <c r="A40">
        <v>2</v>
      </c>
      <c r="B40" s="13">
        <v>4</v>
      </c>
      <c r="C40">
        <f t="shared" si="2"/>
        <v>83</v>
      </c>
      <c r="D40" t="str">
        <f t="shared" si="3"/>
        <v>2, 4</v>
      </c>
      <c r="E40">
        <f t="shared" si="4"/>
        <v>241.99999999999997</v>
      </c>
      <c r="F40" s="24">
        <f t="shared" si="5"/>
        <v>96</v>
      </c>
      <c r="H40">
        <v>120</v>
      </c>
      <c r="J40" s="18">
        <v>110</v>
      </c>
      <c r="K40" s="19">
        <v>5</v>
      </c>
      <c r="U40" s="18">
        <v>110</v>
      </c>
      <c r="V40" s="19">
        <v>7</v>
      </c>
    </row>
    <row r="41" spans="1:22" x14ac:dyDescent="0.25">
      <c r="A41">
        <v>2</v>
      </c>
      <c r="B41" s="13">
        <v>5</v>
      </c>
      <c r="C41">
        <f t="shared" si="2"/>
        <v>81</v>
      </c>
      <c r="D41" t="str">
        <f t="shared" si="3"/>
        <v>2, 5</v>
      </c>
      <c r="E41">
        <f t="shared" si="4"/>
        <v>162</v>
      </c>
      <c r="F41" s="24">
        <f t="shared" si="5"/>
        <v>94.222222222222229</v>
      </c>
      <c r="H41">
        <v>130</v>
      </c>
      <c r="J41" s="18">
        <v>120</v>
      </c>
      <c r="K41" s="19">
        <v>2</v>
      </c>
      <c r="U41" s="18">
        <v>120</v>
      </c>
      <c r="V41" s="19">
        <v>6</v>
      </c>
    </row>
    <row r="42" spans="1:22" x14ac:dyDescent="0.25">
      <c r="A42">
        <v>2</v>
      </c>
      <c r="B42" s="13">
        <v>6</v>
      </c>
      <c r="C42">
        <f t="shared" si="2"/>
        <v>87</v>
      </c>
      <c r="D42" t="str">
        <f t="shared" si="3"/>
        <v>2, 6</v>
      </c>
      <c r="E42">
        <f t="shared" si="4"/>
        <v>450.00000000000006</v>
      </c>
      <c r="F42" s="24">
        <f t="shared" si="5"/>
        <v>99.555555555555557</v>
      </c>
      <c r="H42">
        <v>140</v>
      </c>
      <c r="J42" s="18">
        <v>130</v>
      </c>
      <c r="K42" s="19">
        <v>1</v>
      </c>
      <c r="U42" s="18">
        <v>130</v>
      </c>
      <c r="V42" s="19">
        <v>2</v>
      </c>
    </row>
    <row r="43" spans="1:22" x14ac:dyDescent="0.25">
      <c r="A43">
        <v>2</v>
      </c>
      <c r="B43" s="13">
        <v>7</v>
      </c>
      <c r="C43">
        <f t="shared" si="2"/>
        <v>94</v>
      </c>
      <c r="D43" t="str">
        <f t="shared" si="3"/>
        <v>2, 7</v>
      </c>
      <c r="E43">
        <f t="shared" si="4"/>
        <v>967.99999999999989</v>
      </c>
      <c r="F43" s="24">
        <f t="shared" si="5"/>
        <v>105.77777777777777</v>
      </c>
      <c r="J43" s="18">
        <v>140</v>
      </c>
      <c r="K43" s="19">
        <v>0</v>
      </c>
      <c r="U43" s="18">
        <v>140</v>
      </c>
      <c r="V43" s="19">
        <v>1</v>
      </c>
    </row>
    <row r="44" spans="1:22" ht="15.75" thickBot="1" x14ac:dyDescent="0.3">
      <c r="A44">
        <v>2</v>
      </c>
      <c r="B44" s="14">
        <v>8</v>
      </c>
      <c r="C44">
        <f t="shared" si="2"/>
        <v>101</v>
      </c>
      <c r="D44" t="str">
        <f t="shared" si="3"/>
        <v>2, 8</v>
      </c>
      <c r="E44">
        <f t="shared" si="4"/>
        <v>1681.9999999999998</v>
      </c>
      <c r="F44" s="24">
        <f t="shared" si="5"/>
        <v>112</v>
      </c>
      <c r="J44" s="20" t="s">
        <v>19</v>
      </c>
      <c r="K44" s="20">
        <v>0</v>
      </c>
      <c r="U44" s="20" t="s">
        <v>19</v>
      </c>
      <c r="V44" s="20">
        <v>0</v>
      </c>
    </row>
    <row r="45" spans="1:22" x14ac:dyDescent="0.25">
      <c r="A45">
        <v>3</v>
      </c>
      <c r="B45" s="13">
        <v>4</v>
      </c>
      <c r="C45">
        <f t="shared" si="2"/>
        <v>81</v>
      </c>
      <c r="D45" t="str">
        <f t="shared" si="3"/>
        <v>3, 4</v>
      </c>
      <c r="E45">
        <f t="shared" si="4"/>
        <v>338</v>
      </c>
      <c r="F45" s="24">
        <f t="shared" si="5"/>
        <v>94.222222222222229</v>
      </c>
    </row>
    <row r="46" spans="1:22" x14ac:dyDescent="0.25">
      <c r="A46">
        <v>3</v>
      </c>
      <c r="B46" s="13">
        <v>5</v>
      </c>
      <c r="C46">
        <f t="shared" si="2"/>
        <v>79</v>
      </c>
      <c r="D46" t="str">
        <f t="shared" si="3"/>
        <v>3, 5</v>
      </c>
      <c r="E46">
        <f t="shared" si="4"/>
        <v>241.99999999999997</v>
      </c>
      <c r="F46" s="24">
        <f t="shared" si="5"/>
        <v>92.444444444444443</v>
      </c>
    </row>
    <row r="47" spans="1:22" x14ac:dyDescent="0.25">
      <c r="A47">
        <v>3</v>
      </c>
      <c r="B47" s="13">
        <v>6</v>
      </c>
      <c r="C47">
        <f t="shared" si="2"/>
        <v>85</v>
      </c>
      <c r="D47" t="str">
        <f t="shared" si="3"/>
        <v>3, 6</v>
      </c>
      <c r="E47">
        <f t="shared" si="4"/>
        <v>577.99999999999989</v>
      </c>
      <c r="F47" s="24">
        <f t="shared" si="5"/>
        <v>97.777777777777771</v>
      </c>
    </row>
    <row r="48" spans="1:22" ht="15.75" thickBot="1" x14ac:dyDescent="0.3">
      <c r="A48">
        <v>3</v>
      </c>
      <c r="B48" s="13">
        <v>7</v>
      </c>
      <c r="C48">
        <f t="shared" si="2"/>
        <v>92</v>
      </c>
      <c r="D48" t="str">
        <f t="shared" si="3"/>
        <v>3, 7</v>
      </c>
      <c r="E48">
        <f t="shared" si="4"/>
        <v>1151.9999999999998</v>
      </c>
      <c r="F48" s="24">
        <f t="shared" si="5"/>
        <v>104</v>
      </c>
      <c r="H48" t="s">
        <v>24</v>
      </c>
    </row>
    <row r="49" spans="1:11" x14ac:dyDescent="0.25">
      <c r="A49">
        <v>3</v>
      </c>
      <c r="B49" s="14">
        <v>8</v>
      </c>
      <c r="C49">
        <f t="shared" si="2"/>
        <v>99</v>
      </c>
      <c r="D49" t="str">
        <f t="shared" si="3"/>
        <v>3, 8</v>
      </c>
      <c r="E49">
        <f t="shared" si="4"/>
        <v>1922</v>
      </c>
      <c r="F49" s="24">
        <f t="shared" si="5"/>
        <v>110.22222222222223</v>
      </c>
      <c r="H49">
        <v>0</v>
      </c>
      <c r="J49" s="21" t="s">
        <v>18</v>
      </c>
      <c r="K49" s="21" t="s">
        <v>20</v>
      </c>
    </row>
    <row r="50" spans="1:11" x14ac:dyDescent="0.25">
      <c r="A50">
        <v>4</v>
      </c>
      <c r="B50" s="13">
        <v>5</v>
      </c>
      <c r="C50">
        <f t="shared" si="2"/>
        <v>92</v>
      </c>
      <c r="D50" t="str">
        <f t="shared" si="3"/>
        <v>4, 5</v>
      </c>
      <c r="E50">
        <f t="shared" si="4"/>
        <v>8.0000000000000018</v>
      </c>
      <c r="F50" s="24">
        <f t="shared" si="5"/>
        <v>104</v>
      </c>
      <c r="H50">
        <v>100</v>
      </c>
      <c r="J50" s="18">
        <v>0</v>
      </c>
      <c r="K50" s="19">
        <v>0</v>
      </c>
    </row>
    <row r="51" spans="1:11" x14ac:dyDescent="0.25">
      <c r="A51">
        <v>4</v>
      </c>
      <c r="B51" s="13">
        <v>6</v>
      </c>
      <c r="C51">
        <f t="shared" si="2"/>
        <v>98</v>
      </c>
      <c r="D51" t="str">
        <f t="shared" si="3"/>
        <v>4, 6</v>
      </c>
      <c r="E51">
        <f t="shared" si="4"/>
        <v>32.000000000000007</v>
      </c>
      <c r="F51" s="24">
        <f t="shared" si="5"/>
        <v>109.33333333333333</v>
      </c>
      <c r="H51">
        <v>200</v>
      </c>
      <c r="J51" s="18">
        <v>100</v>
      </c>
      <c r="K51" s="19">
        <v>8</v>
      </c>
    </row>
    <row r="52" spans="1:11" x14ac:dyDescent="0.25">
      <c r="A52">
        <v>4</v>
      </c>
      <c r="B52" s="13">
        <v>7</v>
      </c>
      <c r="C52">
        <f t="shared" si="2"/>
        <v>105</v>
      </c>
      <c r="D52" t="str">
        <f t="shared" si="3"/>
        <v>4, 7</v>
      </c>
      <c r="E52">
        <f t="shared" si="4"/>
        <v>241.99999999999997</v>
      </c>
      <c r="F52" s="24">
        <f t="shared" si="5"/>
        <v>115.55555555555556</v>
      </c>
      <c r="H52">
        <v>300</v>
      </c>
      <c r="J52" s="18">
        <v>200</v>
      </c>
      <c r="K52" s="19">
        <v>1</v>
      </c>
    </row>
    <row r="53" spans="1:11" x14ac:dyDescent="0.25">
      <c r="A53">
        <v>4</v>
      </c>
      <c r="B53" s="14">
        <v>8</v>
      </c>
      <c r="C53">
        <f t="shared" si="2"/>
        <v>112</v>
      </c>
      <c r="D53" t="str">
        <f t="shared" si="3"/>
        <v>4, 8</v>
      </c>
      <c r="E53">
        <f t="shared" si="4"/>
        <v>648</v>
      </c>
      <c r="F53" s="24">
        <f t="shared" si="5"/>
        <v>121.77777777777777</v>
      </c>
      <c r="H53">
        <v>400</v>
      </c>
      <c r="J53" s="18">
        <v>300</v>
      </c>
      <c r="K53" s="19">
        <v>3</v>
      </c>
    </row>
    <row r="54" spans="1:11" x14ac:dyDescent="0.25">
      <c r="A54">
        <v>5</v>
      </c>
      <c r="B54" s="13">
        <v>6</v>
      </c>
      <c r="C54">
        <f t="shared" si="2"/>
        <v>96</v>
      </c>
      <c r="D54" t="str">
        <f t="shared" si="3"/>
        <v>5, 6</v>
      </c>
      <c r="E54">
        <f t="shared" si="4"/>
        <v>71.999999999999986</v>
      </c>
      <c r="F54" s="24">
        <f t="shared" si="5"/>
        <v>107.55555555555556</v>
      </c>
      <c r="H54">
        <v>500</v>
      </c>
      <c r="J54" s="18">
        <v>400</v>
      </c>
      <c r="K54" s="19">
        <v>3</v>
      </c>
    </row>
    <row r="55" spans="1:11" x14ac:dyDescent="0.25">
      <c r="A55">
        <v>5</v>
      </c>
      <c r="B55" s="13">
        <v>7</v>
      </c>
      <c r="C55">
        <f t="shared" si="2"/>
        <v>103</v>
      </c>
      <c r="D55" t="str">
        <f t="shared" si="3"/>
        <v>5, 7</v>
      </c>
      <c r="E55">
        <f t="shared" si="4"/>
        <v>338</v>
      </c>
      <c r="F55" s="24">
        <f t="shared" si="5"/>
        <v>113.77777777777777</v>
      </c>
      <c r="H55">
        <v>600</v>
      </c>
      <c r="J55" s="18">
        <v>500</v>
      </c>
      <c r="K55" s="19">
        <v>2</v>
      </c>
    </row>
    <row r="56" spans="1:11" x14ac:dyDescent="0.25">
      <c r="A56">
        <v>5</v>
      </c>
      <c r="B56" s="14">
        <v>8</v>
      </c>
      <c r="C56">
        <f t="shared" si="2"/>
        <v>110</v>
      </c>
      <c r="D56" t="str">
        <f t="shared" si="3"/>
        <v>5, 8</v>
      </c>
      <c r="E56">
        <f t="shared" si="4"/>
        <v>800.00000000000011</v>
      </c>
      <c r="F56" s="24">
        <f t="shared" si="5"/>
        <v>120</v>
      </c>
      <c r="H56">
        <v>700</v>
      </c>
      <c r="J56" s="18">
        <v>600</v>
      </c>
      <c r="K56" s="19">
        <v>2</v>
      </c>
    </row>
    <row r="57" spans="1:11" x14ac:dyDescent="0.25">
      <c r="A57">
        <v>6</v>
      </c>
      <c r="B57" s="13">
        <v>7</v>
      </c>
      <c r="C57">
        <f t="shared" si="2"/>
        <v>109</v>
      </c>
      <c r="D57" t="str">
        <f t="shared" si="3"/>
        <v>6, 7</v>
      </c>
      <c r="E57">
        <f t="shared" si="4"/>
        <v>98</v>
      </c>
      <c r="F57" s="24">
        <f t="shared" si="5"/>
        <v>119.11111111111111</v>
      </c>
      <c r="H57">
        <v>800</v>
      </c>
      <c r="J57" s="18">
        <v>700</v>
      </c>
      <c r="K57" s="19">
        <v>1</v>
      </c>
    </row>
    <row r="58" spans="1:11" x14ac:dyDescent="0.25">
      <c r="A58">
        <v>6</v>
      </c>
      <c r="B58" s="14">
        <v>8</v>
      </c>
      <c r="C58">
        <f t="shared" si="2"/>
        <v>116</v>
      </c>
      <c r="D58" t="str">
        <f t="shared" si="3"/>
        <v>6, 8</v>
      </c>
      <c r="E58">
        <f t="shared" si="4"/>
        <v>392</v>
      </c>
      <c r="F58" s="24">
        <f t="shared" si="5"/>
        <v>125.33333333333333</v>
      </c>
      <c r="H58">
        <v>900</v>
      </c>
      <c r="J58" s="18">
        <v>800</v>
      </c>
      <c r="K58" s="19">
        <v>0</v>
      </c>
    </row>
    <row r="59" spans="1:11" x14ac:dyDescent="0.25">
      <c r="A59">
        <v>7</v>
      </c>
      <c r="B59" s="14">
        <v>8</v>
      </c>
      <c r="C59">
        <f t="shared" si="2"/>
        <v>123</v>
      </c>
      <c r="D59" t="str">
        <f t="shared" si="3"/>
        <v>7, 8</v>
      </c>
      <c r="E59">
        <f t="shared" si="4"/>
        <v>98</v>
      </c>
      <c r="F59" s="24">
        <f t="shared" si="5"/>
        <v>131.55555555555554</v>
      </c>
      <c r="H59">
        <v>1000</v>
      </c>
      <c r="J59" s="18">
        <v>900</v>
      </c>
      <c r="K59" s="19">
        <v>2</v>
      </c>
    </row>
    <row r="60" spans="1:11" x14ac:dyDescent="0.25">
      <c r="E60">
        <f>AVERAGE(E32:E59)</f>
        <v>589.42857142857144</v>
      </c>
      <c r="F60" s="24">
        <f>SUM(F32:F59)</f>
        <v>2899.5555555555557</v>
      </c>
      <c r="H60">
        <v>1100</v>
      </c>
      <c r="J60" s="18">
        <v>1000</v>
      </c>
      <c r="K60" s="19">
        <v>1</v>
      </c>
    </row>
    <row r="61" spans="1:11" x14ac:dyDescent="0.25">
      <c r="F61" s="24">
        <f>AVERAGE(F32:F59)</f>
        <v>103.55555555555556</v>
      </c>
      <c r="H61">
        <v>1200</v>
      </c>
      <c r="J61" s="18">
        <v>1100</v>
      </c>
      <c r="K61" s="19">
        <v>0</v>
      </c>
    </row>
    <row r="62" spans="1:11" x14ac:dyDescent="0.25">
      <c r="H62">
        <v>1300</v>
      </c>
      <c r="J62" s="18">
        <v>1200</v>
      </c>
      <c r="K62" s="19">
        <v>1</v>
      </c>
    </row>
    <row r="63" spans="1:11" x14ac:dyDescent="0.25">
      <c r="H63">
        <v>1400</v>
      </c>
      <c r="J63" s="18">
        <v>1300</v>
      </c>
      <c r="K63" s="19">
        <v>0</v>
      </c>
    </row>
    <row r="64" spans="1:11" x14ac:dyDescent="0.25">
      <c r="H64">
        <v>1500</v>
      </c>
      <c r="J64" s="18">
        <v>1400</v>
      </c>
      <c r="K64" s="19">
        <v>0</v>
      </c>
    </row>
    <row r="65" spans="8:11" x14ac:dyDescent="0.25">
      <c r="H65">
        <v>1600</v>
      </c>
      <c r="J65" s="18">
        <v>1500</v>
      </c>
      <c r="K65" s="19">
        <v>0</v>
      </c>
    </row>
    <row r="66" spans="8:11" x14ac:dyDescent="0.25">
      <c r="H66">
        <v>1700</v>
      </c>
      <c r="J66" s="18">
        <v>1600</v>
      </c>
      <c r="K66" s="19">
        <v>1</v>
      </c>
    </row>
    <row r="67" spans="8:11" x14ac:dyDescent="0.25">
      <c r="H67">
        <v>1800</v>
      </c>
      <c r="J67" s="18">
        <v>1700</v>
      </c>
      <c r="K67" s="19">
        <v>1</v>
      </c>
    </row>
    <row r="68" spans="8:11" x14ac:dyDescent="0.25">
      <c r="H68">
        <v>1900</v>
      </c>
      <c r="J68" s="18">
        <v>1800</v>
      </c>
      <c r="K68" s="19">
        <v>0</v>
      </c>
    </row>
    <row r="69" spans="8:11" x14ac:dyDescent="0.25">
      <c r="H69">
        <v>2000</v>
      </c>
      <c r="J69" s="18">
        <v>1900</v>
      </c>
      <c r="K69" s="19">
        <v>0</v>
      </c>
    </row>
    <row r="70" spans="8:11" x14ac:dyDescent="0.25">
      <c r="H70">
        <v>2100</v>
      </c>
      <c r="J70" s="18">
        <v>2000</v>
      </c>
      <c r="K70" s="19">
        <v>1</v>
      </c>
    </row>
    <row r="71" spans="8:11" x14ac:dyDescent="0.25">
      <c r="H71">
        <v>2200</v>
      </c>
      <c r="J71" s="18">
        <v>2100</v>
      </c>
      <c r="K71" s="19">
        <v>0</v>
      </c>
    </row>
    <row r="72" spans="8:11" x14ac:dyDescent="0.25">
      <c r="H72">
        <v>2300</v>
      </c>
      <c r="J72" s="18">
        <v>2200</v>
      </c>
      <c r="K72" s="19">
        <v>0</v>
      </c>
    </row>
    <row r="73" spans="8:11" x14ac:dyDescent="0.25">
      <c r="H73">
        <v>2400</v>
      </c>
      <c r="J73" s="18">
        <v>2300</v>
      </c>
      <c r="K73" s="19">
        <v>0</v>
      </c>
    </row>
    <row r="74" spans="8:11" x14ac:dyDescent="0.25">
      <c r="H74">
        <v>2500</v>
      </c>
      <c r="J74" s="18">
        <v>2400</v>
      </c>
      <c r="K74" s="19">
        <v>0</v>
      </c>
    </row>
    <row r="75" spans="8:11" x14ac:dyDescent="0.25">
      <c r="J75" s="18">
        <v>2500</v>
      </c>
      <c r="K75" s="19">
        <v>1</v>
      </c>
    </row>
    <row r="76" spans="8:11" ht="15.75" thickBot="1" x14ac:dyDescent="0.3">
      <c r="J76" s="20" t="s">
        <v>19</v>
      </c>
      <c r="K76" s="20">
        <v>0</v>
      </c>
    </row>
  </sheetData>
  <sortState ref="U34:U43">
    <sortCondition ref="U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E13" sqref="E13"/>
    </sheetView>
  </sheetViews>
  <sheetFormatPr defaultRowHeight="15" x14ac:dyDescent="0.25"/>
  <sheetData>
    <row r="3" spans="1:13" ht="16.5" thickBot="1" x14ac:dyDescent="0.3">
      <c r="A3" t="s">
        <v>11</v>
      </c>
      <c r="B3" t="s">
        <v>12</v>
      </c>
      <c r="C3" t="s">
        <v>13</v>
      </c>
      <c r="D3" s="17">
        <f>(VLOOKUP($A3,$G$4:$H$8,2, FALSE)+VLOOKUP($B3,$G$4:$H$8,2,FALSE)+VLOOKUP($C3,$G$4:$H$8,2,FALSE))/3</f>
        <v>3.1</v>
      </c>
      <c r="E3" s="17">
        <f>(D3-$D$13)^2</f>
        <v>1.4400000000000131E-2</v>
      </c>
      <c r="G3" s="15" t="s">
        <v>16</v>
      </c>
      <c r="H3" s="15" t="s">
        <v>17</v>
      </c>
    </row>
    <row r="4" spans="1:13" ht="15.75" x14ac:dyDescent="0.25">
      <c r="A4" t="s">
        <v>11</v>
      </c>
      <c r="B4" t="s">
        <v>12</v>
      </c>
      <c r="C4" t="s">
        <v>14</v>
      </c>
      <c r="D4" s="17">
        <f t="shared" ref="D4:D12" si="0">(VLOOKUP($A4,$G$4:$H$8,2, FALSE)+VLOOKUP($B4,$G$4:$H$8,2,FALSE)+VLOOKUP($C4,$G$4:$H$8,2,FALSE))/3</f>
        <v>3.1333333333333333</v>
      </c>
      <c r="E4" s="17">
        <f t="shared" ref="E4:E12" si="1">(D4-$D$13)^2</f>
        <v>2.3511111111111243E-2</v>
      </c>
      <c r="G4" s="16" t="s">
        <v>11</v>
      </c>
      <c r="H4" s="16">
        <v>3.5</v>
      </c>
      <c r="I4">
        <f>(H4-$H$9)^2</f>
        <v>0.27040000000000003</v>
      </c>
      <c r="J4">
        <v>2.6</v>
      </c>
      <c r="L4" s="21" t="s">
        <v>18</v>
      </c>
      <c r="M4" s="21" t="s">
        <v>20</v>
      </c>
    </row>
    <row r="5" spans="1:13" ht="15.75" x14ac:dyDescent="0.25">
      <c r="A5" t="s">
        <v>11</v>
      </c>
      <c r="B5" t="s">
        <v>12</v>
      </c>
      <c r="C5" t="s">
        <v>15</v>
      </c>
      <c r="D5" s="17">
        <f t="shared" si="0"/>
        <v>2.8666666666666667</v>
      </c>
      <c r="E5" s="17">
        <f t="shared" si="1"/>
        <v>1.2844444444444334E-2</v>
      </c>
      <c r="G5" s="16" t="s">
        <v>12</v>
      </c>
      <c r="H5" s="16">
        <v>2.7</v>
      </c>
      <c r="I5">
        <f t="shared" ref="I5:I8" si="2">(H5-$H$9)^2</f>
        <v>7.8399999999999886E-2</v>
      </c>
      <c r="J5">
        <v>2.7</v>
      </c>
      <c r="L5" s="18">
        <v>2.6</v>
      </c>
      <c r="M5" s="19">
        <v>0</v>
      </c>
    </row>
    <row r="6" spans="1:13" ht="15.75" x14ac:dyDescent="0.25">
      <c r="A6" t="s">
        <v>11</v>
      </c>
      <c r="B6" t="s">
        <v>13</v>
      </c>
      <c r="C6" t="s">
        <v>14</v>
      </c>
      <c r="D6" s="17">
        <f t="shared" si="0"/>
        <v>3.2666666666666671</v>
      </c>
      <c r="E6" s="17">
        <f t="shared" si="1"/>
        <v>8.2177777777778266E-2</v>
      </c>
      <c r="G6" s="16" t="s">
        <v>13</v>
      </c>
      <c r="H6" s="16">
        <v>3.1</v>
      </c>
      <c r="I6">
        <f t="shared" si="2"/>
        <v>1.4400000000000026E-2</v>
      </c>
      <c r="J6">
        <v>2.8</v>
      </c>
      <c r="L6" s="18">
        <v>2.7</v>
      </c>
      <c r="M6" s="19">
        <v>0</v>
      </c>
    </row>
    <row r="7" spans="1:13" ht="15.75" x14ac:dyDescent="0.25">
      <c r="A7" t="s">
        <v>11</v>
      </c>
      <c r="B7" t="s">
        <v>13</v>
      </c>
      <c r="C7" t="s">
        <v>15</v>
      </c>
      <c r="D7" s="17">
        <f t="shared" si="0"/>
        <v>3</v>
      </c>
      <c r="E7" s="17">
        <f t="shared" si="1"/>
        <v>4.0000000000001845E-4</v>
      </c>
      <c r="G7" s="16" t="s">
        <v>14</v>
      </c>
      <c r="H7" s="16">
        <v>3.2</v>
      </c>
      <c r="I7">
        <f t="shared" si="2"/>
        <v>4.8400000000000089E-2</v>
      </c>
      <c r="J7">
        <v>2.9</v>
      </c>
      <c r="L7" s="18">
        <v>2.8</v>
      </c>
      <c r="M7" s="19">
        <v>2</v>
      </c>
    </row>
    <row r="8" spans="1:13" ht="15.75" x14ac:dyDescent="0.25">
      <c r="A8" t="s">
        <v>11</v>
      </c>
      <c r="B8" t="s">
        <v>14</v>
      </c>
      <c r="C8" t="s">
        <v>15</v>
      </c>
      <c r="D8" s="17">
        <f t="shared" si="0"/>
        <v>3.0333333333333332</v>
      </c>
      <c r="E8" s="17">
        <f t="shared" si="1"/>
        <v>2.844444444444481E-3</v>
      </c>
      <c r="G8" s="16" t="s">
        <v>15</v>
      </c>
      <c r="H8" s="16">
        <v>2.4</v>
      </c>
      <c r="I8">
        <f t="shared" si="2"/>
        <v>0.33640000000000009</v>
      </c>
      <c r="J8">
        <v>3</v>
      </c>
      <c r="L8" s="18">
        <v>2.9</v>
      </c>
      <c r="M8" s="19">
        <v>1</v>
      </c>
    </row>
    <row r="9" spans="1:13" ht="15.75" x14ac:dyDescent="0.25">
      <c r="A9" t="s">
        <v>12</v>
      </c>
      <c r="B9" t="s">
        <v>13</v>
      </c>
      <c r="C9" t="s">
        <v>14</v>
      </c>
      <c r="D9" s="17">
        <f t="shared" si="0"/>
        <v>3</v>
      </c>
      <c r="E9" s="17">
        <f t="shared" si="1"/>
        <v>4.0000000000001845E-4</v>
      </c>
      <c r="G9" s="22" t="s">
        <v>21</v>
      </c>
      <c r="H9">
        <f>AVERAGE(H4:H8)</f>
        <v>2.98</v>
      </c>
      <c r="J9">
        <v>3.1</v>
      </c>
      <c r="L9" s="18">
        <v>3</v>
      </c>
      <c r="M9" s="19">
        <v>3</v>
      </c>
    </row>
    <row r="10" spans="1:13" ht="15.75" x14ac:dyDescent="0.25">
      <c r="A10" t="s">
        <v>12</v>
      </c>
      <c r="B10" t="s">
        <v>13</v>
      </c>
      <c r="C10" t="s">
        <v>15</v>
      </c>
      <c r="D10" s="17">
        <f t="shared" si="0"/>
        <v>2.7333333333333338</v>
      </c>
      <c r="E10" s="17">
        <f t="shared" si="1"/>
        <v>6.0844444444443965E-2</v>
      </c>
      <c r="G10" s="22" t="s">
        <v>22</v>
      </c>
      <c r="H10">
        <f>SUM(I4:I8)/4</f>
        <v>0.18700000000000003</v>
      </c>
      <c r="J10">
        <v>3.2</v>
      </c>
      <c r="L10" s="18">
        <v>3.1</v>
      </c>
      <c r="M10" s="19">
        <v>2</v>
      </c>
    </row>
    <row r="11" spans="1:13" x14ac:dyDescent="0.25">
      <c r="A11" t="s">
        <v>13</v>
      </c>
      <c r="B11" t="s">
        <v>14</v>
      </c>
      <c r="C11" t="s">
        <v>15</v>
      </c>
      <c r="D11" s="17">
        <f t="shared" si="0"/>
        <v>2.9000000000000004</v>
      </c>
      <c r="E11" s="17">
        <f t="shared" si="1"/>
        <v>6.3999999999998693E-3</v>
      </c>
      <c r="J11">
        <v>3.3</v>
      </c>
      <c r="L11" s="18">
        <v>3.2</v>
      </c>
      <c r="M11" s="19">
        <v>1</v>
      </c>
    </row>
    <row r="12" spans="1:13" x14ac:dyDescent="0.25">
      <c r="A12" t="s">
        <v>14</v>
      </c>
      <c r="B12" t="s">
        <v>12</v>
      </c>
      <c r="C12" t="s">
        <v>15</v>
      </c>
      <c r="D12" s="17">
        <f t="shared" si="0"/>
        <v>2.7666666666666671</v>
      </c>
      <c r="E12" s="17">
        <f t="shared" si="1"/>
        <v>4.5511111111110752E-2</v>
      </c>
      <c r="L12" s="18">
        <v>3.3</v>
      </c>
      <c r="M12" s="19">
        <v>1</v>
      </c>
    </row>
    <row r="13" spans="1:13" ht="15.75" thickBot="1" x14ac:dyDescent="0.3">
      <c r="D13" s="17">
        <f>AVERAGE(D3:D12)</f>
        <v>2.9799999999999995</v>
      </c>
      <c r="E13" s="23">
        <f>SQRT(AVERAGE(E3:E12))</f>
        <v>0.15790292376436008</v>
      </c>
      <c r="L13" s="20" t="s">
        <v>19</v>
      </c>
      <c r="M13" s="20">
        <v>0</v>
      </c>
    </row>
    <row r="14" spans="1:13" x14ac:dyDescent="0.25">
      <c r="H14">
        <f>SQRT((H10/3)*(0.4))</f>
        <v>0.15790292376436016</v>
      </c>
    </row>
  </sheetData>
  <sortState ref="L5:L12">
    <sortCondition ref="L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M</dc:creator>
  <cp:keywords/>
  <dc:description/>
  <cp:lastModifiedBy>Abbott</cp:lastModifiedBy>
  <cp:revision/>
  <dcterms:created xsi:type="dcterms:W3CDTF">2016-01-30T19:34:52Z</dcterms:created>
  <dcterms:modified xsi:type="dcterms:W3CDTF">2017-05-30T00:37:26Z</dcterms:modified>
  <cp:category/>
  <cp:contentStatus/>
</cp:coreProperties>
</file>