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8" i="1"/>
  <c r="H9" i="1"/>
  <c r="H7" i="1"/>
  <c r="C8" i="1"/>
  <c r="C9" i="1"/>
  <c r="C7" i="1"/>
  <c r="H5" i="1"/>
  <c r="H3" i="1"/>
  <c r="H4" i="1"/>
  <c r="H2" i="1"/>
  <c r="E5" i="1"/>
  <c r="E3" i="1"/>
  <c r="E4" i="1"/>
  <c r="D5" i="1"/>
  <c r="D3" i="1"/>
  <c r="D4" i="1"/>
  <c r="D2" i="1"/>
  <c r="C3" i="1"/>
  <c r="C4" i="1"/>
  <c r="C2" i="1"/>
  <c r="C11" i="1" l="1"/>
  <c r="B5" i="1" l="1"/>
  <c r="I5" i="1" l="1"/>
  <c r="I3" i="1"/>
  <c r="J3" i="1"/>
  <c r="I2" i="1"/>
  <c r="J2" i="1"/>
  <c r="I4" i="1"/>
  <c r="J4" i="1"/>
</calcChain>
</file>

<file path=xl/sharedStrings.xml><?xml version="1.0" encoding="utf-8"?>
<sst xmlns="http://schemas.openxmlformats.org/spreadsheetml/2006/main" count="12" uniqueCount="12">
  <si>
    <t>Stratum</t>
  </si>
  <si>
    <t>N_h</t>
  </si>
  <si>
    <t>p_h</t>
  </si>
  <si>
    <t>S_h</t>
  </si>
  <si>
    <t>N_hS_h</t>
  </si>
  <si>
    <t>n_h</t>
  </si>
  <si>
    <t>n_h rounded</t>
  </si>
  <si>
    <t>Total</t>
  </si>
  <si>
    <t>Nh/N</t>
  </si>
  <si>
    <t>nh</t>
  </si>
  <si>
    <t>rounded</t>
  </si>
  <si>
    <t>SE prop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</si>
</sst>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18" sqref="H18"/>
    </sheetView>
  </sheetViews>
  <sheetFormatPr defaultRowHeight="15" x14ac:dyDescent="0.25"/>
  <cols>
    <col min="10" max="10" width="12.28515625" bestFit="1" customWidth="1"/>
    <col min="12" max="12" width="12" bestFit="1" customWidth="1"/>
  </cols>
  <sheetData>
    <row r="1" spans="1:10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1</v>
      </c>
      <c r="B2" s="1">
        <v>300000</v>
      </c>
      <c r="C2" s="1">
        <f>B2/$B$5</f>
        <v>0.27272727272727271</v>
      </c>
      <c r="D2" s="1">
        <f>C2*400</f>
        <v>109.09090909090908</v>
      </c>
      <c r="E2" s="1">
        <v>110</v>
      </c>
      <c r="F2" s="1">
        <v>0.2</v>
      </c>
      <c r="G2" s="1">
        <v>0.4</v>
      </c>
      <c r="H2" s="1">
        <f>B2*G2</f>
        <v>120000</v>
      </c>
      <c r="I2" s="1">
        <f>(H2/$H$5)*$J$5</f>
        <v>93.764943787916195</v>
      </c>
      <c r="J2" s="1">
        <f>ROUND(I2,0)</f>
        <v>94</v>
      </c>
    </row>
    <row r="3" spans="1:10" x14ac:dyDescent="0.25">
      <c r="A3" s="1">
        <v>2</v>
      </c>
      <c r="B3" s="1">
        <v>400000</v>
      </c>
      <c r="C3" s="1">
        <f t="shared" ref="C3:C4" si="0">B3/$B$5</f>
        <v>0.36363636363636365</v>
      </c>
      <c r="D3" s="1">
        <f t="shared" ref="D3:D4" si="1">C3*400</f>
        <v>145.45454545454547</v>
      </c>
      <c r="E3" s="1">
        <f t="shared" ref="E3:E4" si="2">ROUND(D3,0)</f>
        <v>145</v>
      </c>
      <c r="F3" s="1">
        <v>0.4</v>
      </c>
      <c r="G3" s="1">
        <v>0.489898</v>
      </c>
      <c r="H3" s="1">
        <f t="shared" ref="H3:H4" si="3">B3*G3</f>
        <v>195959.2</v>
      </c>
      <c r="I3" s="1">
        <f t="shared" ref="I3:I4" si="4">(H3/$H$5)*$J$5</f>
        <v>153.1175281060419</v>
      </c>
      <c r="J3" s="1">
        <f t="shared" ref="J3:J4" si="5">ROUND(I3,0)</f>
        <v>153</v>
      </c>
    </row>
    <row r="4" spans="1:10" x14ac:dyDescent="0.25">
      <c r="A4" s="1">
        <v>3</v>
      </c>
      <c r="B4" s="1">
        <v>400000</v>
      </c>
      <c r="C4" s="1">
        <f t="shared" si="0"/>
        <v>0.36363636363636365</v>
      </c>
      <c r="D4" s="1">
        <f t="shared" si="1"/>
        <v>145.45454545454547</v>
      </c>
      <c r="E4" s="1">
        <f t="shared" si="2"/>
        <v>145</v>
      </c>
      <c r="F4" s="1">
        <v>0.6</v>
      </c>
      <c r="G4" s="1">
        <v>0.489898</v>
      </c>
      <c r="H4" s="1">
        <f t="shared" si="3"/>
        <v>195959.2</v>
      </c>
      <c r="I4" s="1">
        <f t="shared" si="4"/>
        <v>153.1175281060419</v>
      </c>
      <c r="J4" s="1">
        <f t="shared" si="5"/>
        <v>153</v>
      </c>
    </row>
    <row r="5" spans="1:10" x14ac:dyDescent="0.25">
      <c r="A5" s="1" t="s">
        <v>7</v>
      </c>
      <c r="B5" s="1">
        <f>SUM(B2:B4)</f>
        <v>1100000</v>
      </c>
      <c r="C5" s="1"/>
      <c r="D5" s="1">
        <f>SUM(D2:D4)</f>
        <v>400</v>
      </c>
      <c r="E5" s="1">
        <f>SUM(E2:E4)</f>
        <v>400</v>
      </c>
      <c r="F5" s="1"/>
      <c r="G5" s="1"/>
      <c r="H5" s="1">
        <f>SUM(H2:H4)</f>
        <v>511918.4</v>
      </c>
      <c r="I5" s="1">
        <f>SUM(I2:I4)</f>
        <v>400</v>
      </c>
      <c r="J5" s="1">
        <v>400</v>
      </c>
    </row>
    <row r="7" spans="1:10" x14ac:dyDescent="0.25">
      <c r="C7">
        <f>(1-(E2/B2))*((B2/$B$5)^2)*(F2*(1-F2))/(E2-1)</f>
        <v>1.0914186064144364E-4</v>
      </c>
      <c r="H7">
        <f>(1-(J2/B2))*((B2/$B$5)^2)*(F2*(1-F2))/(J2-1)</f>
        <v>1.2792577979205545E-4</v>
      </c>
    </row>
    <row r="8" spans="1:10" x14ac:dyDescent="0.25">
      <c r="C8">
        <f t="shared" ref="C8:C9" si="6">(1-(E3/B3))*((B3/$B$5)^2)*(F3*(1-F3))/(E3-1)</f>
        <v>2.2030578512396691E-4</v>
      </c>
      <c r="H8">
        <f t="shared" ref="H8:H9" si="7">(1-(J3/B3))*((B3/$B$5)^2)*(F3*(1-F3))/(J3-1)</f>
        <v>2.0870656807307525E-4</v>
      </c>
    </row>
    <row r="9" spans="1:10" x14ac:dyDescent="0.25">
      <c r="C9">
        <f t="shared" si="6"/>
        <v>2.2030578512396691E-4</v>
      </c>
      <c r="H9">
        <f t="shared" si="7"/>
        <v>2.0870656807307525E-4</v>
      </c>
    </row>
    <row r="11" spans="1:10" x14ac:dyDescent="0.25">
      <c r="B11" t="s">
        <v>11</v>
      </c>
      <c r="C11">
        <f>SQRT(SUM(C7:C9))</f>
        <v>2.3446821338709806E-2</v>
      </c>
      <c r="H11">
        <f>SQRT(SUM(H7:H9))</f>
        <v>2.3352492713588541E-2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2017-06-07T00:43:16Z</dcterms:created>
  <dcterms:modified xsi:type="dcterms:W3CDTF">2017-06-12T01:55:39Z</dcterms:modified>
</cp:coreProperties>
</file>