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bbott\Desktop\"/>
    </mc:Choice>
  </mc:AlternateContent>
  <bookViews>
    <workbookView xWindow="0" yWindow="0" windowWidth="28800" windowHeight="124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K17" i="1" s="1"/>
  <c r="L10" i="1"/>
  <c r="K10" i="1"/>
  <c r="J10" i="1"/>
  <c r="L8" i="1"/>
  <c r="K8" i="1"/>
  <c r="J8" i="1"/>
  <c r="L6" i="1"/>
  <c r="K6" i="1"/>
  <c r="J6" i="1"/>
  <c r="L4" i="1"/>
  <c r="K4" i="1"/>
  <c r="J4" i="1"/>
  <c r="L3" i="1"/>
  <c r="I15" i="1" s="1"/>
  <c r="K15" i="1" s="1"/>
  <c r="L15" i="1" s="1"/>
  <c r="L9" i="1"/>
  <c r="K9" i="1"/>
  <c r="J9" i="1"/>
  <c r="I16" i="1" s="1"/>
  <c r="K16" i="1" s="1"/>
  <c r="L16" i="1" s="1"/>
  <c r="L7" i="1"/>
  <c r="K7" i="1"/>
  <c r="J7" i="1"/>
  <c r="L5" i="1"/>
  <c r="K5" i="1"/>
  <c r="J5" i="1"/>
  <c r="K3" i="1"/>
  <c r="J3" i="1"/>
  <c r="I14" i="1" l="1"/>
  <c r="K14" i="1" l="1"/>
  <c r="L14" i="1" s="1"/>
  <c r="I18" i="1"/>
</calcChain>
</file>

<file path=xl/sharedStrings.xml><?xml version="1.0" encoding="utf-8"?>
<sst xmlns="http://schemas.openxmlformats.org/spreadsheetml/2006/main" count="91" uniqueCount="22">
  <si>
    <t>Caucasian</t>
  </si>
  <si>
    <t>African American</t>
  </si>
  <si>
    <t>Hispanic</t>
  </si>
  <si>
    <t>Male</t>
  </si>
  <si>
    <t>Female</t>
  </si>
  <si>
    <t>Race</t>
  </si>
  <si>
    <t>Sex</t>
  </si>
  <si>
    <t>Time</t>
  </si>
  <si>
    <t>Summary Statistics</t>
  </si>
  <si>
    <t>All</t>
  </si>
  <si>
    <t>mean</t>
  </si>
  <si>
    <t>sd</t>
  </si>
  <si>
    <t>Anova Table</t>
  </si>
  <si>
    <t>Source</t>
  </si>
  <si>
    <t>SS</t>
  </si>
  <si>
    <t>Interaction</t>
  </si>
  <si>
    <t>Error</t>
  </si>
  <si>
    <t>Total</t>
  </si>
  <si>
    <t>df</t>
  </si>
  <si>
    <t>MS</t>
  </si>
  <si>
    <t>F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</si>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</sst>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1"/>
  <sheetViews>
    <sheetView tabSelected="1" workbookViewId="0">
      <selection activeCell="H1" sqref="H1:L18"/>
    </sheetView>
  </sheetViews>
  <sheetFormatPr defaultRowHeight="15" x14ac:dyDescent="0.25"/>
  <cols>
    <col min="1" max="1" width="16.25" bestFit="1" customWidth="1"/>
    <col min="8" max="8" width="17.875" bestFit="1" customWidth="1"/>
  </cols>
  <sheetData>
    <row r="1" spans="1:12" x14ac:dyDescent="0.25">
      <c r="A1" s="4" t="s">
        <v>5</v>
      </c>
      <c r="B1" s="4" t="s">
        <v>6</v>
      </c>
      <c r="C1" s="4" t="s">
        <v>7</v>
      </c>
      <c r="H1" t="s">
        <v>8</v>
      </c>
    </row>
    <row r="2" spans="1:12" x14ac:dyDescent="0.25">
      <c r="A2" s="1" t="s">
        <v>0</v>
      </c>
      <c r="B2" s="1" t="s">
        <v>3</v>
      </c>
      <c r="C2" s="1">
        <v>54</v>
      </c>
      <c r="H2" s="3"/>
      <c r="I2" s="3"/>
      <c r="J2" s="4" t="s">
        <v>3</v>
      </c>
      <c r="K2" s="4" t="s">
        <v>4</v>
      </c>
      <c r="L2" s="4" t="s">
        <v>9</v>
      </c>
    </row>
    <row r="3" spans="1:12" x14ac:dyDescent="0.25">
      <c r="A3" s="1" t="s">
        <v>0</v>
      </c>
      <c r="B3" s="1" t="s">
        <v>3</v>
      </c>
      <c r="C3" s="1">
        <v>49</v>
      </c>
      <c r="H3" s="5" t="s">
        <v>0</v>
      </c>
      <c r="I3" s="6" t="s">
        <v>10</v>
      </c>
      <c r="J3" s="1">
        <f>AVERAGE(C2:C6)</f>
        <v>51.2</v>
      </c>
      <c r="K3" s="1">
        <f>AVERAGE(C7:C11)</f>
        <v>31</v>
      </c>
      <c r="L3" s="1">
        <f>AVERAGE(C2:C11)</f>
        <v>41.1</v>
      </c>
    </row>
    <row r="4" spans="1:12" x14ac:dyDescent="0.25">
      <c r="A4" s="1" t="s">
        <v>0</v>
      </c>
      <c r="B4" s="1" t="s">
        <v>3</v>
      </c>
      <c r="C4" s="1">
        <v>59</v>
      </c>
      <c r="H4" s="7"/>
      <c r="I4" s="6" t="s">
        <v>11</v>
      </c>
      <c r="J4" s="2">
        <f>_xlfn.STDEV.S(C2:C6)</f>
        <v>7.6941536246685258</v>
      </c>
      <c r="K4" s="2">
        <f>_xlfn.STDEV.S(C7:C11)</f>
        <v>9.0829510622924747</v>
      </c>
      <c r="L4" s="2">
        <f>_xlfn.STDEV.S(C2:C11)</f>
        <v>13.278637815010333</v>
      </c>
    </row>
    <row r="5" spans="1:12" x14ac:dyDescent="0.25">
      <c r="A5" s="1" t="s">
        <v>0</v>
      </c>
      <c r="B5" s="1" t="s">
        <v>3</v>
      </c>
      <c r="C5" s="1">
        <v>39</v>
      </c>
      <c r="H5" s="5" t="s">
        <v>1</v>
      </c>
      <c r="I5" s="6" t="s">
        <v>10</v>
      </c>
      <c r="J5" s="1">
        <f>AVERAGE(C12:C16)</f>
        <v>55.2</v>
      </c>
      <c r="K5" s="1">
        <f>AVERAGE(C17:C21)</f>
        <v>43.6</v>
      </c>
      <c r="L5" s="1">
        <f>AVERAGE(C12:C21)</f>
        <v>49.4</v>
      </c>
    </row>
    <row r="6" spans="1:12" x14ac:dyDescent="0.25">
      <c r="A6" s="1" t="s">
        <v>0</v>
      </c>
      <c r="B6" s="1" t="s">
        <v>3</v>
      </c>
      <c r="C6" s="1">
        <v>55</v>
      </c>
      <c r="H6" s="7"/>
      <c r="I6" s="6" t="s">
        <v>11</v>
      </c>
      <c r="J6" s="2">
        <f>_xlfn.STDEV.S(C12:C16)</f>
        <v>10.568822072492271</v>
      </c>
      <c r="K6" s="2">
        <f>_xlfn.STDEV.S(C17:C21)</f>
        <v>6.9137544069774552</v>
      </c>
      <c r="L6" s="2">
        <f>_xlfn.STDEV.S(C12:C21)</f>
        <v>10.4051269414009</v>
      </c>
    </row>
    <row r="7" spans="1:12" x14ac:dyDescent="0.25">
      <c r="A7" s="1" t="s">
        <v>0</v>
      </c>
      <c r="B7" s="1" t="s">
        <v>4</v>
      </c>
      <c r="C7" s="1">
        <v>25</v>
      </c>
      <c r="H7" s="5" t="s">
        <v>2</v>
      </c>
      <c r="I7" s="6" t="s">
        <v>10</v>
      </c>
      <c r="J7" s="1">
        <f>AVERAGE(C22:C26)</f>
        <v>28.6</v>
      </c>
      <c r="K7" s="1">
        <f>AVERAGE(C27:C31)</f>
        <v>27.4</v>
      </c>
      <c r="L7" s="1">
        <f>AVERAGE(C22:C31)</f>
        <v>28</v>
      </c>
    </row>
    <row r="8" spans="1:12" x14ac:dyDescent="0.25">
      <c r="A8" s="1" t="s">
        <v>0</v>
      </c>
      <c r="B8" s="1" t="s">
        <v>4</v>
      </c>
      <c r="C8" s="1">
        <v>29</v>
      </c>
      <c r="H8" s="7"/>
      <c r="I8" s="6" t="s">
        <v>11</v>
      </c>
      <c r="J8" s="2">
        <f>_xlfn.STDEV.S(C22:C26)</f>
        <v>3.2093613071762426</v>
      </c>
      <c r="K8" s="2">
        <f>_xlfn.STDEV.S(C22:C26)</f>
        <v>3.2093613071762426</v>
      </c>
      <c r="L8" s="2">
        <f>_xlfn.STDEV.S(C22:C31)</f>
        <v>6.5659052011974035</v>
      </c>
    </row>
    <row r="9" spans="1:12" x14ac:dyDescent="0.25">
      <c r="A9" s="1" t="s">
        <v>0</v>
      </c>
      <c r="B9" s="1" t="s">
        <v>4</v>
      </c>
      <c r="C9" s="1">
        <v>47</v>
      </c>
      <c r="H9" s="5" t="s">
        <v>9</v>
      </c>
      <c r="I9" s="6" t="s">
        <v>10</v>
      </c>
      <c r="J9" s="1">
        <f>AVERAGE(C2:C6,C12:C16,C22:C26)</f>
        <v>45</v>
      </c>
      <c r="K9" s="1">
        <f>AVERAGE(C7:C11,C17:C21,C27:C31)</f>
        <v>34</v>
      </c>
      <c r="L9" s="1">
        <f>AVERAGE(C2:C31)</f>
        <v>39.5</v>
      </c>
    </row>
    <row r="10" spans="1:12" x14ac:dyDescent="0.25">
      <c r="A10" s="1" t="s">
        <v>0</v>
      </c>
      <c r="B10" s="1" t="s">
        <v>4</v>
      </c>
      <c r="C10" s="1">
        <v>26</v>
      </c>
      <c r="H10" s="8"/>
      <c r="I10" s="6" t="s">
        <v>11</v>
      </c>
      <c r="J10" s="2">
        <f>_xlfn.STDEV.S(C2:C6,C12:C16,C22:C26)</f>
        <v>14.096605467781444</v>
      </c>
      <c r="K10" s="2">
        <f>_xlfn.STDEV.S(C7:C11,C17:C21,C27:C31)</f>
        <v>10.650285039780458</v>
      </c>
      <c r="L10" s="2">
        <f>_xlfn.STDEV.S(C2:C31)</f>
        <v>13.490098540065956</v>
      </c>
    </row>
    <row r="11" spans="1:12" x14ac:dyDescent="0.25">
      <c r="A11" s="1" t="s">
        <v>0</v>
      </c>
      <c r="B11" s="1" t="s">
        <v>4</v>
      </c>
      <c r="C11" s="1">
        <v>28</v>
      </c>
    </row>
    <row r="12" spans="1:12" x14ac:dyDescent="0.25">
      <c r="A12" s="1" t="s">
        <v>1</v>
      </c>
      <c r="B12" s="1" t="s">
        <v>3</v>
      </c>
      <c r="C12" s="1">
        <v>53</v>
      </c>
      <c r="H12" t="s">
        <v>12</v>
      </c>
    </row>
    <row r="13" spans="1:12" x14ac:dyDescent="0.25">
      <c r="A13" s="1" t="s">
        <v>1</v>
      </c>
      <c r="B13" s="1" t="s">
        <v>3</v>
      </c>
      <c r="C13" s="1">
        <v>72</v>
      </c>
      <c r="H13" s="4" t="s">
        <v>13</v>
      </c>
      <c r="I13" s="4" t="s">
        <v>14</v>
      </c>
      <c r="J13" s="4" t="s">
        <v>18</v>
      </c>
      <c r="K13" s="4" t="s">
        <v>19</v>
      </c>
      <c r="L13" s="4" t="s">
        <v>20</v>
      </c>
    </row>
    <row r="14" spans="1:12" x14ac:dyDescent="0.25">
      <c r="A14" s="1" t="s">
        <v>1</v>
      </c>
      <c r="B14" s="1" t="s">
        <v>3</v>
      </c>
      <c r="C14" s="1">
        <v>43</v>
      </c>
      <c r="H14" s="4" t="s">
        <v>21</v>
      </c>
      <c r="I14" s="1">
        <f>3*5*((J9-L9)^2+(K9-L9)^2)</f>
        <v>907.5</v>
      </c>
      <c r="J14" s="1">
        <v>1</v>
      </c>
      <c r="K14" s="1">
        <f>I14/J14</f>
        <v>907.5</v>
      </c>
      <c r="L14" s="1">
        <f>K14/$K$17</f>
        <v>13.705008809463889</v>
      </c>
    </row>
    <row r="15" spans="1:12" x14ac:dyDescent="0.25">
      <c r="A15" s="1" t="s">
        <v>1</v>
      </c>
      <c r="B15" s="1" t="s">
        <v>3</v>
      </c>
      <c r="C15" s="1">
        <v>56</v>
      </c>
      <c r="H15" s="4" t="s">
        <v>5</v>
      </c>
      <c r="I15" s="1">
        <f>5*2*((L3-L9)^2+(L5-L9)^2+(L7-L9)^2)</f>
        <v>2328.1999999999998</v>
      </c>
      <c r="J15" s="1">
        <v>2</v>
      </c>
      <c r="K15" s="1">
        <f t="shared" ref="K15:K17" si="0">I15/J15</f>
        <v>1164.0999999999999</v>
      </c>
      <c r="L15" s="1">
        <f>K15/$K$17</f>
        <v>17.580166121318911</v>
      </c>
    </row>
    <row r="16" spans="1:12" x14ac:dyDescent="0.25">
      <c r="A16" s="1" t="s">
        <v>1</v>
      </c>
      <c r="B16" s="1" t="s">
        <v>3</v>
      </c>
      <c r="C16" s="1">
        <v>52</v>
      </c>
      <c r="H16" s="4" t="s">
        <v>15</v>
      </c>
      <c r="I16" s="1">
        <f>5*((AVERAGE(C2:C6)-(J9+L3-L9))^2+(AVERAGE(C7:C11)-(K9+L3-L9))^2+(AVERAGE(C12:C16)-(J9+L5-L9))^2+(AVERAGE(C17:C21)-(K9+L5-L9))^2+(AVERAGE(C22:C26)-(J9+L7-L9))^2+(AVERAGE(C27:C31)-(K9+L7-L9))^2)</f>
        <v>452.59999999999997</v>
      </c>
      <c r="J16" s="1">
        <v>2</v>
      </c>
      <c r="K16" s="1">
        <f t="shared" si="0"/>
        <v>226.29999999999998</v>
      </c>
      <c r="L16" s="1">
        <f>K16/$K$17</f>
        <v>3.4175685879687911</v>
      </c>
    </row>
    <row r="17" spans="1:14" x14ac:dyDescent="0.25">
      <c r="A17" s="1" t="s">
        <v>1</v>
      </c>
      <c r="B17" s="1" t="s">
        <v>4</v>
      </c>
      <c r="C17" s="1">
        <v>46</v>
      </c>
      <c r="H17" s="4" t="s">
        <v>16</v>
      </c>
      <c r="I17" s="1">
        <f>4*(_xlfn.STDEV.S(C7:C11)^2+_xlfn.STDEV.S(C12:C16)^2+_xlfn.STDEV.S(C17:C21)^2+_xlfn.STDEV.S(C22:C26)^2+_xlfn.STDEV.S(C27:C31)^2+_xlfn.STDEV.S(C2:C6)^2)</f>
        <v>1589.1999999999991</v>
      </c>
      <c r="J17" s="1">
        <v>24</v>
      </c>
      <c r="K17" s="1">
        <f t="shared" si="0"/>
        <v>66.216666666666626</v>
      </c>
      <c r="L17" s="1"/>
      <c r="N17" t="s">
        <v>5</v>
      </c>
    </row>
    <row r="18" spans="1:14" x14ac:dyDescent="0.25">
      <c r="A18" s="1" t="s">
        <v>1</v>
      </c>
      <c r="B18" s="1" t="s">
        <v>4</v>
      </c>
      <c r="C18" s="1">
        <v>51</v>
      </c>
      <c r="H18" s="4" t="s">
        <v>17</v>
      </c>
      <c r="I18" s="1">
        <f>SUM(I14:I17)</f>
        <v>5277.4999999999991</v>
      </c>
      <c r="J18" s="1">
        <v>29</v>
      </c>
      <c r="K18" s="1"/>
      <c r="L18" s="1"/>
    </row>
    <row r="19" spans="1:14" x14ac:dyDescent="0.25">
      <c r="A19" s="1" t="s">
        <v>1</v>
      </c>
      <c r="B19" s="1" t="s">
        <v>4</v>
      </c>
      <c r="C19" s="1">
        <v>33</v>
      </c>
    </row>
    <row r="20" spans="1:14" x14ac:dyDescent="0.25">
      <c r="A20" s="1" t="s">
        <v>1</v>
      </c>
      <c r="B20" s="1" t="s">
        <v>4</v>
      </c>
      <c r="C20" s="1">
        <v>47</v>
      </c>
    </row>
    <row r="21" spans="1:14" x14ac:dyDescent="0.25">
      <c r="A21" s="1" t="s">
        <v>1</v>
      </c>
      <c r="B21" s="1" t="s">
        <v>4</v>
      </c>
      <c r="C21" s="1">
        <v>41</v>
      </c>
    </row>
    <row r="22" spans="1:14" x14ac:dyDescent="0.25">
      <c r="A22" s="1" t="s">
        <v>2</v>
      </c>
      <c r="B22" s="1" t="s">
        <v>3</v>
      </c>
      <c r="C22" s="1">
        <v>33</v>
      </c>
    </row>
    <row r="23" spans="1:14" x14ac:dyDescent="0.25">
      <c r="A23" s="1" t="s">
        <v>2</v>
      </c>
      <c r="B23" s="1" t="s">
        <v>3</v>
      </c>
      <c r="C23" s="1">
        <v>30</v>
      </c>
    </row>
    <row r="24" spans="1:14" x14ac:dyDescent="0.25">
      <c r="A24" s="1" t="s">
        <v>2</v>
      </c>
      <c r="B24" s="1" t="s">
        <v>3</v>
      </c>
      <c r="C24" s="1">
        <v>26</v>
      </c>
    </row>
    <row r="25" spans="1:14" x14ac:dyDescent="0.25">
      <c r="A25" s="1" t="s">
        <v>2</v>
      </c>
      <c r="B25" s="1" t="s">
        <v>3</v>
      </c>
      <c r="C25" s="1">
        <v>25</v>
      </c>
    </row>
    <row r="26" spans="1:14" x14ac:dyDescent="0.25">
      <c r="A26" s="1" t="s">
        <v>2</v>
      </c>
      <c r="B26" s="1" t="s">
        <v>3</v>
      </c>
      <c r="C26" s="1">
        <v>29</v>
      </c>
    </row>
    <row r="27" spans="1:14" x14ac:dyDescent="0.25">
      <c r="A27" s="1" t="s">
        <v>2</v>
      </c>
      <c r="B27" s="1" t="s">
        <v>4</v>
      </c>
      <c r="C27" s="1">
        <v>18</v>
      </c>
    </row>
    <row r="28" spans="1:14" x14ac:dyDescent="0.25">
      <c r="A28" s="1" t="s">
        <v>2</v>
      </c>
      <c r="B28" s="1" t="s">
        <v>4</v>
      </c>
      <c r="C28" s="1">
        <v>21</v>
      </c>
    </row>
    <row r="29" spans="1:14" x14ac:dyDescent="0.25">
      <c r="A29" s="1" t="s">
        <v>2</v>
      </c>
      <c r="B29" s="1" t="s">
        <v>4</v>
      </c>
      <c r="C29" s="1">
        <v>34</v>
      </c>
    </row>
    <row r="30" spans="1:14" x14ac:dyDescent="0.25">
      <c r="A30" s="1" t="s">
        <v>2</v>
      </c>
      <c r="B30" s="1" t="s">
        <v>4</v>
      </c>
      <c r="C30" s="1">
        <v>40</v>
      </c>
    </row>
    <row r="31" spans="1:14" x14ac:dyDescent="0.25">
      <c r="A31" s="1" t="s">
        <v>2</v>
      </c>
      <c r="B31" s="1" t="s">
        <v>4</v>
      </c>
      <c r="C31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Santander Consumer USA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Abbott</dc:creator>
  <cp:lastModifiedBy>Abbott</cp:lastModifiedBy>
  <dcterms:created xsi:type="dcterms:W3CDTF">2016-09-21T16:05:20Z</dcterms:created>
  <dcterms:modified xsi:type="dcterms:W3CDTF">2016-09-26T01:16:58Z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b93a5336-1a55-4d7d-8e7e-2fcd812ea3b3</vt:lpwstr>
  </property>
</Properties>
</file>