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Fatec\Desktop\"/>
    </mc:Choice>
  </mc:AlternateContent>
  <xr:revisionPtr revIDLastSave="0" documentId="8_{F5189D1E-47B8-45B6-95E3-4ADB7645B885}" xr6:coauthVersionLast="36" xr6:coauthVersionMax="36" xr10:uidLastSave="{00000000-0000-0000-0000-000000000000}"/>
  <bookViews>
    <workbookView xWindow="0" yWindow="0" windowWidth="21570" windowHeight="7890" activeTab="2"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4" i="2" l="1"/>
  <c r="D24" i="2"/>
  <c r="C24" i="2"/>
  <c r="C19" i="5" l="1"/>
  <c r="C20" i="5"/>
  <c r="C21" i="5"/>
  <c r="C22" i="5"/>
  <c r="C23" i="5"/>
  <c r="C24" i="5"/>
  <c r="C25" i="5"/>
  <c r="C26" i="5"/>
  <c r="C27" i="5"/>
  <c r="C28" i="5"/>
  <c r="C18" i="5"/>
  <c r="B19" i="5"/>
  <c r="B20" i="5"/>
  <c r="B21" i="5"/>
  <c r="B22" i="5"/>
  <c r="B23" i="5"/>
  <c r="B24" i="5"/>
  <c r="B25" i="5"/>
  <c r="B26" i="5"/>
  <c r="B27" i="5"/>
  <c r="B28" i="5"/>
  <c r="B18" i="5"/>
  <c r="L20" i="6"/>
  <c r="L21" i="6"/>
  <c r="L22" i="6"/>
  <c r="L23" i="6"/>
  <c r="L24" i="6"/>
  <c r="L25" i="6"/>
  <c r="L26" i="6"/>
  <c r="L27" i="6"/>
  <c r="L19" i="6"/>
  <c r="L4" i="6"/>
  <c r="L5" i="6"/>
  <c r="L6" i="6"/>
  <c r="L7" i="6"/>
  <c r="L8" i="6"/>
  <c r="L9" i="6"/>
  <c r="L3" i="6"/>
  <c r="C25" i="2"/>
  <c r="C26" i="2"/>
  <c r="C27" i="2"/>
  <c r="C28" i="2"/>
  <c r="C29" i="2"/>
  <c r="C30" i="2"/>
  <c r="C31" i="2"/>
  <c r="C32" i="2"/>
  <c r="C33" i="2"/>
  <c r="C34" i="2"/>
  <c r="C35" i="2"/>
  <c r="C36" i="2"/>
  <c r="C37" i="2"/>
  <c r="C38" i="2"/>
  <c r="C39" i="2"/>
  <c r="C40" i="2"/>
  <c r="C41" i="2"/>
  <c r="C42" i="2"/>
  <c r="C43" i="2"/>
  <c r="J14" i="6" l="1"/>
  <c r="J11" i="6"/>
  <c r="B21" i="2"/>
  <c r="B20" i="2"/>
  <c r="B19" i="2"/>
  <c r="B18" i="2"/>
  <c r="B25" i="2" l="1"/>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38" i="2"/>
  <c r="D38" i="2" s="1"/>
  <c r="B39" i="2"/>
  <c r="D39" i="2" s="1"/>
  <c r="B40" i="2"/>
  <c r="D40" i="2" s="1"/>
  <c r="B41" i="2"/>
  <c r="D41" i="2" s="1"/>
  <c r="B42" i="2"/>
  <c r="D42" i="2" s="1"/>
  <c r="B43" i="2"/>
  <c r="D43" i="2" s="1"/>
  <c r="K3" i="6"/>
  <c r="M3" i="6" s="1"/>
  <c r="K4" i="6"/>
  <c r="M4" i="6" s="1"/>
  <c r="K5" i="6"/>
  <c r="M5" i="6" s="1"/>
  <c r="K6" i="6"/>
  <c r="M6" i="6" s="1"/>
  <c r="M11" i="6" s="1"/>
  <c r="K7" i="6"/>
  <c r="M7" i="6" s="1"/>
  <c r="K8" i="6"/>
  <c r="M8" i="6" s="1"/>
  <c r="K9" i="6"/>
  <c r="M9" i="6" s="1"/>
  <c r="K20" i="6"/>
  <c r="M20" i="6" s="1"/>
  <c r="K21" i="6"/>
  <c r="M21" i="6" s="1"/>
  <c r="K22" i="6"/>
  <c r="M22" i="6" s="1"/>
  <c r="K23" i="6"/>
  <c r="M23" i="6" s="1"/>
  <c r="K24" i="6"/>
  <c r="M24" i="6" s="1"/>
  <c r="K25" i="6"/>
  <c r="M25" i="6" s="1"/>
  <c r="K26" i="6"/>
  <c r="M26" i="6" s="1"/>
  <c r="K27" i="6"/>
  <c r="M27" i="6" s="1"/>
  <c r="K19" i="6"/>
  <c r="M19"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8" authorId="0" shapeId="0" xr:uid="{5A7A1FE9-CD6B-4D49-868A-F21DCCA8B53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fórmulas para completar a coluna B</t>
        </r>
      </text>
    </comment>
    <comment ref="E23" authorId="1" shapeId="0" xr:uid="{06DD7964-9615-4853-9F0B-882D398DD50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r>
      </text>
    </comment>
    <comment ref="N18" authorId="1" shapeId="0" xr:uid="{3F57C2CD-5926-47C7-ABDE-E55D3F364E8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7" authorId="0" shapeId="0" xr:uid="{5D1336F4-217F-4581-A916-0659D2F4520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sharedStrings.xml><?xml version="1.0" encoding="utf-8"?>
<sst xmlns="http://schemas.openxmlformats.org/spreadsheetml/2006/main" count="50" uniqueCount="35">
  <si>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</si>
  <si>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</si>
  <si>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</si>
  <si>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</si>
  <si>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</si>
  <si>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</si>
  <si>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</si>
  <si>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</si>
  <si>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</si>
  <si>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</si>
  <si>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</si>
  <si>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</si>
  <si>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</si>
  <si>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</si>
  <si>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</si>
  <si>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</si>
  <si>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</si>
  <si>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</si>
  <si>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</si>
  <si>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</si>
  <si>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</si>
  <si>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</si>
  <si>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</si>
  <si>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Produto A</t>
  </si>
  <si>
    <t>Qtde</t>
  </si>
  <si>
    <t>Custo de Fabricação</t>
  </si>
  <si>
    <t>custo variável de A</t>
  </si>
  <si>
    <t>custo fixo</t>
  </si>
  <si>
    <t>preço de venda A</t>
  </si>
  <si>
    <t>custo variável de B</t>
  </si>
  <si>
    <t>preco de venda B</t>
  </si>
  <si>
    <t>Produto B</t>
  </si>
  <si>
    <t>preço de venda</t>
  </si>
  <si>
    <t>margem de lucro</t>
  </si>
  <si>
    <t>Qtde. de sorvete por mês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</si>
</sst>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164" formatCode="_-&quot;R$&quot;* #,##0.00_-;\-&quot;R$&quot;* #,##0.00_-;_-&quot;R$&quot;* &quot;-&quot;??_-;_-@_-"/>
    <numFmt numFmtId="165" formatCode="&quot;R$&quot;\ #,##0.00"/>
    <numFmt numFmtId="166" formatCode="_-[$R$-416]* #,##0.00_-;\-[$R$-416]* #,##0.00_-;_-[$R$-416]* &quot;-&quot;??_-;_-@_-"/>
    <numFmt numFmtId="167" formatCode="&quot;R$&quot;#,##0.00"/>
  </numFmts>
  <fonts count="9" x14ac:knownFonts="1">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theme="7" tint="0.399975585192419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5"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64">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5" fontId="2" fillId="0" borderId="1" xfId="1" applyNumberFormat="1" applyFont="1" applyBorder="1" applyAlignment="1">
      <alignment horizontal="left" vertical="center"/>
    </xf>
    <xf numFmtId="0" fontId="2" fillId="0" borderId="1" xfId="0" applyFont="1" applyBorder="1" applyAlignment="1">
      <alignment horizontal="left" vertical="center"/>
    </xf>
    <xf numFmtId="165" fontId="2" fillId="0" borderId="0" xfId="1" applyNumberFormat="1" applyFont="1" applyAlignment="1">
      <alignment horizontal="left" vertical="center"/>
    </xf>
    <xf numFmtId="0" fontId="2" fillId="0" borderId="0" xfId="0" applyFont="1" applyAlignment="1">
      <alignment horizontal="left" vertical="center"/>
    </xf>
    <xf numFmtId="0" fontId="3" fillId="0" borderId="1" xfId="0" applyFont="1" applyBorder="1" applyAlignment="1">
      <alignment horizontal="left" vertical="center" wrapText="1"/>
    </xf>
    <xf numFmtId="0" fontId="3" fillId="0" borderId="7" xfId="0" applyFont="1" applyBorder="1" applyAlignment="1">
      <alignment horizontal="left" vertical="center" wrapText="1"/>
    </xf>
    <xf numFmtId="165" fontId="2" fillId="0" borderId="7" xfId="1" applyNumberFormat="1" applyFont="1" applyBorder="1" applyAlignment="1">
      <alignment horizontal="left" vertical="center"/>
    </xf>
    <xf numFmtId="0" fontId="2" fillId="0" borderId="7" xfId="0" applyFont="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2" fillId="0" borderId="1" xfId="0" applyFont="1" applyBorder="1" applyAlignment="1">
      <alignment horizontal="left" vertical="center" wrapText="1"/>
    </xf>
    <xf numFmtId="0" fontId="3" fillId="0" borderId="1" xfId="0" applyFont="1" applyBorder="1" applyAlignment="1">
      <alignment horizontal="center"/>
    </xf>
    <xf numFmtId="0" fontId="0" fillId="0" borderId="1" xfId="0" applyBorder="1" applyAlignment="1">
      <alignment horizontal="center"/>
    </xf>
    <xf numFmtId="166" fontId="2" fillId="0" borderId="1" xfId="0" applyNumberFormat="1" applyFont="1" applyBorder="1" applyAlignment="1">
      <alignment horizontal="center"/>
    </xf>
    <xf numFmtId="167" fontId="2" fillId="0" borderId="1" xfId="0" applyNumberFormat="1" applyFont="1" applyBorder="1" applyAlignment="1">
      <alignment horizontal="center"/>
    </xf>
    <xf numFmtId="166" fontId="0" fillId="0" borderId="1" xfId="0" applyNumberFormat="1" applyBorder="1"/>
    <xf numFmtId="166" fontId="0" fillId="0" borderId="1" xfId="0" applyNumberFormat="1" applyBorder="1" applyAlignment="1">
      <alignment horizontal="center"/>
    </xf>
    <xf numFmtId="9" fontId="0" fillId="0" borderId="0" xfId="0" applyNumberFormat="1"/>
    <xf numFmtId="164" fontId="2" fillId="0" borderId="1" xfId="0" applyNumberFormat="1" applyFont="1" applyBorder="1" applyAlignment="1">
      <alignment horizontal="center"/>
    </xf>
    <xf numFmtId="0" fontId="4" fillId="0" borderId="0" xfId="0" applyFont="1" applyAlignment="1">
      <alignment horizontal="center" vertical="center" wrapText="1"/>
    </xf>
    <xf numFmtId="0" fontId="2" fillId="0" borderId="1" xfId="0" applyFont="1" applyBorder="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6" fillId="2" borderId="10" xfId="0" applyFont="1" applyFill="1" applyBorder="1" applyAlignment="1">
      <alignment horizontal="left" vertical="center"/>
    </xf>
    <xf numFmtId="0" fontId="6" fillId="2" borderId="9" xfId="0" applyFont="1" applyFill="1" applyBorder="1" applyAlignment="1">
      <alignment horizontal="left" vertical="center"/>
    </xf>
    <xf numFmtId="0" fontId="5" fillId="2" borderId="8" xfId="0" applyFont="1" applyFill="1" applyBorder="1" applyAlignment="1">
      <alignment horizontal="left" vertical="center" wrapText="1"/>
    </xf>
    <xf numFmtId="165" fontId="2" fillId="3" borderId="1" xfId="1" applyNumberFormat="1" applyFont="1" applyFill="1" applyBorder="1" applyAlignment="1">
      <alignment horizontal="left" vertical="center"/>
    </xf>
    <xf numFmtId="0" fontId="3" fillId="3" borderId="1" xfId="0" applyFont="1" applyFill="1" applyBorder="1" applyAlignment="1">
      <alignment horizontal="left" vertical="center" wrapText="1"/>
    </xf>
    <xf numFmtId="0" fontId="6" fillId="5" borderId="1" xfId="0" applyFont="1" applyFill="1" applyBorder="1" applyAlignment="1">
      <alignment horizontal="center"/>
    </xf>
    <xf numFmtId="0" fontId="5" fillId="5" borderId="1" xfId="0" applyFont="1" applyFill="1" applyBorder="1" applyAlignment="1">
      <alignment horizontal="center" wrapText="1"/>
    </xf>
    <xf numFmtId="0" fontId="3" fillId="0" borderId="11" xfId="0" applyFont="1" applyBorder="1" applyAlignment="1">
      <alignment horizontal="left" vertical="center" wrapText="1"/>
    </xf>
    <xf numFmtId="0" fontId="2" fillId="0" borderId="11" xfId="0" applyFont="1" applyBorder="1" applyAlignment="1">
      <alignment horizontal="left" vertical="center" wrapText="1"/>
    </xf>
    <xf numFmtId="0" fontId="3" fillId="4" borderId="12" xfId="0" applyFont="1" applyFill="1" applyBorder="1" applyAlignment="1">
      <alignment wrapText="1"/>
    </xf>
    <xf numFmtId="166" fontId="2" fillId="4" borderId="13" xfId="0" applyNumberFormat="1" applyFont="1" applyFill="1" applyBorder="1" applyAlignment="1">
      <alignment wrapText="1"/>
    </xf>
    <xf numFmtId="0" fontId="3" fillId="4" borderId="14" xfId="0" applyFont="1" applyFill="1" applyBorder="1" applyAlignment="1">
      <alignment vertical="center" wrapText="1"/>
    </xf>
    <xf numFmtId="166" fontId="2" fillId="4" borderId="15" xfId="0" applyNumberFormat="1" applyFont="1" applyFill="1" applyBorder="1" applyAlignment="1">
      <alignment horizontal="center" vertical="center" wrapText="1"/>
    </xf>
    <xf numFmtId="0" fontId="0" fillId="0" borderId="0" xfId="0" applyFill="1"/>
    <xf numFmtId="0" fontId="5" fillId="4" borderId="1" xfId="0" applyFont="1" applyFill="1" applyBorder="1" applyAlignment="1">
      <alignment horizontal="center"/>
    </xf>
    <xf numFmtId="0" fontId="3" fillId="6" borderId="1" xfId="0" applyFont="1" applyFill="1" applyBorder="1" applyAlignment="1">
      <alignment horizontal="center"/>
    </xf>
    <xf numFmtId="0" fontId="3" fillId="6" borderId="1" xfId="0" applyFont="1" applyFill="1" applyBorder="1" applyAlignment="1">
      <alignment horizontal="center" wrapText="1"/>
    </xf>
    <xf numFmtId="166" fontId="8" fillId="7" borderId="1" xfId="0" applyNumberFormat="1" applyFont="1" applyFill="1" applyBorder="1"/>
    <xf numFmtId="0" fontId="8" fillId="7" borderId="1" xfId="0" applyFont="1" applyFill="1" applyBorder="1"/>
    <xf numFmtId="165" fontId="8" fillId="7" borderId="1" xfId="0" applyNumberFormat="1" applyFont="1" applyFill="1" applyBorder="1" applyAlignment="1">
      <alignment horizontal="center"/>
    </xf>
    <xf numFmtId="44" fontId="8" fillId="7" borderId="1" xfId="1" applyFont="1" applyFill="1" applyBorder="1"/>
    <xf numFmtId="166" fontId="0" fillId="8" borderId="1" xfId="0" applyNumberFormat="1" applyFill="1" applyBorder="1"/>
    <xf numFmtId="0" fontId="0" fillId="8" borderId="1" xfId="0" applyFill="1" applyBorder="1"/>
    <xf numFmtId="44" fontId="0" fillId="8" borderId="1" xfId="1" applyFont="1" applyFill="1" applyBorder="1"/>
    <xf numFmtId="44" fontId="0" fillId="8" borderId="11" xfId="1" applyFont="1" applyFill="1" applyBorder="1"/>
    <xf numFmtId="0" fontId="0" fillId="8" borderId="11" xfId="0" applyFill="1" applyBorder="1"/>
    <xf numFmtId="0" fontId="7" fillId="9" borderId="1" xfId="0" applyFont="1" applyFill="1" applyBorder="1"/>
    <xf numFmtId="44" fontId="7" fillId="9" borderId="1" xfId="1" applyFont="1" applyFill="1" applyBorder="1"/>
    <xf numFmtId="0" fontId="0" fillId="0" borderId="7" xfId="0" applyBorder="1" applyAlignment="1">
      <alignment horizontal="center"/>
    </xf>
    <xf numFmtId="166" fontId="0" fillId="0" borderId="7" xfId="0" applyNumberFormat="1" applyBorder="1"/>
    <xf numFmtId="0" fontId="5" fillId="4" borderId="8" xfId="0" applyFont="1" applyFill="1" applyBorder="1" applyAlignment="1">
      <alignment wrapText="1"/>
    </xf>
    <xf numFmtId="0" fontId="5" fillId="4" borderId="9" xfId="0" applyFont="1" applyFill="1" applyBorder="1" applyAlignment="1">
      <alignment wrapText="1"/>
    </xf>
    <xf numFmtId="0" fontId="5" fillId="4" borderId="10" xfId="0" applyFont="1" applyFill="1" applyBorder="1" applyAlignment="1">
      <alignment wrapText="1"/>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Panela de Pressão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15424610444495671"/>
          <c:y val="0.19270820779711989"/>
          <c:w val="0.81000659201112957"/>
          <c:h val="0.7911254317673212"/>
        </c:manualLayout>
      </c:layout>
      <c:scatterChart>
        <c:scatterStyle val="lineMarker"/>
        <c:varyColors val="0"/>
        <c:ser>
          <c:idx val="0"/>
          <c:order val="0"/>
          <c:tx>
            <c:strRef>
              <c:f>Panelas_pressao!$B$23</c:f>
              <c:strCache>
                <c:ptCount val="1"/>
                <c:pt idx="0">
                  <c:v>Custo de Fabricação f(x)</c:v>
                </c:pt>
              </c:strCache>
            </c:strRef>
          </c:tx>
          <c:spPr>
            <a:ln w="25400" cap="rnd">
              <a:noFill/>
              <a:round/>
            </a:ln>
            <a:effectLst/>
          </c:spPr>
          <c:marker>
            <c:symbol val="circle"/>
            <c:size val="5"/>
            <c:spPr>
              <a:solidFill>
                <a:schemeClr val="accent6"/>
              </a:solidFill>
              <a:ln w="9525">
                <a:solidFill>
                  <a:schemeClr val="accent6"/>
                </a:solidFill>
              </a:ln>
              <a:effectLst/>
            </c:spPr>
          </c:marker>
          <c:xVal>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Panelas_pressao!$B$24:$B$43</c:f>
              <c:numCache>
                <c:formatCode>_-[$R$-416]* #,##0.00_-;\-[$R$-416]* #,##0.00_-;_-[$R$-416]* "-"??_-;_-@_-</c:formatCode>
                <c:ptCount val="20"/>
                <c:pt idx="0">
                  <c:v>100000</c:v>
                </c:pt>
                <c:pt idx="1">
                  <c:v>125000</c:v>
                </c:pt>
                <c:pt idx="2">
                  <c:v>150000</c:v>
                </c:pt>
                <c:pt idx="3">
                  <c:v>175000</c:v>
                </c:pt>
                <c:pt idx="4">
                  <c:v>200000</c:v>
                </c:pt>
                <c:pt idx="5">
                  <c:v>225000</c:v>
                </c:pt>
                <c:pt idx="6">
                  <c:v>250000</c:v>
                </c:pt>
                <c:pt idx="7">
                  <c:v>275000</c:v>
                </c:pt>
                <c:pt idx="8">
                  <c:v>300000</c:v>
                </c:pt>
                <c:pt idx="9">
                  <c:v>325000</c:v>
                </c:pt>
                <c:pt idx="10">
                  <c:v>350000</c:v>
                </c:pt>
                <c:pt idx="11">
                  <c:v>375000</c:v>
                </c:pt>
                <c:pt idx="12">
                  <c:v>400000</c:v>
                </c:pt>
                <c:pt idx="13">
                  <c:v>425000</c:v>
                </c:pt>
                <c:pt idx="14">
                  <c:v>450000</c:v>
                </c:pt>
                <c:pt idx="15">
                  <c:v>475000</c:v>
                </c:pt>
                <c:pt idx="16">
                  <c:v>500000</c:v>
                </c:pt>
                <c:pt idx="17">
                  <c:v>525000</c:v>
                </c:pt>
                <c:pt idx="18">
                  <c:v>550000</c:v>
                </c:pt>
                <c:pt idx="19">
                  <c:v>575000</c:v>
                </c:pt>
              </c:numCache>
            </c:numRef>
          </c:yVal>
          <c:smooth val="0"/>
          <c:extLst>
            <c:ext xmlns:c16="http://schemas.microsoft.com/office/drawing/2014/chart" uri="{C3380CC4-5D6E-409C-BE32-E72D297353CC}">
              <c16:uniqueId val="{00000000-334A-412E-91AA-8F79D36F3D38}"/>
            </c:ext>
          </c:extLst>
        </c:ser>
        <c:ser>
          <c:idx val="1"/>
          <c:order val="1"/>
          <c:tx>
            <c:strRef>
              <c:f>Panelas_pressao!$C$23</c:f>
              <c:strCache>
                <c:ptCount val="1"/>
                <c:pt idx="0">
                  <c:v>Receita</c:v>
                </c:pt>
              </c:strCache>
            </c:strRef>
          </c:tx>
          <c:spPr>
            <a:ln w="25400" cap="rnd">
              <a:noFill/>
              <a:round/>
            </a:ln>
            <a:effectLst/>
          </c:spPr>
          <c:marker>
            <c:symbol val="circle"/>
            <c:size val="5"/>
            <c:spPr>
              <a:solidFill>
                <a:schemeClr val="accent5"/>
              </a:solidFill>
              <a:ln w="9525">
                <a:solidFill>
                  <a:schemeClr val="accent5"/>
                </a:solidFill>
              </a:ln>
              <a:effectLst/>
            </c:spPr>
          </c:marker>
          <c:xVal>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Panelas_pressao!$C$24:$C$43</c:f>
              <c:numCache>
                <c:formatCode>"R$"#,##0.00</c:formatCode>
                <c:ptCount val="20"/>
                <c:pt idx="0">
                  <c:v>0</c:v>
                </c:pt>
                <c:pt idx="1">
                  <c:v>37500</c:v>
                </c:pt>
                <c:pt idx="2">
                  <c:v>75000</c:v>
                </c:pt>
                <c:pt idx="3">
                  <c:v>112500</c:v>
                </c:pt>
                <c:pt idx="4">
                  <c:v>150000</c:v>
                </c:pt>
                <c:pt idx="5">
                  <c:v>187500</c:v>
                </c:pt>
                <c:pt idx="6">
                  <c:v>225000</c:v>
                </c:pt>
                <c:pt idx="7">
                  <c:v>262500</c:v>
                </c:pt>
                <c:pt idx="8">
                  <c:v>300000</c:v>
                </c:pt>
                <c:pt idx="9">
                  <c:v>337500</c:v>
                </c:pt>
                <c:pt idx="10">
                  <c:v>375000</c:v>
                </c:pt>
                <c:pt idx="11">
                  <c:v>412500</c:v>
                </c:pt>
                <c:pt idx="12">
                  <c:v>450000</c:v>
                </c:pt>
                <c:pt idx="13">
                  <c:v>487500</c:v>
                </c:pt>
                <c:pt idx="14">
                  <c:v>525000</c:v>
                </c:pt>
                <c:pt idx="15">
                  <c:v>562500</c:v>
                </c:pt>
                <c:pt idx="16">
                  <c:v>600000</c:v>
                </c:pt>
                <c:pt idx="17">
                  <c:v>637500</c:v>
                </c:pt>
                <c:pt idx="18">
                  <c:v>675000</c:v>
                </c:pt>
                <c:pt idx="19">
                  <c:v>712500</c:v>
                </c:pt>
              </c:numCache>
            </c:numRef>
          </c:yVal>
          <c:smooth val="0"/>
          <c:extLst>
            <c:ext xmlns:c16="http://schemas.microsoft.com/office/drawing/2014/chart" uri="{C3380CC4-5D6E-409C-BE32-E72D297353CC}">
              <c16:uniqueId val="{00000001-334A-412E-91AA-8F79D36F3D38}"/>
            </c:ext>
          </c:extLst>
        </c:ser>
        <c:ser>
          <c:idx val="2"/>
          <c:order val="2"/>
          <c:tx>
            <c:strRef>
              <c:f>Panelas_pressao!$D$23</c:f>
              <c:strCache>
                <c:ptCount val="1"/>
                <c:pt idx="0">
                  <c:v>Lucro</c:v>
                </c:pt>
              </c:strCache>
            </c:strRef>
          </c:tx>
          <c:spPr>
            <a:ln w="25400" cap="rnd">
              <a:noFill/>
              <a:round/>
            </a:ln>
            <a:effectLst/>
          </c:spPr>
          <c:marker>
            <c:symbol val="circle"/>
            <c:size val="5"/>
            <c:spPr>
              <a:solidFill>
                <a:schemeClr val="accent4"/>
              </a:solidFill>
              <a:ln w="9525">
                <a:solidFill>
                  <a:schemeClr val="accent4"/>
                </a:solidFill>
              </a:ln>
              <a:effectLst/>
            </c:spPr>
          </c:marker>
          <c:xVal>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Panelas_pressao!$D$24:$D$43</c:f>
              <c:numCache>
                <c:formatCode>_-"R$"* #,##0.00_-;\-"R$"* #,##0.00_-;_-"R$"* "-"??_-;_-@_-</c:formatCode>
                <c:ptCount val="20"/>
                <c:pt idx="0">
                  <c:v>100000</c:v>
                </c:pt>
                <c:pt idx="1">
                  <c:v>87500</c:v>
                </c:pt>
                <c:pt idx="2">
                  <c:v>75000</c:v>
                </c:pt>
                <c:pt idx="3">
                  <c:v>62500</c:v>
                </c:pt>
                <c:pt idx="4">
                  <c:v>50000</c:v>
                </c:pt>
                <c:pt idx="5">
                  <c:v>37500</c:v>
                </c:pt>
                <c:pt idx="6">
                  <c:v>25000</c:v>
                </c:pt>
                <c:pt idx="7">
                  <c:v>12500</c:v>
                </c:pt>
                <c:pt idx="8">
                  <c:v>0</c:v>
                </c:pt>
                <c:pt idx="9">
                  <c:v>-12500</c:v>
                </c:pt>
                <c:pt idx="10">
                  <c:v>-25000</c:v>
                </c:pt>
                <c:pt idx="11">
                  <c:v>-37500</c:v>
                </c:pt>
                <c:pt idx="12">
                  <c:v>-50000</c:v>
                </c:pt>
                <c:pt idx="13">
                  <c:v>-62500</c:v>
                </c:pt>
                <c:pt idx="14">
                  <c:v>-75000</c:v>
                </c:pt>
                <c:pt idx="15">
                  <c:v>-87500</c:v>
                </c:pt>
                <c:pt idx="16">
                  <c:v>-100000</c:v>
                </c:pt>
                <c:pt idx="17">
                  <c:v>-112500</c:v>
                </c:pt>
                <c:pt idx="18">
                  <c:v>-125000</c:v>
                </c:pt>
                <c:pt idx="19">
                  <c:v>-137500</c:v>
                </c:pt>
              </c:numCache>
            </c:numRef>
          </c:yVal>
          <c:smooth val="0"/>
          <c:extLst>
            <c:ext xmlns:c16="http://schemas.microsoft.com/office/drawing/2014/chart" uri="{C3380CC4-5D6E-409C-BE32-E72D297353CC}">
              <c16:uniqueId val="{00000002-334A-412E-91AA-8F79D36F3D38}"/>
            </c:ext>
          </c:extLst>
        </c:ser>
        <c:dLbls>
          <c:showLegendKey val="0"/>
          <c:showVal val="0"/>
          <c:showCatName val="0"/>
          <c:showSerName val="0"/>
          <c:showPercent val="0"/>
          <c:showBubbleSize val="0"/>
        </c:dLbls>
        <c:axId val="1842613568"/>
        <c:axId val="1596484672"/>
      </c:scatterChart>
      <c:valAx>
        <c:axId val="1842613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96484672"/>
        <c:crosses val="autoZero"/>
        <c:crossBetween val="midCat"/>
      </c:valAx>
      <c:valAx>
        <c:axId val="1596484672"/>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426135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pt-BR"/>
              <a:t>Produto A</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pt-BR"/>
        </a:p>
      </c:txPr>
    </c:title>
    <c:autoTitleDeleted val="0"/>
    <c:plotArea>
      <c:layout/>
      <c:scatterChart>
        <c:scatterStyle val="lineMarker"/>
        <c:varyColors val="0"/>
        <c:ser>
          <c:idx val="0"/>
          <c:order val="0"/>
          <c:tx>
            <c:strRef>
              <c:f>Produtos!$K$2</c:f>
              <c:strCache>
                <c:ptCount val="1"/>
                <c:pt idx="0">
                  <c:v>Custo de Fabricação</c:v>
                </c:pt>
              </c:strCache>
            </c:strRef>
          </c:tx>
          <c:spPr>
            <a:ln w="25400">
              <a:noFill/>
            </a:ln>
            <a:effectLst/>
          </c:spPr>
          <c:marker>
            <c:symbol val="circle"/>
            <c:size val="4"/>
            <c:spPr>
              <a:solidFill>
                <a:schemeClr val="accent1"/>
              </a:solidFill>
              <a:ln w="9525" cap="flat" cmpd="sng" algn="ctr">
                <a:solidFill>
                  <a:schemeClr val="accent1"/>
                </a:solidFill>
                <a:round/>
              </a:ln>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Produtos!$K$3:$K$9</c:f>
              <c:numCache>
                <c:formatCode>_-[$R$-416]* #,##0.00_-;\-[$R$-416]* #,##0.00_-;_-[$R$-416]* "-"??_-;_-@_-</c:formatCode>
                <c:ptCount val="7"/>
                <c:pt idx="0">
                  <c:v>132000</c:v>
                </c:pt>
                <c:pt idx="1">
                  <c:v>192000</c:v>
                </c:pt>
                <c:pt idx="2">
                  <c:v>252000</c:v>
                </c:pt>
                <c:pt idx="3">
                  <c:v>312000</c:v>
                </c:pt>
                <c:pt idx="4">
                  <c:v>372000</c:v>
                </c:pt>
                <c:pt idx="5">
                  <c:v>432000</c:v>
                </c:pt>
                <c:pt idx="6">
                  <c:v>492000</c:v>
                </c:pt>
              </c:numCache>
            </c:numRef>
          </c:yVal>
          <c:smooth val="0"/>
          <c:extLst>
            <c:ext xmlns:c16="http://schemas.microsoft.com/office/drawing/2014/chart" uri="{C3380CC4-5D6E-409C-BE32-E72D297353CC}">
              <c16:uniqueId val="{00000000-62F4-4FF6-A982-B6E5C0D499DC}"/>
            </c:ext>
          </c:extLst>
        </c:ser>
        <c:ser>
          <c:idx val="1"/>
          <c:order val="1"/>
          <c:tx>
            <c:strRef>
              <c:f>Produtos!$L$2</c:f>
              <c:strCache>
                <c:ptCount val="1"/>
                <c:pt idx="0">
                  <c:v>Receita</c:v>
                </c:pt>
              </c:strCache>
            </c:strRef>
          </c:tx>
          <c:spPr>
            <a:ln w="25400">
              <a:noFill/>
            </a:ln>
            <a:effectLst/>
          </c:spPr>
          <c:marker>
            <c:symbol val="circle"/>
            <c:size val="4"/>
            <c:spPr>
              <a:solidFill>
                <a:schemeClr val="accent2"/>
              </a:solidFill>
              <a:ln w="9525" cap="flat" cmpd="sng" algn="ctr">
                <a:solidFill>
                  <a:schemeClr val="accent2"/>
                </a:solidFill>
                <a:round/>
              </a:ln>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Produtos!$L$3:$L$9</c:f>
              <c:numCache>
                <c:formatCode>_-[$R$-416]* #,##0.00_-;\-[$R$-416]* #,##0.00_-;_-[$R$-416]* "-"??_-;_-@_-</c:formatCode>
                <c:ptCount val="7"/>
                <c:pt idx="0">
                  <c:v>0</c:v>
                </c:pt>
                <c:pt idx="1">
                  <c:v>120000</c:v>
                </c:pt>
                <c:pt idx="2">
                  <c:v>240000</c:v>
                </c:pt>
                <c:pt idx="3">
                  <c:v>360000</c:v>
                </c:pt>
                <c:pt idx="4">
                  <c:v>480000</c:v>
                </c:pt>
                <c:pt idx="5">
                  <c:v>600000</c:v>
                </c:pt>
                <c:pt idx="6">
                  <c:v>720000</c:v>
                </c:pt>
              </c:numCache>
            </c:numRef>
          </c:yVal>
          <c:smooth val="0"/>
          <c:extLst>
            <c:ext xmlns:c16="http://schemas.microsoft.com/office/drawing/2014/chart" uri="{C3380CC4-5D6E-409C-BE32-E72D297353CC}">
              <c16:uniqueId val="{00000001-62F4-4FF6-A982-B6E5C0D499DC}"/>
            </c:ext>
          </c:extLst>
        </c:ser>
        <c:ser>
          <c:idx val="2"/>
          <c:order val="2"/>
          <c:tx>
            <c:strRef>
              <c:f>Produtos!$M$2</c:f>
              <c:strCache>
                <c:ptCount val="1"/>
                <c:pt idx="0">
                  <c:v>Lucro</c:v>
                </c:pt>
              </c:strCache>
            </c:strRef>
          </c:tx>
          <c:spPr>
            <a:ln w="25400">
              <a:noFill/>
            </a:ln>
            <a:effectLst/>
          </c:spPr>
          <c:marker>
            <c:symbol val="circle"/>
            <c:size val="4"/>
            <c:spPr>
              <a:solidFill>
                <a:schemeClr val="accent3"/>
              </a:solidFill>
              <a:ln w="9525" cap="flat" cmpd="sng" algn="ctr">
                <a:solidFill>
                  <a:schemeClr val="accent3"/>
                </a:solidFill>
                <a:round/>
              </a:ln>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Produtos!$M$3:$M$9</c:f>
              <c:numCache>
                <c:formatCode>_-[$R$-416]* #,##0.00_-;\-[$R$-416]* #,##0.00_-;_-[$R$-416]* "-"??_-;_-@_-</c:formatCode>
                <c:ptCount val="7"/>
                <c:pt idx="0">
                  <c:v>-132000</c:v>
                </c:pt>
                <c:pt idx="1">
                  <c:v>-72000</c:v>
                </c:pt>
                <c:pt idx="2">
                  <c:v>-12000</c:v>
                </c:pt>
                <c:pt idx="3">
                  <c:v>48000</c:v>
                </c:pt>
                <c:pt idx="4">
                  <c:v>108000</c:v>
                </c:pt>
                <c:pt idx="5">
                  <c:v>168000</c:v>
                </c:pt>
                <c:pt idx="6">
                  <c:v>228000</c:v>
                </c:pt>
              </c:numCache>
            </c:numRef>
          </c:yVal>
          <c:smooth val="0"/>
          <c:extLst>
            <c:ext xmlns:c16="http://schemas.microsoft.com/office/drawing/2014/chart" uri="{C3380CC4-5D6E-409C-BE32-E72D297353CC}">
              <c16:uniqueId val="{00000002-62F4-4FF6-A982-B6E5C0D499DC}"/>
            </c:ext>
          </c:extLst>
        </c:ser>
        <c:dLbls>
          <c:showLegendKey val="0"/>
          <c:showVal val="0"/>
          <c:showCatName val="0"/>
          <c:showSerName val="0"/>
          <c:showPercent val="0"/>
          <c:showBubbleSize val="0"/>
        </c:dLbls>
        <c:axId val="449841520"/>
        <c:axId val="1839923472"/>
      </c:scatterChart>
      <c:valAx>
        <c:axId val="44984152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pt-BR"/>
          </a:p>
        </c:txPr>
        <c:crossAx val="1839923472"/>
        <c:crosses val="autoZero"/>
        <c:crossBetween val="midCat"/>
      </c:valAx>
      <c:valAx>
        <c:axId val="1839923472"/>
        <c:scaling>
          <c:orientation val="minMax"/>
        </c:scaling>
        <c:delete val="0"/>
        <c:axPos val="l"/>
        <c:majorGridlines>
          <c:spPr>
            <a:ln w="9525" cap="flat" cmpd="sng" algn="ctr">
              <a:solidFill>
                <a:schemeClr val="dk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pt-BR"/>
          </a:p>
        </c:txPr>
        <c:crossAx val="44984152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pt-BR"/>
              <a:t>Produto B</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pt-BR"/>
        </a:p>
      </c:txPr>
    </c:title>
    <c:autoTitleDeleted val="0"/>
    <c:plotArea>
      <c:layout/>
      <c:scatterChart>
        <c:scatterStyle val="lineMarker"/>
        <c:varyColors val="0"/>
        <c:ser>
          <c:idx val="0"/>
          <c:order val="0"/>
          <c:tx>
            <c:strRef>
              <c:f>Produtos!$K$18</c:f>
              <c:strCache>
                <c:ptCount val="1"/>
                <c:pt idx="0">
                  <c:v>Custo de Fabricação</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xVal>
            <c:numRef>
              <c:f>Produtos!$J$19:$J$27</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Produtos!$K$19:$K$27</c:f>
              <c:numCache>
                <c:formatCode>_-[$R$-416]* #,##0.00_-;\-[$R$-416]* #,##0.00_-;_-[$R$-416]* "-"??_-;_-@_-</c:formatCode>
                <c:ptCount val="9"/>
                <c:pt idx="0">
                  <c:v>44000</c:v>
                </c:pt>
                <c:pt idx="1">
                  <c:v>59000</c:v>
                </c:pt>
                <c:pt idx="2">
                  <c:v>74000</c:v>
                </c:pt>
                <c:pt idx="3">
                  <c:v>89000</c:v>
                </c:pt>
                <c:pt idx="4">
                  <c:v>104000</c:v>
                </c:pt>
                <c:pt idx="5">
                  <c:v>119000</c:v>
                </c:pt>
                <c:pt idx="6">
                  <c:v>134000</c:v>
                </c:pt>
                <c:pt idx="7">
                  <c:v>149000</c:v>
                </c:pt>
                <c:pt idx="8">
                  <c:v>164000</c:v>
                </c:pt>
              </c:numCache>
            </c:numRef>
          </c:yVal>
          <c:smooth val="0"/>
          <c:extLst>
            <c:ext xmlns:c16="http://schemas.microsoft.com/office/drawing/2014/chart" uri="{C3380CC4-5D6E-409C-BE32-E72D297353CC}">
              <c16:uniqueId val="{00000000-5FA0-492A-AB4B-110A0F861E8B}"/>
            </c:ext>
          </c:extLst>
        </c:ser>
        <c:ser>
          <c:idx val="1"/>
          <c:order val="1"/>
          <c:tx>
            <c:strRef>
              <c:f>Produtos!$L$18</c:f>
              <c:strCache>
                <c:ptCount val="1"/>
                <c:pt idx="0">
                  <c:v>Receita</c:v>
                </c:pt>
              </c:strCache>
            </c:strRef>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numRef>
              <c:f>Produtos!$J$19:$J$27</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Produtos!$L$19:$L$27</c:f>
              <c:numCache>
                <c:formatCode>_-[$R$-416]* #,##0.00_-;\-[$R$-416]* #,##0.00_-;_-[$R$-416]* "-"??_-;_-@_-</c:formatCode>
                <c:ptCount val="9"/>
                <c:pt idx="0">
                  <c:v>0</c:v>
                </c:pt>
                <c:pt idx="1">
                  <c:v>25000</c:v>
                </c:pt>
                <c:pt idx="2">
                  <c:v>50000</c:v>
                </c:pt>
                <c:pt idx="3">
                  <c:v>75000</c:v>
                </c:pt>
                <c:pt idx="4">
                  <c:v>100000</c:v>
                </c:pt>
                <c:pt idx="5">
                  <c:v>125000</c:v>
                </c:pt>
                <c:pt idx="6">
                  <c:v>150000</c:v>
                </c:pt>
                <c:pt idx="7">
                  <c:v>175000</c:v>
                </c:pt>
                <c:pt idx="8">
                  <c:v>200000</c:v>
                </c:pt>
              </c:numCache>
            </c:numRef>
          </c:yVal>
          <c:smooth val="0"/>
          <c:extLst>
            <c:ext xmlns:c16="http://schemas.microsoft.com/office/drawing/2014/chart" uri="{C3380CC4-5D6E-409C-BE32-E72D297353CC}">
              <c16:uniqueId val="{00000001-5FA0-492A-AB4B-110A0F861E8B}"/>
            </c:ext>
          </c:extLst>
        </c:ser>
        <c:ser>
          <c:idx val="2"/>
          <c:order val="2"/>
          <c:tx>
            <c:strRef>
              <c:f>Produtos!$M$18</c:f>
              <c:strCache>
                <c:ptCount val="1"/>
                <c:pt idx="0">
                  <c:v>Lucro</c:v>
                </c:pt>
              </c:strCache>
            </c:strRef>
          </c:tx>
          <c:spPr>
            <a:ln w="25400" cap="rnd">
              <a:noFill/>
              <a:round/>
            </a:ln>
            <a:effectLst/>
          </c:spPr>
          <c:marker>
            <c:symbol val="circ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c:spPr>
          </c:marker>
          <c:xVal>
            <c:numRef>
              <c:f>Produtos!$J$19:$J$27</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Produtos!$M$19:$M$27</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yVal>
          <c:smooth val="0"/>
          <c:extLst>
            <c:ext xmlns:c16="http://schemas.microsoft.com/office/drawing/2014/chart" uri="{C3380CC4-5D6E-409C-BE32-E72D297353CC}">
              <c16:uniqueId val="{00000002-5FA0-492A-AB4B-110A0F861E8B}"/>
            </c:ext>
          </c:extLst>
        </c:ser>
        <c:dLbls>
          <c:showLegendKey val="0"/>
          <c:showVal val="0"/>
          <c:showCatName val="0"/>
          <c:showSerName val="0"/>
          <c:showPercent val="0"/>
          <c:showBubbleSize val="0"/>
        </c:dLbls>
        <c:axId val="454179248"/>
        <c:axId val="1646230224"/>
      </c:scatterChart>
      <c:valAx>
        <c:axId val="454179248"/>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BR"/>
          </a:p>
        </c:txPr>
        <c:crossAx val="1646230224"/>
        <c:crosses val="autoZero"/>
        <c:crossBetween val="midCat"/>
      </c:valAx>
      <c:valAx>
        <c:axId val="1646230224"/>
        <c:scaling>
          <c:orientation val="minMax"/>
        </c:scaling>
        <c:delete val="0"/>
        <c:axPos val="l"/>
        <c:majorGridlines>
          <c:spPr>
            <a:ln w="9525" cap="flat" cmpd="sng" algn="ctr">
              <a:solidFill>
                <a:schemeClr val="tx2">
                  <a:lumMod val="15000"/>
                  <a:lumOff val="85000"/>
                </a:schemeClr>
              </a:solidFill>
              <a:round/>
            </a:ln>
            <a:effectLst/>
          </c:spPr>
        </c:majorGridlines>
        <c:numFmt formatCode="_-[$R$-416]* #,##0.00_-;\-[$R$-416]* #,##0.00_-;_-[$R$-416]* &quot;-&quot;??_-;_-@_-"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BR"/>
          </a:p>
        </c:txPr>
        <c:crossAx val="4541792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pt-BR"/>
              <a:t>Sorvete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Sorvete!$B$17</c:f>
              <c:strCache>
                <c:ptCount val="1"/>
                <c:pt idx="0">
                  <c:v>Receita</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Sorvete!$A$18:$A$28</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Sorvete!$B$18:$B$28</c:f>
              <c:numCache>
                <c:formatCode>_-[$R$-416]* #,##0.00_-;\-[$R$-416]* #,##0.00_-;_-[$R$-416]* "-"??_-;_-@_-</c:formatCode>
                <c:ptCount val="11"/>
                <c:pt idx="0">
                  <c:v>0</c:v>
                </c:pt>
                <c:pt idx="1">
                  <c:v>1500</c:v>
                </c:pt>
                <c:pt idx="2">
                  <c:v>3000</c:v>
                </c:pt>
                <c:pt idx="3">
                  <c:v>4500</c:v>
                </c:pt>
                <c:pt idx="4">
                  <c:v>6000</c:v>
                </c:pt>
                <c:pt idx="5">
                  <c:v>7500</c:v>
                </c:pt>
                <c:pt idx="6">
                  <c:v>9000</c:v>
                </c:pt>
                <c:pt idx="7">
                  <c:v>10500</c:v>
                </c:pt>
                <c:pt idx="8">
                  <c:v>12000</c:v>
                </c:pt>
                <c:pt idx="9">
                  <c:v>13500</c:v>
                </c:pt>
                <c:pt idx="10">
                  <c:v>15000</c:v>
                </c:pt>
              </c:numCache>
            </c:numRef>
          </c:yVal>
          <c:smooth val="0"/>
          <c:extLst>
            <c:ext xmlns:c16="http://schemas.microsoft.com/office/drawing/2014/chart" uri="{C3380CC4-5D6E-409C-BE32-E72D297353CC}">
              <c16:uniqueId val="{00000000-38CC-4245-94DE-8C46C524AB81}"/>
            </c:ext>
          </c:extLst>
        </c:ser>
        <c:ser>
          <c:idx val="1"/>
          <c:order val="1"/>
          <c:tx>
            <c:strRef>
              <c:f>Sorvete!$C$17</c:f>
              <c:strCache>
                <c:ptCount val="1"/>
                <c:pt idx="0">
                  <c:v>Lucro</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Sorvete!$A$18:$A$28</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Sorvete!$C$18:$C$28</c:f>
              <c:numCache>
                <c:formatCode>_-[$R$-416]* #,##0.00_-;\-[$R$-416]* #,##0.00_-;_-[$R$-416]* "-"??_-;_-@_-</c:formatCode>
                <c:ptCount val="11"/>
                <c:pt idx="0">
                  <c:v>0</c:v>
                </c:pt>
                <c:pt idx="1">
                  <c:v>625</c:v>
                </c:pt>
                <c:pt idx="2">
                  <c:v>1250</c:v>
                </c:pt>
                <c:pt idx="3">
                  <c:v>1875</c:v>
                </c:pt>
                <c:pt idx="4">
                  <c:v>2500</c:v>
                </c:pt>
                <c:pt idx="5">
                  <c:v>3125</c:v>
                </c:pt>
                <c:pt idx="6">
                  <c:v>3750</c:v>
                </c:pt>
                <c:pt idx="7">
                  <c:v>4375</c:v>
                </c:pt>
                <c:pt idx="8">
                  <c:v>5000</c:v>
                </c:pt>
                <c:pt idx="9">
                  <c:v>5625</c:v>
                </c:pt>
                <c:pt idx="10">
                  <c:v>6250</c:v>
                </c:pt>
              </c:numCache>
            </c:numRef>
          </c:yVal>
          <c:smooth val="0"/>
          <c:extLst>
            <c:ext xmlns:c16="http://schemas.microsoft.com/office/drawing/2014/chart" uri="{C3380CC4-5D6E-409C-BE32-E72D297353CC}">
              <c16:uniqueId val="{00000001-38CC-4245-94DE-8C46C524AB81}"/>
            </c:ext>
          </c:extLst>
        </c:ser>
        <c:dLbls>
          <c:showLegendKey val="0"/>
          <c:showVal val="0"/>
          <c:showCatName val="0"/>
          <c:showSerName val="0"/>
          <c:showPercent val="0"/>
          <c:showBubbleSize val="0"/>
        </c:dLbls>
        <c:axId val="454639856"/>
        <c:axId val="1849064896"/>
      </c:scatterChart>
      <c:valAx>
        <c:axId val="454639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49064896"/>
        <c:crosses val="autoZero"/>
        <c:crossBetween val="midCat"/>
      </c:valAx>
      <c:valAx>
        <c:axId val="1849064896"/>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46398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66674</xdr:colOff>
      <xdr:row>44</xdr:row>
      <xdr:rowOff>1</xdr:rowOff>
    </xdr:from>
    <xdr:to>
      <xdr:col>3</xdr:col>
      <xdr:colOff>523874</xdr:colOff>
      <xdr:row>66</xdr:row>
      <xdr:rowOff>123825</xdr:rowOff>
    </xdr:to>
    <xdr:graphicFrame macro="">
      <xdr:nvGraphicFramePr>
        <xdr:cNvPr id="2" name="Gráfico 1">
          <a:extLst>
            <a:ext uri="{FF2B5EF4-FFF2-40B4-BE49-F238E27FC236}">
              <a16:creationId xmlns:a16="http://schemas.microsoft.com/office/drawing/2014/main" id="{EDB0D03A-411C-43B6-948B-BBBBB867E3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502920</xdr:colOff>
      <xdr:row>0</xdr:row>
      <xdr:rowOff>0</xdr:rowOff>
    </xdr:from>
    <xdr:to>
      <xdr:col>8</xdr:col>
      <xdr:colOff>571500</xdr:colOff>
      <xdr:row>23</xdr:row>
      <xdr:rowOff>38100</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1112520" y="0"/>
          <a:ext cx="4335780" cy="5029200"/>
        </a:xfrm>
        <a:prstGeom prst="rect">
          <a:avLst/>
        </a:prstGeom>
      </xdr:spPr>
    </xdr:pic>
    <xdr:clientData/>
  </xdr:twoCellAnchor>
  <xdr:twoCellAnchor>
    <xdr:from>
      <xdr:col>13</xdr:col>
      <xdr:colOff>38100</xdr:colOff>
      <xdr:row>0</xdr:row>
      <xdr:rowOff>100012</xdr:rowOff>
    </xdr:from>
    <xdr:to>
      <xdr:col>18</xdr:col>
      <xdr:colOff>76200</xdr:colOff>
      <xdr:row>8</xdr:row>
      <xdr:rowOff>171450</xdr:rowOff>
    </xdr:to>
    <xdr:graphicFrame macro="">
      <xdr:nvGraphicFramePr>
        <xdr:cNvPr id="2" name="Gráfico 1">
          <a:extLst>
            <a:ext uri="{FF2B5EF4-FFF2-40B4-BE49-F238E27FC236}">
              <a16:creationId xmlns:a16="http://schemas.microsoft.com/office/drawing/2014/main" id="{AFE2F618-086E-4DB4-8662-D06D41FDA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47625</xdr:colOff>
      <xdr:row>17</xdr:row>
      <xdr:rowOff>4763</xdr:rowOff>
    </xdr:from>
    <xdr:to>
      <xdr:col>18</xdr:col>
      <xdr:colOff>161924</xdr:colOff>
      <xdr:row>25</xdr:row>
      <xdr:rowOff>9525</xdr:rowOff>
    </xdr:to>
    <xdr:graphicFrame macro="">
      <xdr:nvGraphicFramePr>
        <xdr:cNvPr id="3" name="Gráfico 2">
          <a:extLst>
            <a:ext uri="{FF2B5EF4-FFF2-40B4-BE49-F238E27FC236}">
              <a16:creationId xmlns:a16="http://schemas.microsoft.com/office/drawing/2014/main" id="{8749348F-9764-40FF-A65D-C7FBBACF9E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838201</xdr:colOff>
      <xdr:row>1</xdr:row>
      <xdr:rowOff>95250</xdr:rowOff>
    </xdr:from>
    <xdr:to>
      <xdr:col>6</xdr:col>
      <xdr:colOff>314326</xdr:colOff>
      <xdr:row>10</xdr:row>
      <xdr:rowOff>180975</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838201" y="285750"/>
          <a:ext cx="6038850" cy="1800225"/>
        </a:xfrm>
        <a:prstGeom prst="rect">
          <a:avLst/>
        </a:prstGeom>
      </xdr:spPr>
    </xdr:pic>
    <xdr:clientData/>
  </xdr:twoCellAnchor>
  <xdr:twoCellAnchor>
    <xdr:from>
      <xdr:col>3</xdr:col>
      <xdr:colOff>76200</xdr:colOff>
      <xdr:row>16</xdr:row>
      <xdr:rowOff>4762</xdr:rowOff>
    </xdr:from>
    <xdr:to>
      <xdr:col>10</xdr:col>
      <xdr:colOff>381000</xdr:colOff>
      <xdr:row>27</xdr:row>
      <xdr:rowOff>157162</xdr:rowOff>
    </xdr:to>
    <xdr:graphicFrame macro="">
      <xdr:nvGraphicFramePr>
        <xdr:cNvPr id="2" name="Gráfico 1">
          <a:extLst>
            <a:ext uri="{FF2B5EF4-FFF2-40B4-BE49-F238E27FC236}">
              <a16:creationId xmlns:a16="http://schemas.microsoft.com/office/drawing/2014/main" id="{E1D11E74-5000-49CA-A40D-C29D327BE3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8" dT="2019-09-15T00:53:28.43" personId="{EE583F45-CC94-4CDC-ABB7-A3AFEA7C20DD}" id="{5A7A1FE9-CD6B-4D49-868A-F21DCCA8B536}">
    <text>Insira fórmulas para completar a coluna B</text>
  </threadedComment>
  <threadedComment ref="E23"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8"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7"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4"/>
  <sheetViews>
    <sheetView topLeftCell="A25" zoomScaleNormal="100" workbookViewId="0">
      <selection activeCell="C18" sqref="C18"/>
    </sheetView>
  </sheetViews>
  <sheetFormatPr defaultRowHeight="15" x14ac:dyDescent="0.25"/>
  <cols>
    <col min="1" max="1" width="34.7109375" customWidth="1"/>
    <col min="2" max="2" width="27.42578125" customWidth="1"/>
    <col min="3" max="3" width="23.7109375" customWidth="1"/>
    <col min="4" max="4" width="19" bestFit="1" customWidth="1"/>
  </cols>
  <sheetData>
    <row r="1" spans="1:3" ht="14.45" customHeight="1" x14ac:dyDescent="0.25">
      <c r="A1" s="25" t="s">
        <v>0</v>
      </c>
      <c r="B1" s="26"/>
      <c r="C1" s="27"/>
    </row>
    <row r="2" spans="1:3" ht="14.45" customHeight="1" x14ac:dyDescent="0.25">
      <c r="A2" s="28"/>
      <c r="B2" s="29"/>
      <c r="C2" s="30"/>
    </row>
    <row r="3" spans="1:3" ht="14.45" customHeight="1" x14ac:dyDescent="0.25">
      <c r="A3" s="28"/>
      <c r="B3" s="29"/>
      <c r="C3" s="30"/>
    </row>
    <row r="4" spans="1:3" ht="14.45" customHeight="1" x14ac:dyDescent="0.25">
      <c r="A4" s="28"/>
      <c r="B4" s="29"/>
      <c r="C4" s="30"/>
    </row>
    <row r="5" spans="1:3" ht="326.45" customHeight="1" x14ac:dyDescent="0.25">
      <c r="A5" s="28"/>
      <c r="B5" s="29"/>
      <c r="C5" s="30"/>
    </row>
    <row r="6" spans="1:3" ht="326.45" customHeight="1" thickBot="1" x14ac:dyDescent="0.3">
      <c r="A6" s="23"/>
      <c r="B6" s="23"/>
      <c r="C6" s="23"/>
    </row>
    <row r="7" spans="1:3" s="3" customFormat="1" ht="54.75" thickBot="1" x14ac:dyDescent="0.35">
      <c r="A7" s="33" t="s">
        <v>1</v>
      </c>
      <c r="B7" s="32" t="s">
        <v>2</v>
      </c>
      <c r="C7" s="31" t="s">
        <v>3</v>
      </c>
    </row>
    <row r="8" spans="1:3" s="3" customFormat="1" ht="54" x14ac:dyDescent="0.3">
      <c r="A8" s="8" t="s">
        <v>4</v>
      </c>
      <c r="B8" s="4">
        <v>15</v>
      </c>
      <c r="C8" s="5" t="s">
        <v>5</v>
      </c>
    </row>
    <row r="9" spans="1:3" s="3" customFormat="1" ht="36" x14ac:dyDescent="0.3">
      <c r="A9" s="8" t="s">
        <v>6</v>
      </c>
      <c r="B9" s="4">
        <v>15000</v>
      </c>
      <c r="C9" s="5" t="s">
        <v>7</v>
      </c>
    </row>
    <row r="10" spans="1:3" s="3" customFormat="1" ht="36" x14ac:dyDescent="0.3">
      <c r="A10" s="8" t="s">
        <v>8</v>
      </c>
      <c r="B10" s="4">
        <v>25000</v>
      </c>
      <c r="C10" s="5" t="s">
        <v>7</v>
      </c>
    </row>
    <row r="11" spans="1:3" s="3" customFormat="1" ht="36" x14ac:dyDescent="0.3">
      <c r="A11" s="8" t="s">
        <v>9</v>
      </c>
      <c r="B11" s="4">
        <v>10</v>
      </c>
      <c r="C11" s="5" t="s">
        <v>5</v>
      </c>
    </row>
    <row r="12" spans="1:3" s="3" customFormat="1" ht="18.75" x14ac:dyDescent="0.3">
      <c r="A12" s="9" t="s">
        <v>10</v>
      </c>
      <c r="B12" s="10">
        <v>40000</v>
      </c>
      <c r="C12" s="11" t="s">
        <v>7</v>
      </c>
    </row>
    <row r="13" spans="1:3" s="3" customFormat="1" ht="54" x14ac:dyDescent="0.3">
      <c r="A13" s="8" t="s">
        <v>11</v>
      </c>
      <c r="B13" s="4">
        <v>15</v>
      </c>
      <c r="C13" s="5" t="s">
        <v>5</v>
      </c>
    </row>
    <row r="14" spans="1:3" s="3" customFormat="1" ht="18.75" x14ac:dyDescent="0.3">
      <c r="A14" s="8" t="s">
        <v>12</v>
      </c>
      <c r="B14" s="4">
        <v>20000</v>
      </c>
      <c r="C14" s="5" t="s">
        <v>7</v>
      </c>
    </row>
    <row r="15" spans="1:3" s="3" customFormat="1" ht="18.75" x14ac:dyDescent="0.3">
      <c r="A15" s="8" t="s">
        <v>13</v>
      </c>
      <c r="B15" s="4">
        <v>10</v>
      </c>
      <c r="C15" s="5" t="s">
        <v>5</v>
      </c>
    </row>
    <row r="16" spans="1:3" s="3" customFormat="1" ht="18.75" x14ac:dyDescent="0.3">
      <c r="A16" s="2"/>
      <c r="B16" s="6"/>
      <c r="C16" s="7"/>
    </row>
    <row r="17" spans="1:5" s="3" customFormat="1" ht="36" x14ac:dyDescent="0.3">
      <c r="A17" s="35" t="s">
        <v>14</v>
      </c>
      <c r="B17" s="34">
        <v>75</v>
      </c>
      <c r="C17" s="7"/>
    </row>
    <row r="18" spans="1:5" s="13" customFormat="1" ht="36" x14ac:dyDescent="0.3">
      <c r="A18" s="8" t="s">
        <v>15</v>
      </c>
      <c r="B18" s="14">
        <f>COUNTIF($C$8:C$15,"mensal")</f>
        <v>4</v>
      </c>
      <c r="C18" s="12"/>
    </row>
    <row r="19" spans="1:5" s="13" customFormat="1" ht="36.75" thickBot="1" x14ac:dyDescent="0.35">
      <c r="A19" s="38" t="s">
        <v>16</v>
      </c>
      <c r="B19" s="39">
        <f>COUNTIF($C$8:C$15,"por unidade")</f>
        <v>4</v>
      </c>
    </row>
    <row r="20" spans="1:5" s="13" customFormat="1" ht="18.75" x14ac:dyDescent="0.3">
      <c r="A20" s="40" t="s">
        <v>17</v>
      </c>
      <c r="B20" s="41">
        <f>SUMIF($C$8:$C$15,"mensal",$B$8:$B$15)</f>
        <v>100000</v>
      </c>
    </row>
    <row r="21" spans="1:5" s="13" customFormat="1" ht="36.75" thickBot="1" x14ac:dyDescent="0.35">
      <c r="A21" s="42" t="s">
        <v>18</v>
      </c>
      <c r="B21" s="43">
        <f>SUMIF($C$8:$C$15,"por unidade",$B$8:$B$15)</f>
        <v>50</v>
      </c>
    </row>
    <row r="22" spans="1:5" s="3" customFormat="1" ht="18.75" x14ac:dyDescent="0.3">
      <c r="A22" s="1"/>
    </row>
    <row r="23" spans="1:5" s="3" customFormat="1" ht="18.75" x14ac:dyDescent="0.3">
      <c r="A23" s="37" t="s">
        <v>19</v>
      </c>
      <c r="B23" s="36" t="s">
        <v>20</v>
      </c>
      <c r="C23" s="36" t="s">
        <v>21</v>
      </c>
      <c r="D23" s="36" t="s">
        <v>22</v>
      </c>
    </row>
    <row r="24" spans="1:5" s="3" customFormat="1" ht="18.75" x14ac:dyDescent="0.3">
      <c r="A24" s="15">
        <v>0</v>
      </c>
      <c r="B24" s="17">
        <f>$B$20+$B$21*A24</f>
        <v>100000</v>
      </c>
      <c r="C24" s="18">
        <f>$B$17*A24</f>
        <v>0</v>
      </c>
      <c r="D24" s="22">
        <f>B24-C24</f>
        <v>100000</v>
      </c>
    </row>
    <row r="25" spans="1:5" s="3" customFormat="1" ht="18.75" x14ac:dyDescent="0.3">
      <c r="A25" s="15">
        <v>500</v>
      </c>
      <c r="B25" s="17">
        <f t="shared" ref="B25:B43" si="0">$B$20+$B$21*A25</f>
        <v>125000</v>
      </c>
      <c r="C25" s="18">
        <f t="shared" ref="C25:C43" si="1">$B$17*A25</f>
        <v>37500</v>
      </c>
      <c r="D25" s="22">
        <f t="shared" ref="D25:D43" si="2">B25-C25</f>
        <v>87500</v>
      </c>
    </row>
    <row r="26" spans="1:5" s="3" customFormat="1" ht="18.75" x14ac:dyDescent="0.3">
      <c r="A26" s="15">
        <v>1000</v>
      </c>
      <c r="B26" s="17">
        <f t="shared" si="0"/>
        <v>150000</v>
      </c>
      <c r="C26" s="18">
        <f t="shared" si="1"/>
        <v>75000</v>
      </c>
      <c r="D26" s="22">
        <f t="shared" si="2"/>
        <v>75000</v>
      </c>
    </row>
    <row r="27" spans="1:5" s="3" customFormat="1" ht="18.75" x14ac:dyDescent="0.3">
      <c r="A27" s="15">
        <v>1500</v>
      </c>
      <c r="B27" s="17">
        <f t="shared" si="0"/>
        <v>175000</v>
      </c>
      <c r="C27" s="18">
        <f t="shared" si="1"/>
        <v>112500</v>
      </c>
      <c r="D27" s="22">
        <f t="shared" si="2"/>
        <v>62500</v>
      </c>
    </row>
    <row r="28" spans="1:5" s="3" customFormat="1" ht="18.75" x14ac:dyDescent="0.3">
      <c r="A28" s="15">
        <v>2000</v>
      </c>
      <c r="B28" s="17">
        <f t="shared" si="0"/>
        <v>200000</v>
      </c>
      <c r="C28" s="18">
        <f t="shared" si="1"/>
        <v>150000</v>
      </c>
      <c r="D28" s="22">
        <f t="shared" si="2"/>
        <v>50000</v>
      </c>
    </row>
    <row r="29" spans="1:5" s="3" customFormat="1" ht="18.75" x14ac:dyDescent="0.3">
      <c r="A29" s="15">
        <v>2500</v>
      </c>
      <c r="B29" s="17">
        <f t="shared" si="0"/>
        <v>225000</v>
      </c>
      <c r="C29" s="18">
        <f t="shared" si="1"/>
        <v>187500</v>
      </c>
      <c r="D29" s="22">
        <f t="shared" si="2"/>
        <v>37500</v>
      </c>
    </row>
    <row r="30" spans="1:5" s="3" customFormat="1" ht="18.75" x14ac:dyDescent="0.3">
      <c r="A30" s="15">
        <v>3000</v>
      </c>
      <c r="B30" s="17">
        <f t="shared" si="0"/>
        <v>250000</v>
      </c>
      <c r="C30" s="18">
        <f t="shared" si="1"/>
        <v>225000</v>
      </c>
      <c r="D30" s="22">
        <f t="shared" si="2"/>
        <v>25000</v>
      </c>
    </row>
    <row r="31" spans="1:5" s="3" customFormat="1" ht="18.75" x14ac:dyDescent="0.3">
      <c r="A31" s="15">
        <v>3500</v>
      </c>
      <c r="B31" s="17">
        <f t="shared" si="0"/>
        <v>275000</v>
      </c>
      <c r="C31" s="18">
        <f t="shared" si="1"/>
        <v>262500</v>
      </c>
      <c r="D31" s="22">
        <f t="shared" si="2"/>
        <v>12500</v>
      </c>
    </row>
    <row r="32" spans="1:5" s="3" customFormat="1" ht="18.75" x14ac:dyDescent="0.3">
      <c r="A32" s="15">
        <v>4000</v>
      </c>
      <c r="B32" s="17">
        <f t="shared" si="0"/>
        <v>300000</v>
      </c>
      <c r="C32" s="18">
        <f t="shared" si="1"/>
        <v>300000</v>
      </c>
      <c r="D32" s="22">
        <f t="shared" si="2"/>
        <v>0</v>
      </c>
    </row>
    <row r="33" spans="1:4" s="3" customFormat="1" ht="18.75" x14ac:dyDescent="0.3">
      <c r="A33" s="15">
        <v>4500</v>
      </c>
      <c r="B33" s="17">
        <f t="shared" si="0"/>
        <v>325000</v>
      </c>
      <c r="C33" s="18">
        <f t="shared" si="1"/>
        <v>337500</v>
      </c>
      <c r="D33" s="22">
        <f t="shared" si="2"/>
        <v>-12500</v>
      </c>
    </row>
    <row r="34" spans="1:4" s="3" customFormat="1" ht="18.75" x14ac:dyDescent="0.3">
      <c r="A34" s="15">
        <v>5000</v>
      </c>
      <c r="B34" s="17">
        <f t="shared" si="0"/>
        <v>350000</v>
      </c>
      <c r="C34" s="18">
        <f t="shared" si="1"/>
        <v>375000</v>
      </c>
      <c r="D34" s="22">
        <f t="shared" si="2"/>
        <v>-25000</v>
      </c>
    </row>
    <row r="35" spans="1:4" s="3" customFormat="1" ht="18.75" x14ac:dyDescent="0.3">
      <c r="A35" s="15">
        <v>5500</v>
      </c>
      <c r="B35" s="17">
        <f t="shared" si="0"/>
        <v>375000</v>
      </c>
      <c r="C35" s="18">
        <f t="shared" si="1"/>
        <v>412500</v>
      </c>
      <c r="D35" s="22">
        <f t="shared" si="2"/>
        <v>-37500</v>
      </c>
    </row>
    <row r="36" spans="1:4" s="3" customFormat="1" ht="18.75" x14ac:dyDescent="0.3">
      <c r="A36" s="15">
        <v>6000</v>
      </c>
      <c r="B36" s="17">
        <f t="shared" si="0"/>
        <v>400000</v>
      </c>
      <c r="C36" s="18">
        <f t="shared" si="1"/>
        <v>450000</v>
      </c>
      <c r="D36" s="22">
        <f t="shared" si="2"/>
        <v>-50000</v>
      </c>
    </row>
    <row r="37" spans="1:4" s="3" customFormat="1" ht="18.75" x14ac:dyDescent="0.3">
      <c r="A37" s="15">
        <v>6500</v>
      </c>
      <c r="B37" s="17">
        <f t="shared" si="0"/>
        <v>425000</v>
      </c>
      <c r="C37" s="18">
        <f t="shared" si="1"/>
        <v>487500</v>
      </c>
      <c r="D37" s="22">
        <f t="shared" si="2"/>
        <v>-62500</v>
      </c>
    </row>
    <row r="38" spans="1:4" s="3" customFormat="1" ht="18.75" x14ac:dyDescent="0.3">
      <c r="A38" s="15">
        <v>7000</v>
      </c>
      <c r="B38" s="17">
        <f t="shared" si="0"/>
        <v>450000</v>
      </c>
      <c r="C38" s="18">
        <f t="shared" si="1"/>
        <v>525000</v>
      </c>
      <c r="D38" s="22">
        <f t="shared" si="2"/>
        <v>-75000</v>
      </c>
    </row>
    <row r="39" spans="1:4" s="3" customFormat="1" ht="18.75" x14ac:dyDescent="0.3">
      <c r="A39" s="15">
        <v>7500</v>
      </c>
      <c r="B39" s="17">
        <f t="shared" si="0"/>
        <v>475000</v>
      </c>
      <c r="C39" s="18">
        <f t="shared" si="1"/>
        <v>562500</v>
      </c>
      <c r="D39" s="22">
        <f t="shared" si="2"/>
        <v>-87500</v>
      </c>
    </row>
    <row r="40" spans="1:4" s="3" customFormat="1" ht="18.75" x14ac:dyDescent="0.3">
      <c r="A40" s="15">
        <v>8000</v>
      </c>
      <c r="B40" s="17">
        <f t="shared" si="0"/>
        <v>500000</v>
      </c>
      <c r="C40" s="18">
        <f t="shared" si="1"/>
        <v>600000</v>
      </c>
      <c r="D40" s="22">
        <f t="shared" si="2"/>
        <v>-100000</v>
      </c>
    </row>
    <row r="41" spans="1:4" s="3" customFormat="1" ht="18.75" x14ac:dyDescent="0.3">
      <c r="A41" s="15">
        <v>8500</v>
      </c>
      <c r="B41" s="17">
        <f t="shared" si="0"/>
        <v>525000</v>
      </c>
      <c r="C41" s="18">
        <f t="shared" si="1"/>
        <v>637500</v>
      </c>
      <c r="D41" s="22">
        <f t="shared" si="2"/>
        <v>-112500</v>
      </c>
    </row>
    <row r="42" spans="1:4" s="3" customFormat="1" ht="18.75" x14ac:dyDescent="0.3">
      <c r="A42" s="15">
        <v>9000</v>
      </c>
      <c r="B42" s="17">
        <f t="shared" si="0"/>
        <v>550000</v>
      </c>
      <c r="C42" s="18">
        <f t="shared" si="1"/>
        <v>675000</v>
      </c>
      <c r="D42" s="22">
        <f t="shared" si="2"/>
        <v>-125000</v>
      </c>
    </row>
    <row r="43" spans="1:4" s="3" customFormat="1" ht="18.75" x14ac:dyDescent="0.3">
      <c r="A43" s="15">
        <v>9500</v>
      </c>
      <c r="B43" s="17">
        <f t="shared" si="0"/>
        <v>575000</v>
      </c>
      <c r="C43" s="18">
        <f t="shared" si="1"/>
        <v>712500</v>
      </c>
      <c r="D43" s="22">
        <f t="shared" si="2"/>
        <v>-137500</v>
      </c>
    </row>
    <row r="44" spans="1:4" s="3" customFormat="1" ht="18.75" x14ac:dyDescent="0.3">
      <c r="A44" s="15"/>
      <c r="B44" s="24"/>
      <c r="C44" s="24"/>
      <c r="D44" s="24"/>
    </row>
  </sheetData>
  <mergeCells count="1">
    <mergeCell ref="A1:C5"/>
  </mergeCells>
  <pageMargins left="0.511811024" right="0.511811024" top="0.78740157499999996" bottom="0.78740157499999996" header="0.31496062000000002" footer="0.31496062000000002"/>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J1:N27"/>
  <sheetViews>
    <sheetView topLeftCell="C1" workbookViewId="0">
      <selection activeCell="U15" sqref="U15"/>
    </sheetView>
  </sheetViews>
  <sheetFormatPr defaultRowHeight="15" x14ac:dyDescent="0.25"/>
  <cols>
    <col min="10" max="10" width="13.28515625" bestFit="1" customWidth="1"/>
    <col min="11" max="11" width="17.85546875" bestFit="1" customWidth="1"/>
    <col min="12" max="12" width="13.85546875" customWidth="1"/>
    <col min="13" max="13" width="15.140625" customWidth="1"/>
  </cols>
  <sheetData>
    <row r="1" spans="10:14" ht="18" x14ac:dyDescent="0.25">
      <c r="J1" s="45" t="s">
        <v>23</v>
      </c>
      <c r="K1" s="45"/>
      <c r="L1" s="45"/>
      <c r="M1" s="45"/>
    </row>
    <row r="2" spans="10:14" ht="36" x14ac:dyDescent="0.25">
      <c r="J2" s="46" t="s">
        <v>24</v>
      </c>
      <c r="K2" s="47" t="s">
        <v>25</v>
      </c>
      <c r="L2" s="47" t="s">
        <v>21</v>
      </c>
      <c r="M2" s="47" t="s">
        <v>22</v>
      </c>
    </row>
    <row r="3" spans="10:14" x14ac:dyDescent="0.25">
      <c r="J3" s="16">
        <v>0</v>
      </c>
      <c r="K3" s="20">
        <f>$J$12+$J$11*J3</f>
        <v>132000</v>
      </c>
      <c r="L3" s="20">
        <f>$J$13*J3</f>
        <v>0</v>
      </c>
      <c r="M3" s="20">
        <f>L3-K3</f>
        <v>-132000</v>
      </c>
    </row>
    <row r="4" spans="10:14" x14ac:dyDescent="0.25">
      <c r="J4" s="16">
        <v>1000</v>
      </c>
      <c r="K4" s="20">
        <f t="shared" ref="K4:K9" si="0">$J$12+$J$11*J4</f>
        <v>192000</v>
      </c>
      <c r="L4" s="20">
        <f t="shared" ref="L4:L9" si="1">$J$13*J4</f>
        <v>120000</v>
      </c>
      <c r="M4" s="20">
        <f t="shared" ref="M4:M9" si="2">L4-K4</f>
        <v>-72000</v>
      </c>
    </row>
    <row r="5" spans="10:14" x14ac:dyDescent="0.25">
      <c r="J5" s="16">
        <v>2000</v>
      </c>
      <c r="K5" s="20">
        <f t="shared" si="0"/>
        <v>252000</v>
      </c>
      <c r="L5" s="20">
        <f t="shared" si="1"/>
        <v>240000</v>
      </c>
      <c r="M5" s="20">
        <f t="shared" si="2"/>
        <v>-12000</v>
      </c>
    </row>
    <row r="6" spans="10:14" x14ac:dyDescent="0.25">
      <c r="J6" s="16">
        <v>3000</v>
      </c>
      <c r="K6" s="20">
        <f t="shared" si="0"/>
        <v>312000</v>
      </c>
      <c r="L6" s="20">
        <f t="shared" si="1"/>
        <v>360000</v>
      </c>
      <c r="M6" s="20">
        <f t="shared" si="2"/>
        <v>48000</v>
      </c>
    </row>
    <row r="7" spans="10:14" x14ac:dyDescent="0.25">
      <c r="J7" s="16">
        <v>4000</v>
      </c>
      <c r="K7" s="20">
        <f t="shared" si="0"/>
        <v>372000</v>
      </c>
      <c r="L7" s="20">
        <f t="shared" si="1"/>
        <v>480000</v>
      </c>
      <c r="M7" s="20">
        <f t="shared" si="2"/>
        <v>108000</v>
      </c>
    </row>
    <row r="8" spans="10:14" x14ac:dyDescent="0.25">
      <c r="J8" s="16">
        <v>5000</v>
      </c>
      <c r="K8" s="20">
        <f t="shared" si="0"/>
        <v>432000</v>
      </c>
      <c r="L8" s="20">
        <f t="shared" si="1"/>
        <v>600000</v>
      </c>
      <c r="M8" s="20">
        <f t="shared" si="2"/>
        <v>168000</v>
      </c>
    </row>
    <row r="9" spans="10:14" x14ac:dyDescent="0.25">
      <c r="J9" s="16">
        <v>6000</v>
      </c>
      <c r="K9" s="20">
        <f t="shared" si="0"/>
        <v>492000</v>
      </c>
      <c r="L9" s="20">
        <f t="shared" si="1"/>
        <v>720000</v>
      </c>
      <c r="M9" s="20">
        <f t="shared" si="2"/>
        <v>228000</v>
      </c>
    </row>
    <row r="11" spans="10:14" x14ac:dyDescent="0.25">
      <c r="J11" s="48">
        <f>(300000+60000)/6000</f>
        <v>60</v>
      </c>
      <c r="K11" s="49" t="s">
        <v>26</v>
      </c>
      <c r="M11" s="21">
        <f>(M6/L6)</f>
        <v>0.13333333333333333</v>
      </c>
    </row>
    <row r="12" spans="10:14" x14ac:dyDescent="0.25">
      <c r="J12" s="50">
        <v>132000</v>
      </c>
      <c r="K12" s="49" t="s">
        <v>27</v>
      </c>
    </row>
    <row r="13" spans="10:14" x14ac:dyDescent="0.25">
      <c r="J13" s="51">
        <v>120</v>
      </c>
      <c r="K13" s="49" t="s">
        <v>28</v>
      </c>
    </row>
    <row r="14" spans="10:14" x14ac:dyDescent="0.25">
      <c r="J14" s="52">
        <f>(80000+40000)/2000</f>
        <v>60</v>
      </c>
      <c r="K14" s="53" t="s">
        <v>29</v>
      </c>
      <c r="L14" s="44"/>
      <c r="M14" s="44"/>
    </row>
    <row r="15" spans="10:14" x14ac:dyDescent="0.25">
      <c r="J15" s="54">
        <v>44000</v>
      </c>
      <c r="K15" s="53" t="s">
        <v>27</v>
      </c>
      <c r="L15" s="44"/>
      <c r="M15" s="44"/>
    </row>
    <row r="16" spans="10:14" x14ac:dyDescent="0.25">
      <c r="J16" s="55">
        <v>100</v>
      </c>
      <c r="K16" s="56" t="s">
        <v>30</v>
      </c>
      <c r="L16" s="44"/>
      <c r="M16" s="44"/>
    </row>
    <row r="17" spans="10:14" ht="18" x14ac:dyDescent="0.25">
      <c r="J17" s="45" t="s">
        <v>31</v>
      </c>
      <c r="K17" s="45"/>
      <c r="L17" s="45"/>
      <c r="M17" s="45"/>
    </row>
    <row r="18" spans="10:14" ht="36" x14ac:dyDescent="0.25">
      <c r="J18" s="46" t="s">
        <v>24</v>
      </c>
      <c r="K18" s="47" t="s">
        <v>25</v>
      </c>
      <c r="L18" s="47" t="s">
        <v>21</v>
      </c>
      <c r="M18" s="47" t="s">
        <v>22</v>
      </c>
    </row>
    <row r="19" spans="10:14" x14ac:dyDescent="0.25">
      <c r="J19" s="16">
        <v>0</v>
      </c>
      <c r="K19" s="20">
        <f>$J$15+$J$14*J19</f>
        <v>44000</v>
      </c>
      <c r="L19" s="20">
        <f>$J$16*J19</f>
        <v>0</v>
      </c>
      <c r="M19" s="20">
        <f>L19-K19</f>
        <v>-44000</v>
      </c>
    </row>
    <row r="20" spans="10:14" x14ac:dyDescent="0.25">
      <c r="J20" s="16">
        <v>250</v>
      </c>
      <c r="K20" s="20">
        <f t="shared" ref="K20:K27" si="3">$J$15+$J$14*J20</f>
        <v>59000</v>
      </c>
      <c r="L20" s="20">
        <f t="shared" ref="L20:L27" si="4">$J$16*J20</f>
        <v>25000</v>
      </c>
      <c r="M20" s="20">
        <f t="shared" ref="M20:M27" si="5">L20-K20</f>
        <v>-34000</v>
      </c>
    </row>
    <row r="21" spans="10:14" x14ac:dyDescent="0.25">
      <c r="J21" s="16">
        <v>500</v>
      </c>
      <c r="K21" s="20">
        <f t="shared" si="3"/>
        <v>74000</v>
      </c>
      <c r="L21" s="20">
        <f t="shared" si="4"/>
        <v>50000</v>
      </c>
      <c r="M21" s="20">
        <f t="shared" si="5"/>
        <v>-24000</v>
      </c>
    </row>
    <row r="22" spans="10:14" x14ac:dyDescent="0.25">
      <c r="J22" s="16">
        <v>750</v>
      </c>
      <c r="K22" s="20">
        <f t="shared" si="3"/>
        <v>89000</v>
      </c>
      <c r="L22" s="20">
        <f t="shared" si="4"/>
        <v>75000</v>
      </c>
      <c r="M22" s="20">
        <f t="shared" si="5"/>
        <v>-14000</v>
      </c>
    </row>
    <row r="23" spans="10:14" x14ac:dyDescent="0.25">
      <c r="J23" s="16">
        <v>1000</v>
      </c>
      <c r="K23" s="20">
        <f t="shared" si="3"/>
        <v>104000</v>
      </c>
      <c r="L23" s="20">
        <f t="shared" si="4"/>
        <v>100000</v>
      </c>
      <c r="M23" s="20">
        <f t="shared" si="5"/>
        <v>-4000</v>
      </c>
    </row>
    <row r="24" spans="10:14" x14ac:dyDescent="0.25">
      <c r="J24" s="16">
        <v>1250</v>
      </c>
      <c r="K24" s="20">
        <f t="shared" si="3"/>
        <v>119000</v>
      </c>
      <c r="L24" s="20">
        <f t="shared" si="4"/>
        <v>125000</v>
      </c>
      <c r="M24" s="20">
        <f t="shared" si="5"/>
        <v>6000</v>
      </c>
    </row>
    <row r="25" spans="10:14" x14ac:dyDescent="0.25">
      <c r="J25" s="16">
        <v>1500</v>
      </c>
      <c r="K25" s="20">
        <f t="shared" si="3"/>
        <v>134000</v>
      </c>
      <c r="L25" s="20">
        <f t="shared" si="4"/>
        <v>150000</v>
      </c>
      <c r="M25" s="20">
        <f t="shared" si="5"/>
        <v>16000</v>
      </c>
    </row>
    <row r="26" spans="10:14" x14ac:dyDescent="0.25">
      <c r="J26" s="16">
        <v>1750</v>
      </c>
      <c r="K26" s="20">
        <f t="shared" si="3"/>
        <v>149000</v>
      </c>
      <c r="L26" s="20">
        <f t="shared" si="4"/>
        <v>175000</v>
      </c>
      <c r="M26" s="20">
        <f t="shared" si="5"/>
        <v>26000</v>
      </c>
    </row>
    <row r="27" spans="10:14" x14ac:dyDescent="0.25">
      <c r="J27" s="16">
        <v>2000</v>
      </c>
      <c r="K27" s="20">
        <f t="shared" si="3"/>
        <v>164000</v>
      </c>
      <c r="L27" s="20">
        <f t="shared" si="4"/>
        <v>200000</v>
      </c>
      <c r="M27" s="20">
        <f t="shared" si="5"/>
        <v>36000</v>
      </c>
    </row>
  </sheetData>
  <mergeCells count="2">
    <mergeCell ref="J17:M17"/>
    <mergeCell ref="J1:M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3:D28"/>
  <sheetViews>
    <sheetView tabSelected="1" workbookViewId="0">
      <selection activeCell="G13" sqref="G13"/>
    </sheetView>
  </sheetViews>
  <sheetFormatPr defaultRowHeight="15" x14ac:dyDescent="0.25"/>
  <cols>
    <col min="1" max="1" width="21.140625" customWidth="1"/>
    <col min="2" max="2" width="28.140625" customWidth="1"/>
    <col min="3" max="3" width="21.7109375" customWidth="1"/>
  </cols>
  <sheetData>
    <row r="13" spans="1:2" x14ac:dyDescent="0.25">
      <c r="A13" s="57" t="s">
        <v>32</v>
      </c>
      <c r="B13" s="58">
        <v>3</v>
      </c>
    </row>
    <row r="14" spans="1:2" x14ac:dyDescent="0.25">
      <c r="A14" s="57" t="s">
        <v>33</v>
      </c>
      <c r="B14" s="58">
        <v>1.25</v>
      </c>
    </row>
    <row r="16" spans="1:2" ht="15.75" thickBot="1" x14ac:dyDescent="0.3"/>
    <row r="17" spans="1:4" ht="54.75" thickBot="1" x14ac:dyDescent="0.3">
      <c r="A17" s="61" t="s">
        <v>34</v>
      </c>
      <c r="B17" s="62" t="s">
        <v>21</v>
      </c>
      <c r="C17" s="63" t="s">
        <v>22</v>
      </c>
    </row>
    <row r="18" spans="1:4" x14ac:dyDescent="0.25">
      <c r="A18" s="59">
        <v>0</v>
      </c>
      <c r="B18" s="60">
        <f>$B$13*A18</f>
        <v>0</v>
      </c>
      <c r="C18" s="60">
        <f>$B$14*A18</f>
        <v>0</v>
      </c>
    </row>
    <row r="19" spans="1:4" x14ac:dyDescent="0.25">
      <c r="A19" s="16">
        <v>500</v>
      </c>
      <c r="B19" s="19">
        <f t="shared" ref="B19:B28" si="0">$B$13*A19</f>
        <v>1500</v>
      </c>
      <c r="C19" s="19">
        <f t="shared" ref="C19:C28" si="1">$B$14*A19</f>
        <v>625</v>
      </c>
    </row>
    <row r="20" spans="1:4" x14ac:dyDescent="0.25">
      <c r="A20" s="16">
        <v>1000</v>
      </c>
      <c r="B20" s="19">
        <f t="shared" si="0"/>
        <v>3000</v>
      </c>
      <c r="C20" s="19">
        <f t="shared" si="1"/>
        <v>1250</v>
      </c>
    </row>
    <row r="21" spans="1:4" x14ac:dyDescent="0.25">
      <c r="A21" s="16">
        <v>1500</v>
      </c>
      <c r="B21" s="19">
        <f t="shared" si="0"/>
        <v>4500</v>
      </c>
      <c r="C21" s="19">
        <f t="shared" si="1"/>
        <v>1875</v>
      </c>
    </row>
    <row r="22" spans="1:4" x14ac:dyDescent="0.25">
      <c r="A22" s="16">
        <v>2000</v>
      </c>
      <c r="B22" s="19">
        <f t="shared" si="0"/>
        <v>6000</v>
      </c>
      <c r="C22" s="19">
        <f t="shared" si="1"/>
        <v>2500</v>
      </c>
    </row>
    <row r="23" spans="1:4" x14ac:dyDescent="0.25">
      <c r="A23" s="16">
        <v>2500</v>
      </c>
      <c r="B23" s="19">
        <f t="shared" si="0"/>
        <v>7500</v>
      </c>
      <c r="C23" s="19">
        <f t="shared" si="1"/>
        <v>3125</v>
      </c>
    </row>
    <row r="24" spans="1:4" x14ac:dyDescent="0.25">
      <c r="A24" s="16">
        <v>3000</v>
      </c>
      <c r="B24" s="19">
        <f t="shared" si="0"/>
        <v>9000</v>
      </c>
      <c r="C24" s="19">
        <f t="shared" si="1"/>
        <v>3750</v>
      </c>
    </row>
    <row r="25" spans="1:4" x14ac:dyDescent="0.25">
      <c r="A25" s="16">
        <v>3500</v>
      </c>
      <c r="B25" s="19">
        <f t="shared" si="0"/>
        <v>10500</v>
      </c>
      <c r="C25" s="19">
        <f t="shared" si="1"/>
        <v>4375</v>
      </c>
    </row>
    <row r="26" spans="1:4" x14ac:dyDescent="0.25">
      <c r="A26" s="16">
        <v>4000</v>
      </c>
      <c r="B26" s="19">
        <f t="shared" si="0"/>
        <v>12000</v>
      </c>
      <c r="C26" s="19">
        <f t="shared" si="1"/>
        <v>5000</v>
      </c>
    </row>
    <row r="27" spans="1:4" x14ac:dyDescent="0.25">
      <c r="A27" s="16">
        <v>4500</v>
      </c>
      <c r="B27" s="19">
        <f t="shared" si="0"/>
        <v>13500</v>
      </c>
      <c r="C27" s="19">
        <f t="shared" si="1"/>
        <v>5625</v>
      </c>
    </row>
    <row r="28" spans="1:4" x14ac:dyDescent="0.25">
      <c r="A28" s="16">
        <v>5000</v>
      </c>
      <c r="B28" s="19">
        <f t="shared" si="0"/>
        <v>15000</v>
      </c>
      <c r="C28" s="19">
        <f t="shared" si="1"/>
        <v>6250</v>
      </c>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67b18517-3394-4ba4-aa6a-439a87e74f1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3C31F9135A14A49B22450EED64B7F87" ma:contentTypeVersion="6" ma:contentTypeDescription="Create a new document." ma:contentTypeScope="" ma:versionID="339086f663a711741e1c8837df48e86b">
  <xsd:schema xmlns:xsd="http://www.w3.org/2001/XMLSchema" xmlns:xs="http://www.w3.org/2001/XMLSchema" xmlns:p="http://schemas.microsoft.com/office/2006/metadata/properties" xmlns:ns3="67b18517-3394-4ba4-aa6a-439a87e74f1e" targetNamespace="http://schemas.microsoft.com/office/2006/metadata/properties" ma:root="true" ma:fieldsID="0a27ac515ca3e3a8e62c947cfb001f55" ns3:_="">
    <xsd:import namespace="67b18517-3394-4ba4-aa6a-439a87e74f1e"/>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b18517-3394-4ba4-aa6a-439a87e74f1e"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A5E77E-BF7F-4FBF-B270-F627B226C2A8}">
  <ds:schemaRefs>
    <ds:schemaRef ds:uri="http://purl.org/dc/elements/1.1/"/>
    <ds:schemaRef ds:uri="http://www.w3.org/XML/1998/namespace"/>
    <ds:schemaRef ds:uri="http://schemas.microsoft.com/office/2006/documentManagement/types"/>
    <ds:schemaRef ds:uri="67b18517-3394-4ba4-aa6a-439a87e74f1e"/>
    <ds:schemaRef ds:uri="http://purl.org/dc/dcmitype/"/>
    <ds:schemaRef ds:uri="http://schemas.openxmlformats.org/package/2006/metadata/core-properties"/>
    <ds:schemaRef ds:uri="http://schemas.microsoft.com/office/infopath/2007/PartnerControl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6731AE45-F351-4EA3-B392-CAF939D475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b18517-3394-4ba4-aa6a-439a87e74f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C10457-FDC5-4164-8990-905B53C3772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Panelas_pressao</vt:lpstr>
      <vt:lpstr>Produtos</vt:lpstr>
      <vt:lpstr>Sorvete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Fatec</cp:lastModifiedBy>
  <cp:revision/>
  <dcterms:created xsi:type="dcterms:W3CDTF">2019-09-11T19:52:07Z</dcterms:created>
  <dcterms:modified xsi:type="dcterms:W3CDTF">2025-06-02T22:45:53Z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0x01010083C31F9135A14A49B22450EED64B7F87</vt:lpwstr>
  </property>
</Properties>
</file>