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/Users/rprimi/Dropbox (Personal)/TRI/tri/"/>
    </mc:Choice>
  </mc:AlternateContent>
  <xr:revisionPtr revIDLastSave="0" documentId="13_ncr:1_{3F2B212C-52A4-6E4E-AB18-D84F816AE2AF}" xr6:coauthVersionLast="46" xr6:coauthVersionMax="46" xr10:uidLastSave="{00000000-0000-0000-0000-000000000000}"/>
  <bookViews>
    <workbookView xWindow="10780" yWindow="2020" windowWidth="36180" windowHeight="18240" xr2:uid="{00000000-000D-0000-FFFF-FFFF00000000}"/>
  </bookViews>
  <sheets>
    <sheet name="Precisão" sheetId="4" r:id="rId1"/>
  </sheets>
  <calcPr calcId="191029" iterate="1" iterateCount="100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4" l="1"/>
  <c r="E18" i="4"/>
  <c r="D18" i="4"/>
  <c r="F18" i="4"/>
  <c r="G18" i="4"/>
  <c r="K18" i="4"/>
  <c r="H7" i="4"/>
  <c r="H8" i="4"/>
  <c r="H10" i="4"/>
  <c r="H6" i="4"/>
  <c r="H9" i="4"/>
  <c r="H5" i="4"/>
  <c r="H4" i="4"/>
  <c r="H15" i="4"/>
  <c r="H13" i="4"/>
  <c r="H2" i="4"/>
  <c r="H3" i="4"/>
  <c r="H11" i="4"/>
  <c r="H12" i="4"/>
  <c r="H14" i="4"/>
  <c r="J4" i="4"/>
  <c r="K20" i="4" s="1"/>
  <c r="D45" i="4"/>
  <c r="C45" i="4"/>
  <c r="E45" i="4"/>
  <c r="K45" i="4" s="1"/>
  <c r="F45" i="4"/>
  <c r="G45" i="4"/>
  <c r="H33" i="4"/>
  <c r="G46" i="4" s="1"/>
  <c r="H31" i="4"/>
  <c r="H29" i="4"/>
  <c r="H35" i="4"/>
  <c r="H37" i="4"/>
  <c r="H30" i="4"/>
  <c r="J31" i="4" s="1"/>
  <c r="H32" i="4"/>
  <c r="H34" i="4"/>
  <c r="H36" i="4"/>
  <c r="H38" i="4"/>
  <c r="H39" i="4"/>
  <c r="H40" i="4"/>
  <c r="H41" i="4"/>
  <c r="H42" i="4"/>
  <c r="C46" i="4"/>
  <c r="F46" i="4"/>
  <c r="E46" i="4"/>
  <c r="D46" i="4"/>
  <c r="G19" i="4"/>
  <c r="F19" i="4"/>
  <c r="E19" i="4"/>
  <c r="D19" i="4"/>
  <c r="C19" i="4"/>
  <c r="J5" i="4"/>
  <c r="D17" i="4"/>
  <c r="E17" i="4"/>
  <c r="F17" i="4"/>
  <c r="G17" i="4"/>
  <c r="H17" i="4"/>
  <c r="C17" i="4"/>
  <c r="J32" i="4"/>
  <c r="D44" i="4"/>
  <c r="E44" i="4"/>
  <c r="F44" i="4"/>
  <c r="G44" i="4"/>
  <c r="H44" i="4"/>
  <c r="C44" i="4"/>
  <c r="C43" i="4"/>
  <c r="H43" i="4"/>
  <c r="G43" i="4"/>
  <c r="F43" i="4"/>
  <c r="E43" i="4"/>
  <c r="D43" i="4"/>
  <c r="D16" i="4"/>
  <c r="E16" i="4"/>
  <c r="F16" i="4"/>
  <c r="G16" i="4"/>
  <c r="H16" i="4"/>
  <c r="C16" i="4"/>
  <c r="J2" i="4"/>
  <c r="J3" i="4"/>
  <c r="F52" i="4"/>
  <c r="E52" i="4"/>
  <c r="D52" i="4"/>
  <c r="C52" i="4"/>
  <c r="E51" i="4"/>
  <c r="D51" i="4"/>
  <c r="C51" i="4"/>
  <c r="D50" i="4"/>
  <c r="C50" i="4"/>
  <c r="C49" i="4"/>
  <c r="J29" i="4"/>
  <c r="J30" i="4"/>
  <c r="F25" i="4"/>
  <c r="E25" i="4"/>
  <c r="D25" i="4"/>
  <c r="C25" i="4"/>
  <c r="E24" i="4"/>
  <c r="D24" i="4"/>
  <c r="C24" i="4"/>
  <c r="D23" i="4"/>
  <c r="C23" i="4"/>
  <c r="C22" i="4"/>
  <c r="K47" i="4" l="1"/>
</calcChain>
</file>

<file path=xl/sharedStrings.xml><?xml version="1.0" encoding="utf-8"?>
<sst xmlns="http://schemas.openxmlformats.org/spreadsheetml/2006/main" count="75" uniqueCount="27">
  <si>
    <t>Soma</t>
  </si>
  <si>
    <t>Média</t>
  </si>
  <si>
    <t>DP</t>
  </si>
  <si>
    <t>Item 3</t>
  </si>
  <si>
    <t>Item 4</t>
  </si>
  <si>
    <t>Suj 1</t>
  </si>
  <si>
    <t>Suj 2</t>
  </si>
  <si>
    <t>Suj 3</t>
  </si>
  <si>
    <t>Suj 4</t>
  </si>
  <si>
    <t>Suj 5</t>
  </si>
  <si>
    <t>Suj 6</t>
  </si>
  <si>
    <t>Suj 7</t>
  </si>
  <si>
    <t>Suj 8</t>
  </si>
  <si>
    <t>Suj 9</t>
  </si>
  <si>
    <t>Suj 10</t>
  </si>
  <si>
    <t>Item 1</t>
  </si>
  <si>
    <t xml:space="preserve">Item 2 </t>
  </si>
  <si>
    <t>Item 5</t>
  </si>
  <si>
    <t>Var</t>
  </si>
  <si>
    <t>Suj 11</t>
  </si>
  <si>
    <t>Suj 12</t>
  </si>
  <si>
    <t>Suj 13</t>
  </si>
  <si>
    <t>Suj 14</t>
  </si>
  <si>
    <t>Escore Total</t>
  </si>
  <si>
    <t>Soma Var</t>
  </si>
  <si>
    <t>Consistência Interna</t>
  </si>
  <si>
    <t>r Item-Total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</si>
</sst>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&quot;$&quot;#,##0.00_);[Red]\(&quot;$&quot;#,##0.00\)"/>
  </numFmts>
  <fonts count="4">
    <font>
      <sz val="10"/>
      <name val="Arial"/>
    </font>
    <font>
      <sz val="10"/>
      <name val="MS Sans Serif"/>
    </font>
    <font>
      <sz val="10"/>
      <color indexed="13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0" fillId="2" borderId="0" xfId="0" applyFill="1"/>
    <xf numFmtId="0" fontId="2" fillId="0" borderId="0" xfId="0" applyFont="1" applyFill="1"/>
    <xf numFmtId="0" fontId="0" fillId="0" borderId="0" xfId="0" applyFill="1"/>
    <xf numFmtId="0" fontId="3" fillId="0" borderId="0" xfId="0" applyFont="1"/>
    <xf numFmtId="0" fontId="0" fillId="3" borderId="1" xfId="0" applyFill="1" applyBorder="1"/>
    <xf numFmtId="0" fontId="0" fillId="0" borderId="0" xfId="0" applyAlignment="1">
      <alignment textRotation="90"/>
    </xf>
  </cellXfs>
  <cellStyles count="3">
    <cellStyle name="Currency [0]_Book1 Chart 1" xfId="1" xr:uid="{00000000-0005-0000-0000-000000000000}"/>
    <cellStyle name="Currency_Book1 Chart 1" xfId="2" xr:uid="{00000000-0005-0000-0000-000001000000}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601133</xdr:colOff>
      <xdr:row>8</xdr:row>
      <xdr:rowOff>50799</xdr:rowOff>
    </xdr:from>
    <xdr:to>
      <xdr:col>14</xdr:col>
      <xdr:colOff>198967</xdr:colOff>
      <xdr:row>12</xdr:row>
      <xdr:rowOff>21166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A12C98E-554E-404F-86E5-45A69C7E0C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1600" y="1735666"/>
          <a:ext cx="9525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>
                    <a:alpha val="74997"/>
                  </a:srgbClr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10</xdr:col>
      <xdr:colOff>508000</xdr:colOff>
      <xdr:row>1</xdr:row>
      <xdr:rowOff>169333</xdr:rowOff>
    </xdr:from>
    <xdr:to>
      <xdr:col>13</xdr:col>
      <xdr:colOff>647700</xdr:colOff>
      <xdr:row>5</xdr:row>
      <xdr:rowOff>139699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4B45055-B32A-2C47-94F5-D5D67C710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43800" y="668866"/>
          <a:ext cx="21717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>
                    <a:alpha val="74997"/>
                  </a:srgbClr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11</xdr:col>
      <xdr:colOff>516467</xdr:colOff>
      <xdr:row>13</xdr:row>
      <xdr:rowOff>118533</xdr:rowOff>
    </xdr:from>
    <xdr:to>
      <xdr:col>14</xdr:col>
      <xdr:colOff>567267</xdr:colOff>
      <xdr:row>16</xdr:row>
      <xdr:rowOff>67733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B7383FE1-3074-4545-BC52-34C339A7C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9600" y="2650066"/>
          <a:ext cx="20828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296333</xdr:colOff>
      <xdr:row>1</xdr:row>
      <xdr:rowOff>93133</xdr:rowOff>
    </xdr:from>
    <xdr:to>
      <xdr:col>14</xdr:col>
      <xdr:colOff>84667</xdr:colOff>
      <xdr:row>6</xdr:row>
      <xdr:rowOff>8466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132022A1-613D-9D48-ABDA-4A2D6A77E3D8}"/>
            </a:ext>
          </a:extLst>
        </xdr:cNvPr>
        <xdr:cNvSpPr>
          <a:spLocks noChangeArrowheads="1"/>
        </xdr:cNvSpPr>
      </xdr:nvSpPr>
      <xdr:spPr bwMode="auto">
        <a:xfrm>
          <a:off x="8686800" y="592666"/>
          <a:ext cx="1143000" cy="762000"/>
        </a:xfrm>
        <a:prstGeom prst="ellipse">
          <a:avLst/>
        </a:prstGeom>
        <a:solidFill>
          <a:schemeClr val="hlink">
            <a:alpha val="10196"/>
          </a:schemeClr>
        </a:solidFill>
        <a:ln w="9525">
          <a:solidFill>
            <a:schemeClr val="tx1"/>
          </a:solidFill>
          <a:round/>
          <a:headEnd/>
          <a:tailEnd/>
        </a:ln>
      </xdr:spPr>
      <xdr:txBody>
        <a:bodyPr wrap="square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en-US" altLang="pt-BR"/>
        </a:p>
      </xdr:txBody>
    </xdr:sp>
    <xdr:clientData/>
  </xdr:twoCellAnchor>
  <xdr:twoCellAnchor>
    <xdr:from>
      <xdr:col>13</xdr:col>
      <xdr:colOff>304800</xdr:colOff>
      <xdr:row>6</xdr:row>
      <xdr:rowOff>8466</xdr:rowOff>
    </xdr:from>
    <xdr:to>
      <xdr:col>13</xdr:col>
      <xdr:colOff>381000</xdr:colOff>
      <xdr:row>7</xdr:row>
      <xdr:rowOff>143933</xdr:rowOff>
    </xdr:to>
    <xdr:sp macro="" textlink="">
      <xdr:nvSpPr>
        <xdr:cNvPr id="6" name="Line 11">
          <a:extLst>
            <a:ext uri="{FF2B5EF4-FFF2-40B4-BE49-F238E27FC236}">
              <a16:creationId xmlns:a16="http://schemas.microsoft.com/office/drawing/2014/main" id="{E4A6C1B3-634D-8746-BF3B-FCA4EF660DD9}"/>
            </a:ext>
          </a:extLst>
        </xdr:cNvPr>
        <xdr:cNvSpPr>
          <a:spLocks noChangeShapeType="1"/>
        </xdr:cNvSpPr>
      </xdr:nvSpPr>
      <xdr:spPr bwMode="auto">
        <a:xfrm>
          <a:off x="9372600" y="1354666"/>
          <a:ext cx="76200" cy="304800"/>
        </a:xfrm>
        <a:prstGeom prst="line">
          <a:avLst/>
        </a:prstGeom>
        <a:noFill/>
        <a:ln w="9525">
          <a:solidFill>
            <a:schemeClr val="tx1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wrap="square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pt-BR"/>
        </a:p>
      </xdr:txBody>
    </xdr:sp>
    <xdr:clientData/>
  </xdr:twoCellAnchor>
  <xdr:twoCellAnchor>
    <xdr:from>
      <xdr:col>14</xdr:col>
      <xdr:colOff>313267</xdr:colOff>
      <xdr:row>10</xdr:row>
      <xdr:rowOff>93133</xdr:rowOff>
    </xdr:from>
    <xdr:to>
      <xdr:col>14</xdr:col>
      <xdr:colOff>618067</xdr:colOff>
      <xdr:row>10</xdr:row>
      <xdr:rowOff>169333</xdr:rowOff>
    </xdr:to>
    <xdr:sp macro="" textlink="">
      <xdr:nvSpPr>
        <xdr:cNvPr id="7" name="AutoShape 14">
          <a:extLst>
            <a:ext uri="{FF2B5EF4-FFF2-40B4-BE49-F238E27FC236}">
              <a16:creationId xmlns:a16="http://schemas.microsoft.com/office/drawing/2014/main" id="{5D76927E-6F14-6544-AE85-0D72864CE0E1}"/>
            </a:ext>
          </a:extLst>
        </xdr:cNvPr>
        <xdr:cNvSpPr>
          <a:spLocks noChangeArrowheads="1"/>
        </xdr:cNvSpPr>
      </xdr:nvSpPr>
      <xdr:spPr bwMode="auto">
        <a:xfrm>
          <a:off x="10058400" y="2116666"/>
          <a:ext cx="304800" cy="76200"/>
        </a:xfrm>
        <a:prstGeom prst="rightArrow">
          <a:avLst>
            <a:gd name="adj1" fmla="val 50000"/>
            <a:gd name="adj2" fmla="val 100000"/>
          </a:avLst>
        </a:prstGeom>
        <a:solidFill>
          <a:schemeClr val="hlink"/>
        </a:solidFill>
        <a:ln w="952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en-US" altLang="pt-BR"/>
        </a:p>
      </xdr:txBody>
    </xdr:sp>
    <xdr:clientData/>
  </xdr:twoCellAnchor>
  <xdr:twoCellAnchor>
    <xdr:from>
      <xdr:col>12</xdr:col>
      <xdr:colOff>601133</xdr:colOff>
      <xdr:row>8</xdr:row>
      <xdr:rowOff>50799</xdr:rowOff>
    </xdr:from>
    <xdr:to>
      <xdr:col>13</xdr:col>
      <xdr:colOff>304800</xdr:colOff>
      <xdr:row>10</xdr:row>
      <xdr:rowOff>93133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2F173862-C82A-8741-8282-EF98DE5D285B}"/>
            </a:ext>
          </a:extLst>
        </xdr:cNvPr>
        <xdr:cNvSpPr>
          <a:spLocks noChangeArrowheads="1"/>
        </xdr:cNvSpPr>
      </xdr:nvSpPr>
      <xdr:spPr bwMode="auto">
        <a:xfrm>
          <a:off x="8991600" y="1735666"/>
          <a:ext cx="381000" cy="381000"/>
        </a:xfrm>
        <a:prstGeom prst="ellipse">
          <a:avLst/>
        </a:prstGeom>
        <a:solidFill>
          <a:srgbClr val="0000FF">
            <a:alpha val="10196"/>
          </a:srgbClr>
        </a:solidFill>
        <a:ln w="9525">
          <a:solidFill>
            <a:schemeClr val="tx1"/>
          </a:solidFill>
          <a:round/>
          <a:headEnd/>
          <a:tailEnd/>
        </a:ln>
      </xdr:spPr>
      <xdr:txBody>
        <a:bodyPr wrap="square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en-US" altLang="pt-BR"/>
        </a:p>
      </xdr:txBody>
    </xdr:sp>
    <xdr:clientData/>
  </xdr:twoCellAnchor>
  <xdr:twoCellAnchor>
    <xdr:from>
      <xdr:col>12</xdr:col>
      <xdr:colOff>601133</xdr:colOff>
      <xdr:row>10</xdr:row>
      <xdr:rowOff>93133</xdr:rowOff>
    </xdr:from>
    <xdr:to>
      <xdr:col>13</xdr:col>
      <xdr:colOff>76200</xdr:colOff>
      <xdr:row>13</xdr:row>
      <xdr:rowOff>42333</xdr:rowOff>
    </xdr:to>
    <xdr:sp macro="" textlink="">
      <xdr:nvSpPr>
        <xdr:cNvPr id="9" name="Line 16">
          <a:extLst>
            <a:ext uri="{FF2B5EF4-FFF2-40B4-BE49-F238E27FC236}">
              <a16:creationId xmlns:a16="http://schemas.microsoft.com/office/drawing/2014/main" id="{F269B938-7EBC-EF4B-9DB6-17BB4FFD3615}"/>
            </a:ext>
          </a:extLst>
        </xdr:cNvPr>
        <xdr:cNvSpPr>
          <a:spLocks noChangeShapeType="1"/>
        </xdr:cNvSpPr>
      </xdr:nvSpPr>
      <xdr:spPr bwMode="auto">
        <a:xfrm flipH="1">
          <a:off x="8991600" y="2116666"/>
          <a:ext cx="152400" cy="457200"/>
        </a:xfrm>
        <a:prstGeom prst="line">
          <a:avLst/>
        </a:prstGeom>
        <a:noFill/>
        <a:ln w="9525">
          <a:solidFill>
            <a:schemeClr val="tx1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wrap="square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pt-BR"/>
        </a:p>
      </xdr:txBody>
    </xdr:sp>
    <xdr:clientData/>
  </xdr:twoCellAnchor>
  <xdr:twoCellAnchor editAs="oneCell">
    <xdr:from>
      <xdr:col>15</xdr:col>
      <xdr:colOff>48683</xdr:colOff>
      <xdr:row>6</xdr:row>
      <xdr:rowOff>78316</xdr:rowOff>
    </xdr:from>
    <xdr:to>
      <xdr:col>18</xdr:col>
      <xdr:colOff>429683</xdr:colOff>
      <xdr:row>12</xdr:row>
      <xdr:rowOff>27516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B8DB6747-44C5-3841-8783-14569C610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1150" y="1424516"/>
          <a:ext cx="2413000" cy="965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228600</xdr:colOff>
      <xdr:row>10</xdr:row>
      <xdr:rowOff>93133</xdr:rowOff>
    </xdr:from>
    <xdr:to>
      <xdr:col>13</xdr:col>
      <xdr:colOff>609600</xdr:colOff>
      <xdr:row>12</xdr:row>
      <xdr:rowOff>135466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2950090-9BC0-3646-A1EC-40D2B80FBD3A}"/>
            </a:ext>
          </a:extLst>
        </xdr:cNvPr>
        <xdr:cNvSpPr>
          <a:spLocks noChangeArrowheads="1"/>
        </xdr:cNvSpPr>
      </xdr:nvSpPr>
      <xdr:spPr bwMode="auto">
        <a:xfrm>
          <a:off x="9296400" y="2116666"/>
          <a:ext cx="381000" cy="381000"/>
        </a:xfrm>
        <a:prstGeom prst="ellipse">
          <a:avLst/>
        </a:prstGeom>
        <a:solidFill>
          <a:srgbClr val="0000FF">
            <a:alpha val="10196"/>
          </a:srgbClr>
        </a:solidFill>
        <a:ln w="9525">
          <a:solidFill>
            <a:schemeClr val="tx1"/>
          </a:solidFill>
          <a:round/>
          <a:headEnd/>
          <a:tailEnd/>
        </a:ln>
      </xdr:spPr>
      <xdr:txBody>
        <a:bodyPr wrap="square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en-US" altLang="pt-BR"/>
        </a:p>
      </xdr:txBody>
    </xdr:sp>
    <xdr:clientData/>
  </xdr:twoCellAnchor>
  <xdr:twoCellAnchor>
    <xdr:from>
      <xdr:col>16</xdr:col>
      <xdr:colOff>330200</xdr:colOff>
      <xdr:row>6</xdr:row>
      <xdr:rowOff>160866</xdr:rowOff>
    </xdr:from>
    <xdr:to>
      <xdr:col>16</xdr:col>
      <xdr:colOff>635000</xdr:colOff>
      <xdr:row>8</xdr:row>
      <xdr:rowOff>126999</xdr:rowOff>
    </xdr:to>
    <xdr:sp macro="" textlink="">
      <xdr:nvSpPr>
        <xdr:cNvPr id="12" name="AutoShape 19">
          <a:extLst>
            <a:ext uri="{FF2B5EF4-FFF2-40B4-BE49-F238E27FC236}">
              <a16:creationId xmlns:a16="http://schemas.microsoft.com/office/drawing/2014/main" id="{49E106F1-483A-9F41-AD66-E4810A554D3F}"/>
            </a:ext>
          </a:extLst>
        </xdr:cNvPr>
        <xdr:cNvSpPr>
          <a:spLocks noChangeArrowheads="1"/>
        </xdr:cNvSpPr>
      </xdr:nvSpPr>
      <xdr:spPr bwMode="auto">
        <a:xfrm>
          <a:off x="11430000" y="1507066"/>
          <a:ext cx="304800" cy="304800"/>
        </a:xfrm>
        <a:prstGeom prst="triangle">
          <a:avLst>
            <a:gd name="adj" fmla="val 50000"/>
          </a:avLst>
        </a:prstGeom>
        <a:solidFill>
          <a:srgbClr val="FF0000">
            <a:alpha val="50195"/>
          </a:srgbClr>
        </a:solidFill>
        <a:ln w="952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en-US" altLang="pt-BR"/>
        </a:p>
      </xdr:txBody>
    </xdr:sp>
    <xdr:clientData/>
  </xdr:twoCellAnchor>
  <xdr:twoCellAnchor>
    <xdr:from>
      <xdr:col>16</xdr:col>
      <xdr:colOff>635000</xdr:colOff>
      <xdr:row>9</xdr:row>
      <xdr:rowOff>110066</xdr:rowOff>
    </xdr:from>
    <xdr:to>
      <xdr:col>17</xdr:col>
      <xdr:colOff>262467</xdr:colOff>
      <xdr:row>11</xdr:row>
      <xdr:rowOff>76199</xdr:rowOff>
    </xdr:to>
    <xdr:sp macro="" textlink="">
      <xdr:nvSpPr>
        <xdr:cNvPr id="13" name="AutoShape 20">
          <a:extLst>
            <a:ext uri="{FF2B5EF4-FFF2-40B4-BE49-F238E27FC236}">
              <a16:creationId xmlns:a16="http://schemas.microsoft.com/office/drawing/2014/main" id="{779700CC-DB80-784E-981C-5C5243301CB3}"/>
            </a:ext>
          </a:extLst>
        </xdr:cNvPr>
        <xdr:cNvSpPr>
          <a:spLocks noChangeArrowheads="1"/>
        </xdr:cNvSpPr>
      </xdr:nvSpPr>
      <xdr:spPr bwMode="auto">
        <a:xfrm>
          <a:off x="11734800" y="1964266"/>
          <a:ext cx="304800" cy="304800"/>
        </a:xfrm>
        <a:prstGeom prst="triangle">
          <a:avLst>
            <a:gd name="adj" fmla="val 50000"/>
          </a:avLst>
        </a:prstGeom>
        <a:solidFill>
          <a:srgbClr val="FF0000">
            <a:alpha val="50195"/>
          </a:srgbClr>
        </a:solidFill>
        <a:ln w="952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en-US" altLang="pt-BR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2"/>
  <sheetViews>
    <sheetView tabSelected="1" zoomScale="150" zoomScaleNormal="150" zoomScalePageLayoutView="150" workbookViewId="0">
      <pane ySplit="1" topLeftCell="A2" activePane="bottomLeft" state="frozen"/>
      <selection pane="bottomLeft" activeCell="O19" sqref="O19"/>
    </sheetView>
  </sheetViews>
  <sheetFormatPr baseColWidth="10" defaultColWidth="8.83203125" defaultRowHeight="13"/>
  <cols>
    <col min="2" max="2" width="12.33203125" customWidth="1"/>
  </cols>
  <sheetData>
    <row r="1" spans="2:10" ht="39">
      <c r="C1" s="7" t="s">
        <v>15</v>
      </c>
      <c r="D1" s="7" t="s">
        <v>16</v>
      </c>
      <c r="E1" s="7" t="s">
        <v>3</v>
      </c>
      <c r="F1" s="7" t="s">
        <v>4</v>
      </c>
      <c r="G1" s="7" t="s">
        <v>17</v>
      </c>
      <c r="H1" t="s">
        <v>23</v>
      </c>
    </row>
    <row r="2" spans="2:10">
      <c r="B2" t="s">
        <v>5</v>
      </c>
      <c r="C2" s="6">
        <v>1</v>
      </c>
      <c r="D2" s="6">
        <v>1</v>
      </c>
      <c r="E2" s="6">
        <v>1</v>
      </c>
      <c r="F2" s="6">
        <v>1</v>
      </c>
      <c r="G2" s="6">
        <v>1</v>
      </c>
      <c r="H2">
        <f t="shared" ref="H2:H15" si="0">SUM(C2:G2)</f>
        <v>5</v>
      </c>
      <c r="I2" t="s">
        <v>0</v>
      </c>
      <c r="J2">
        <f>SUM(H2:H15)</f>
        <v>30</v>
      </c>
    </row>
    <row r="3" spans="2:10">
      <c r="B3" t="s">
        <v>6</v>
      </c>
      <c r="C3" s="6">
        <v>1</v>
      </c>
      <c r="D3" s="6">
        <v>1</v>
      </c>
      <c r="E3" s="6">
        <v>1</v>
      </c>
      <c r="F3" s="6">
        <v>1</v>
      </c>
      <c r="G3" s="6">
        <v>0</v>
      </c>
      <c r="H3">
        <f t="shared" si="0"/>
        <v>4</v>
      </c>
      <c r="I3" t="s">
        <v>1</v>
      </c>
      <c r="J3" s="1">
        <f>J2/14</f>
        <v>2.1428571428571428</v>
      </c>
    </row>
    <row r="4" spans="2:10">
      <c r="B4" t="s">
        <v>7</v>
      </c>
      <c r="C4" s="6">
        <v>0</v>
      </c>
      <c r="D4" s="6">
        <v>1</v>
      </c>
      <c r="E4" s="6">
        <v>1</v>
      </c>
      <c r="F4" s="6">
        <v>1</v>
      </c>
      <c r="G4" s="6">
        <v>0</v>
      </c>
      <c r="H4">
        <f t="shared" si="0"/>
        <v>3</v>
      </c>
      <c r="I4" t="s">
        <v>18</v>
      </c>
      <c r="J4" s="1">
        <f>VARP(H2:H15)</f>
        <v>1.4081632653061225</v>
      </c>
    </row>
    <row r="5" spans="2:10">
      <c r="B5" t="s">
        <v>8</v>
      </c>
      <c r="C5" s="6">
        <v>1</v>
      </c>
      <c r="D5" s="6">
        <v>0</v>
      </c>
      <c r="E5" s="6">
        <v>1</v>
      </c>
      <c r="F5" s="6">
        <v>0</v>
      </c>
      <c r="G5" s="6">
        <v>0</v>
      </c>
      <c r="H5">
        <f t="shared" si="0"/>
        <v>2</v>
      </c>
      <c r="I5" t="s">
        <v>2</v>
      </c>
      <c r="J5" s="1">
        <f>STDEVP(H2:H15)</f>
        <v>1.1866605518454392</v>
      </c>
    </row>
    <row r="6" spans="2:10">
      <c r="B6" t="s">
        <v>9</v>
      </c>
      <c r="C6" s="6">
        <v>1</v>
      </c>
      <c r="D6" s="6">
        <v>1</v>
      </c>
      <c r="E6" s="6">
        <v>0</v>
      </c>
      <c r="F6" s="6">
        <v>0</v>
      </c>
      <c r="G6" s="6">
        <v>0</v>
      </c>
      <c r="H6">
        <f t="shared" si="0"/>
        <v>2</v>
      </c>
    </row>
    <row r="7" spans="2:10">
      <c r="B7" t="s">
        <v>10</v>
      </c>
      <c r="C7" s="6">
        <v>0</v>
      </c>
      <c r="D7" s="6">
        <v>1</v>
      </c>
      <c r="E7" s="6">
        <v>1</v>
      </c>
      <c r="F7" s="6">
        <v>0</v>
      </c>
      <c r="G7" s="6">
        <v>0</v>
      </c>
      <c r="H7">
        <f t="shared" si="0"/>
        <v>2</v>
      </c>
    </row>
    <row r="8" spans="2:10">
      <c r="B8" t="s">
        <v>11</v>
      </c>
      <c r="C8" s="6">
        <v>0</v>
      </c>
      <c r="D8" s="6">
        <v>0</v>
      </c>
      <c r="E8" s="6">
        <v>1</v>
      </c>
      <c r="F8" s="6">
        <v>0</v>
      </c>
      <c r="G8" s="6">
        <v>0</v>
      </c>
      <c r="H8">
        <f t="shared" si="0"/>
        <v>1</v>
      </c>
    </row>
    <row r="9" spans="2:10">
      <c r="B9" t="s">
        <v>12</v>
      </c>
      <c r="C9" s="6">
        <v>1</v>
      </c>
      <c r="D9" s="6">
        <v>0</v>
      </c>
      <c r="E9" s="6">
        <v>0</v>
      </c>
      <c r="F9" s="6">
        <v>0</v>
      </c>
      <c r="G9" s="6">
        <v>0</v>
      </c>
      <c r="H9">
        <f t="shared" si="0"/>
        <v>1</v>
      </c>
    </row>
    <row r="10" spans="2:10">
      <c r="B10" t="s">
        <v>13</v>
      </c>
      <c r="C10" s="6">
        <v>0</v>
      </c>
      <c r="D10" s="6">
        <v>1</v>
      </c>
      <c r="E10" s="6">
        <v>0</v>
      </c>
      <c r="F10" s="6">
        <v>0</v>
      </c>
      <c r="G10" s="6">
        <v>0</v>
      </c>
      <c r="H10">
        <f t="shared" si="0"/>
        <v>1</v>
      </c>
    </row>
    <row r="11" spans="2:10">
      <c r="B11" t="s">
        <v>14</v>
      </c>
      <c r="C11" s="6">
        <v>1</v>
      </c>
      <c r="D11" s="6">
        <v>1</v>
      </c>
      <c r="E11" s="6">
        <v>0</v>
      </c>
      <c r="F11" s="6">
        <v>0</v>
      </c>
      <c r="G11" s="6">
        <v>0</v>
      </c>
      <c r="H11">
        <f t="shared" si="0"/>
        <v>2</v>
      </c>
    </row>
    <row r="12" spans="2:10">
      <c r="B12" t="s">
        <v>19</v>
      </c>
      <c r="C12" s="6">
        <v>1</v>
      </c>
      <c r="D12" s="6">
        <v>0</v>
      </c>
      <c r="E12" s="6">
        <v>0</v>
      </c>
      <c r="F12" s="6">
        <v>0</v>
      </c>
      <c r="G12" s="6">
        <v>0</v>
      </c>
      <c r="H12">
        <f t="shared" si="0"/>
        <v>1</v>
      </c>
    </row>
    <row r="13" spans="2:10">
      <c r="B13" t="s">
        <v>20</v>
      </c>
      <c r="C13" s="6">
        <v>1</v>
      </c>
      <c r="D13" s="6">
        <v>0</v>
      </c>
      <c r="E13" s="6">
        <v>1</v>
      </c>
      <c r="F13" s="6">
        <v>0</v>
      </c>
      <c r="G13" s="6">
        <v>1</v>
      </c>
      <c r="H13">
        <f t="shared" si="0"/>
        <v>3</v>
      </c>
    </row>
    <row r="14" spans="2:10">
      <c r="B14" t="s">
        <v>21</v>
      </c>
      <c r="C14" s="6">
        <v>1</v>
      </c>
      <c r="D14" s="6">
        <v>0</v>
      </c>
      <c r="E14" s="6">
        <v>0</v>
      </c>
      <c r="F14" s="6">
        <v>0</v>
      </c>
      <c r="G14" s="6">
        <v>0</v>
      </c>
      <c r="H14">
        <f t="shared" si="0"/>
        <v>1</v>
      </c>
    </row>
    <row r="15" spans="2:10">
      <c r="B15" t="s">
        <v>22</v>
      </c>
      <c r="C15" s="6">
        <v>0</v>
      </c>
      <c r="D15" s="6">
        <v>0</v>
      </c>
      <c r="E15" s="6">
        <v>0</v>
      </c>
      <c r="F15" s="6">
        <v>1</v>
      </c>
      <c r="G15" s="6">
        <v>1</v>
      </c>
      <c r="H15">
        <f t="shared" si="0"/>
        <v>2</v>
      </c>
    </row>
    <row r="16" spans="2:10">
      <c r="B16" t="s">
        <v>1</v>
      </c>
      <c r="C16" s="1">
        <f t="shared" ref="C16:H16" si="1">AVERAGE(C2:C15)</f>
        <v>0.6428571428571429</v>
      </c>
      <c r="D16" s="1">
        <f t="shared" si="1"/>
        <v>0.5</v>
      </c>
      <c r="E16" s="1">
        <f t="shared" si="1"/>
        <v>0.5</v>
      </c>
      <c r="F16" s="1">
        <f t="shared" si="1"/>
        <v>0.2857142857142857</v>
      </c>
      <c r="G16" s="1">
        <f t="shared" si="1"/>
        <v>0.21428571428571427</v>
      </c>
      <c r="H16" s="1">
        <f t="shared" si="1"/>
        <v>2.1428571428571428</v>
      </c>
    </row>
    <row r="17" spans="1:26">
      <c r="B17" t="s">
        <v>2</v>
      </c>
      <c r="C17" s="1">
        <f t="shared" ref="C17:H17" si="2">STDEVP(C2:C15)</f>
        <v>0.47915742374995496</v>
      </c>
      <c r="D17" s="1">
        <f t="shared" si="2"/>
        <v>0.5</v>
      </c>
      <c r="E17" s="1">
        <f t="shared" si="2"/>
        <v>0.5</v>
      </c>
      <c r="F17" s="1">
        <f t="shared" si="2"/>
        <v>0.45175395145262565</v>
      </c>
      <c r="G17" s="1">
        <f t="shared" si="2"/>
        <v>0.41032590332414487</v>
      </c>
      <c r="H17" s="1">
        <f t="shared" si="2"/>
        <v>1.1866605518454392</v>
      </c>
      <c r="J17" s="1"/>
    </row>
    <row r="18" spans="1:26">
      <c r="B18" t="s">
        <v>18</v>
      </c>
      <c r="C18" s="1">
        <f>VARP(C2:C15)</f>
        <v>0.22959183673469388</v>
      </c>
      <c r="D18" s="1">
        <f>VARP(D2:D15)</f>
        <v>0.25</v>
      </c>
      <c r="E18" s="1">
        <f>VARP(E2:E15)</f>
        <v>0.25</v>
      </c>
      <c r="F18" s="1">
        <f>VARP(F2:F15)</f>
        <v>0.20408163265306123</v>
      </c>
      <c r="G18" s="1">
        <f>VARP(G2:G15)</f>
        <v>0.1683673469387755</v>
      </c>
      <c r="I18" t="s">
        <v>24</v>
      </c>
      <c r="K18" s="1">
        <f>SUM(C18:G18)</f>
        <v>1.1020408163265305</v>
      </c>
    </row>
    <row r="19" spans="1:26">
      <c r="B19" t="s">
        <v>26</v>
      </c>
      <c r="C19" s="1">
        <f>CORREL(C2:C15,$H2:$H15)</f>
        <v>0.21535276082326621</v>
      </c>
      <c r="D19" s="1">
        <f>CORREL(D2:D15,$H2:$H15)</f>
        <v>0.48154341234307674</v>
      </c>
      <c r="E19" s="1">
        <f>CORREL(E2:E15,$H2:$H15)</f>
        <v>0.60192926542884595</v>
      </c>
      <c r="F19" s="1">
        <f>CORREL(F2:F15,$H2:$H15)</f>
        <v>0.72331763824553696</v>
      </c>
      <c r="G19" s="1">
        <f>CORREL(G2:G15,$H2:$H15)</f>
        <v>0.52391217788494293</v>
      </c>
      <c r="K19" s="1"/>
    </row>
    <row r="20" spans="1:26">
      <c r="C20" t="s">
        <v>15</v>
      </c>
      <c r="D20" t="s">
        <v>16</v>
      </c>
      <c r="E20" t="s">
        <v>3</v>
      </c>
      <c r="F20" t="s">
        <v>4</v>
      </c>
      <c r="G20" t="s">
        <v>17</v>
      </c>
      <c r="I20" t="s">
        <v>25</v>
      </c>
      <c r="K20" s="1">
        <f>1.25*(1-(K18/J4))</f>
        <v>0.27173913043478271</v>
      </c>
    </row>
    <row r="21" spans="1:26">
      <c r="B21" t="s">
        <v>15</v>
      </c>
      <c r="C21" s="1">
        <v>1</v>
      </c>
      <c r="D21" s="1"/>
      <c r="E21" s="1"/>
      <c r="F21" s="1"/>
      <c r="G21" s="1"/>
    </row>
    <row r="22" spans="1:26">
      <c r="B22" t="s">
        <v>16</v>
      </c>
      <c r="C22" s="1">
        <f>CORREL(C2:C15,D2:D15)</f>
        <v>-0.14907119849998599</v>
      </c>
      <c r="D22" s="1">
        <v>1</v>
      </c>
      <c r="E22" s="1"/>
      <c r="F22" s="1"/>
      <c r="G22" s="1"/>
      <c r="K22" s="5"/>
    </row>
    <row r="23" spans="1:26">
      <c r="B23" t="s">
        <v>3</v>
      </c>
      <c r="C23" s="1">
        <f>CORREL(C2:C15,E2:E15)</f>
        <v>-0.14907119849998599</v>
      </c>
      <c r="D23" s="1">
        <f>CORREL(D2:D15,E2:E15)</f>
        <v>0.14285714285714285</v>
      </c>
      <c r="E23" s="1">
        <v>1</v>
      </c>
      <c r="F23" s="1"/>
      <c r="G23" s="1"/>
    </row>
    <row r="24" spans="1:26">
      <c r="B24" t="s">
        <v>4</v>
      </c>
      <c r="C24" s="1">
        <f>CORREL(C2:C15,F2:F15)</f>
        <v>-0.18856180831641264</v>
      </c>
      <c r="D24" s="1">
        <f>CORREL(D2:D15,F2:F15)</f>
        <v>0.31622776601683777</v>
      </c>
      <c r="E24" s="1">
        <f>CORREL(E2:E15,F2:F15)</f>
        <v>0.31622776601683777</v>
      </c>
      <c r="F24" s="1">
        <v>1</v>
      </c>
      <c r="G24" s="1"/>
    </row>
    <row r="25" spans="1:26">
      <c r="B25" t="s">
        <v>17</v>
      </c>
      <c r="C25" s="1">
        <f>CORREL(C2:C15,G2:G15)</f>
        <v>2.5949964805384092E-2</v>
      </c>
      <c r="D25" s="1">
        <f>CORREL(D2:D15,G2:G15)</f>
        <v>-0.17407765595569785</v>
      </c>
      <c r="E25" s="1">
        <f>CORREL(E2:E15,G2:G15)</f>
        <v>0.17407765595569785</v>
      </c>
      <c r="F25" s="1">
        <f>CORREL(F2:F15,G2:G15)</f>
        <v>0.44038550605054411</v>
      </c>
      <c r="G25" s="1">
        <v>1</v>
      </c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H28" t="s">
        <v>23</v>
      </c>
    </row>
    <row r="29" spans="1:26">
      <c r="B29" t="s">
        <v>5</v>
      </c>
      <c r="C29" s="6">
        <v>1</v>
      </c>
      <c r="D29" s="6">
        <v>1</v>
      </c>
      <c r="E29" s="6">
        <v>1</v>
      </c>
      <c r="F29" s="6">
        <v>1</v>
      </c>
      <c r="G29" s="6">
        <v>1</v>
      </c>
      <c r="H29">
        <f t="shared" ref="H29:H42" si="3">SUM(C29:G29)</f>
        <v>5</v>
      </c>
      <c r="I29" t="s">
        <v>0</v>
      </c>
      <c r="J29">
        <f>SUM(H29:H42)</f>
        <v>34</v>
      </c>
    </row>
    <row r="30" spans="1:26">
      <c r="B30" t="s">
        <v>6</v>
      </c>
      <c r="C30" s="6">
        <v>1</v>
      </c>
      <c r="D30" s="6">
        <v>1</v>
      </c>
      <c r="E30" s="6">
        <v>1</v>
      </c>
      <c r="F30" s="6">
        <v>1</v>
      </c>
      <c r="G30" s="6">
        <v>0</v>
      </c>
      <c r="H30">
        <f t="shared" si="3"/>
        <v>4</v>
      </c>
      <c r="I30" t="s">
        <v>1</v>
      </c>
      <c r="J30" s="1">
        <f>J29/14</f>
        <v>2.4285714285714284</v>
      </c>
    </row>
    <row r="31" spans="1:26">
      <c r="B31" t="s">
        <v>7</v>
      </c>
      <c r="C31" s="6">
        <v>1</v>
      </c>
      <c r="D31" s="6">
        <v>1</v>
      </c>
      <c r="E31" s="6">
        <v>1</v>
      </c>
      <c r="F31" s="6">
        <v>1</v>
      </c>
      <c r="G31" s="6">
        <v>0</v>
      </c>
      <c r="H31">
        <f t="shared" si="3"/>
        <v>4</v>
      </c>
      <c r="I31" t="s">
        <v>18</v>
      </c>
      <c r="J31" s="1">
        <f>VARP(H29:H42)</f>
        <v>1.8163265306122449</v>
      </c>
    </row>
    <row r="32" spans="1:26">
      <c r="B32" t="s">
        <v>8</v>
      </c>
      <c r="C32" s="6">
        <v>1</v>
      </c>
      <c r="D32" s="6">
        <v>1</v>
      </c>
      <c r="E32" s="6">
        <v>1</v>
      </c>
      <c r="F32" s="6">
        <v>0</v>
      </c>
      <c r="G32" s="6">
        <v>0</v>
      </c>
      <c r="H32">
        <f t="shared" si="3"/>
        <v>3</v>
      </c>
      <c r="I32" t="s">
        <v>2</v>
      </c>
      <c r="J32" s="1">
        <f>STDEVP(H29:H42)</f>
        <v>1.3477115902938006</v>
      </c>
    </row>
    <row r="33" spans="2:11">
      <c r="B33" t="s">
        <v>9</v>
      </c>
      <c r="C33" s="6">
        <v>1</v>
      </c>
      <c r="D33" s="6">
        <v>1</v>
      </c>
      <c r="E33" s="6">
        <v>1</v>
      </c>
      <c r="F33" s="6">
        <v>0</v>
      </c>
      <c r="G33" s="6">
        <v>0</v>
      </c>
      <c r="H33">
        <f t="shared" si="3"/>
        <v>3</v>
      </c>
    </row>
    <row r="34" spans="2:11">
      <c r="B34" t="s">
        <v>10</v>
      </c>
      <c r="C34" s="6">
        <v>1</v>
      </c>
      <c r="D34" s="6">
        <v>1</v>
      </c>
      <c r="E34" s="6">
        <v>1</v>
      </c>
      <c r="F34" s="6">
        <v>0</v>
      </c>
      <c r="G34" s="6">
        <v>0</v>
      </c>
      <c r="H34">
        <f t="shared" si="3"/>
        <v>3</v>
      </c>
    </row>
    <row r="35" spans="2:11">
      <c r="B35" t="s">
        <v>11</v>
      </c>
      <c r="C35" s="6">
        <v>1</v>
      </c>
      <c r="D35" s="6">
        <v>1</v>
      </c>
      <c r="E35" s="6">
        <v>1</v>
      </c>
      <c r="F35" s="6">
        <v>0</v>
      </c>
      <c r="G35" s="6">
        <v>0</v>
      </c>
      <c r="H35">
        <f t="shared" si="3"/>
        <v>3</v>
      </c>
    </row>
    <row r="36" spans="2:11">
      <c r="B36" t="s">
        <v>12</v>
      </c>
      <c r="C36" s="6">
        <v>1</v>
      </c>
      <c r="D36" s="6">
        <v>1</v>
      </c>
      <c r="E36" s="6">
        <v>0</v>
      </c>
      <c r="F36" s="6">
        <v>0</v>
      </c>
      <c r="G36" s="6">
        <v>0</v>
      </c>
      <c r="H36">
        <f t="shared" si="3"/>
        <v>2</v>
      </c>
    </row>
    <row r="37" spans="2:11">
      <c r="B37" t="s">
        <v>13</v>
      </c>
      <c r="C37" s="6">
        <v>1</v>
      </c>
      <c r="D37" s="6">
        <v>1</v>
      </c>
      <c r="E37" s="6">
        <v>0</v>
      </c>
      <c r="F37" s="6">
        <v>0</v>
      </c>
      <c r="G37" s="6">
        <v>0</v>
      </c>
      <c r="H37">
        <f t="shared" si="3"/>
        <v>2</v>
      </c>
    </row>
    <row r="38" spans="2:11">
      <c r="B38" t="s">
        <v>14</v>
      </c>
      <c r="C38" s="6">
        <v>1</v>
      </c>
      <c r="D38" s="6">
        <v>1</v>
      </c>
      <c r="E38" s="6">
        <v>0</v>
      </c>
      <c r="F38" s="6">
        <v>0</v>
      </c>
      <c r="G38" s="6">
        <v>0</v>
      </c>
      <c r="H38">
        <f t="shared" si="3"/>
        <v>2</v>
      </c>
    </row>
    <row r="39" spans="2:11">
      <c r="B39" t="s">
        <v>19</v>
      </c>
      <c r="C39" s="6">
        <v>1</v>
      </c>
      <c r="D39" s="6">
        <v>0</v>
      </c>
      <c r="E39" s="6">
        <v>0</v>
      </c>
      <c r="F39" s="6">
        <v>0</v>
      </c>
      <c r="G39" s="6">
        <v>0</v>
      </c>
      <c r="H39">
        <f t="shared" si="3"/>
        <v>1</v>
      </c>
    </row>
    <row r="40" spans="2:11">
      <c r="B40" t="s">
        <v>20</v>
      </c>
      <c r="C40" s="6">
        <v>1</v>
      </c>
      <c r="D40" s="6">
        <v>0</v>
      </c>
      <c r="E40" s="6">
        <v>0</v>
      </c>
      <c r="F40" s="6">
        <v>0</v>
      </c>
      <c r="G40" s="6">
        <v>0</v>
      </c>
      <c r="H40">
        <f t="shared" si="3"/>
        <v>1</v>
      </c>
    </row>
    <row r="41" spans="2:11">
      <c r="B41" t="s">
        <v>21</v>
      </c>
      <c r="C41" s="6">
        <v>1</v>
      </c>
      <c r="D41" s="6">
        <v>0</v>
      </c>
      <c r="E41" s="6">
        <v>0</v>
      </c>
      <c r="F41" s="6">
        <v>0</v>
      </c>
      <c r="G41" s="6">
        <v>0</v>
      </c>
      <c r="H41">
        <f t="shared" si="3"/>
        <v>1</v>
      </c>
    </row>
    <row r="42" spans="2:11">
      <c r="B42" t="s">
        <v>22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>
        <f t="shared" si="3"/>
        <v>0</v>
      </c>
    </row>
    <row r="43" spans="2:11">
      <c r="B43" t="s">
        <v>1</v>
      </c>
      <c r="C43" s="1">
        <f t="shared" ref="C43:H43" si="4">AVERAGE(C29:C42)</f>
        <v>0.9285714285714286</v>
      </c>
      <c r="D43" s="1">
        <f t="shared" si="4"/>
        <v>0.7142857142857143</v>
      </c>
      <c r="E43" s="1">
        <f t="shared" si="4"/>
        <v>0.5</v>
      </c>
      <c r="F43" s="1">
        <f t="shared" si="4"/>
        <v>0.21428571428571427</v>
      </c>
      <c r="G43" s="1">
        <f t="shared" si="4"/>
        <v>7.1428571428571425E-2</v>
      </c>
      <c r="H43" s="1">
        <f t="shared" si="4"/>
        <v>2.4285714285714284</v>
      </c>
    </row>
    <row r="44" spans="2:11">
      <c r="B44" t="s">
        <v>2</v>
      </c>
      <c r="C44" s="1">
        <f t="shared" ref="C44:H44" si="5">STDEVP(C29:C42)</f>
        <v>0.25753937681885641</v>
      </c>
      <c r="D44" s="1">
        <f t="shared" si="5"/>
        <v>0.45175395145262565</v>
      </c>
      <c r="E44" s="1">
        <f t="shared" si="5"/>
        <v>0.5</v>
      </c>
      <c r="F44" s="1">
        <f t="shared" si="5"/>
        <v>0.41032590332414487</v>
      </c>
      <c r="G44" s="1">
        <f t="shared" si="5"/>
        <v>0.25753937681885641</v>
      </c>
      <c r="H44" s="1">
        <f t="shared" si="5"/>
        <v>1.3477115902938006</v>
      </c>
    </row>
    <row r="45" spans="2:11">
      <c r="B45" t="s">
        <v>18</v>
      </c>
      <c r="C45" s="1">
        <f>VARP(C29:C42)</f>
        <v>6.6326530612244902E-2</v>
      </c>
      <c r="D45" s="1">
        <f>VARP(D29:D42)</f>
        <v>0.20408163265306123</v>
      </c>
      <c r="E45" s="1">
        <f>VARP(E29:E42)</f>
        <v>0.25</v>
      </c>
      <c r="F45" s="1">
        <f>VARP(F29:F42)</f>
        <v>0.1683673469387755</v>
      </c>
      <c r="G45" s="1">
        <f>VARP(G29:G42)</f>
        <v>6.6326530612244902E-2</v>
      </c>
      <c r="I45" t="s">
        <v>24</v>
      </c>
      <c r="K45" s="1">
        <f>SUM(C45:G45)</f>
        <v>0.75510204081632659</v>
      </c>
    </row>
    <row r="46" spans="2:11">
      <c r="B46" t="s">
        <v>26</v>
      </c>
      <c r="C46" s="1">
        <f>CORREL(C29:C42,$H29:$H42)</f>
        <v>0.49978387723217665</v>
      </c>
      <c r="D46" s="1">
        <f>CORREL(D29:D42,$H29:$H42)</f>
        <v>0.78772178970593931</v>
      </c>
      <c r="E46" s="1">
        <f>CORREL(E29:E42,$H29:$H42)</f>
        <v>0.84799830400508802</v>
      </c>
      <c r="F46" s="1">
        <f>CORREL(F29:F42,$H29:$H42)</f>
        <v>0.73808778507806472</v>
      </c>
      <c r="G46" s="1">
        <f>CORREL(G29:G42,$H29:$H42)</f>
        <v>0.52918292883406948</v>
      </c>
      <c r="K46" s="1"/>
    </row>
    <row r="47" spans="2:11">
      <c r="C47" t="s">
        <v>15</v>
      </c>
      <c r="D47" t="s">
        <v>16</v>
      </c>
      <c r="E47" t="s">
        <v>3</v>
      </c>
      <c r="F47" t="s">
        <v>4</v>
      </c>
      <c r="G47" t="s">
        <v>17</v>
      </c>
      <c r="I47" t="s">
        <v>25</v>
      </c>
      <c r="K47" s="1">
        <f>1.25*(1-(K45/J31))</f>
        <v>0.7303370786516854</v>
      </c>
    </row>
    <row r="48" spans="2:11">
      <c r="B48" t="s">
        <v>15</v>
      </c>
      <c r="C48" s="1">
        <v>1</v>
      </c>
      <c r="D48" s="1"/>
      <c r="E48" s="1"/>
      <c r="F48" s="1"/>
      <c r="G48" s="1"/>
    </row>
    <row r="49" spans="2:7">
      <c r="B49" t="s">
        <v>16</v>
      </c>
      <c r="C49" s="1">
        <f>CORREL(C29:C42,D29:D42)</f>
        <v>0.43852900965351471</v>
      </c>
      <c r="D49" s="1">
        <v>1</v>
      </c>
      <c r="E49" s="1"/>
      <c r="F49" s="1"/>
      <c r="G49" s="1"/>
    </row>
    <row r="50" spans="2:7">
      <c r="B50" t="s">
        <v>3</v>
      </c>
      <c r="C50" s="1">
        <f>CORREL(C29:C42,E29:E42)</f>
        <v>0.27735009811261457</v>
      </c>
      <c r="D50" s="1">
        <f>CORREL(D29:D42,E29:E42)</f>
        <v>0.63245553203367588</v>
      </c>
      <c r="E50" s="1">
        <v>1</v>
      </c>
      <c r="F50" s="1"/>
      <c r="G50" s="1"/>
    </row>
    <row r="51" spans="2:7">
      <c r="B51" t="s">
        <v>4</v>
      </c>
      <c r="C51" s="1">
        <f>CORREL(C29:C42,F29:F42)</f>
        <v>0.14484136487558025</v>
      </c>
      <c r="D51" s="1">
        <f>CORREL(D29:D42,F29:F42)</f>
        <v>0.33028912953790812</v>
      </c>
      <c r="E51" s="1">
        <f>CORREL(E29:E42,F29:F42)</f>
        <v>0.5222329678670935</v>
      </c>
      <c r="F51" s="1">
        <v>1</v>
      </c>
      <c r="G51" s="1"/>
    </row>
    <row r="52" spans="2:7">
      <c r="B52" t="s">
        <v>17</v>
      </c>
      <c r="C52" s="1">
        <f>CORREL(C29:C42,G29:G42)</f>
        <v>7.6923076923076941E-2</v>
      </c>
      <c r="D52" s="1">
        <f>CORREL(D29:D42,G29:G42)</f>
        <v>0.17541160386140595</v>
      </c>
      <c r="E52" s="1">
        <f>CORREL(E29:E42,G29:G42)</f>
        <v>0.27735009811261463</v>
      </c>
      <c r="F52" s="1">
        <f>CORREL(F29:F42,G29:G42)</f>
        <v>0.53108500454379404</v>
      </c>
      <c r="G52" s="1">
        <v>1</v>
      </c>
    </row>
  </sheetData>
  <phoneticPr fontId="0" type="noConversion"/>
  <pageMargins left="0.7" right="0.7" top="0.75" bottom="0.75" header="0.5" footer="0.5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Precisão</vt:lpstr>
    </vt:vector>
  </TitlesOfParts>
  <Company>IP - USP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Primi</dc:creator>
  <cp:lastModifiedBy>Ricardo Primi</cp:lastModifiedBy>
  <cp:lastPrinted>2000-05-23T00:08:26Z</cp:lastPrinted>
  <dcterms:created xsi:type="dcterms:W3CDTF">1998-01-30T23:24:42Z</dcterms:created>
  <dcterms:modified xsi:type="dcterms:W3CDTF">2021-03-15T01:29:23Z</dcterms:modified>
</cp:coreProperties>
</file>