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o" sheetId="1" r:id="rId4"/>
    <sheet state="visible" name="C" sheetId="2" r:id="rId5"/>
    <sheet state="visible" name="C++" sheetId="3" r:id="rId6"/>
    <sheet state="visible" name="Java" sheetId="4" r:id="rId7"/>
    <sheet state="visible" name="JavaScript" sheetId="5" r:id="rId8"/>
    <sheet state="visible" name="Python" sheetId="6" r:id="rId9"/>
    <sheet state="visible" name="Rust" sheetId="7" r:id="rId10"/>
    <sheet state="visible" name="Geração de chaves" sheetId="8" r:id="rId11"/>
  </sheets>
  <definedNames/>
  <calcPr/>
</workbook>
</file>

<file path=xl/sharedStrings.xml><?xml version="1.0" encoding="utf-8"?>
<sst xmlns="http://schemas.openxmlformats.org/spreadsheetml/2006/main" count="1808" uniqueCount="35">
  <si>
    <t>Cifração - 2048</t>
  </si>
  <si>
    <t>Cifração - 3072</t>
  </si>
  <si>
    <t>Cifração - 4096</t>
  </si>
  <si>
    <t>Mean</t>
  </si>
  <si>
    <t>Stddev</t>
  </si>
  <si>
    <t>OpenSSL</t>
  </si>
  <si>
    <t>Libgcrypt</t>
  </si>
  <si>
    <t>Botan</t>
  </si>
  <si>
    <t>Crypto++</t>
  </si>
  <si>
    <t>Java Crypto</t>
  </si>
  <si>
    <t>Bouncy Castle</t>
  </si>
  <si>
    <t>Crypto</t>
  </si>
  <si>
    <t>Forge</t>
  </si>
  <si>
    <t>Pycryptodome</t>
  </si>
  <si>
    <t>Cryptograpy</t>
  </si>
  <si>
    <t>Rust Crypto</t>
  </si>
  <si>
    <t>Rust OpenSSL</t>
  </si>
  <si>
    <t>Decifração - 2048</t>
  </si>
  <si>
    <t>Decifração - 3072</t>
  </si>
  <si>
    <t>Decifração - 4096</t>
  </si>
  <si>
    <t>Geração de chaves</t>
  </si>
  <si>
    <t>Execução 1</t>
  </si>
  <si>
    <t>Gcrypt</t>
  </si>
  <si>
    <t>Iteração</t>
  </si>
  <si>
    <t>Cifração</t>
  </si>
  <si>
    <t>Decifração</t>
  </si>
  <si>
    <t>Stdev</t>
  </si>
  <si>
    <t>Execução 2</t>
  </si>
  <si>
    <t>Execução 3</t>
  </si>
  <si>
    <t>Execução 4</t>
  </si>
  <si>
    <t>Execução 5</t>
  </si>
  <si>
    <t>Média</t>
  </si>
  <si>
    <t>MEAN</t>
  </si>
  <si>
    <t>STDEV</t>
  </si>
  <si>
    <t>Cryptography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</si>
</sst>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00"/>
    <numFmt numFmtId="165" formatCode="#,##0.00000"/>
    <numFmt numFmtId="166" formatCode="0.00000"/>
    <numFmt numFmtId="167" formatCode="#,##0.000000000"/>
    <numFmt numFmtId="168" formatCode="#,##0.00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17">
    <border/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CCCCCC"/>
      </left>
    </border>
    <border>
      <right style="thin">
        <color rgb="FFCCCCCC"/>
      </right>
    </border>
    <border>
      <left style="thin">
        <color rgb="FFCCCCCC"/>
      </left>
      <bottom style="thin">
        <color rgb="FFCCCCCC"/>
      </bottom>
    </border>
    <border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ont="1">
      <alignment horizontal="center" readingOrder="0"/>
    </xf>
    <xf borderId="4" fillId="0" fontId="3" numFmtId="0" xfId="0" applyBorder="1" applyFont="1"/>
    <xf borderId="4" fillId="0" fontId="3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8" fillId="0" fontId="3" numFmtId="0" xfId="0" applyAlignment="1" applyBorder="1" applyFont="1">
      <alignment horizontal="left"/>
    </xf>
    <xf borderId="9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 readingOrder="0"/>
    </xf>
    <xf borderId="8" fillId="0" fontId="3" numFmtId="0" xfId="0" applyAlignment="1" applyBorder="1" applyFont="1">
      <alignment horizontal="left" readingOrder="0"/>
    </xf>
    <xf borderId="10" fillId="0" fontId="3" numFmtId="0" xfId="0" applyAlignment="1" applyBorder="1" applyFont="1">
      <alignment horizontal="left" readingOrder="0"/>
    </xf>
    <xf borderId="11" fillId="0" fontId="3" numFmtId="0" xfId="0" applyAlignment="1" applyBorder="1" applyFont="1">
      <alignment horizontal="left"/>
    </xf>
    <xf borderId="12" fillId="0" fontId="3" numFmtId="0" xfId="0" applyAlignment="1" applyBorder="1" applyFont="1">
      <alignment horizontal="left"/>
    </xf>
    <xf borderId="4" fillId="0" fontId="3" numFmtId="164" xfId="0" applyBorder="1" applyFont="1" applyNumberFormat="1"/>
    <xf borderId="4" fillId="0" fontId="3" numFmtId="165" xfId="0" applyBorder="1" applyFont="1" applyNumberFormat="1"/>
    <xf borderId="0" fillId="0" fontId="4" numFmtId="0" xfId="0" applyFont="1"/>
    <xf borderId="0" fillId="3" fontId="5" numFmtId="0" xfId="0" applyAlignment="1" applyFill="1" applyFont="1">
      <alignment horizontal="center" shrinkToFit="0" vertical="center" wrapText="1"/>
    </xf>
    <xf borderId="13" fillId="3" fontId="5" numFmtId="0" xfId="0" applyAlignment="1" applyBorder="1" applyFont="1">
      <alignment horizontal="center" shrinkToFit="0" wrapText="1"/>
    </xf>
    <xf borderId="14" fillId="0" fontId="2" numFmtId="0" xfId="0" applyBorder="1" applyFont="1"/>
    <xf borderId="15" fillId="0" fontId="2" numFmtId="0" xfId="0" applyBorder="1" applyFont="1"/>
    <xf borderId="16" fillId="3" fontId="4" numFmtId="0" xfId="0" applyBorder="1" applyFont="1"/>
    <xf borderId="13" fillId="3" fontId="5" numFmtId="0" xfId="0" applyAlignment="1" applyBorder="1" applyFont="1">
      <alignment horizontal="center" readingOrder="0" shrinkToFit="0" wrapText="1"/>
    </xf>
    <xf borderId="16" fillId="3" fontId="5" numFmtId="0" xfId="0" applyAlignment="1" applyBorder="1" applyFont="1">
      <alignment horizontal="center" shrinkToFit="0" wrapText="1"/>
    </xf>
    <xf borderId="13" fillId="2" fontId="4" numFmtId="0" xfId="0" applyAlignment="1" applyBorder="1" applyFont="1">
      <alignment horizontal="center" shrinkToFit="0" wrapText="1"/>
    </xf>
    <xf borderId="13" fillId="4" fontId="4" numFmtId="0" xfId="0" applyAlignment="1" applyBorder="1" applyFill="1" applyFont="1">
      <alignment horizontal="center" shrinkToFit="0" wrapText="1"/>
    </xf>
    <xf borderId="16" fillId="2" fontId="4" numFmtId="0" xfId="0" applyAlignment="1" applyBorder="1" applyFont="1">
      <alignment horizontal="center" shrinkToFit="0" wrapText="1"/>
    </xf>
    <xf borderId="16" fillId="4" fontId="4" numFmtId="0" xfId="0" applyAlignment="1" applyBorder="1" applyFont="1">
      <alignment horizontal="center" shrinkToFit="0" wrapText="1"/>
    </xf>
    <xf borderId="16" fillId="3" fontId="4" numFmtId="0" xfId="0" applyAlignment="1" applyBorder="1" applyFont="1">
      <alignment horizontal="right" shrinkToFit="0" wrapText="1"/>
    </xf>
    <xf borderId="16" fillId="2" fontId="4" numFmtId="0" xfId="0" applyAlignment="1" applyBorder="1" applyFont="1">
      <alignment horizontal="right" readingOrder="0" shrinkToFit="0" wrapText="1"/>
    </xf>
    <xf borderId="16" fillId="4" fontId="4" numFmtId="0" xfId="0" applyAlignment="1" applyBorder="1" applyFont="1">
      <alignment horizontal="right" readingOrder="0" shrinkToFit="0" wrapText="1"/>
    </xf>
    <xf borderId="16" fillId="2" fontId="4" numFmtId="0" xfId="0" applyAlignment="1" applyBorder="1" applyFont="1">
      <alignment horizontal="right" shrinkToFit="0" wrapText="1"/>
    </xf>
    <xf borderId="16" fillId="4" fontId="4" numFmtId="0" xfId="0" applyAlignment="1" applyBorder="1" applyFont="1">
      <alignment horizontal="right" shrinkToFit="0" wrapText="1"/>
    </xf>
    <xf borderId="16" fillId="3" fontId="4" numFmtId="0" xfId="0" applyAlignment="1" applyBorder="1" applyFont="1">
      <alignment horizontal="right" readingOrder="0" shrinkToFit="0" wrapText="1"/>
    </xf>
    <xf borderId="0" fillId="5" fontId="4" numFmtId="49" xfId="0" applyAlignment="1" applyFill="1" applyFont="1" applyNumberForma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right" shrinkToFit="0" wrapText="1"/>
    </xf>
    <xf borderId="0" fillId="4" fontId="4" numFmtId="49" xfId="0" applyAlignment="1" applyFont="1" applyNumberForma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5" fontId="4" numFmtId="49" xfId="0" applyAlignment="1" applyFont="1" applyNumberFormat="1">
      <alignment horizontal="center" readingOrder="0" shrinkToFit="0" wrapText="1"/>
    </xf>
    <xf borderId="0" fillId="4" fontId="4" numFmtId="49" xfId="0" applyAlignment="1" applyFont="1" applyNumberFormat="1">
      <alignment horizontal="center" readingOrder="0" shrinkToFit="0" wrapText="1"/>
    </xf>
    <xf borderId="0" fillId="0" fontId="4" numFmtId="0" xfId="0" applyAlignment="1" applyFont="1">
      <alignment vertical="center"/>
    </xf>
    <xf borderId="0" fillId="0" fontId="4" numFmtId="166" xfId="0" applyAlignment="1" applyFont="1" applyNumberFormat="1">
      <alignment horizontal="right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3" numFmtId="165" xfId="0" applyFont="1" applyNumberFormat="1"/>
    <xf borderId="0" fillId="2" fontId="3" numFmtId="0" xfId="0" applyFont="1"/>
    <xf borderId="0" fillId="2" fontId="3" numFmtId="164" xfId="0" applyFont="1" applyNumberFormat="1"/>
    <xf borderId="0" fillId="0" fontId="3" numFmtId="0" xfId="0" applyFont="1"/>
    <xf borderId="0" fillId="0" fontId="3" numFmtId="167" xfId="0" applyAlignment="1" applyFont="1" applyNumberFormat="1">
      <alignment readingOrder="0"/>
    </xf>
    <xf borderId="0" fillId="0" fontId="3" numFmtId="168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4.63"/>
    <col customWidth="1" min="3" max="3" width="17.0"/>
    <col customWidth="1" min="6" max="6" width="14.13"/>
    <col customWidth="1" min="7" max="7" width="17.38"/>
    <col customWidth="1" min="10" max="10" width="15.75"/>
    <col customWidth="1" min="11" max="11" width="16.0"/>
  </cols>
  <sheetData>
    <row r="1">
      <c r="A1" s="1" t="s">
        <v>0</v>
      </c>
      <c r="B1" s="2"/>
      <c r="C1" s="3"/>
      <c r="E1" s="4" t="s">
        <v>1</v>
      </c>
      <c r="I1" s="4" t="s">
        <v>2</v>
      </c>
    </row>
    <row r="2">
      <c r="A2" s="5"/>
      <c r="B2" s="6" t="s">
        <v>3</v>
      </c>
      <c r="C2" s="6" t="s">
        <v>4</v>
      </c>
      <c r="E2" s="7"/>
      <c r="F2" s="8" t="s">
        <v>3</v>
      </c>
      <c r="G2" s="9" t="s">
        <v>4</v>
      </c>
      <c r="I2" s="5"/>
      <c r="J2" s="6" t="s">
        <v>3</v>
      </c>
      <c r="K2" s="6" t="s">
        <v>4</v>
      </c>
    </row>
    <row r="3">
      <c r="A3" s="10" t="s">
        <v>5</v>
      </c>
      <c r="B3" s="10">
        <v>0.029869086666666666</v>
      </c>
      <c r="C3" s="10">
        <v>0.003569262433933334</v>
      </c>
      <c r="D3" s="11"/>
      <c r="E3" s="12" t="s">
        <v>5</v>
      </c>
      <c r="F3" s="11">
        <v>0.056540273333333335</v>
      </c>
      <c r="G3" s="13">
        <v>0.0046666583490000005</v>
      </c>
      <c r="H3" s="11"/>
      <c r="I3" s="10" t="s">
        <v>5</v>
      </c>
      <c r="J3" s="10">
        <v>0.09315422000000001</v>
      </c>
      <c r="K3" s="10">
        <v>0.0059994813812</v>
      </c>
    </row>
    <row r="4">
      <c r="A4" s="14" t="s">
        <v>6</v>
      </c>
      <c r="B4" s="10">
        <v>0.05022591333333334</v>
      </c>
      <c r="C4" s="10">
        <v>0.0038922672032666666</v>
      </c>
      <c r="D4" s="11"/>
      <c r="E4" s="15" t="s">
        <v>6</v>
      </c>
      <c r="F4" s="11">
        <v>0.09445143333333333</v>
      </c>
      <c r="G4" s="13">
        <v>0.006266152190866667</v>
      </c>
      <c r="H4" s="11"/>
      <c r="I4" s="14" t="s">
        <v>6</v>
      </c>
      <c r="J4" s="10">
        <v>0.13279144666666667</v>
      </c>
      <c r="K4" s="10">
        <v>0.006266152190866667</v>
      </c>
    </row>
    <row r="5">
      <c r="A5" s="14" t="s">
        <v>7</v>
      </c>
      <c r="B5" s="10">
        <v>0.06691792040666665</v>
      </c>
      <c r="C5" s="10">
        <v>4.4748269999999994E-4</v>
      </c>
      <c r="D5" s="11"/>
      <c r="E5" s="15" t="s">
        <v>7</v>
      </c>
      <c r="F5" s="11">
        <v>0.12876451016666665</v>
      </c>
      <c r="G5" s="13">
        <v>4.439873E-4</v>
      </c>
      <c r="H5" s="11"/>
      <c r="I5" s="14" t="s">
        <v>7</v>
      </c>
      <c r="J5" s="10">
        <v>0.13265459635333332</v>
      </c>
      <c r="K5" s="10">
        <v>0.006902353453333332</v>
      </c>
    </row>
    <row r="6">
      <c r="A6" s="14" t="s">
        <v>8</v>
      </c>
      <c r="B6" s="10">
        <v>0.056918278393333334</v>
      </c>
      <c r="C6" s="10">
        <v>3.9442025333333335E-4</v>
      </c>
      <c r="D6" s="11"/>
      <c r="E6" s="15" t="s">
        <v>8</v>
      </c>
      <c r="F6" s="11">
        <v>0.1289521588</v>
      </c>
      <c r="G6" s="13">
        <v>4.6201792666666664E-4</v>
      </c>
      <c r="H6" s="11"/>
      <c r="I6" s="14" t="s">
        <v>8</v>
      </c>
      <c r="J6" s="10">
        <v>0.13339101075999998</v>
      </c>
      <c r="K6" s="10">
        <v>4.6201792666666664E-4</v>
      </c>
    </row>
    <row r="7">
      <c r="A7" s="14" t="s">
        <v>9</v>
      </c>
      <c r="B7" s="10">
        <v>0.05053462967333333</v>
      </c>
      <c r="C7" s="10">
        <v>2.3899679999999997E-4</v>
      </c>
      <c r="D7" s="11"/>
      <c r="E7" s="15" t="s">
        <v>9</v>
      </c>
      <c r="F7" s="11">
        <v>0.09630228208666668</v>
      </c>
      <c r="G7" s="13">
        <v>5.961599E-4</v>
      </c>
      <c r="H7" s="11"/>
      <c r="I7" s="14" t="s">
        <v>9</v>
      </c>
      <c r="J7" s="10">
        <v>0.16153951198</v>
      </c>
      <c r="K7" s="10">
        <v>0.0010475063466666666</v>
      </c>
    </row>
    <row r="8">
      <c r="A8" s="14" t="s">
        <v>10</v>
      </c>
      <c r="B8" s="10">
        <v>0.04408614077333334</v>
      </c>
      <c r="C8" s="10">
        <v>6.786299400000001E-4</v>
      </c>
      <c r="D8" s="11"/>
      <c r="E8" s="15" t="s">
        <v>10</v>
      </c>
      <c r="F8" s="11">
        <v>0.08860379539333334</v>
      </c>
      <c r="G8" s="13">
        <v>7.661908933333334E-4</v>
      </c>
      <c r="H8" s="11"/>
      <c r="I8" s="14" t="s">
        <v>10</v>
      </c>
      <c r="J8" s="10">
        <v>0.14738090746</v>
      </c>
      <c r="K8" s="10">
        <v>7.661908933333334E-4</v>
      </c>
    </row>
    <row r="9">
      <c r="A9" s="14" t="s">
        <v>11</v>
      </c>
      <c r="B9" s="10">
        <v>0.21636918563882512</v>
      </c>
      <c r="C9" s="10">
        <v>0.021003550416784936</v>
      </c>
      <c r="D9" s="11"/>
      <c r="E9" s="15" t="s">
        <v>11</v>
      </c>
      <c r="F9" s="11">
        <v>0.24875155443827315</v>
      </c>
      <c r="G9" s="13">
        <v>0.02553325977117933</v>
      </c>
      <c r="H9" s="11"/>
      <c r="I9" s="14" t="s">
        <v>11</v>
      </c>
      <c r="J9" s="10">
        <v>0.29556182035744194</v>
      </c>
      <c r="K9" s="10">
        <v>0.02341001244169553</v>
      </c>
    </row>
    <row r="10">
      <c r="A10" s="14" t="s">
        <v>12</v>
      </c>
      <c r="B10" s="10">
        <v>0.8964831182904044</v>
      </c>
      <c r="C10" s="10">
        <v>0.15249016202674673</v>
      </c>
      <c r="D10" s="11"/>
      <c r="E10" s="15" t="s">
        <v>12</v>
      </c>
      <c r="F10" s="11">
        <v>1.633538326033851</v>
      </c>
      <c r="G10" s="13">
        <v>0.15512898462787686</v>
      </c>
      <c r="H10" s="11"/>
      <c r="I10" s="14" t="s">
        <v>12</v>
      </c>
      <c r="J10" s="10">
        <v>2.6937911229297513</v>
      </c>
      <c r="K10" s="10">
        <v>0.15512898462787686</v>
      </c>
    </row>
    <row r="11">
      <c r="A11" s="14" t="s">
        <v>13</v>
      </c>
      <c r="B11" s="10">
        <v>0.5088555200000001</v>
      </c>
      <c r="C11" s="10">
        <v>0.0029022866666666668</v>
      </c>
      <c r="D11" s="11"/>
      <c r="E11" s="15" t="s">
        <v>13</v>
      </c>
      <c r="F11" s="11">
        <v>0.7737849666666667</v>
      </c>
      <c r="G11" s="13">
        <v>0.0038442399999999996</v>
      </c>
      <c r="H11" s="11"/>
      <c r="I11" s="14" t="s">
        <v>13</v>
      </c>
      <c r="J11" s="10">
        <v>1.0438648799999999</v>
      </c>
      <c r="K11" s="10">
        <v>0.004722033333333334</v>
      </c>
    </row>
    <row r="12">
      <c r="A12" s="14" t="s">
        <v>14</v>
      </c>
      <c r="B12" s="10">
        <v>0.03498228</v>
      </c>
      <c r="C12" s="10">
        <v>1.505466666666667E-4</v>
      </c>
      <c r="D12" s="11"/>
      <c r="E12" s="15" t="s">
        <v>14</v>
      </c>
      <c r="F12" s="11">
        <v>0.061413333333333334</v>
      </c>
      <c r="G12" s="13">
        <v>4.990466666666667E-4</v>
      </c>
      <c r="H12" s="11"/>
      <c r="I12" s="14" t="s">
        <v>14</v>
      </c>
      <c r="J12" s="10">
        <v>0.10570237670525334</v>
      </c>
      <c r="K12" s="10">
        <v>4.990466666666667E-4</v>
      </c>
    </row>
    <row r="13">
      <c r="A13" s="14" t="s">
        <v>15</v>
      </c>
      <c r="B13" s="10">
        <v>0.3303502275672005</v>
      </c>
      <c r="C13" s="10">
        <v>4.715522513969999E-4</v>
      </c>
      <c r="D13" s="11"/>
      <c r="E13" s="15" t="s">
        <v>15</v>
      </c>
      <c r="F13" s="11">
        <v>0.5612697568029641</v>
      </c>
      <c r="G13" s="13">
        <v>1.9900138469379998E-4</v>
      </c>
      <c r="H13" s="11"/>
      <c r="I13" s="14" t="s">
        <v>15</v>
      </c>
      <c r="J13" s="10">
        <v>0.9706329278821846</v>
      </c>
      <c r="K13" s="10">
        <v>3.7579453231986667E-4</v>
      </c>
    </row>
    <row r="14">
      <c r="A14" s="14" t="s">
        <v>16</v>
      </c>
      <c r="B14" s="10">
        <v>0.0283088004203442</v>
      </c>
      <c r="C14" s="10">
        <v>6.979462792066668E-5</v>
      </c>
      <c r="D14" s="11"/>
      <c r="E14" s="16" t="s">
        <v>16</v>
      </c>
      <c r="F14" s="17">
        <v>0.051333150459240674</v>
      </c>
      <c r="G14" s="18">
        <v>2.4486985489733335E-5</v>
      </c>
      <c r="H14" s="11"/>
      <c r="I14" s="14" t="s">
        <v>16</v>
      </c>
      <c r="J14" s="10">
        <v>0.09079425255556695</v>
      </c>
      <c r="K14" s="10">
        <v>2.4486985489733335E-5</v>
      </c>
    </row>
    <row r="17">
      <c r="A17" s="4" t="s">
        <v>17</v>
      </c>
      <c r="E17" s="4" t="s">
        <v>18</v>
      </c>
      <c r="I17" s="4" t="s">
        <v>19</v>
      </c>
    </row>
    <row r="18">
      <c r="A18" s="5" t="s">
        <v>5</v>
      </c>
      <c r="B18" s="5">
        <v>0.7953884266666668</v>
      </c>
      <c r="C18" s="5">
        <v>0.07540093116460002</v>
      </c>
      <c r="E18" s="5" t="s">
        <v>5</v>
      </c>
      <c r="F18" s="5">
        <v>2.4485788533333332</v>
      </c>
      <c r="G18" s="5">
        <v>0.14015141404506667</v>
      </c>
      <c r="I18" s="5" t="s">
        <v>5</v>
      </c>
      <c r="J18" s="5">
        <v>5.569151026666667</v>
      </c>
      <c r="K18" s="5">
        <v>0.23293665825993334</v>
      </c>
    </row>
    <row r="19">
      <c r="A19" s="6" t="s">
        <v>6</v>
      </c>
      <c r="B19" s="5">
        <v>4.972515793333334</v>
      </c>
      <c r="C19" s="5">
        <v>0.0038922672032666666</v>
      </c>
      <c r="E19" s="6" t="s">
        <v>6</v>
      </c>
      <c r="F19" s="5">
        <v>12.543587833333333</v>
      </c>
      <c r="G19" s="5">
        <v>0.09867906193326666</v>
      </c>
      <c r="I19" s="6" t="s">
        <v>6</v>
      </c>
      <c r="J19" s="5">
        <v>24.925842833333334</v>
      </c>
      <c r="K19" s="5">
        <v>0.07921248261973333</v>
      </c>
    </row>
    <row r="20">
      <c r="A20" s="6" t="s">
        <v>7</v>
      </c>
      <c r="B20" s="5">
        <v>2.0528795491133334</v>
      </c>
      <c r="C20" s="5">
        <v>0.11429416624</v>
      </c>
      <c r="E20" s="6" t="s">
        <v>7</v>
      </c>
      <c r="F20" s="5">
        <v>5.488878200006667</v>
      </c>
      <c r="G20" s="5">
        <v>0.11111722258666663</v>
      </c>
      <c r="I20" s="6" t="s">
        <v>7</v>
      </c>
      <c r="J20" s="5">
        <v>10.464870018366666</v>
      </c>
      <c r="K20" s="5">
        <v>1.22247154996</v>
      </c>
    </row>
    <row r="21">
      <c r="A21" s="6" t="s">
        <v>8</v>
      </c>
      <c r="B21" s="5">
        <v>1.15605048488</v>
      </c>
      <c r="C21" s="5">
        <v>3.9442025333333335E-4</v>
      </c>
      <c r="E21" s="6" t="s">
        <v>8</v>
      </c>
      <c r="F21" s="5">
        <v>5.499046320273333</v>
      </c>
      <c r="G21" s="5">
        <v>0.002286956253333333</v>
      </c>
      <c r="I21" s="6" t="s">
        <v>8</v>
      </c>
      <c r="J21" s="5">
        <v>7.2033302277199995</v>
      </c>
      <c r="K21" s="5">
        <v>0.006355972846666666</v>
      </c>
    </row>
    <row r="22">
      <c r="A22" s="6" t="s">
        <v>9</v>
      </c>
      <c r="B22" s="5">
        <v>1.1535751127866667</v>
      </c>
      <c r="C22" s="5">
        <v>0.010106990606666666</v>
      </c>
      <c r="E22" s="6" t="s">
        <v>9</v>
      </c>
      <c r="F22" s="5">
        <v>3.6385635948733337</v>
      </c>
      <c r="G22" s="5">
        <v>0.014456999153333336</v>
      </c>
      <c r="I22" s="6" t="s">
        <v>9</v>
      </c>
      <c r="J22" s="5">
        <v>7.9985038407</v>
      </c>
      <c r="K22" s="5">
        <v>0.03402385886</v>
      </c>
    </row>
    <row r="23">
      <c r="A23" s="6" t="s">
        <v>10</v>
      </c>
      <c r="B23" s="5">
        <v>1.1297595188733334</v>
      </c>
      <c r="C23" s="5">
        <v>6.786299400000001E-4</v>
      </c>
      <c r="E23" s="6" t="s">
        <v>10</v>
      </c>
      <c r="F23" s="5">
        <v>3.6165714469466668</v>
      </c>
      <c r="G23" s="5">
        <v>0.014573361526666667</v>
      </c>
      <c r="I23" s="6" t="s">
        <v>10</v>
      </c>
      <c r="J23" s="5">
        <v>7.96611561198</v>
      </c>
      <c r="K23" s="5">
        <v>0.059805678786666656</v>
      </c>
    </row>
    <row r="24">
      <c r="A24" s="6" t="s">
        <v>11</v>
      </c>
      <c r="B24" s="5">
        <v>1.7699337048959738</v>
      </c>
      <c r="C24" s="5">
        <v>0.0394616913526346</v>
      </c>
      <c r="E24" s="6" t="s">
        <v>11</v>
      </c>
      <c r="F24" s="5">
        <v>3.8157622207051514</v>
      </c>
      <c r="G24" s="5">
        <v>0.0510746902461412</v>
      </c>
      <c r="I24" s="6" t="s">
        <v>11</v>
      </c>
      <c r="J24" s="5">
        <v>7.390506413603724</v>
      </c>
      <c r="K24" s="5">
        <v>0.06039468080253566</v>
      </c>
    </row>
    <row r="25">
      <c r="A25" s="6" t="s">
        <v>12</v>
      </c>
      <c r="B25" s="5">
        <v>24.523758183511493</v>
      </c>
      <c r="C25" s="5">
        <v>0.15249016202674673</v>
      </c>
      <c r="E25" s="6" t="s">
        <v>12</v>
      </c>
      <c r="F25" s="5">
        <v>74.78921675728738</v>
      </c>
      <c r="G25" s="5">
        <v>0.7900159049429204</v>
      </c>
      <c r="I25" s="6" t="s">
        <v>12</v>
      </c>
      <c r="J25" s="5">
        <v>170.70640104408133</v>
      </c>
      <c r="K25" s="5">
        <v>1.8422573554003956</v>
      </c>
    </row>
    <row r="26">
      <c r="A26" s="6" t="s">
        <v>13</v>
      </c>
      <c r="B26" s="5">
        <v>1.3450819333333333</v>
      </c>
      <c r="C26" s="5">
        <v>0.0027787466666666667</v>
      </c>
      <c r="E26" s="6" t="s">
        <v>13</v>
      </c>
      <c r="F26" s="5">
        <v>3.28186646</v>
      </c>
      <c r="G26" s="5">
        <v>0.007384000000000002</v>
      </c>
      <c r="I26" s="6" t="s">
        <v>13</v>
      </c>
      <c r="J26" s="5">
        <v>6.6906148000000005</v>
      </c>
      <c r="K26" s="5">
        <v>0.0047083533333333325</v>
      </c>
    </row>
    <row r="27">
      <c r="A27" s="6" t="s">
        <v>14</v>
      </c>
      <c r="B27" s="5">
        <v>0.7827542266666667</v>
      </c>
      <c r="C27" s="5">
        <v>1.505466666666667E-4</v>
      </c>
      <c r="E27" s="6" t="s">
        <v>14</v>
      </c>
      <c r="F27" s="5">
        <v>2.413816193333334</v>
      </c>
      <c r="G27" s="5">
        <v>0.002216126666666667</v>
      </c>
      <c r="I27" s="6" t="s">
        <v>14</v>
      </c>
      <c r="J27" s="5">
        <v>5.5434112691901865</v>
      </c>
      <c r="K27" s="5">
        <v>0.004845210514479999</v>
      </c>
    </row>
    <row r="28">
      <c r="A28" s="6" t="s">
        <v>15</v>
      </c>
      <c r="B28" s="5">
        <v>1.9369387502508075</v>
      </c>
      <c r="C28" s="5">
        <v>7.317248655481333E-4</v>
      </c>
      <c r="E28" s="6" t="s">
        <v>15</v>
      </c>
      <c r="F28" s="5">
        <v>5.821149395259259</v>
      </c>
      <c r="G28" s="5">
        <v>0.0012589510897364666</v>
      </c>
      <c r="I28" s="6" t="s">
        <v>15</v>
      </c>
      <c r="J28" s="5">
        <v>14.200762598666666</v>
      </c>
      <c r="K28" s="5">
        <v>0.005688955526726533</v>
      </c>
    </row>
    <row r="29">
      <c r="A29" s="6" t="s">
        <v>16</v>
      </c>
      <c r="B29" s="5">
        <v>1.0717100145003893</v>
      </c>
      <c r="C29" s="5">
        <v>6.979462792066668E-5</v>
      </c>
      <c r="E29" s="6" t="s">
        <v>16</v>
      </c>
      <c r="F29" s="5">
        <v>2.447238094444445</v>
      </c>
      <c r="G29" s="5">
        <v>0.0019550206538720663</v>
      </c>
      <c r="I29" s="6" t="s">
        <v>16</v>
      </c>
      <c r="J29" s="5">
        <v>5.7625352833925945</v>
      </c>
      <c r="K29" s="5">
        <v>0.0070720384543441345</v>
      </c>
    </row>
    <row r="33">
      <c r="A33" s="4" t="s">
        <v>20</v>
      </c>
    </row>
    <row r="34">
      <c r="A34" s="5"/>
      <c r="B34" s="6">
        <v>2048.0</v>
      </c>
      <c r="C34" s="6">
        <v>3072.0</v>
      </c>
      <c r="D34" s="6">
        <v>4096.0</v>
      </c>
    </row>
    <row r="35">
      <c r="A35" s="5" t="s">
        <v>5</v>
      </c>
      <c r="B35" s="19">
        <v>271.27819999999997</v>
      </c>
      <c r="C35" s="5">
        <v>532.5344000000001</v>
      </c>
      <c r="D35" s="5">
        <v>2878.4878</v>
      </c>
    </row>
    <row r="36">
      <c r="A36" s="6" t="s">
        <v>6</v>
      </c>
      <c r="B36" s="20">
        <v>382.4214</v>
      </c>
      <c r="C36" s="5">
        <v>632.0244</v>
      </c>
      <c r="D36" s="5">
        <v>832.7881828</v>
      </c>
    </row>
    <row r="37">
      <c r="A37" s="6" t="s">
        <v>7</v>
      </c>
      <c r="B37" s="5">
        <v>95.37028303992</v>
      </c>
      <c r="C37" s="5">
        <v>459.34518276008004</v>
      </c>
      <c r="D37" s="5">
        <v>689.28583740036</v>
      </c>
    </row>
    <row r="38">
      <c r="A38" s="6" t="s">
        <v>8</v>
      </c>
      <c r="B38" s="5">
        <v>46.26264991981999</v>
      </c>
      <c r="C38" s="5">
        <v>295.95392491972007</v>
      </c>
      <c r="D38" s="5">
        <v>471.30469335986</v>
      </c>
    </row>
    <row r="39">
      <c r="A39" s="6" t="s">
        <v>9</v>
      </c>
      <c r="B39" s="5">
        <v>106.22296617068</v>
      </c>
      <c r="C39" s="5">
        <v>454.26508738332507</v>
      </c>
      <c r="D39" s="5">
        <v>1293.870263950625</v>
      </c>
    </row>
    <row r="40">
      <c r="A40" s="6" t="s">
        <v>10</v>
      </c>
      <c r="B40" s="5">
        <v>177.63451514371496</v>
      </c>
      <c r="C40" s="5">
        <v>697.1756277043049</v>
      </c>
      <c r="D40" s="5">
        <v>1996.3636501611302</v>
      </c>
    </row>
    <row r="41">
      <c r="A41" s="6" t="s">
        <v>11</v>
      </c>
      <c r="B41" s="5">
        <v>208.91000720000002</v>
      </c>
      <c r="C41" s="5">
        <v>707.1066629999999</v>
      </c>
      <c r="D41" s="5">
        <v>2077.9603606000005</v>
      </c>
    </row>
    <row r="42">
      <c r="A42" s="6" t="s">
        <v>12</v>
      </c>
      <c r="B42" s="5">
        <v>250.93324859999998</v>
      </c>
      <c r="C42" s="5">
        <v>560.790672</v>
      </c>
      <c r="D42" s="5">
        <v>1591.1466973</v>
      </c>
    </row>
    <row r="43">
      <c r="A43" s="6" t="s">
        <v>13</v>
      </c>
      <c r="B43" s="5">
        <v>423.3406</v>
      </c>
      <c r="C43" s="5">
        <v>1470.0414</v>
      </c>
      <c r="D43" s="5">
        <v>4363.105860000001</v>
      </c>
    </row>
    <row r="44">
      <c r="A44" s="6" t="s">
        <v>14</v>
      </c>
      <c r="B44" s="5">
        <v>61.29260321264151</v>
      </c>
      <c r="C44" s="5">
        <v>209.2513556667834</v>
      </c>
      <c r="D44" s="5">
        <v>669.67448</v>
      </c>
    </row>
    <row r="45">
      <c r="A45" s="6" t="s">
        <v>15</v>
      </c>
      <c r="B45" s="5">
        <v>227.04559526600002</v>
      </c>
      <c r="C45" s="5">
        <v>970.509316264</v>
      </c>
      <c r="D45" s="5">
        <v>2880.068208504</v>
      </c>
    </row>
    <row r="46">
      <c r="A46" s="6" t="s">
        <v>16</v>
      </c>
      <c r="B46" s="5">
        <v>245.71589918200002</v>
      </c>
      <c r="C46" s="5">
        <v>731.8129525799999</v>
      </c>
      <c r="D46" s="5">
        <v>1751.6483036260001</v>
      </c>
    </row>
  </sheetData>
  <mergeCells count="7">
    <mergeCell ref="A1:C1"/>
    <mergeCell ref="E1:G1"/>
    <mergeCell ref="I1:K1"/>
    <mergeCell ref="A17:C17"/>
    <mergeCell ref="E17:G17"/>
    <mergeCell ref="I17:K17"/>
    <mergeCell ref="A33:D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>
      <c r="A2" s="22" t="s">
        <v>21</v>
      </c>
      <c r="B2" s="23" t="s">
        <v>22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  <c r="O2" s="21"/>
      <c r="P2" s="21"/>
      <c r="Q2" s="21"/>
      <c r="R2" s="21"/>
      <c r="S2" s="21"/>
      <c r="T2" s="21"/>
      <c r="U2" s="21"/>
      <c r="V2" s="21"/>
      <c r="W2" s="21"/>
    </row>
    <row r="3">
      <c r="B3" s="26"/>
      <c r="C3" s="23">
        <v>2048.0</v>
      </c>
      <c r="D3" s="24"/>
      <c r="E3" s="24"/>
      <c r="F3" s="25"/>
      <c r="G3" s="27">
        <v>3072.0</v>
      </c>
      <c r="H3" s="24"/>
      <c r="I3" s="24"/>
      <c r="J3" s="25"/>
      <c r="K3" s="23">
        <v>4096.0</v>
      </c>
      <c r="L3" s="24"/>
      <c r="M3" s="24"/>
      <c r="N3" s="25"/>
      <c r="O3" s="21"/>
      <c r="P3" s="21"/>
      <c r="Q3" s="21"/>
      <c r="R3" s="21"/>
      <c r="S3" s="21"/>
      <c r="T3" s="21"/>
      <c r="U3" s="21"/>
      <c r="V3" s="21"/>
      <c r="W3" s="21"/>
    </row>
    <row r="4">
      <c r="B4" s="28" t="s">
        <v>23</v>
      </c>
      <c r="C4" s="29" t="s">
        <v>24</v>
      </c>
      <c r="D4" s="25"/>
      <c r="E4" s="30" t="s">
        <v>25</v>
      </c>
      <c r="F4" s="25"/>
      <c r="G4" s="29" t="s">
        <v>24</v>
      </c>
      <c r="H4" s="25"/>
      <c r="I4" s="30" t="s">
        <v>25</v>
      </c>
      <c r="J4" s="25"/>
      <c r="K4" s="29" t="s">
        <v>24</v>
      </c>
      <c r="L4" s="25"/>
      <c r="M4" s="30" t="s">
        <v>25</v>
      </c>
      <c r="N4" s="25"/>
      <c r="O4" s="21"/>
      <c r="P4" s="21"/>
      <c r="Q4" s="21"/>
      <c r="R4" s="21"/>
      <c r="S4" s="21"/>
      <c r="T4" s="21"/>
      <c r="U4" s="21"/>
      <c r="V4" s="21"/>
      <c r="W4" s="21"/>
    </row>
    <row r="5">
      <c r="B5" s="26"/>
      <c r="C5" s="31" t="s">
        <v>3</v>
      </c>
      <c r="D5" s="31" t="s">
        <v>26</v>
      </c>
      <c r="E5" s="32" t="s">
        <v>3</v>
      </c>
      <c r="F5" s="32" t="s">
        <v>26</v>
      </c>
      <c r="G5" s="31" t="s">
        <v>3</v>
      </c>
      <c r="H5" s="31" t="s">
        <v>26</v>
      </c>
      <c r="I5" s="32" t="s">
        <v>3</v>
      </c>
      <c r="J5" s="32" t="s">
        <v>26</v>
      </c>
      <c r="K5" s="31" t="s">
        <v>3</v>
      </c>
      <c r="L5" s="31" t="s">
        <v>26</v>
      </c>
      <c r="M5" s="32" t="s">
        <v>3</v>
      </c>
      <c r="N5" s="32" t="s">
        <v>26</v>
      </c>
      <c r="O5" s="21"/>
      <c r="P5" s="21"/>
      <c r="Q5" s="21"/>
      <c r="R5" s="21"/>
      <c r="S5" s="21"/>
      <c r="T5" s="21"/>
      <c r="U5" s="21"/>
      <c r="V5" s="21"/>
      <c r="W5" s="21"/>
    </row>
    <row r="6">
      <c r="B6" s="33">
        <v>10.0</v>
      </c>
      <c r="C6" s="34">
        <v>5.65E-5</v>
      </c>
      <c r="D6" s="34">
        <v>1.0641898327E-5</v>
      </c>
      <c r="E6" s="35">
        <v>0.0052547</v>
      </c>
      <c r="F6" s="35">
        <v>5.94335099081E-4</v>
      </c>
      <c r="G6" s="34">
        <v>1.045E-4</v>
      </c>
      <c r="H6" s="34">
        <v>2.4096680269E-5</v>
      </c>
      <c r="I6" s="35">
        <v>0.0129262</v>
      </c>
      <c r="J6" s="35">
        <v>0.001296335589267</v>
      </c>
      <c r="K6" s="34">
        <v>1.361E-4</v>
      </c>
      <c r="L6" s="34">
        <v>7.189575787E-6</v>
      </c>
      <c r="M6" s="35">
        <v>0.0249636</v>
      </c>
      <c r="N6" s="35">
        <v>4.6340479065E-5</v>
      </c>
      <c r="O6" s="21"/>
      <c r="P6" s="21"/>
      <c r="Q6" s="21"/>
      <c r="R6" s="21"/>
      <c r="S6" s="21"/>
      <c r="T6" s="21"/>
      <c r="U6" s="21"/>
      <c r="V6" s="21"/>
      <c r="W6" s="21"/>
    </row>
    <row r="7">
      <c r="B7" s="33">
        <v>100.0</v>
      </c>
      <c r="C7" s="34">
        <v>4.99E-5</v>
      </c>
      <c r="D7" s="34">
        <v>3.087069808E-6</v>
      </c>
      <c r="E7" s="35">
        <v>0.00496885</v>
      </c>
      <c r="F7" s="35">
        <v>2.6512779937E-5</v>
      </c>
      <c r="G7" s="34">
        <v>9.348E-5</v>
      </c>
      <c r="H7" s="34">
        <v>3.966055975E-6</v>
      </c>
      <c r="I7" s="35">
        <v>0.01250819</v>
      </c>
      <c r="J7" s="35">
        <v>3.6011302392E-5</v>
      </c>
      <c r="K7" s="34">
        <v>1.3341E-4</v>
      </c>
      <c r="L7" s="34">
        <v>6.459249182E-6</v>
      </c>
      <c r="M7" s="35">
        <v>0.02496587</v>
      </c>
      <c r="N7" s="35">
        <v>8.7198125553E-5</v>
      </c>
      <c r="O7" s="21"/>
      <c r="P7" s="21"/>
      <c r="Q7" s="21"/>
      <c r="R7" s="21"/>
      <c r="S7" s="21"/>
      <c r="T7" s="21"/>
      <c r="U7" s="21"/>
      <c r="V7" s="21"/>
      <c r="W7" s="21"/>
    </row>
    <row r="8">
      <c r="B8" s="33">
        <v>1000.0</v>
      </c>
      <c r="C8" s="34">
        <v>5.0259E-5</v>
      </c>
      <c r="D8" s="34">
        <v>4.053383648E-6</v>
      </c>
      <c r="E8" s="35">
        <v>0.00497007</v>
      </c>
      <c r="F8" s="35">
        <v>2.790389041E-5</v>
      </c>
      <c r="G8" s="34">
        <v>9.4591E-5</v>
      </c>
      <c r="H8" s="34">
        <v>5.722562276E-6</v>
      </c>
      <c r="I8" s="35">
        <v>0.012510103</v>
      </c>
      <c r="J8" s="35">
        <v>3.609208211E-5</v>
      </c>
      <c r="K8" s="34">
        <v>1.32884E-4</v>
      </c>
      <c r="L8" s="34">
        <v>6.335972222E-6</v>
      </c>
      <c r="M8" s="35">
        <v>0.024935528</v>
      </c>
      <c r="N8" s="35">
        <v>6.1998332365E-5</v>
      </c>
      <c r="O8" s="21"/>
      <c r="P8" s="21"/>
      <c r="Q8" s="21"/>
      <c r="R8" s="21"/>
      <c r="S8" s="21"/>
      <c r="T8" s="21"/>
      <c r="U8" s="21"/>
      <c r="V8" s="21"/>
      <c r="W8" s="21"/>
    </row>
    <row r="9">
      <c r="B9" s="33">
        <v>10000.0</v>
      </c>
      <c r="C9" s="34">
        <v>5.00961E-5</v>
      </c>
      <c r="D9" s="34">
        <v>3.74324255E-6</v>
      </c>
      <c r="E9" s="35">
        <v>0.0049670242</v>
      </c>
      <c r="F9" s="35">
        <v>3.3782397996E-5</v>
      </c>
      <c r="G9" s="34">
        <v>9.52057E-5</v>
      </c>
      <c r="H9" s="34">
        <v>6.323067888E-6</v>
      </c>
      <c r="I9" s="35">
        <v>0.0125713218</v>
      </c>
      <c r="J9" s="35">
        <v>2.30323408808E-4</v>
      </c>
      <c r="K9" s="34">
        <v>1.332291E-4</v>
      </c>
      <c r="L9" s="34">
        <v>6.800368607E-6</v>
      </c>
      <c r="M9" s="35">
        <v>0.0249347796</v>
      </c>
      <c r="N9" s="35">
        <v>7.0762983429E-5</v>
      </c>
      <c r="O9" s="21"/>
      <c r="P9" s="21"/>
      <c r="Q9" s="21"/>
      <c r="R9" s="21"/>
      <c r="S9" s="21"/>
      <c r="T9" s="21"/>
      <c r="U9" s="21"/>
      <c r="V9" s="21"/>
      <c r="W9" s="2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>
      <c r="A11" s="22" t="s">
        <v>27</v>
      </c>
      <c r="B11" s="23" t="s">
        <v>22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  <c r="O11" s="21"/>
      <c r="P11" s="21"/>
      <c r="Q11" s="21"/>
      <c r="R11" s="21"/>
      <c r="S11" s="21"/>
      <c r="T11" s="21"/>
      <c r="U11" s="21"/>
      <c r="V11" s="21"/>
      <c r="W11" s="21"/>
    </row>
    <row r="12">
      <c r="B12" s="26"/>
      <c r="C12" s="23">
        <v>2048.0</v>
      </c>
      <c r="D12" s="24"/>
      <c r="E12" s="24"/>
      <c r="F12" s="25"/>
      <c r="G12" s="27">
        <v>3072.0</v>
      </c>
      <c r="H12" s="24"/>
      <c r="I12" s="24"/>
      <c r="J12" s="25"/>
      <c r="K12" s="23">
        <v>4096.0</v>
      </c>
      <c r="L12" s="24"/>
      <c r="M12" s="24"/>
      <c r="N12" s="25"/>
      <c r="O12" s="21"/>
      <c r="P12" s="21"/>
      <c r="Q12" s="21"/>
      <c r="R12" s="21"/>
      <c r="S12" s="21"/>
      <c r="T12" s="21"/>
      <c r="U12" s="21"/>
      <c r="V12" s="21"/>
      <c r="W12" s="21"/>
    </row>
    <row r="13">
      <c r="B13" s="28" t="s">
        <v>23</v>
      </c>
      <c r="C13" s="29" t="s">
        <v>24</v>
      </c>
      <c r="D13" s="25"/>
      <c r="E13" s="30" t="s">
        <v>25</v>
      </c>
      <c r="F13" s="25"/>
      <c r="G13" s="29" t="s">
        <v>24</v>
      </c>
      <c r="H13" s="25"/>
      <c r="I13" s="30" t="s">
        <v>25</v>
      </c>
      <c r="J13" s="25"/>
      <c r="K13" s="29" t="s">
        <v>24</v>
      </c>
      <c r="L13" s="25"/>
      <c r="M13" s="30" t="s">
        <v>25</v>
      </c>
      <c r="N13" s="25"/>
      <c r="O13" s="21"/>
      <c r="P13" s="21"/>
      <c r="Q13" s="21"/>
      <c r="R13" s="21"/>
      <c r="S13" s="21"/>
      <c r="T13" s="21"/>
      <c r="U13" s="21"/>
      <c r="V13" s="21"/>
      <c r="W13" s="21"/>
    </row>
    <row r="14">
      <c r="B14" s="26"/>
      <c r="C14" s="31" t="s">
        <v>3</v>
      </c>
      <c r="D14" s="31" t="s">
        <v>26</v>
      </c>
      <c r="E14" s="32" t="s">
        <v>3</v>
      </c>
      <c r="F14" s="32" t="s">
        <v>26</v>
      </c>
      <c r="G14" s="31" t="s">
        <v>3</v>
      </c>
      <c r="H14" s="31" t="s">
        <v>26</v>
      </c>
      <c r="I14" s="32" t="s">
        <v>3</v>
      </c>
      <c r="J14" s="32" t="s">
        <v>26</v>
      </c>
      <c r="K14" s="31" t="s">
        <v>3</v>
      </c>
      <c r="L14" s="31" t="s">
        <v>26</v>
      </c>
      <c r="M14" s="32" t="s">
        <v>3</v>
      </c>
      <c r="N14" s="32" t="s">
        <v>26</v>
      </c>
      <c r="O14" s="21"/>
      <c r="P14" s="21"/>
      <c r="Q14" s="21"/>
      <c r="R14" s="21"/>
      <c r="S14" s="21"/>
      <c r="T14" s="21"/>
      <c r="U14" s="21"/>
      <c r="V14" s="21"/>
      <c r="W14" s="21"/>
    </row>
    <row r="15">
      <c r="B15" s="33">
        <v>10.0</v>
      </c>
      <c r="C15" s="34">
        <v>5.22E-5</v>
      </c>
      <c r="D15" s="34">
        <v>4.093897898E-6</v>
      </c>
      <c r="E15" s="35">
        <v>0.0049611</v>
      </c>
      <c r="F15" s="35">
        <v>2.3905857023E-5</v>
      </c>
      <c r="G15" s="34">
        <v>1.009E-4</v>
      </c>
      <c r="H15" s="34">
        <v>1.5795252451E-5</v>
      </c>
      <c r="I15" s="35">
        <v>0.0129024</v>
      </c>
      <c r="J15" s="35">
        <v>3.15080688078E-4</v>
      </c>
      <c r="K15" s="34">
        <v>1.365E-4</v>
      </c>
      <c r="L15" s="34">
        <v>7.130918594E-6</v>
      </c>
      <c r="M15" s="35">
        <v>0.024942</v>
      </c>
      <c r="N15" s="35">
        <v>6.796175395E-5</v>
      </c>
      <c r="O15" s="21"/>
      <c r="P15" s="21"/>
      <c r="Q15" s="21"/>
      <c r="R15" s="21"/>
      <c r="S15" s="21"/>
      <c r="T15" s="21"/>
      <c r="U15" s="21"/>
      <c r="V15" s="21"/>
      <c r="W15" s="21"/>
    </row>
    <row r="16">
      <c r="B16" s="33">
        <v>100.0</v>
      </c>
      <c r="C16" s="34">
        <v>5.004E-5</v>
      </c>
      <c r="D16" s="34">
        <v>3.730737193E-6</v>
      </c>
      <c r="E16" s="35">
        <v>0.00497501</v>
      </c>
      <c r="F16" s="35">
        <v>2.5031777803E-5</v>
      </c>
      <c r="G16" s="34">
        <v>9.754E-5</v>
      </c>
      <c r="H16" s="34">
        <v>1.3212433538E-5</v>
      </c>
      <c r="I16" s="35">
        <v>0.01280362</v>
      </c>
      <c r="J16" s="35">
        <v>3.68143091202E-4</v>
      </c>
      <c r="K16" s="34">
        <v>1.3218E-4</v>
      </c>
      <c r="L16" s="34">
        <v>6.384951057E-6</v>
      </c>
      <c r="M16" s="35">
        <v>0.02494876</v>
      </c>
      <c r="N16" s="35">
        <v>6.1605863357E-5</v>
      </c>
      <c r="O16" s="21"/>
      <c r="P16" s="21"/>
      <c r="Q16" s="21"/>
      <c r="R16" s="21"/>
      <c r="S16" s="21"/>
      <c r="T16" s="21"/>
      <c r="U16" s="21"/>
      <c r="V16" s="21"/>
      <c r="W16" s="21"/>
    </row>
    <row r="17">
      <c r="B17" s="33">
        <v>1000.0</v>
      </c>
      <c r="C17" s="34">
        <v>5.0287E-5</v>
      </c>
      <c r="D17" s="34">
        <v>4.486940049E-6</v>
      </c>
      <c r="E17" s="35">
        <v>0.004979583</v>
      </c>
      <c r="F17" s="35">
        <v>3.4118017396E-5</v>
      </c>
      <c r="G17" s="34">
        <v>9.4696E-5</v>
      </c>
      <c r="H17" s="34">
        <v>9.55120851E-6</v>
      </c>
      <c r="I17" s="35">
        <v>0.012524322</v>
      </c>
      <c r="J17" s="35">
        <v>1.28069123195E-4</v>
      </c>
      <c r="K17" s="34">
        <v>1.32995E-4</v>
      </c>
      <c r="L17" s="34">
        <v>6.558122826E-6</v>
      </c>
      <c r="M17" s="35">
        <v>0.024932431</v>
      </c>
      <c r="N17" s="35">
        <v>5.7408860283E-5</v>
      </c>
      <c r="O17" s="21"/>
      <c r="P17" s="21"/>
      <c r="Q17" s="21"/>
      <c r="R17" s="21"/>
      <c r="S17" s="21"/>
      <c r="T17" s="21"/>
      <c r="U17" s="21"/>
      <c r="V17" s="21"/>
      <c r="W17" s="21"/>
    </row>
    <row r="18">
      <c r="B18" s="33">
        <v>10000.0</v>
      </c>
      <c r="C18" s="34">
        <v>5.01423E-5</v>
      </c>
      <c r="D18" s="34">
        <v>4.168363073E-6</v>
      </c>
      <c r="E18" s="35">
        <v>0.0049713606</v>
      </c>
      <c r="F18" s="35">
        <v>2.5968418659E-5</v>
      </c>
      <c r="G18" s="34">
        <v>9.51302E-5</v>
      </c>
      <c r="H18" s="34">
        <v>7.750357925E-6</v>
      </c>
      <c r="I18" s="35">
        <v>0.0126111401</v>
      </c>
      <c r="J18" s="35">
        <v>2.52340489957E-4</v>
      </c>
      <c r="K18" s="34">
        <v>1.329553E-4</v>
      </c>
      <c r="L18" s="34">
        <v>6.868544381E-6</v>
      </c>
      <c r="M18" s="35">
        <v>0.0249314312</v>
      </c>
      <c r="N18" s="35">
        <v>5.9879472831E-5</v>
      </c>
      <c r="O18" s="21"/>
      <c r="P18" s="21"/>
      <c r="Q18" s="21"/>
      <c r="R18" s="21"/>
      <c r="S18" s="21"/>
      <c r="T18" s="21"/>
      <c r="U18" s="21"/>
      <c r="V18" s="21"/>
      <c r="W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>
      <c r="A20" s="22" t="s">
        <v>28</v>
      </c>
      <c r="B20" s="23" t="s">
        <v>22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  <c r="O20" s="21"/>
      <c r="P20" s="21"/>
      <c r="Q20" s="21"/>
      <c r="R20" s="21"/>
      <c r="S20" s="21"/>
      <c r="T20" s="21"/>
      <c r="U20" s="21"/>
      <c r="V20" s="21"/>
      <c r="W20" s="21"/>
    </row>
    <row r="21">
      <c r="B21" s="26"/>
      <c r="C21" s="23">
        <v>2048.0</v>
      </c>
      <c r="D21" s="24"/>
      <c r="E21" s="24"/>
      <c r="F21" s="25"/>
      <c r="G21" s="27">
        <v>3072.0</v>
      </c>
      <c r="H21" s="24"/>
      <c r="I21" s="24"/>
      <c r="J21" s="25"/>
      <c r="K21" s="23">
        <v>4096.0</v>
      </c>
      <c r="L21" s="24"/>
      <c r="M21" s="24"/>
      <c r="N21" s="25"/>
      <c r="O21" s="21"/>
      <c r="P21" s="21"/>
      <c r="Q21" s="21"/>
      <c r="R21" s="21"/>
      <c r="S21" s="21"/>
      <c r="T21" s="21"/>
      <c r="U21" s="21"/>
      <c r="V21" s="21"/>
      <c r="W21" s="21"/>
    </row>
    <row r="22">
      <c r="B22" s="28" t="s">
        <v>23</v>
      </c>
      <c r="C22" s="29" t="s">
        <v>24</v>
      </c>
      <c r="D22" s="25"/>
      <c r="E22" s="30" t="s">
        <v>25</v>
      </c>
      <c r="F22" s="25"/>
      <c r="G22" s="29" t="s">
        <v>24</v>
      </c>
      <c r="H22" s="25"/>
      <c r="I22" s="30" t="s">
        <v>25</v>
      </c>
      <c r="J22" s="25"/>
      <c r="K22" s="29" t="s">
        <v>24</v>
      </c>
      <c r="L22" s="25"/>
      <c r="M22" s="30" t="s">
        <v>25</v>
      </c>
      <c r="N22" s="25"/>
      <c r="O22" s="21"/>
      <c r="P22" s="21"/>
      <c r="Q22" s="21"/>
      <c r="R22" s="21"/>
      <c r="S22" s="21"/>
      <c r="T22" s="21"/>
      <c r="U22" s="21"/>
      <c r="V22" s="21"/>
      <c r="W22" s="21"/>
    </row>
    <row r="23">
      <c r="B23" s="26"/>
      <c r="C23" s="31" t="s">
        <v>3</v>
      </c>
      <c r="D23" s="31" t="s">
        <v>26</v>
      </c>
      <c r="E23" s="32" t="s">
        <v>3</v>
      </c>
      <c r="F23" s="32" t="s">
        <v>26</v>
      </c>
      <c r="G23" s="31" t="s">
        <v>3</v>
      </c>
      <c r="H23" s="31" t="s">
        <v>26</v>
      </c>
      <c r="I23" s="32" t="s">
        <v>3</v>
      </c>
      <c r="J23" s="32" t="s">
        <v>26</v>
      </c>
      <c r="K23" s="31" t="s">
        <v>3</v>
      </c>
      <c r="L23" s="31" t="s">
        <v>26</v>
      </c>
      <c r="M23" s="32" t="s">
        <v>3</v>
      </c>
      <c r="N23" s="32" t="s">
        <v>26</v>
      </c>
      <c r="O23" s="21"/>
      <c r="P23" s="21"/>
      <c r="Q23" s="21"/>
      <c r="R23" s="21"/>
      <c r="S23" s="21"/>
      <c r="T23" s="21"/>
      <c r="U23" s="21"/>
      <c r="V23" s="21"/>
      <c r="W23" s="21"/>
    </row>
    <row r="24">
      <c r="B24" s="33">
        <v>10.0</v>
      </c>
      <c r="C24" s="34">
        <v>5.03E-5</v>
      </c>
      <c r="D24" s="34">
        <v>2.32594067E-6</v>
      </c>
      <c r="E24" s="35">
        <v>0.0049697</v>
      </c>
      <c r="F24" s="35">
        <v>1.8116567004E-5</v>
      </c>
      <c r="G24" s="34">
        <v>9.68E-5</v>
      </c>
      <c r="H24" s="34">
        <v>9.610411021E-6</v>
      </c>
      <c r="I24" s="35">
        <v>0.012511</v>
      </c>
      <c r="J24" s="35">
        <v>1.8994736113E-5</v>
      </c>
      <c r="K24" s="34">
        <v>1.303E-4</v>
      </c>
      <c r="L24" s="34">
        <v>3.318132005E-6</v>
      </c>
      <c r="M24" s="35">
        <v>0.0248687</v>
      </c>
      <c r="N24" s="35">
        <v>7.3786245331E-5</v>
      </c>
      <c r="O24" s="21"/>
      <c r="P24" s="21"/>
      <c r="Q24" s="21"/>
      <c r="R24" s="21"/>
      <c r="S24" s="21"/>
      <c r="T24" s="21"/>
      <c r="U24" s="21"/>
      <c r="V24" s="21"/>
      <c r="W24" s="21"/>
    </row>
    <row r="25">
      <c r="B25" s="33">
        <v>100.0</v>
      </c>
      <c r="C25" s="34">
        <v>5.055E-5</v>
      </c>
      <c r="D25" s="34">
        <v>3.932874267E-6</v>
      </c>
      <c r="E25" s="35">
        <v>0.00497146</v>
      </c>
      <c r="F25" s="35">
        <v>2.8419155512E-5</v>
      </c>
      <c r="G25" s="34">
        <v>9.395E-5</v>
      </c>
      <c r="H25" s="34">
        <v>5.59352304E-6</v>
      </c>
      <c r="I25" s="35">
        <v>0.01250271</v>
      </c>
      <c r="J25" s="35">
        <v>3.4948904132E-5</v>
      </c>
      <c r="K25" s="34">
        <v>1.3226E-4</v>
      </c>
      <c r="L25" s="34">
        <v>7.193914095E-6</v>
      </c>
      <c r="M25" s="35">
        <v>0.02490715</v>
      </c>
      <c r="N25" s="35">
        <v>4.2729234723E-5</v>
      </c>
      <c r="O25" s="21"/>
      <c r="P25" s="21"/>
      <c r="Q25" s="21"/>
      <c r="R25" s="21"/>
      <c r="S25" s="21"/>
      <c r="T25" s="21"/>
      <c r="U25" s="21"/>
      <c r="V25" s="21"/>
      <c r="W25" s="21"/>
    </row>
    <row r="26">
      <c r="B26" s="33">
        <v>1000.0</v>
      </c>
      <c r="C26" s="34">
        <v>5.0489E-5</v>
      </c>
      <c r="D26" s="34">
        <v>4.043992953E-6</v>
      </c>
      <c r="E26" s="35">
        <v>0.00498012</v>
      </c>
      <c r="F26" s="35">
        <v>3.085957874E-5</v>
      </c>
      <c r="G26" s="34">
        <v>9.3885E-5</v>
      </c>
      <c r="H26" s="34">
        <v>5.266666403E-6</v>
      </c>
      <c r="I26" s="35">
        <v>0.012503322</v>
      </c>
      <c r="J26" s="35">
        <v>3.3545406779E-5</v>
      </c>
      <c r="K26" s="34">
        <v>1.3267E-4</v>
      </c>
      <c r="L26" s="34">
        <v>6.634538416E-6</v>
      </c>
      <c r="M26" s="35">
        <v>0.024909237</v>
      </c>
      <c r="N26" s="35">
        <v>5.458364985E-5</v>
      </c>
      <c r="O26" s="21"/>
      <c r="P26" s="21"/>
      <c r="Q26" s="21"/>
      <c r="R26" s="21"/>
      <c r="S26" s="21"/>
      <c r="T26" s="21"/>
      <c r="U26" s="21"/>
      <c r="V26" s="21"/>
      <c r="W26" s="21"/>
    </row>
    <row r="27">
      <c r="B27" s="33">
        <v>10000.0</v>
      </c>
      <c r="C27" s="34">
        <v>5.0459E-5</v>
      </c>
      <c r="D27" s="34">
        <v>4.179894616E-6</v>
      </c>
      <c r="E27" s="35">
        <v>0.0049771128</v>
      </c>
      <c r="F27" s="35">
        <v>2.7054546312E-5</v>
      </c>
      <c r="G27" s="34">
        <v>9.41102E-5</v>
      </c>
      <c r="H27" s="34">
        <v>5.584590939E-6</v>
      </c>
      <c r="I27" s="35">
        <v>0.0125085534</v>
      </c>
      <c r="J27" s="35">
        <v>3.8653462309E-5</v>
      </c>
      <c r="K27" s="34">
        <v>1.325753E-4</v>
      </c>
      <c r="L27" s="34">
        <v>6.769263617E-6</v>
      </c>
      <c r="M27" s="35">
        <v>0.0249476969</v>
      </c>
      <c r="N27" s="35">
        <v>2.76405548842E-4</v>
      </c>
      <c r="O27" s="21"/>
      <c r="P27" s="21"/>
      <c r="Q27" s="21"/>
      <c r="R27" s="21"/>
      <c r="S27" s="21"/>
      <c r="T27" s="21"/>
      <c r="U27" s="21"/>
      <c r="V27" s="21"/>
      <c r="W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>
      <c r="A29" s="22" t="s">
        <v>29</v>
      </c>
      <c r="B29" s="23" t="s">
        <v>22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21"/>
      <c r="P29" s="21"/>
      <c r="Q29" s="21"/>
      <c r="R29" s="21"/>
      <c r="S29" s="21"/>
      <c r="T29" s="21"/>
      <c r="U29" s="21"/>
      <c r="V29" s="21"/>
      <c r="W29" s="21"/>
    </row>
    <row r="30">
      <c r="B30" s="26"/>
      <c r="C30" s="23">
        <v>2048.0</v>
      </c>
      <c r="D30" s="24"/>
      <c r="E30" s="24"/>
      <c r="F30" s="25"/>
      <c r="G30" s="27">
        <v>3072.0</v>
      </c>
      <c r="H30" s="24"/>
      <c r="I30" s="24"/>
      <c r="J30" s="25"/>
      <c r="K30" s="23">
        <v>4096.0</v>
      </c>
      <c r="L30" s="24"/>
      <c r="M30" s="24"/>
      <c r="N30" s="25"/>
      <c r="O30" s="21"/>
      <c r="P30" s="21"/>
      <c r="Q30" s="21"/>
      <c r="R30" s="21"/>
      <c r="S30" s="21"/>
      <c r="T30" s="21"/>
      <c r="U30" s="21"/>
      <c r="V30" s="21"/>
      <c r="W30" s="21"/>
    </row>
    <row r="31">
      <c r="B31" s="28" t="s">
        <v>23</v>
      </c>
      <c r="C31" s="29" t="s">
        <v>24</v>
      </c>
      <c r="D31" s="25"/>
      <c r="E31" s="30" t="s">
        <v>25</v>
      </c>
      <c r="F31" s="25"/>
      <c r="G31" s="29" t="s">
        <v>24</v>
      </c>
      <c r="H31" s="25"/>
      <c r="I31" s="30" t="s">
        <v>25</v>
      </c>
      <c r="J31" s="25"/>
      <c r="K31" s="29" t="s">
        <v>24</v>
      </c>
      <c r="L31" s="25"/>
      <c r="M31" s="30" t="s">
        <v>25</v>
      </c>
      <c r="N31" s="25"/>
      <c r="O31" s="21"/>
      <c r="P31" s="21"/>
      <c r="Q31" s="21"/>
      <c r="R31" s="21"/>
      <c r="S31" s="21"/>
      <c r="T31" s="21"/>
      <c r="U31" s="21"/>
      <c r="V31" s="21"/>
      <c r="W31" s="21"/>
    </row>
    <row r="32">
      <c r="B32" s="26"/>
      <c r="C32" s="31" t="s">
        <v>3</v>
      </c>
      <c r="D32" s="31" t="s">
        <v>26</v>
      </c>
      <c r="E32" s="32" t="s">
        <v>3</v>
      </c>
      <c r="F32" s="32" t="s">
        <v>26</v>
      </c>
      <c r="G32" s="31" t="s">
        <v>3</v>
      </c>
      <c r="H32" s="31" t="s">
        <v>26</v>
      </c>
      <c r="I32" s="32" t="s">
        <v>3</v>
      </c>
      <c r="J32" s="32" t="s">
        <v>26</v>
      </c>
      <c r="K32" s="31" t="s">
        <v>3</v>
      </c>
      <c r="L32" s="31" t="s">
        <v>26</v>
      </c>
      <c r="M32" s="32" t="s">
        <v>3</v>
      </c>
      <c r="N32" s="32" t="s">
        <v>26</v>
      </c>
      <c r="O32" s="21"/>
      <c r="P32" s="21"/>
      <c r="Q32" s="21"/>
      <c r="R32" s="21"/>
      <c r="S32" s="21"/>
      <c r="T32" s="21"/>
      <c r="U32" s="21"/>
      <c r="V32" s="21"/>
      <c r="W32" s="21"/>
    </row>
    <row r="33">
      <c r="B33" s="33">
        <v>10.0</v>
      </c>
      <c r="C33" s="34">
        <v>5.08E-5</v>
      </c>
      <c r="D33" s="34">
        <v>3.059411708E-6</v>
      </c>
      <c r="E33" s="35">
        <v>0.0049661</v>
      </c>
      <c r="F33" s="35">
        <v>1.9393039989E-5</v>
      </c>
      <c r="G33" s="34">
        <v>9.37E-5</v>
      </c>
      <c r="H33" s="34">
        <v>3.163858404E-6</v>
      </c>
      <c r="I33" s="35">
        <v>0.0125061</v>
      </c>
      <c r="J33" s="35">
        <v>4.9998899988E-5</v>
      </c>
      <c r="K33" s="34">
        <v>1.371E-4</v>
      </c>
      <c r="L33" s="34">
        <v>9.428149341E-6</v>
      </c>
      <c r="M33" s="35">
        <v>0.024968</v>
      </c>
      <c r="N33" s="35">
        <v>4.6370249083E-5</v>
      </c>
      <c r="O33" s="21"/>
      <c r="P33" s="21"/>
      <c r="Q33" s="21"/>
      <c r="R33" s="21"/>
      <c r="S33" s="21"/>
      <c r="T33" s="21"/>
      <c r="U33" s="21"/>
      <c r="V33" s="21"/>
      <c r="W33" s="21"/>
    </row>
    <row r="34">
      <c r="B34" s="33">
        <v>100.0</v>
      </c>
      <c r="C34" s="34">
        <v>4.995E-5</v>
      </c>
      <c r="D34" s="34">
        <v>3.691544392E-6</v>
      </c>
      <c r="E34" s="35">
        <v>0.00496384</v>
      </c>
      <c r="F34" s="35">
        <v>2.1091097648E-5</v>
      </c>
      <c r="G34" s="34">
        <v>9.421E-5</v>
      </c>
      <c r="H34" s="34">
        <v>5.169709856E-6</v>
      </c>
      <c r="I34" s="35">
        <v>0.01252511</v>
      </c>
      <c r="J34" s="35">
        <v>3.5941590115E-5</v>
      </c>
      <c r="K34" s="34">
        <v>1.3269E-4</v>
      </c>
      <c r="L34" s="34">
        <v>6.625247165E-6</v>
      </c>
      <c r="M34" s="35">
        <v>0.02495324</v>
      </c>
      <c r="N34" s="35">
        <v>5.6832230292E-5</v>
      </c>
      <c r="O34" s="21"/>
      <c r="P34" s="21"/>
      <c r="Q34" s="21"/>
      <c r="R34" s="21"/>
      <c r="S34" s="21"/>
      <c r="T34" s="21"/>
      <c r="U34" s="21"/>
      <c r="V34" s="21"/>
      <c r="W34" s="21"/>
    </row>
    <row r="35">
      <c r="B35" s="33">
        <v>1000.0</v>
      </c>
      <c r="C35" s="34">
        <v>4.9875E-5</v>
      </c>
      <c r="D35" s="34">
        <v>3.522410396E-6</v>
      </c>
      <c r="E35" s="35">
        <v>0.004964902</v>
      </c>
      <c r="F35" s="35">
        <v>2.4322261326E-5</v>
      </c>
      <c r="G35" s="34">
        <v>9.4292E-5</v>
      </c>
      <c r="H35" s="34">
        <v>5.288169438E-6</v>
      </c>
      <c r="I35" s="35">
        <v>0.012522149</v>
      </c>
      <c r="J35" s="35">
        <v>8.389597606E-5</v>
      </c>
      <c r="K35" s="34">
        <v>1.33051E-4</v>
      </c>
      <c r="L35" s="34">
        <v>6.727436287E-6</v>
      </c>
      <c r="M35" s="35">
        <v>0.024937848</v>
      </c>
      <c r="N35" s="35">
        <v>6.9398493471E-5</v>
      </c>
      <c r="O35" s="21"/>
      <c r="P35" s="21"/>
      <c r="Q35" s="21"/>
      <c r="R35" s="21"/>
      <c r="S35" s="21"/>
      <c r="T35" s="21"/>
      <c r="U35" s="21"/>
      <c r="V35" s="21"/>
      <c r="W35" s="21"/>
    </row>
    <row r="36">
      <c r="B36" s="33">
        <v>10000.0</v>
      </c>
      <c r="C36" s="34">
        <v>4.99631E-5</v>
      </c>
      <c r="D36" s="34">
        <v>3.900427975E-6</v>
      </c>
      <c r="E36" s="35">
        <v>0.0049662016</v>
      </c>
      <c r="F36" s="35">
        <v>2.1849877744E-5</v>
      </c>
      <c r="G36" s="34">
        <v>9.43183E-5</v>
      </c>
      <c r="H36" s="34">
        <v>5.519056542E-6</v>
      </c>
      <c r="I36" s="35">
        <v>0.01251828</v>
      </c>
      <c r="J36" s="35">
        <v>6.9541458138E-5</v>
      </c>
      <c r="K36" s="34">
        <v>1.329385E-4</v>
      </c>
      <c r="L36" s="34">
        <v>6.787114096E-6</v>
      </c>
      <c r="M36" s="35">
        <v>0.024919772</v>
      </c>
      <c r="N36" s="35">
        <v>1.12740063048E-4</v>
      </c>
      <c r="O36" s="21"/>
      <c r="P36" s="21"/>
      <c r="Q36" s="21"/>
      <c r="R36" s="21"/>
      <c r="S36" s="21"/>
      <c r="T36" s="21"/>
      <c r="U36" s="21"/>
      <c r="V36" s="21"/>
      <c r="W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>
      <c r="A38" s="22" t="s">
        <v>30</v>
      </c>
      <c r="B38" s="23" t="s">
        <v>22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5"/>
      <c r="O38" s="21"/>
      <c r="P38" s="21"/>
      <c r="Q38" s="21"/>
      <c r="R38" s="21"/>
      <c r="S38" s="21"/>
      <c r="T38" s="21"/>
      <c r="U38" s="21"/>
      <c r="V38" s="21"/>
      <c r="W38" s="21"/>
    </row>
    <row r="39">
      <c r="B39" s="26"/>
      <c r="C39" s="23">
        <v>2048.0</v>
      </c>
      <c r="D39" s="24"/>
      <c r="E39" s="24"/>
      <c r="F39" s="25"/>
      <c r="G39" s="27">
        <v>3072.0</v>
      </c>
      <c r="H39" s="24"/>
      <c r="I39" s="24"/>
      <c r="J39" s="25"/>
      <c r="K39" s="23">
        <v>4096.0</v>
      </c>
      <c r="L39" s="24"/>
      <c r="M39" s="24"/>
      <c r="N39" s="25"/>
      <c r="O39" s="21"/>
      <c r="P39" s="21"/>
      <c r="Q39" s="21"/>
      <c r="R39" s="21"/>
      <c r="S39" s="21"/>
      <c r="T39" s="21"/>
      <c r="U39" s="21"/>
      <c r="V39" s="21"/>
      <c r="W39" s="21"/>
    </row>
    <row r="40">
      <c r="B40" s="28" t="s">
        <v>23</v>
      </c>
      <c r="C40" s="29" t="s">
        <v>24</v>
      </c>
      <c r="D40" s="25"/>
      <c r="E40" s="30" t="s">
        <v>25</v>
      </c>
      <c r="F40" s="25"/>
      <c r="G40" s="29" t="s">
        <v>24</v>
      </c>
      <c r="H40" s="25"/>
      <c r="I40" s="30" t="s">
        <v>25</v>
      </c>
      <c r="J40" s="25"/>
      <c r="K40" s="29" t="s">
        <v>24</v>
      </c>
      <c r="L40" s="25"/>
      <c r="M40" s="30" t="s">
        <v>25</v>
      </c>
      <c r="N40" s="25"/>
      <c r="O40" s="21"/>
      <c r="P40" s="21"/>
      <c r="Q40" s="21"/>
      <c r="R40" s="21"/>
      <c r="S40" s="21"/>
      <c r="T40" s="21"/>
      <c r="U40" s="21"/>
      <c r="V40" s="21"/>
      <c r="W40" s="21"/>
    </row>
    <row r="41">
      <c r="B41" s="26"/>
      <c r="C41" s="31" t="s">
        <v>3</v>
      </c>
      <c r="D41" s="31" t="s">
        <v>26</v>
      </c>
      <c r="E41" s="32" t="s">
        <v>3</v>
      </c>
      <c r="F41" s="32" t="s">
        <v>26</v>
      </c>
      <c r="G41" s="31" t="s">
        <v>3</v>
      </c>
      <c r="H41" s="31" t="s">
        <v>26</v>
      </c>
      <c r="I41" s="32" t="s">
        <v>3</v>
      </c>
      <c r="J41" s="32" t="s">
        <v>26</v>
      </c>
      <c r="K41" s="31" t="s">
        <v>3</v>
      </c>
      <c r="L41" s="31" t="s">
        <v>26</v>
      </c>
      <c r="M41" s="32" t="s">
        <v>3</v>
      </c>
      <c r="N41" s="32" t="s">
        <v>26</v>
      </c>
      <c r="O41" s="21"/>
      <c r="P41" s="21"/>
      <c r="Q41" s="21"/>
      <c r="R41" s="21"/>
      <c r="S41" s="21"/>
      <c r="T41" s="21"/>
      <c r="U41" s="21"/>
      <c r="V41" s="21"/>
      <c r="W41" s="21"/>
    </row>
    <row r="42">
      <c r="B42" s="33">
        <v>10.0</v>
      </c>
      <c r="C42" s="34">
        <v>5.5E-5</v>
      </c>
      <c r="D42" s="34">
        <v>6.942621983E-6</v>
      </c>
      <c r="E42" s="35">
        <v>0.0049692</v>
      </c>
      <c r="F42" s="35">
        <v>2.3103246525E-5</v>
      </c>
      <c r="G42" s="34">
        <v>9.52E-5</v>
      </c>
      <c r="H42" s="34">
        <v>4.955804677E-6</v>
      </c>
      <c r="I42" s="35">
        <v>0.0125063</v>
      </c>
      <c r="J42" s="35">
        <v>2.3285403153E-5</v>
      </c>
      <c r="K42" s="34">
        <v>1.319E-4</v>
      </c>
      <c r="L42" s="34">
        <v>4.392038251E-6</v>
      </c>
      <c r="M42" s="35">
        <v>0.0248834</v>
      </c>
      <c r="N42" s="35">
        <v>6.0442038351E-5</v>
      </c>
      <c r="O42" s="21"/>
      <c r="P42" s="21"/>
      <c r="Q42" s="21"/>
      <c r="R42" s="21"/>
      <c r="S42" s="21"/>
      <c r="T42" s="21"/>
      <c r="U42" s="21"/>
      <c r="V42" s="21"/>
      <c r="W42" s="21"/>
    </row>
    <row r="43">
      <c r="B43" s="33">
        <v>100.0</v>
      </c>
      <c r="C43" s="34">
        <v>5.065E-5</v>
      </c>
      <c r="D43" s="34">
        <v>3.983403068E-6</v>
      </c>
      <c r="E43" s="35">
        <v>0.00497736</v>
      </c>
      <c r="F43" s="35">
        <v>2.112937292E-5</v>
      </c>
      <c r="G43" s="34">
        <v>9.33E-5</v>
      </c>
      <c r="H43" s="34">
        <v>4.236744033E-6</v>
      </c>
      <c r="I43" s="35">
        <v>0.01251355</v>
      </c>
      <c r="J43" s="35">
        <v>3.2607169457E-5</v>
      </c>
      <c r="K43" s="34">
        <v>1.329E-4</v>
      </c>
      <c r="L43" s="34">
        <v>6.63098786E-6</v>
      </c>
      <c r="M43" s="35">
        <v>0.02487797</v>
      </c>
      <c r="N43" s="35">
        <v>5.8216570665E-5</v>
      </c>
      <c r="O43" s="21"/>
      <c r="P43" s="21"/>
      <c r="Q43" s="21"/>
      <c r="R43" s="21"/>
      <c r="S43" s="21"/>
      <c r="T43" s="21"/>
      <c r="U43" s="21"/>
      <c r="V43" s="21"/>
      <c r="W43" s="21"/>
    </row>
    <row r="44">
      <c r="B44" s="33">
        <v>1000.0</v>
      </c>
      <c r="C44" s="34">
        <v>5.0349E-5</v>
      </c>
      <c r="D44" s="34">
        <v>3.875203091E-6</v>
      </c>
      <c r="E44" s="35">
        <v>0.004977741</v>
      </c>
      <c r="F44" s="35">
        <v>2.1632011441E-5</v>
      </c>
      <c r="G44" s="34">
        <v>9.3856E-5</v>
      </c>
      <c r="H44" s="34">
        <v>5.261298699E-6</v>
      </c>
      <c r="I44" s="35">
        <v>0.012516022</v>
      </c>
      <c r="J44" s="35">
        <v>6.4219089966E-5</v>
      </c>
      <c r="K44" s="34">
        <v>1.32466E-4</v>
      </c>
      <c r="L44" s="34">
        <v>6.807998531E-6</v>
      </c>
      <c r="M44" s="35">
        <v>0.024889908</v>
      </c>
      <c r="N44" s="35">
        <v>5.5161304698E-5</v>
      </c>
      <c r="O44" s="21"/>
      <c r="P44" s="21"/>
      <c r="Q44" s="21"/>
      <c r="R44" s="21"/>
      <c r="S44" s="21"/>
      <c r="T44" s="21"/>
      <c r="U44" s="21"/>
      <c r="V44" s="21"/>
      <c r="W44" s="21"/>
    </row>
    <row r="45">
      <c r="B45" s="33">
        <v>10000.0</v>
      </c>
      <c r="C45" s="34">
        <v>5.03792E-5</v>
      </c>
      <c r="D45" s="34">
        <v>3.98452097E-6</v>
      </c>
      <c r="E45" s="35">
        <v>0.0049771017</v>
      </c>
      <c r="F45" s="35">
        <v>2.1702703912E-5</v>
      </c>
      <c r="G45" s="34">
        <v>9.42071E-5</v>
      </c>
      <c r="H45" s="34">
        <v>5.546837801E-6</v>
      </c>
      <c r="I45" s="35">
        <v>0.0125154242</v>
      </c>
      <c r="J45" s="35">
        <v>3.5853374379E-5</v>
      </c>
      <c r="K45" s="34">
        <v>1.326675E-4</v>
      </c>
      <c r="L45" s="34">
        <v>6.62212532E-6</v>
      </c>
      <c r="M45" s="35">
        <v>0.0248960208</v>
      </c>
      <c r="N45" s="35">
        <v>6.3266505889E-5</v>
      </c>
      <c r="O45" s="21"/>
      <c r="P45" s="21"/>
      <c r="Q45" s="21"/>
      <c r="R45" s="21"/>
      <c r="S45" s="21"/>
      <c r="T45" s="21"/>
      <c r="U45" s="21"/>
      <c r="V45" s="21"/>
      <c r="W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>
      <c r="A47" s="22" t="s">
        <v>31</v>
      </c>
      <c r="B47" s="23" t="s">
        <v>22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1"/>
      <c r="P47" s="21"/>
      <c r="Q47" s="21"/>
      <c r="R47" s="21"/>
      <c r="S47" s="21"/>
      <c r="T47" s="21"/>
      <c r="U47" s="21"/>
      <c r="V47" s="21"/>
      <c r="W47" s="21"/>
    </row>
    <row r="48">
      <c r="B48" s="26"/>
      <c r="C48" s="23">
        <v>2048.0</v>
      </c>
      <c r="D48" s="24"/>
      <c r="E48" s="24"/>
      <c r="F48" s="25"/>
      <c r="G48" s="27">
        <v>3072.0</v>
      </c>
      <c r="H48" s="24"/>
      <c r="I48" s="24"/>
      <c r="J48" s="25"/>
      <c r="K48" s="23">
        <v>4096.0</v>
      </c>
      <c r="L48" s="24"/>
      <c r="M48" s="24"/>
      <c r="N48" s="25"/>
      <c r="O48" s="21"/>
      <c r="P48" s="21"/>
      <c r="Q48" s="21"/>
      <c r="R48" s="21"/>
      <c r="S48" s="21"/>
      <c r="T48" s="21"/>
      <c r="U48" s="21"/>
      <c r="V48" s="21"/>
      <c r="W48" s="21"/>
    </row>
    <row r="49">
      <c r="B49" s="28" t="s">
        <v>23</v>
      </c>
      <c r="C49" s="29" t="s">
        <v>24</v>
      </c>
      <c r="D49" s="25"/>
      <c r="E49" s="30" t="s">
        <v>25</v>
      </c>
      <c r="F49" s="25"/>
      <c r="G49" s="29" t="s">
        <v>24</v>
      </c>
      <c r="H49" s="25"/>
      <c r="I49" s="30" t="s">
        <v>25</v>
      </c>
      <c r="J49" s="25"/>
      <c r="K49" s="29" t="s">
        <v>24</v>
      </c>
      <c r="L49" s="25"/>
      <c r="M49" s="30" t="s">
        <v>25</v>
      </c>
      <c r="N49" s="25"/>
      <c r="O49" s="21"/>
      <c r="P49" s="21"/>
      <c r="Q49" s="21"/>
      <c r="R49" s="21"/>
      <c r="S49" s="21"/>
      <c r="T49" s="21"/>
      <c r="U49" s="21"/>
      <c r="V49" s="21"/>
      <c r="W49" s="21"/>
    </row>
    <row r="50">
      <c r="B50" s="26"/>
      <c r="C50" s="31" t="s">
        <v>3</v>
      </c>
      <c r="D50" s="31" t="s">
        <v>26</v>
      </c>
      <c r="E50" s="32" t="s">
        <v>3</v>
      </c>
      <c r="F50" s="32" t="s">
        <v>26</v>
      </c>
      <c r="G50" s="31" t="s">
        <v>3</v>
      </c>
      <c r="H50" s="31" t="s">
        <v>26</v>
      </c>
      <c r="I50" s="32" t="s">
        <v>3</v>
      </c>
      <c r="J50" s="32" t="s">
        <v>26</v>
      </c>
      <c r="K50" s="31" t="s">
        <v>3</v>
      </c>
      <c r="L50" s="31" t="s">
        <v>26</v>
      </c>
      <c r="M50" s="32" t="s">
        <v>3</v>
      </c>
      <c r="N50" s="32" t="s">
        <v>26</v>
      </c>
      <c r="O50" s="21"/>
      <c r="P50" s="21"/>
      <c r="Q50" s="21"/>
      <c r="R50" s="21"/>
      <c r="S50" s="21"/>
      <c r="T50" s="21"/>
      <c r="U50" s="21"/>
      <c r="V50" s="21"/>
      <c r="W50" s="21"/>
    </row>
    <row r="51">
      <c r="B51" s="33">
        <v>10.0</v>
      </c>
      <c r="C51" s="36">
        <f t="shared" ref="C51:N51" si="1">AVERAGE(C6,C15,C24,C33,C42)*1000</f>
        <v>0.05296</v>
      </c>
      <c r="D51" s="36">
        <f t="shared" si="1"/>
        <v>0.005412754117</v>
      </c>
      <c r="E51" s="37">
        <f t="shared" si="1"/>
        <v>5.02416</v>
      </c>
      <c r="F51" s="37">
        <f t="shared" si="1"/>
        <v>0.1357707619</v>
      </c>
      <c r="G51" s="36">
        <f t="shared" si="1"/>
        <v>0.09822</v>
      </c>
      <c r="H51" s="36">
        <f t="shared" si="1"/>
        <v>0.01152440136</v>
      </c>
      <c r="I51" s="37">
        <f t="shared" si="1"/>
        <v>12.6704</v>
      </c>
      <c r="J51" s="37">
        <f t="shared" si="1"/>
        <v>0.3407390633</v>
      </c>
      <c r="K51" s="36">
        <f t="shared" si="1"/>
        <v>0.13438</v>
      </c>
      <c r="L51" s="36">
        <f t="shared" si="1"/>
        <v>0.006291762796</v>
      </c>
      <c r="M51" s="37">
        <f t="shared" si="1"/>
        <v>24.92514</v>
      </c>
      <c r="N51" s="37">
        <f t="shared" si="1"/>
        <v>0.05898015316</v>
      </c>
      <c r="O51" s="21"/>
      <c r="P51" s="21"/>
      <c r="Q51" s="21"/>
      <c r="R51" s="21"/>
      <c r="S51" s="21"/>
      <c r="T51" s="21"/>
      <c r="U51" s="21"/>
      <c r="V51" s="21"/>
      <c r="W51" s="21"/>
    </row>
    <row r="52">
      <c r="B52" s="33">
        <v>100.0</v>
      </c>
      <c r="C52" s="36">
        <f t="shared" ref="C52:N52" si="2">AVERAGE(C7,C16,C25,C34,C43)*1000</f>
        <v>0.050218</v>
      </c>
      <c r="D52" s="36">
        <f t="shared" si="2"/>
        <v>0.003685125746</v>
      </c>
      <c r="E52" s="37">
        <f t="shared" si="2"/>
        <v>4.971304</v>
      </c>
      <c r="F52" s="37">
        <f t="shared" si="2"/>
        <v>0.02443683676</v>
      </c>
      <c r="G52" s="36">
        <f t="shared" si="2"/>
        <v>0.094496</v>
      </c>
      <c r="H52" s="36">
        <f t="shared" si="2"/>
        <v>0.006435693288</v>
      </c>
      <c r="I52" s="37">
        <f t="shared" si="2"/>
        <v>12.570636</v>
      </c>
      <c r="J52" s="37">
        <f t="shared" si="2"/>
        <v>0.1015304115</v>
      </c>
      <c r="K52" s="36">
        <f t="shared" si="2"/>
        <v>0.132688</v>
      </c>
      <c r="L52" s="36">
        <f t="shared" si="2"/>
        <v>0.006658869872</v>
      </c>
      <c r="M52" s="37">
        <f t="shared" si="2"/>
        <v>24.930598</v>
      </c>
      <c r="N52" s="37">
        <f t="shared" si="2"/>
        <v>0.06131640492</v>
      </c>
      <c r="O52" s="21"/>
      <c r="P52" s="21"/>
      <c r="Q52" s="21"/>
      <c r="R52" s="21"/>
      <c r="S52" s="21"/>
      <c r="T52" s="21"/>
      <c r="U52" s="21"/>
      <c r="V52" s="21"/>
      <c r="W52" s="21"/>
    </row>
    <row r="53">
      <c r="B53" s="33">
        <v>1000.0</v>
      </c>
      <c r="C53" s="36">
        <f t="shared" ref="C53:N53" si="3">AVERAGE(C8,C17,C26,C35,C44)*1000</f>
        <v>0.0502518</v>
      </c>
      <c r="D53" s="36">
        <f t="shared" si="3"/>
        <v>0.003996386027</v>
      </c>
      <c r="E53" s="37">
        <f t="shared" si="3"/>
        <v>4.9744832</v>
      </c>
      <c r="F53" s="37">
        <f t="shared" si="3"/>
        <v>0.02776715186</v>
      </c>
      <c r="G53" s="36">
        <f t="shared" si="3"/>
        <v>0.094264</v>
      </c>
      <c r="H53" s="36">
        <f t="shared" si="3"/>
        <v>0.006217981065</v>
      </c>
      <c r="I53" s="37">
        <f t="shared" si="3"/>
        <v>12.5151836</v>
      </c>
      <c r="J53" s="37">
        <f t="shared" si="3"/>
        <v>0.06916433562</v>
      </c>
      <c r="K53" s="36">
        <f t="shared" si="3"/>
        <v>0.1328132</v>
      </c>
      <c r="L53" s="36">
        <f t="shared" si="3"/>
        <v>0.006612813656</v>
      </c>
      <c r="M53" s="37">
        <f t="shared" si="3"/>
        <v>24.9209904</v>
      </c>
      <c r="N53" s="37">
        <f t="shared" si="3"/>
        <v>0.05971012813</v>
      </c>
      <c r="O53" s="21"/>
      <c r="P53" s="21"/>
      <c r="Q53" s="21"/>
      <c r="R53" s="21"/>
      <c r="S53" s="21"/>
      <c r="T53" s="21"/>
      <c r="U53" s="21"/>
      <c r="V53" s="21"/>
      <c r="W53" s="21"/>
    </row>
    <row r="54">
      <c r="B54" s="33">
        <v>10000.0</v>
      </c>
      <c r="C54" s="36">
        <f t="shared" ref="C54:N54" si="4">AVERAGE(C9,C18,C27,C36,C45)*1000</f>
        <v>0.05020794</v>
      </c>
      <c r="D54" s="36">
        <f t="shared" si="4"/>
        <v>0.003995289837</v>
      </c>
      <c r="E54" s="37">
        <f t="shared" si="4"/>
        <v>4.97176018</v>
      </c>
      <c r="F54" s="37">
        <f t="shared" si="4"/>
        <v>0.02607158892</v>
      </c>
      <c r="G54" s="36">
        <f t="shared" si="4"/>
        <v>0.0945943</v>
      </c>
      <c r="H54" s="36">
        <f t="shared" si="4"/>
        <v>0.006144782219</v>
      </c>
      <c r="I54" s="37">
        <f t="shared" si="4"/>
        <v>12.5449439</v>
      </c>
      <c r="J54" s="37">
        <f t="shared" si="4"/>
        <v>0.1253424387</v>
      </c>
      <c r="K54" s="36">
        <f t="shared" si="4"/>
        <v>0.13287314</v>
      </c>
      <c r="L54" s="36">
        <f t="shared" si="4"/>
        <v>0.006769483204</v>
      </c>
      <c r="M54" s="37">
        <f t="shared" si="4"/>
        <v>24.9259401</v>
      </c>
      <c r="N54" s="37">
        <f t="shared" si="4"/>
        <v>0.1166109148</v>
      </c>
      <c r="O54" s="21"/>
      <c r="P54" s="21"/>
      <c r="Q54" s="21"/>
      <c r="R54" s="21"/>
      <c r="S54" s="21"/>
      <c r="T54" s="21"/>
      <c r="U54" s="21"/>
      <c r="V54" s="21"/>
      <c r="W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>
      <c r="A60" s="22" t="s">
        <v>21</v>
      </c>
      <c r="B60" s="23" t="s">
        <v>5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1"/>
      <c r="P60" s="21"/>
      <c r="Q60" s="21"/>
      <c r="R60" s="21"/>
      <c r="S60" s="21"/>
      <c r="T60" s="21"/>
      <c r="U60" s="21"/>
      <c r="V60" s="21"/>
      <c r="W60" s="21"/>
    </row>
    <row r="61">
      <c r="B61" s="26"/>
      <c r="C61" s="23">
        <v>2048.0</v>
      </c>
      <c r="D61" s="24"/>
      <c r="E61" s="24"/>
      <c r="F61" s="25"/>
      <c r="G61" s="27">
        <v>3072.0</v>
      </c>
      <c r="H61" s="24"/>
      <c r="I61" s="24"/>
      <c r="J61" s="25"/>
      <c r="K61" s="23">
        <v>4096.0</v>
      </c>
      <c r="L61" s="24"/>
      <c r="M61" s="24"/>
      <c r="N61" s="25"/>
      <c r="O61" s="21"/>
      <c r="P61" s="21"/>
      <c r="Q61" s="21"/>
      <c r="R61" s="21"/>
      <c r="S61" s="21"/>
      <c r="T61" s="21"/>
      <c r="U61" s="21"/>
      <c r="V61" s="21"/>
      <c r="W61" s="21"/>
    </row>
    <row r="62">
      <c r="B62" s="28" t="s">
        <v>23</v>
      </c>
      <c r="C62" s="29" t="s">
        <v>24</v>
      </c>
      <c r="D62" s="25"/>
      <c r="E62" s="30" t="s">
        <v>25</v>
      </c>
      <c r="F62" s="25"/>
      <c r="G62" s="29" t="s">
        <v>24</v>
      </c>
      <c r="H62" s="25"/>
      <c r="I62" s="30" t="s">
        <v>25</v>
      </c>
      <c r="J62" s="25"/>
      <c r="K62" s="29" t="s">
        <v>24</v>
      </c>
      <c r="L62" s="25"/>
      <c r="M62" s="30" t="s">
        <v>25</v>
      </c>
      <c r="N62" s="25"/>
      <c r="O62" s="21"/>
      <c r="P62" s="21"/>
      <c r="Q62" s="21"/>
      <c r="R62" s="21"/>
      <c r="S62" s="21"/>
      <c r="T62" s="21"/>
      <c r="U62" s="21"/>
      <c r="V62" s="21"/>
      <c r="W62" s="21"/>
    </row>
    <row r="63">
      <c r="B63" s="26"/>
      <c r="C63" s="31" t="s">
        <v>3</v>
      </c>
      <c r="D63" s="31" t="s">
        <v>26</v>
      </c>
      <c r="E63" s="32" t="s">
        <v>3</v>
      </c>
      <c r="F63" s="32" t="s">
        <v>26</v>
      </c>
      <c r="G63" s="31" t="s">
        <v>3</v>
      </c>
      <c r="H63" s="31" t="s">
        <v>26</v>
      </c>
      <c r="I63" s="32" t="s">
        <v>3</v>
      </c>
      <c r="J63" s="32" t="s">
        <v>26</v>
      </c>
      <c r="K63" s="31" t="s">
        <v>3</v>
      </c>
      <c r="L63" s="31" t="s">
        <v>26</v>
      </c>
      <c r="M63" s="32" t="s">
        <v>3</v>
      </c>
      <c r="N63" s="32" t="s">
        <v>26</v>
      </c>
      <c r="O63" s="21"/>
      <c r="P63" s="21"/>
      <c r="Q63" s="21"/>
      <c r="R63" s="21"/>
      <c r="S63" s="21"/>
      <c r="T63" s="21"/>
      <c r="U63" s="21"/>
      <c r="V63" s="21"/>
      <c r="W63" s="21"/>
    </row>
    <row r="64">
      <c r="B64" s="33">
        <v>10.0</v>
      </c>
      <c r="C64" s="34">
        <v>4.73E-5</v>
      </c>
      <c r="D64" s="34">
        <v>2.27378539E-5</v>
      </c>
      <c r="E64" s="35">
        <v>0.0011214</v>
      </c>
      <c r="F64" s="35">
        <v>2.55893806099E-4</v>
      </c>
      <c r="G64" s="34">
        <v>6.63E-5</v>
      </c>
      <c r="H64" s="34">
        <v>2.5988651369E-5</v>
      </c>
      <c r="I64" s="35">
        <v>0.0027203</v>
      </c>
      <c r="J64" s="35">
        <v>6.14088763942E-4</v>
      </c>
      <c r="K64" s="34">
        <v>1.083E-4</v>
      </c>
      <c r="L64" s="34">
        <v>4.1768528823E-5</v>
      </c>
      <c r="M64" s="35">
        <v>0.0058445</v>
      </c>
      <c r="N64" s="35">
        <v>9.68999200206E-4</v>
      </c>
      <c r="O64" s="21"/>
      <c r="P64" s="21"/>
      <c r="Q64" s="21"/>
      <c r="R64" s="21"/>
      <c r="S64" s="21"/>
      <c r="T64" s="21"/>
      <c r="U64" s="21"/>
      <c r="V64" s="21"/>
      <c r="W64" s="21"/>
    </row>
    <row r="65">
      <c r="B65" s="33">
        <v>100.0</v>
      </c>
      <c r="C65" s="34">
        <v>2.946E-5</v>
      </c>
      <c r="D65" s="34">
        <v>2.128003759E-6</v>
      </c>
      <c r="E65" s="35">
        <v>8.1093E-4</v>
      </c>
      <c r="F65" s="35">
        <v>7.1366974855E-5</v>
      </c>
      <c r="G65" s="34">
        <v>5.622E-5</v>
      </c>
      <c r="H65" s="34">
        <v>4.070823013E-6</v>
      </c>
      <c r="I65" s="35">
        <v>0.00249112</v>
      </c>
      <c r="J65" s="35">
        <v>1.37703615058E-4</v>
      </c>
      <c r="K65" s="34">
        <v>9.269E-5</v>
      </c>
      <c r="L65" s="34">
        <v>5.324838026E-6</v>
      </c>
      <c r="M65" s="35">
        <v>0.00558571</v>
      </c>
      <c r="N65" s="35">
        <v>2.22473697097E-4</v>
      </c>
      <c r="O65" s="21"/>
      <c r="P65" s="21"/>
      <c r="Q65" s="21"/>
      <c r="R65" s="21"/>
      <c r="S65" s="21"/>
      <c r="T65" s="21"/>
      <c r="U65" s="21"/>
      <c r="V65" s="21"/>
      <c r="W65" s="21"/>
    </row>
    <row r="66">
      <c r="B66" s="33">
        <v>1000.0</v>
      </c>
      <c r="C66" s="34">
        <v>2.9853E-5</v>
      </c>
      <c r="D66" s="34">
        <v>3.168499803E-6</v>
      </c>
      <c r="E66" s="35">
        <v>8.10286E-4</v>
      </c>
      <c r="F66" s="35">
        <v>7.2385884011E-5</v>
      </c>
      <c r="G66" s="34">
        <v>5.6394E-5</v>
      </c>
      <c r="H66" s="34">
        <v>4.802995315E-6</v>
      </c>
      <c r="I66" s="35">
        <v>0.002493157</v>
      </c>
      <c r="J66" s="35">
        <v>1.38260024414E-4</v>
      </c>
      <c r="K66" s="34">
        <v>9.305E-5</v>
      </c>
      <c r="L66" s="34">
        <v>5.755649399E-6</v>
      </c>
      <c r="M66" s="35">
        <v>0.005588495</v>
      </c>
      <c r="N66" s="35">
        <v>2.27137332852E-4</v>
      </c>
      <c r="O66" s="21"/>
      <c r="P66" s="21"/>
      <c r="Q66" s="21"/>
      <c r="R66" s="21"/>
      <c r="S66" s="21"/>
      <c r="T66" s="21"/>
      <c r="U66" s="21"/>
      <c r="V66" s="21"/>
      <c r="W66" s="21"/>
    </row>
    <row r="67">
      <c r="B67" s="33">
        <v>10000.0</v>
      </c>
      <c r="C67" s="34">
        <v>2.97735E-5</v>
      </c>
      <c r="D67" s="34">
        <v>3.187694739E-6</v>
      </c>
      <c r="E67" s="35">
        <v>8.10924E-4</v>
      </c>
      <c r="F67" s="35">
        <v>7.3235692282E-5</v>
      </c>
      <c r="G67" s="34">
        <v>5.63401E-5</v>
      </c>
      <c r="H67" s="34">
        <v>4.457244888E-6</v>
      </c>
      <c r="I67" s="35">
        <v>0.002493379</v>
      </c>
      <c r="J67" s="35">
        <v>1.41316001072E-4</v>
      </c>
      <c r="K67" s="34">
        <v>9.30534E-5</v>
      </c>
      <c r="L67" s="34">
        <v>5.736475263E-6</v>
      </c>
      <c r="M67" s="35">
        <v>0.0055884448</v>
      </c>
      <c r="N67" s="35">
        <v>2.28551097466E-4</v>
      </c>
      <c r="O67" s="21"/>
      <c r="P67" s="21"/>
      <c r="Q67" s="21"/>
      <c r="R67" s="21"/>
      <c r="S67" s="21"/>
      <c r="T67" s="21"/>
      <c r="U67" s="21"/>
      <c r="V67" s="21"/>
      <c r="W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>
      <c r="A69" s="22" t="s">
        <v>27</v>
      </c>
      <c r="B69" s="23" t="s">
        <v>5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1"/>
      <c r="P69" s="21"/>
      <c r="Q69" s="21"/>
      <c r="R69" s="21"/>
      <c r="S69" s="21"/>
      <c r="T69" s="21"/>
      <c r="U69" s="21"/>
      <c r="V69" s="21"/>
      <c r="W69" s="21"/>
    </row>
    <row r="70">
      <c r="B70" s="26"/>
      <c r="C70" s="23">
        <v>2048.0</v>
      </c>
      <c r="D70" s="24"/>
      <c r="E70" s="24"/>
      <c r="F70" s="25"/>
      <c r="G70" s="27">
        <v>3072.0</v>
      </c>
      <c r="H70" s="24"/>
      <c r="I70" s="24"/>
      <c r="J70" s="25"/>
      <c r="K70" s="23">
        <v>4096.0</v>
      </c>
      <c r="L70" s="24"/>
      <c r="M70" s="24"/>
      <c r="N70" s="25"/>
      <c r="O70" s="21"/>
      <c r="P70" s="21"/>
      <c r="Q70" s="21"/>
      <c r="R70" s="21"/>
      <c r="S70" s="21"/>
      <c r="T70" s="21"/>
      <c r="U70" s="21"/>
      <c r="V70" s="21"/>
      <c r="W70" s="21"/>
    </row>
    <row r="71">
      <c r="B71" s="28" t="s">
        <v>23</v>
      </c>
      <c r="C71" s="29" t="s">
        <v>24</v>
      </c>
      <c r="D71" s="25"/>
      <c r="E71" s="30" t="s">
        <v>25</v>
      </c>
      <c r="F71" s="25"/>
      <c r="G71" s="29" t="s">
        <v>24</v>
      </c>
      <c r="H71" s="25"/>
      <c r="I71" s="30" t="s">
        <v>25</v>
      </c>
      <c r="J71" s="25"/>
      <c r="K71" s="29" t="s">
        <v>24</v>
      </c>
      <c r="L71" s="25"/>
      <c r="M71" s="30" t="s">
        <v>25</v>
      </c>
      <c r="N71" s="25"/>
      <c r="O71" s="21"/>
      <c r="P71" s="21"/>
      <c r="Q71" s="21"/>
      <c r="R71" s="21"/>
      <c r="S71" s="21"/>
      <c r="T71" s="21"/>
      <c r="U71" s="21"/>
      <c r="V71" s="21"/>
      <c r="W71" s="21"/>
    </row>
    <row r="72">
      <c r="B72" s="26"/>
      <c r="C72" s="31" t="s">
        <v>3</v>
      </c>
      <c r="D72" s="31" t="s">
        <v>26</v>
      </c>
      <c r="E72" s="32" t="s">
        <v>3</v>
      </c>
      <c r="F72" s="32" t="s">
        <v>26</v>
      </c>
      <c r="G72" s="31" t="s">
        <v>3</v>
      </c>
      <c r="H72" s="31" t="s">
        <v>26</v>
      </c>
      <c r="I72" s="32" t="s">
        <v>3</v>
      </c>
      <c r="J72" s="32" t="s">
        <v>26</v>
      </c>
      <c r="K72" s="31" t="s">
        <v>3</v>
      </c>
      <c r="L72" s="31" t="s">
        <v>26</v>
      </c>
      <c r="M72" s="32" t="s">
        <v>3</v>
      </c>
      <c r="N72" s="32" t="s">
        <v>26</v>
      </c>
      <c r="O72" s="21"/>
      <c r="P72" s="21"/>
      <c r="Q72" s="21"/>
      <c r="R72" s="21"/>
      <c r="S72" s="21"/>
      <c r="T72" s="21"/>
      <c r="U72" s="21"/>
      <c r="V72" s="21"/>
      <c r="W72" s="21"/>
    </row>
    <row r="73">
      <c r="B73" s="38">
        <v>10.0</v>
      </c>
      <c r="C73" s="34">
        <v>3.46E-5</v>
      </c>
      <c r="D73" s="34">
        <v>1.4506550245E-5</v>
      </c>
      <c r="E73" s="35">
        <v>8.357E-4</v>
      </c>
      <c r="F73" s="35">
        <v>1.98954291233E-4</v>
      </c>
      <c r="G73" s="34">
        <v>6.09E-5</v>
      </c>
      <c r="H73" s="34">
        <v>1.5089400253E-5</v>
      </c>
      <c r="I73" s="35">
        <v>0.0024813</v>
      </c>
      <c r="J73" s="35">
        <v>3.03097690522E-4</v>
      </c>
      <c r="K73" s="34">
        <v>1.022E-4</v>
      </c>
      <c r="L73" s="34">
        <v>2.7169100096E-5</v>
      </c>
      <c r="M73" s="35">
        <v>0.0056812</v>
      </c>
      <c r="N73" s="35">
        <v>4.08596084171E-4</v>
      </c>
      <c r="O73" s="21"/>
      <c r="P73" s="21"/>
      <c r="Q73" s="21"/>
      <c r="R73" s="21"/>
      <c r="S73" s="21"/>
      <c r="T73" s="21"/>
      <c r="U73" s="21"/>
      <c r="V73" s="21"/>
      <c r="W73" s="21"/>
    </row>
    <row r="74">
      <c r="B74" s="38">
        <v>100.0</v>
      </c>
      <c r="C74" s="34">
        <v>3.016E-5</v>
      </c>
      <c r="D74" s="34">
        <v>3.820261771E-6</v>
      </c>
      <c r="E74" s="35">
        <v>7.8303E-4</v>
      </c>
      <c r="F74" s="35">
        <v>7.0576264424E-5</v>
      </c>
      <c r="G74" s="34">
        <v>5.651E-5</v>
      </c>
      <c r="H74" s="34">
        <v>4.836310577E-6</v>
      </c>
      <c r="I74" s="35">
        <v>0.00241479</v>
      </c>
      <c r="J74" s="35">
        <v>1.38734587973E-4</v>
      </c>
      <c r="K74" s="34">
        <v>9.308E-5</v>
      </c>
      <c r="L74" s="34">
        <v>5.935789754E-6</v>
      </c>
      <c r="M74" s="35">
        <v>0.00558388</v>
      </c>
      <c r="N74" s="35">
        <v>2.29813284211E-4</v>
      </c>
      <c r="O74" s="21"/>
      <c r="P74" s="21"/>
      <c r="Q74" s="21"/>
      <c r="R74" s="21"/>
      <c r="S74" s="21"/>
      <c r="T74" s="21"/>
      <c r="U74" s="21"/>
      <c r="V74" s="21"/>
      <c r="W74" s="21"/>
    </row>
    <row r="75">
      <c r="B75" s="38">
        <v>1000.0</v>
      </c>
      <c r="C75" s="34">
        <v>2.9834E-5</v>
      </c>
      <c r="D75" s="34">
        <v>3.583635584E-6</v>
      </c>
      <c r="E75" s="35">
        <v>7.85129E-4</v>
      </c>
      <c r="F75" s="35">
        <v>7.3706772816E-5</v>
      </c>
      <c r="G75" s="34">
        <v>5.6101E-5</v>
      </c>
      <c r="H75" s="34">
        <v>3.972001888E-6</v>
      </c>
      <c r="I75" s="35">
        <v>0.002417159</v>
      </c>
      <c r="J75" s="35">
        <v>1.39846972506E-4</v>
      </c>
      <c r="K75" s="34">
        <v>9.3507E-5</v>
      </c>
      <c r="L75" s="34">
        <v>6.006325915E-6</v>
      </c>
      <c r="M75" s="35">
        <v>0.005588678</v>
      </c>
      <c r="N75" s="35">
        <v>2.2852261664E-4</v>
      </c>
      <c r="O75" s="21"/>
      <c r="P75" s="21"/>
      <c r="Q75" s="21"/>
      <c r="R75" s="21"/>
      <c r="S75" s="21"/>
      <c r="T75" s="21"/>
      <c r="U75" s="21"/>
      <c r="V75" s="21"/>
      <c r="W75" s="21"/>
    </row>
    <row r="76">
      <c r="B76" s="38">
        <v>10000.0</v>
      </c>
      <c r="C76" s="34">
        <v>2.98989E-5</v>
      </c>
      <c r="D76" s="34">
        <v>3.618353049E-6</v>
      </c>
      <c r="E76" s="35">
        <v>7.862767E-4</v>
      </c>
      <c r="F76" s="35">
        <v>7.7860067667E-5</v>
      </c>
      <c r="G76" s="34">
        <v>5.64708E-5</v>
      </c>
      <c r="H76" s="34">
        <v>4.464632948E-6</v>
      </c>
      <c r="I76" s="35">
        <v>0.0024177455</v>
      </c>
      <c r="J76" s="35">
        <v>1.40267667442E-4</v>
      </c>
      <c r="K76" s="34">
        <v>9.32466E-5</v>
      </c>
      <c r="L76" s="34">
        <v>5.987085137E-6</v>
      </c>
      <c r="M76" s="35">
        <v>0.0055883148</v>
      </c>
      <c r="N76" s="35">
        <v>2.38977774073E-4</v>
      </c>
      <c r="O76" s="21"/>
      <c r="P76" s="21"/>
      <c r="Q76" s="21"/>
      <c r="R76" s="21"/>
      <c r="S76" s="21"/>
      <c r="T76" s="21"/>
      <c r="U76" s="21"/>
      <c r="V76" s="21"/>
      <c r="W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>
      <c r="A78" s="22" t="s">
        <v>28</v>
      </c>
      <c r="B78" s="23" t="s">
        <v>5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/>
      <c r="O78" s="21"/>
      <c r="P78" s="21"/>
      <c r="Q78" s="21"/>
      <c r="R78" s="21"/>
      <c r="S78" s="21"/>
      <c r="T78" s="21"/>
      <c r="U78" s="21"/>
      <c r="V78" s="21"/>
      <c r="W78" s="21"/>
    </row>
    <row r="79">
      <c r="B79" s="26"/>
      <c r="C79" s="23">
        <v>2048.0</v>
      </c>
      <c r="D79" s="24"/>
      <c r="E79" s="24"/>
      <c r="F79" s="25"/>
      <c r="G79" s="27">
        <v>3072.0</v>
      </c>
      <c r="H79" s="24"/>
      <c r="I79" s="24"/>
      <c r="J79" s="25"/>
      <c r="K79" s="23">
        <v>4096.0</v>
      </c>
      <c r="L79" s="24"/>
      <c r="M79" s="24"/>
      <c r="N79" s="25"/>
      <c r="O79" s="21"/>
      <c r="P79" s="21"/>
      <c r="Q79" s="21"/>
      <c r="R79" s="21"/>
      <c r="S79" s="21"/>
      <c r="T79" s="21"/>
      <c r="U79" s="21"/>
      <c r="V79" s="21"/>
      <c r="W79" s="21"/>
    </row>
    <row r="80">
      <c r="B80" s="28" t="s">
        <v>23</v>
      </c>
      <c r="C80" s="29" t="s">
        <v>24</v>
      </c>
      <c r="D80" s="25"/>
      <c r="E80" s="30" t="s">
        <v>25</v>
      </c>
      <c r="F80" s="25"/>
      <c r="G80" s="29" t="s">
        <v>24</v>
      </c>
      <c r="H80" s="25"/>
      <c r="I80" s="30" t="s">
        <v>25</v>
      </c>
      <c r="J80" s="25"/>
      <c r="K80" s="29" t="s">
        <v>24</v>
      </c>
      <c r="L80" s="25"/>
      <c r="M80" s="30" t="s">
        <v>25</v>
      </c>
      <c r="N80" s="25"/>
      <c r="O80" s="21"/>
      <c r="P80" s="21"/>
      <c r="Q80" s="21"/>
      <c r="R80" s="21"/>
      <c r="S80" s="21"/>
      <c r="T80" s="21"/>
      <c r="U80" s="21"/>
      <c r="V80" s="21"/>
      <c r="W80" s="21"/>
    </row>
    <row r="81">
      <c r="B81" s="26"/>
      <c r="C81" s="31" t="s">
        <v>3</v>
      </c>
      <c r="D81" s="31" t="s">
        <v>26</v>
      </c>
      <c r="E81" s="32" t="s">
        <v>3</v>
      </c>
      <c r="F81" s="32" t="s">
        <v>26</v>
      </c>
      <c r="G81" s="31" t="s">
        <v>3</v>
      </c>
      <c r="H81" s="31" t="s">
        <v>26</v>
      </c>
      <c r="I81" s="32" t="s">
        <v>3</v>
      </c>
      <c r="J81" s="32" t="s">
        <v>26</v>
      </c>
      <c r="K81" s="31" t="s">
        <v>3</v>
      </c>
      <c r="L81" s="31" t="s">
        <v>26</v>
      </c>
      <c r="M81" s="32" t="s">
        <v>3</v>
      </c>
      <c r="N81" s="32" t="s">
        <v>26</v>
      </c>
      <c r="O81" s="21"/>
      <c r="P81" s="21"/>
      <c r="Q81" s="21"/>
      <c r="R81" s="21"/>
      <c r="S81" s="21"/>
      <c r="T81" s="21"/>
      <c r="U81" s="21"/>
      <c r="V81" s="21"/>
      <c r="W81" s="21"/>
    </row>
    <row r="82">
      <c r="B82" s="33">
        <v>10.0</v>
      </c>
      <c r="C82" s="34">
        <v>3.47E-5</v>
      </c>
      <c r="D82" s="34">
        <v>1.3153326575E-5</v>
      </c>
      <c r="E82" s="35">
        <v>8.292E-4</v>
      </c>
      <c r="F82" s="35">
        <v>1.79933209831E-4</v>
      </c>
      <c r="G82" s="34">
        <v>6.22E-5</v>
      </c>
      <c r="H82" s="34">
        <v>1.9645864705E-5</v>
      </c>
      <c r="I82" s="35">
        <v>0.0025657</v>
      </c>
      <c r="J82" s="35">
        <v>3.02925749978E-4</v>
      </c>
      <c r="K82" s="34">
        <v>9.91E-5</v>
      </c>
      <c r="L82" s="34">
        <v>1.6495150803E-5</v>
      </c>
      <c r="M82" s="35">
        <v>0.0056858</v>
      </c>
      <c r="N82" s="35">
        <v>4.57029276962E-4</v>
      </c>
      <c r="O82" s="21"/>
      <c r="P82" s="21"/>
      <c r="Q82" s="21"/>
      <c r="R82" s="21"/>
      <c r="S82" s="21"/>
      <c r="T82" s="21"/>
      <c r="U82" s="21"/>
      <c r="V82" s="21"/>
      <c r="W82" s="21"/>
    </row>
    <row r="83">
      <c r="B83" s="33">
        <v>100.0</v>
      </c>
      <c r="C83" s="34">
        <v>3.005E-5</v>
      </c>
      <c r="D83" s="34">
        <v>4.825712383E-6</v>
      </c>
      <c r="E83" s="35">
        <v>7.8108E-4</v>
      </c>
      <c r="F83" s="35">
        <v>7.206090202E-5</v>
      </c>
      <c r="G83" s="34">
        <v>5.641E-5</v>
      </c>
      <c r="H83" s="34">
        <v>5.083492894E-6</v>
      </c>
      <c r="I83" s="35">
        <v>0.00249103</v>
      </c>
      <c r="J83" s="35">
        <v>1.32518863186E-4</v>
      </c>
      <c r="K83" s="34">
        <v>9.38E-5</v>
      </c>
      <c r="L83" s="34">
        <v>6.201612693E-6</v>
      </c>
      <c r="M83" s="35">
        <v>0.00558293</v>
      </c>
      <c r="N83" s="35">
        <v>2.23605870003E-4</v>
      </c>
      <c r="O83" s="21"/>
      <c r="P83" s="21"/>
      <c r="Q83" s="21"/>
      <c r="R83" s="21"/>
      <c r="S83" s="21"/>
      <c r="T83" s="21"/>
      <c r="U83" s="21"/>
      <c r="V83" s="21"/>
      <c r="W83" s="21"/>
    </row>
    <row r="84">
      <c r="B84" s="33">
        <v>1000.0</v>
      </c>
      <c r="C84" s="34">
        <v>2.9722E-5</v>
      </c>
      <c r="D84" s="34">
        <v>3.1522557E-6</v>
      </c>
      <c r="E84" s="35">
        <v>7.82206E-4</v>
      </c>
      <c r="F84" s="35">
        <v>7.3254594149E-5</v>
      </c>
      <c r="G84" s="34">
        <v>5.6582E-5</v>
      </c>
      <c r="H84" s="34">
        <v>4.312919661E-6</v>
      </c>
      <c r="I84" s="35">
        <v>0.002492564</v>
      </c>
      <c r="J84" s="35">
        <v>1.4140231223E-4</v>
      </c>
      <c r="K84" s="34">
        <v>9.3342E-5</v>
      </c>
      <c r="L84" s="34">
        <v>8.361640748E-6</v>
      </c>
      <c r="M84" s="35">
        <v>0.005594354</v>
      </c>
      <c r="N84" s="35">
        <v>2.78580822535E-4</v>
      </c>
      <c r="O84" s="21"/>
      <c r="P84" s="21"/>
      <c r="Q84" s="21"/>
      <c r="R84" s="21"/>
      <c r="S84" s="21"/>
      <c r="T84" s="21"/>
      <c r="U84" s="21"/>
      <c r="V84" s="21"/>
      <c r="W84" s="21"/>
    </row>
    <row r="85">
      <c r="B85" s="33">
        <v>10000.0</v>
      </c>
      <c r="C85" s="34">
        <v>2.96842E-5</v>
      </c>
      <c r="D85" s="34">
        <v>3.095524246E-6</v>
      </c>
      <c r="E85" s="35">
        <v>7.837223E-4</v>
      </c>
      <c r="F85" s="35">
        <v>7.7430495173E-5</v>
      </c>
      <c r="G85" s="34">
        <v>5.64909E-5</v>
      </c>
      <c r="H85" s="34">
        <v>4.457658263E-6</v>
      </c>
      <c r="I85" s="35">
        <v>0.0024939255</v>
      </c>
      <c r="J85" s="35">
        <v>1.40969491557E-4</v>
      </c>
      <c r="K85" s="34">
        <v>9.29699E-5</v>
      </c>
      <c r="L85" s="34">
        <v>5.676389168E-6</v>
      </c>
      <c r="M85" s="35">
        <v>0.0055849003</v>
      </c>
      <c r="N85" s="35">
        <v>2.29484100887E-4</v>
      </c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22" t="s">
        <v>29</v>
      </c>
      <c r="B87" s="23" t="s">
        <v>5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5"/>
      <c r="O87" s="21"/>
      <c r="P87" s="21"/>
      <c r="Q87" s="21"/>
      <c r="R87" s="21"/>
      <c r="S87" s="21"/>
      <c r="T87" s="21"/>
      <c r="U87" s="21"/>
      <c r="V87" s="21"/>
      <c r="W87" s="21"/>
    </row>
    <row r="88">
      <c r="B88" s="26"/>
      <c r="C88" s="23">
        <v>2048.0</v>
      </c>
      <c r="D88" s="24"/>
      <c r="E88" s="24"/>
      <c r="F88" s="25"/>
      <c r="G88" s="27">
        <v>3072.0</v>
      </c>
      <c r="H88" s="24"/>
      <c r="I88" s="24"/>
      <c r="J88" s="25"/>
      <c r="K88" s="23">
        <v>4096.0</v>
      </c>
      <c r="L88" s="24"/>
      <c r="M88" s="24"/>
      <c r="N88" s="25"/>
      <c r="O88" s="21"/>
      <c r="P88" s="21"/>
      <c r="Q88" s="21"/>
      <c r="R88" s="21"/>
      <c r="S88" s="21"/>
      <c r="T88" s="21"/>
      <c r="U88" s="21"/>
      <c r="V88" s="21"/>
      <c r="W88" s="21"/>
    </row>
    <row r="89">
      <c r="B89" s="28" t="s">
        <v>23</v>
      </c>
      <c r="C89" s="29" t="s">
        <v>24</v>
      </c>
      <c r="D89" s="25"/>
      <c r="E89" s="30" t="s">
        <v>25</v>
      </c>
      <c r="F89" s="25"/>
      <c r="G89" s="29" t="s">
        <v>24</v>
      </c>
      <c r="H89" s="25"/>
      <c r="I89" s="30" t="s">
        <v>25</v>
      </c>
      <c r="J89" s="25"/>
      <c r="K89" s="29" t="s">
        <v>24</v>
      </c>
      <c r="L89" s="25"/>
      <c r="M89" s="30" t="s">
        <v>25</v>
      </c>
      <c r="N89" s="25"/>
      <c r="O89" s="21"/>
      <c r="P89" s="21"/>
      <c r="Q89" s="21"/>
      <c r="R89" s="21"/>
      <c r="S89" s="21"/>
      <c r="T89" s="21"/>
      <c r="U89" s="21"/>
      <c r="V89" s="21"/>
      <c r="W89" s="21"/>
    </row>
    <row r="90">
      <c r="B90" s="26"/>
      <c r="C90" s="31" t="s">
        <v>3</v>
      </c>
      <c r="D90" s="31" t="s">
        <v>26</v>
      </c>
      <c r="E90" s="32" t="s">
        <v>3</v>
      </c>
      <c r="F90" s="32" t="s">
        <v>26</v>
      </c>
      <c r="G90" s="31" t="s">
        <v>3</v>
      </c>
      <c r="H90" s="31" t="s">
        <v>26</v>
      </c>
      <c r="I90" s="32" t="s">
        <v>3</v>
      </c>
      <c r="J90" s="32" t="s">
        <v>26</v>
      </c>
      <c r="K90" s="31" t="s">
        <v>3</v>
      </c>
      <c r="L90" s="31" t="s">
        <v>26</v>
      </c>
      <c r="M90" s="32" t="s">
        <v>3</v>
      </c>
      <c r="N90" s="32" t="s">
        <v>26</v>
      </c>
      <c r="O90" s="21"/>
      <c r="P90" s="21"/>
      <c r="Q90" s="21"/>
      <c r="R90" s="21"/>
      <c r="S90" s="21"/>
      <c r="T90" s="21"/>
      <c r="U90" s="21"/>
      <c r="V90" s="21"/>
      <c r="W90" s="21"/>
    </row>
    <row r="91">
      <c r="B91" s="33">
        <v>10.0</v>
      </c>
      <c r="C91" s="34">
        <v>3.89E-5</v>
      </c>
      <c r="D91" s="34">
        <v>1.5339165557E-5</v>
      </c>
      <c r="E91" s="35">
        <v>8.558E-4</v>
      </c>
      <c r="F91" s="35">
        <v>1.72747677264E-4</v>
      </c>
      <c r="G91" s="34">
        <v>6.19E-5</v>
      </c>
      <c r="H91" s="34">
        <v>1.545606677E-5</v>
      </c>
      <c r="I91" s="35">
        <v>0.0025005</v>
      </c>
      <c r="J91" s="35">
        <v>2.95379163111E-4</v>
      </c>
      <c r="K91" s="34">
        <v>1.003E-4</v>
      </c>
      <c r="L91" s="34">
        <v>1.6444147895E-5</v>
      </c>
      <c r="M91" s="35">
        <v>0.0055943</v>
      </c>
      <c r="N91" s="35">
        <v>4.41209258742E-4</v>
      </c>
      <c r="O91" s="21"/>
      <c r="P91" s="21"/>
      <c r="Q91" s="21"/>
      <c r="R91" s="21"/>
      <c r="S91" s="21"/>
      <c r="T91" s="21"/>
      <c r="U91" s="21"/>
      <c r="V91" s="21"/>
      <c r="W91" s="21"/>
    </row>
    <row r="92">
      <c r="B92" s="33">
        <v>100.0</v>
      </c>
      <c r="C92" s="34">
        <v>2.974E-5</v>
      </c>
      <c r="D92" s="34">
        <v>2.971935396E-6</v>
      </c>
      <c r="E92" s="35">
        <v>8.1259E-4</v>
      </c>
      <c r="F92" s="35">
        <v>7.4503972377E-5</v>
      </c>
      <c r="G92" s="34">
        <v>5.71E-5</v>
      </c>
      <c r="H92" s="34">
        <v>5.11370707E-6</v>
      </c>
      <c r="I92" s="35">
        <v>0.00242539</v>
      </c>
      <c r="J92" s="35">
        <v>1.42187193165E-4</v>
      </c>
      <c r="K92" s="34">
        <v>9.273E-5</v>
      </c>
      <c r="L92" s="34">
        <v>4.516314869E-6</v>
      </c>
      <c r="M92" s="35">
        <v>0.00550277</v>
      </c>
      <c r="N92" s="35">
        <v>2.2309826781E-4</v>
      </c>
      <c r="O92" s="21"/>
      <c r="P92" s="21"/>
      <c r="Q92" s="21"/>
      <c r="R92" s="21"/>
      <c r="S92" s="21"/>
      <c r="T92" s="21"/>
      <c r="U92" s="21"/>
      <c r="V92" s="21"/>
      <c r="W92" s="21"/>
    </row>
    <row r="93">
      <c r="B93" s="33">
        <v>1000.0</v>
      </c>
      <c r="C93" s="34">
        <v>3.0382E-5</v>
      </c>
      <c r="D93" s="34">
        <v>6.355790745E-6</v>
      </c>
      <c r="E93" s="35">
        <v>8.21882E-4</v>
      </c>
      <c r="F93" s="35">
        <v>9.8306521025E-5</v>
      </c>
      <c r="G93" s="34">
        <v>5.6937E-5</v>
      </c>
      <c r="H93" s="34">
        <v>5.058362482E-6</v>
      </c>
      <c r="I93" s="35">
        <v>0.00242462</v>
      </c>
      <c r="J93" s="35">
        <v>1.41752148485E-4</v>
      </c>
      <c r="K93" s="34">
        <v>9.3319E-5</v>
      </c>
      <c r="L93" s="34">
        <v>6.200261204E-6</v>
      </c>
      <c r="M93" s="35">
        <v>0.005496631</v>
      </c>
      <c r="N93" s="35">
        <v>2.28780608529E-4</v>
      </c>
      <c r="O93" s="21"/>
      <c r="P93" s="21"/>
      <c r="Q93" s="21"/>
      <c r="R93" s="21"/>
      <c r="S93" s="21"/>
      <c r="T93" s="21"/>
      <c r="U93" s="21"/>
      <c r="V93" s="21"/>
      <c r="W93" s="21"/>
    </row>
    <row r="94">
      <c r="B94" s="33">
        <v>10000.0</v>
      </c>
      <c r="C94" s="34">
        <v>2.9674E-5</v>
      </c>
      <c r="D94" s="34">
        <v>3.175550976E-6</v>
      </c>
      <c r="E94" s="35">
        <v>8.105752E-4</v>
      </c>
      <c r="F94" s="35">
        <v>7.3523283013E-5</v>
      </c>
      <c r="G94" s="34">
        <v>5.65731E-5</v>
      </c>
      <c r="H94" s="34">
        <v>4.689227697E-6</v>
      </c>
      <c r="I94" s="35">
        <v>0.0024197795</v>
      </c>
      <c r="J94" s="35">
        <v>1.45921645001E-4</v>
      </c>
      <c r="K94" s="34">
        <v>9.33494E-5</v>
      </c>
      <c r="L94" s="34">
        <v>6.302088514E-6</v>
      </c>
      <c r="M94" s="35">
        <v>0.0054954302</v>
      </c>
      <c r="N94" s="35">
        <v>2.28649354095E-4</v>
      </c>
      <c r="O94" s="21"/>
      <c r="P94" s="21"/>
      <c r="Q94" s="21"/>
      <c r="R94" s="21"/>
      <c r="S94" s="21"/>
      <c r="T94" s="21"/>
      <c r="U94" s="21"/>
      <c r="V94" s="21"/>
      <c r="W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>
      <c r="A96" s="22" t="s">
        <v>30</v>
      </c>
      <c r="B96" s="23" t="s">
        <v>5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5"/>
      <c r="O96" s="21"/>
      <c r="P96" s="21"/>
      <c r="Q96" s="21"/>
      <c r="R96" s="21"/>
      <c r="S96" s="21"/>
      <c r="T96" s="21"/>
      <c r="U96" s="21"/>
      <c r="V96" s="21"/>
      <c r="W96" s="21"/>
    </row>
    <row r="97">
      <c r="B97" s="26"/>
      <c r="C97" s="23">
        <v>2048.0</v>
      </c>
      <c r="D97" s="24"/>
      <c r="E97" s="24"/>
      <c r="F97" s="25"/>
      <c r="G97" s="27">
        <v>3072.0</v>
      </c>
      <c r="H97" s="24"/>
      <c r="I97" s="24"/>
      <c r="J97" s="25"/>
      <c r="K97" s="23">
        <v>4096.0</v>
      </c>
      <c r="L97" s="24"/>
      <c r="M97" s="24"/>
      <c r="N97" s="25"/>
      <c r="O97" s="21"/>
      <c r="P97" s="21"/>
      <c r="Q97" s="21"/>
      <c r="R97" s="21"/>
      <c r="S97" s="21"/>
      <c r="T97" s="21"/>
      <c r="U97" s="21"/>
      <c r="V97" s="21"/>
      <c r="W97" s="21"/>
    </row>
    <row r="98">
      <c r="B98" s="28" t="s">
        <v>23</v>
      </c>
      <c r="C98" s="29" t="s">
        <v>24</v>
      </c>
      <c r="D98" s="25"/>
      <c r="E98" s="30" t="s">
        <v>25</v>
      </c>
      <c r="F98" s="25"/>
      <c r="G98" s="29" t="s">
        <v>24</v>
      </c>
      <c r="H98" s="25"/>
      <c r="I98" s="30" t="s">
        <v>25</v>
      </c>
      <c r="J98" s="25"/>
      <c r="K98" s="29" t="s">
        <v>24</v>
      </c>
      <c r="L98" s="25"/>
      <c r="M98" s="30" t="s">
        <v>25</v>
      </c>
      <c r="N98" s="25"/>
      <c r="O98" s="21"/>
      <c r="P98" s="21"/>
      <c r="Q98" s="21"/>
      <c r="R98" s="21"/>
      <c r="S98" s="21"/>
      <c r="T98" s="21"/>
      <c r="U98" s="21"/>
      <c r="V98" s="21"/>
      <c r="W98" s="21"/>
    </row>
    <row r="99">
      <c r="B99" s="26"/>
      <c r="C99" s="31" t="s">
        <v>3</v>
      </c>
      <c r="D99" s="31" t="s">
        <v>26</v>
      </c>
      <c r="E99" s="32" t="s">
        <v>3</v>
      </c>
      <c r="F99" s="32" t="s">
        <v>26</v>
      </c>
      <c r="G99" s="31" t="s">
        <v>3</v>
      </c>
      <c r="H99" s="31" t="s">
        <v>26</v>
      </c>
      <c r="I99" s="32" t="s">
        <v>3</v>
      </c>
      <c r="J99" s="32" t="s">
        <v>26</v>
      </c>
      <c r="K99" s="31" t="s">
        <v>3</v>
      </c>
      <c r="L99" s="31" t="s">
        <v>26</v>
      </c>
      <c r="M99" s="32" t="s">
        <v>3</v>
      </c>
      <c r="N99" s="32" t="s">
        <v>26</v>
      </c>
      <c r="O99" s="21"/>
      <c r="P99" s="21"/>
      <c r="Q99" s="21"/>
      <c r="R99" s="21"/>
      <c r="S99" s="21"/>
      <c r="T99" s="21"/>
      <c r="U99" s="21"/>
      <c r="V99" s="21"/>
      <c r="W99" s="21"/>
    </row>
    <row r="100">
      <c r="B100" s="33">
        <v>10.0</v>
      </c>
      <c r="C100" s="34">
        <v>3.43E-5</v>
      </c>
      <c r="D100" s="34">
        <v>1.3631214179E-5</v>
      </c>
      <c r="E100" s="35">
        <v>8.338E-4</v>
      </c>
      <c r="F100" s="35">
        <v>1.78498627446E-4</v>
      </c>
      <c r="G100" s="34">
        <v>7.21E-5</v>
      </c>
      <c r="H100" s="34">
        <v>3.7417776524E-5</v>
      </c>
      <c r="I100" s="35">
        <v>0.0027138</v>
      </c>
      <c r="J100" s="35">
        <v>8.97136422179E-4</v>
      </c>
      <c r="K100" s="34">
        <v>1.016E-4</v>
      </c>
      <c r="L100" s="34">
        <v>1.8028865744E-5</v>
      </c>
      <c r="M100" s="35">
        <v>0.0056751</v>
      </c>
      <c r="N100" s="35">
        <v>4.5056152743E-4</v>
      </c>
      <c r="O100" s="21"/>
      <c r="P100" s="21"/>
      <c r="Q100" s="21"/>
      <c r="R100" s="21"/>
      <c r="S100" s="21"/>
      <c r="T100" s="21"/>
      <c r="U100" s="21"/>
      <c r="V100" s="21"/>
      <c r="W100" s="21"/>
    </row>
    <row r="101">
      <c r="B101" s="33">
        <v>100.0</v>
      </c>
      <c r="C101" s="34">
        <v>3.008E-5</v>
      </c>
      <c r="D101" s="34">
        <v>3.654257791E-6</v>
      </c>
      <c r="E101" s="35">
        <v>7.8301E-4</v>
      </c>
      <c r="F101" s="35">
        <v>7.471566034E-5</v>
      </c>
      <c r="G101" s="34">
        <v>5.715E-5</v>
      </c>
      <c r="H101" s="34">
        <v>5.766064516E-6</v>
      </c>
      <c r="I101" s="35">
        <v>0.00241736</v>
      </c>
      <c r="J101" s="35">
        <v>1.41487633382E-4</v>
      </c>
      <c r="K101" s="34">
        <v>9.291E-5</v>
      </c>
      <c r="L101" s="34">
        <v>5.892529168E-6</v>
      </c>
      <c r="M101" s="35">
        <v>0.00557782</v>
      </c>
      <c r="N101" s="35">
        <v>2.27304438144E-4</v>
      </c>
      <c r="O101" s="21"/>
      <c r="P101" s="21"/>
      <c r="Q101" s="21"/>
      <c r="R101" s="21"/>
      <c r="S101" s="21"/>
      <c r="T101" s="21"/>
      <c r="U101" s="21"/>
      <c r="V101" s="21"/>
      <c r="W101" s="21"/>
    </row>
    <row r="102">
      <c r="B102" s="33">
        <v>1000.0</v>
      </c>
      <c r="C102" s="34">
        <v>2.9887E-5</v>
      </c>
      <c r="D102" s="34">
        <v>3.310019788E-6</v>
      </c>
      <c r="E102" s="35">
        <v>7.84897E-4</v>
      </c>
      <c r="F102" s="35">
        <v>7.4039802748E-5</v>
      </c>
      <c r="G102" s="34">
        <v>5.6416E-5</v>
      </c>
      <c r="H102" s="34">
        <v>4.399198109E-6</v>
      </c>
      <c r="I102" s="35">
        <v>0.002417571</v>
      </c>
      <c r="J102" s="35">
        <v>1.39521421147E-4</v>
      </c>
      <c r="K102" s="34">
        <v>9.314E-5</v>
      </c>
      <c r="L102" s="34">
        <v>6.039238363E-6</v>
      </c>
      <c r="M102" s="35">
        <v>0.005590362</v>
      </c>
      <c r="N102" s="35">
        <v>2.44115142824E-4</v>
      </c>
      <c r="O102" s="21"/>
      <c r="P102" s="21"/>
      <c r="Q102" s="21"/>
      <c r="R102" s="21"/>
      <c r="S102" s="21"/>
      <c r="T102" s="21"/>
      <c r="U102" s="21"/>
      <c r="V102" s="21"/>
      <c r="W102" s="21"/>
    </row>
    <row r="103">
      <c r="B103" s="33">
        <v>10000.0</v>
      </c>
      <c r="C103" s="34">
        <v>2.98377E-5</v>
      </c>
      <c r="D103" s="34">
        <v>3.491440779E-6</v>
      </c>
      <c r="E103" s="35">
        <v>7.842882E-4</v>
      </c>
      <c r="F103" s="35">
        <v>7.4047080569E-5</v>
      </c>
      <c r="G103" s="34">
        <v>5.64092E-5</v>
      </c>
      <c r="H103" s="34">
        <v>4.515235914E-6</v>
      </c>
      <c r="I103" s="35">
        <v>0.0024190923</v>
      </c>
      <c r="J103" s="35">
        <v>1.40381634058E-4</v>
      </c>
      <c r="K103" s="34">
        <v>9.3126E-5</v>
      </c>
      <c r="L103" s="34">
        <v>6.055982497E-6</v>
      </c>
      <c r="M103" s="35">
        <v>0.0055885453</v>
      </c>
      <c r="N103" s="35">
        <v>2.34955466733E-4</v>
      </c>
      <c r="O103" s="21"/>
      <c r="P103" s="21"/>
      <c r="Q103" s="21"/>
      <c r="R103" s="21"/>
      <c r="S103" s="21"/>
      <c r="T103" s="21"/>
      <c r="U103" s="21"/>
      <c r="V103" s="21"/>
      <c r="W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>
      <c r="A105" s="22" t="s">
        <v>31</v>
      </c>
      <c r="B105" s="23" t="s">
        <v>5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5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B106" s="26"/>
      <c r="C106" s="23">
        <v>2048.0</v>
      </c>
      <c r="D106" s="24"/>
      <c r="E106" s="24"/>
      <c r="F106" s="25"/>
      <c r="G106" s="27">
        <v>3072.0</v>
      </c>
      <c r="H106" s="24"/>
      <c r="I106" s="24"/>
      <c r="J106" s="25"/>
      <c r="K106" s="23">
        <v>4096.0</v>
      </c>
      <c r="L106" s="24"/>
      <c r="M106" s="24"/>
      <c r="N106" s="25"/>
      <c r="O106" s="21"/>
      <c r="P106" s="21"/>
      <c r="Q106" s="21"/>
      <c r="R106" s="21"/>
      <c r="S106" s="21"/>
      <c r="T106" s="21"/>
      <c r="U106" s="21"/>
      <c r="V106" s="21"/>
      <c r="W106" s="21"/>
    </row>
    <row r="107">
      <c r="B107" s="28" t="s">
        <v>23</v>
      </c>
      <c r="C107" s="29" t="s">
        <v>24</v>
      </c>
      <c r="D107" s="25"/>
      <c r="E107" s="30" t="s">
        <v>25</v>
      </c>
      <c r="F107" s="25"/>
      <c r="G107" s="29" t="s">
        <v>24</v>
      </c>
      <c r="H107" s="25"/>
      <c r="I107" s="30" t="s">
        <v>25</v>
      </c>
      <c r="J107" s="25"/>
      <c r="K107" s="29" t="s">
        <v>24</v>
      </c>
      <c r="L107" s="25"/>
      <c r="M107" s="30" t="s">
        <v>25</v>
      </c>
      <c r="N107" s="25"/>
      <c r="O107" s="21"/>
      <c r="P107" s="21"/>
      <c r="Q107" s="21"/>
      <c r="R107" s="21"/>
      <c r="S107" s="21"/>
      <c r="T107" s="21"/>
      <c r="U107" s="21"/>
      <c r="V107" s="21"/>
      <c r="W107" s="21"/>
    </row>
    <row r="108">
      <c r="B108" s="26"/>
      <c r="C108" s="31" t="s">
        <v>3</v>
      </c>
      <c r="D108" s="31" t="s">
        <v>26</v>
      </c>
      <c r="E108" s="32" t="s">
        <v>3</v>
      </c>
      <c r="F108" s="32" t="s">
        <v>26</v>
      </c>
      <c r="G108" s="31" t="s">
        <v>3</v>
      </c>
      <c r="H108" s="31" t="s">
        <v>26</v>
      </c>
      <c r="I108" s="32" t="s">
        <v>3</v>
      </c>
      <c r="J108" s="32" t="s">
        <v>26</v>
      </c>
      <c r="K108" s="31" t="s">
        <v>3</v>
      </c>
      <c r="L108" s="31" t="s">
        <v>26</v>
      </c>
      <c r="M108" s="32" t="s">
        <v>3</v>
      </c>
      <c r="N108" s="32" t="s">
        <v>26</v>
      </c>
      <c r="O108" s="21"/>
      <c r="P108" s="21"/>
      <c r="Q108" s="21"/>
      <c r="R108" s="21"/>
      <c r="S108" s="21"/>
      <c r="T108" s="21"/>
      <c r="U108" s="21"/>
      <c r="V108" s="21"/>
      <c r="W108" s="21"/>
    </row>
    <row r="109">
      <c r="B109" s="33">
        <v>10.0</v>
      </c>
      <c r="C109" s="36">
        <f t="shared" ref="C109:N109" si="5">AVERAGE(C64,C73,C82,C91,C100)*1000</f>
        <v>0.03796</v>
      </c>
      <c r="D109" s="36">
        <f t="shared" si="5"/>
        <v>0.01587362209</v>
      </c>
      <c r="E109" s="37">
        <f t="shared" si="5"/>
        <v>0.89518</v>
      </c>
      <c r="F109" s="37">
        <f t="shared" si="5"/>
        <v>0.1972055224</v>
      </c>
      <c r="G109" s="36">
        <f t="shared" si="5"/>
        <v>0.06468</v>
      </c>
      <c r="H109" s="36">
        <f t="shared" si="5"/>
        <v>0.02271955192</v>
      </c>
      <c r="I109" s="37">
        <f t="shared" si="5"/>
        <v>2.59632</v>
      </c>
      <c r="J109" s="37">
        <f t="shared" si="5"/>
        <v>0.4825255579</v>
      </c>
      <c r="K109" s="36">
        <f t="shared" si="5"/>
        <v>0.1023</v>
      </c>
      <c r="L109" s="36">
        <f t="shared" si="5"/>
        <v>0.02398115867</v>
      </c>
      <c r="M109" s="37">
        <f t="shared" si="5"/>
        <v>5.69618</v>
      </c>
      <c r="N109" s="37">
        <f t="shared" si="5"/>
        <v>0.5452790695</v>
      </c>
      <c r="O109" s="21"/>
      <c r="P109" s="21"/>
      <c r="Q109" s="21"/>
      <c r="R109" s="21"/>
      <c r="S109" s="21"/>
      <c r="T109" s="21"/>
      <c r="U109" s="21"/>
      <c r="V109" s="21"/>
      <c r="W109" s="21"/>
    </row>
    <row r="110">
      <c r="B110" s="33">
        <v>100.0</v>
      </c>
      <c r="C110" s="36">
        <f t="shared" ref="C110:N110" si="6">AVERAGE(C65,C74,C83,C92,C101)*1000</f>
        <v>0.029898</v>
      </c>
      <c r="D110" s="36">
        <f t="shared" si="6"/>
        <v>0.00348003422</v>
      </c>
      <c r="E110" s="37">
        <f t="shared" si="6"/>
        <v>0.794128</v>
      </c>
      <c r="F110" s="37">
        <f t="shared" si="6"/>
        <v>0.0726447548</v>
      </c>
      <c r="G110" s="36">
        <f t="shared" si="6"/>
        <v>0.056678</v>
      </c>
      <c r="H110" s="36">
        <f t="shared" si="6"/>
        <v>0.004974079614</v>
      </c>
      <c r="I110" s="37">
        <f t="shared" si="6"/>
        <v>2.447938</v>
      </c>
      <c r="J110" s="37">
        <f t="shared" si="6"/>
        <v>0.1385263786</v>
      </c>
      <c r="K110" s="36">
        <f t="shared" si="6"/>
        <v>0.093042</v>
      </c>
      <c r="L110" s="36">
        <f t="shared" si="6"/>
        <v>0.005574216902</v>
      </c>
      <c r="M110" s="37">
        <f t="shared" si="6"/>
        <v>5.566622</v>
      </c>
      <c r="N110" s="37">
        <f t="shared" si="6"/>
        <v>0.2252591115</v>
      </c>
      <c r="O110" s="21"/>
      <c r="P110" s="21"/>
      <c r="Q110" s="21"/>
      <c r="R110" s="21"/>
      <c r="S110" s="21"/>
      <c r="T110" s="21"/>
      <c r="U110" s="21"/>
      <c r="V110" s="21"/>
      <c r="W110" s="21"/>
    </row>
    <row r="111">
      <c r="B111" s="33">
        <v>1000.0</v>
      </c>
      <c r="C111" s="36">
        <f t="shared" ref="C111:N111" si="7">AVERAGE(C66,C75,C84,C93,C102)*1000</f>
        <v>0.0299356</v>
      </c>
      <c r="D111" s="36">
        <f t="shared" si="7"/>
        <v>0.003914040324</v>
      </c>
      <c r="E111" s="37">
        <f t="shared" si="7"/>
        <v>0.79688</v>
      </c>
      <c r="F111" s="37">
        <f t="shared" si="7"/>
        <v>0.07833871495</v>
      </c>
      <c r="G111" s="36">
        <f t="shared" si="7"/>
        <v>0.056486</v>
      </c>
      <c r="H111" s="36">
        <f t="shared" si="7"/>
        <v>0.004509095491</v>
      </c>
      <c r="I111" s="37">
        <f t="shared" si="7"/>
        <v>2.4490142</v>
      </c>
      <c r="J111" s="37">
        <f t="shared" si="7"/>
        <v>0.1401565758</v>
      </c>
      <c r="K111" s="36">
        <f t="shared" si="7"/>
        <v>0.0932716</v>
      </c>
      <c r="L111" s="36">
        <f t="shared" si="7"/>
        <v>0.006472623126</v>
      </c>
      <c r="M111" s="37">
        <f t="shared" si="7"/>
        <v>5.571704</v>
      </c>
      <c r="N111" s="37">
        <f t="shared" si="7"/>
        <v>0.2414273047</v>
      </c>
      <c r="O111" s="21"/>
      <c r="P111" s="21"/>
      <c r="Q111" s="21"/>
      <c r="R111" s="21"/>
      <c r="S111" s="21"/>
      <c r="T111" s="21"/>
      <c r="U111" s="21"/>
      <c r="V111" s="21"/>
      <c r="W111" s="21"/>
    </row>
    <row r="112">
      <c r="B112" s="33">
        <v>10000.0</v>
      </c>
      <c r="C112" s="36">
        <f t="shared" ref="C112:N112" si="8">AVERAGE(C67,C76,C85,C94,C103)*1000</f>
        <v>0.02977366</v>
      </c>
      <c r="D112" s="36">
        <f t="shared" si="8"/>
        <v>0.003313712758</v>
      </c>
      <c r="E112" s="37">
        <f t="shared" si="8"/>
        <v>0.79515728</v>
      </c>
      <c r="F112" s="37">
        <f t="shared" si="8"/>
        <v>0.07521932374</v>
      </c>
      <c r="G112" s="36">
        <f t="shared" si="8"/>
        <v>0.05645682</v>
      </c>
      <c r="H112" s="36">
        <f t="shared" si="8"/>
        <v>0.004516799942</v>
      </c>
      <c r="I112" s="37">
        <f t="shared" si="8"/>
        <v>2.44878436</v>
      </c>
      <c r="J112" s="37">
        <f t="shared" si="8"/>
        <v>0.1417712878</v>
      </c>
      <c r="K112" s="36">
        <f t="shared" si="8"/>
        <v>0.09314906</v>
      </c>
      <c r="L112" s="36">
        <f t="shared" si="8"/>
        <v>0.005951604116</v>
      </c>
      <c r="M112" s="37">
        <f t="shared" si="8"/>
        <v>5.56912708</v>
      </c>
      <c r="N112" s="37">
        <f t="shared" si="8"/>
        <v>0.2321235587</v>
      </c>
      <c r="O112" s="21"/>
      <c r="P112" s="21"/>
      <c r="Q112" s="21"/>
      <c r="R112" s="21"/>
      <c r="S112" s="21"/>
      <c r="T112" s="21"/>
      <c r="U112" s="21"/>
      <c r="V112" s="21"/>
      <c r="W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>
      <c r="A115" s="39" t="s">
        <v>0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>
      <c r="A116" s="21"/>
      <c r="B116" s="40" t="s">
        <v>32</v>
      </c>
      <c r="C116" s="40" t="s">
        <v>33</v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>
      <c r="A117" s="40" t="s">
        <v>5</v>
      </c>
      <c r="B117" s="41">
        <f t="shared" ref="B117:C117" si="9">AVERAGE(C110,C111,C112)</f>
        <v>0.02986908667</v>
      </c>
      <c r="C117" s="41">
        <f t="shared" si="9"/>
        <v>0.003569262434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>
      <c r="A118" s="40" t="s">
        <v>22</v>
      </c>
      <c r="B118" s="41">
        <f t="shared" ref="B118:C118" si="10">AVERAGE(C52,C53,C54)</f>
        <v>0.05022591333</v>
      </c>
      <c r="C118" s="41">
        <f t="shared" si="10"/>
        <v>0.003892267203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>
      <c r="A120" s="42" t="s">
        <v>17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>
      <c r="A121" s="21"/>
      <c r="B121" s="43" t="s">
        <v>3</v>
      </c>
      <c r="C121" s="43" t="s">
        <v>4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>
      <c r="A122" s="40" t="s">
        <v>5</v>
      </c>
      <c r="B122" s="41">
        <f t="shared" ref="B122:C122" si="11">AVERAGE(E110,E111,E112)</f>
        <v>0.7953884267</v>
      </c>
      <c r="C122" s="41">
        <f t="shared" si="11"/>
        <v>0.07540093116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>
      <c r="A123" s="40" t="s">
        <v>22</v>
      </c>
      <c r="B123" s="41">
        <f>AVERAGE(E52,E53,E54)</f>
        <v>4.972515793</v>
      </c>
      <c r="C123" s="41">
        <f>AVERAGE(D52,D53,D54)</f>
        <v>0.003892267203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>
      <c r="A125" s="44" t="s">
        <v>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>
      <c r="A126" s="21"/>
      <c r="B126" s="43" t="s">
        <v>3</v>
      </c>
      <c r="C126" s="43" t="s">
        <v>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>
      <c r="A127" s="40" t="s">
        <v>5</v>
      </c>
      <c r="B127" s="41">
        <f t="shared" ref="B127:C127" si="12">AVERAGE(G110,G111,G112)</f>
        <v>0.05654027333</v>
      </c>
      <c r="C127" s="41">
        <f t="shared" si="12"/>
        <v>0.004666658349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>
      <c r="A128" s="40" t="s">
        <v>22</v>
      </c>
      <c r="B128" s="41">
        <f t="shared" ref="B128:C128" si="13">AVERAGE(G52,G53,G54)</f>
        <v>0.09445143333</v>
      </c>
      <c r="C128" s="41">
        <f t="shared" si="13"/>
        <v>0.006266152191</v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>
      <c r="A130" s="45" t="s">
        <v>18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>
      <c r="A131" s="21"/>
      <c r="B131" s="43" t="s">
        <v>3</v>
      </c>
      <c r="C131" s="43" t="s">
        <v>4</v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0" t="s">
        <v>5</v>
      </c>
      <c r="B132" s="41">
        <f t="shared" ref="B132:C132" si="14">AVERAGE(I110,I111,I112)</f>
        <v>2.448578853</v>
      </c>
      <c r="C132" s="41">
        <f t="shared" si="14"/>
        <v>0.140151414</v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>
      <c r="A133" s="40" t="s">
        <v>22</v>
      </c>
      <c r="B133" s="41">
        <f t="shared" ref="B133:C133" si="15">AVERAGE(I52,I53,I54)</f>
        <v>12.54358783</v>
      </c>
      <c r="C133" s="41">
        <f t="shared" si="15"/>
        <v>0.09867906193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>
      <c r="A135" s="44" t="s">
        <v>2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>
      <c r="A136" s="21"/>
      <c r="B136" s="43" t="s">
        <v>3</v>
      </c>
      <c r="C136" s="43" t="s">
        <v>4</v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>
      <c r="A137" s="40" t="s">
        <v>5</v>
      </c>
      <c r="B137" s="41">
        <f t="shared" ref="B137:C137" si="16">AVERAGE(K110,K111,K112)</f>
        <v>0.09315422</v>
      </c>
      <c r="C137" s="41">
        <f t="shared" si="16"/>
        <v>0.005999481381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>
      <c r="A138" s="40" t="s">
        <v>22</v>
      </c>
      <c r="B138" s="41">
        <f>AVERAGE(K52,K53,K54)</f>
        <v>0.1327914467</v>
      </c>
      <c r="C138" s="41">
        <f>AVERAGE(H52,H53,H54)</f>
        <v>0.006266152191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>
      <c r="A140" s="45" t="s">
        <v>19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>
      <c r="A141" s="21"/>
      <c r="B141" s="43" t="s">
        <v>3</v>
      </c>
      <c r="C141" s="43" t="s">
        <v>4</v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>
      <c r="A142" s="40" t="s">
        <v>5</v>
      </c>
      <c r="B142" s="41">
        <f t="shared" ref="B142:C142" si="17">AVERAGE(M110,M111,M112)</f>
        <v>5.569151027</v>
      </c>
      <c r="C142" s="41">
        <f t="shared" si="17"/>
        <v>0.2329366583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>
      <c r="A143" s="40" t="s">
        <v>22</v>
      </c>
      <c r="B143" s="41">
        <f t="shared" ref="B143:C143" si="18">AVERAGE(M52,M53,M54)</f>
        <v>24.92584283</v>
      </c>
      <c r="C143" s="41">
        <f t="shared" si="18"/>
        <v>0.07921248262</v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</sheetData>
  <mergeCells count="138">
    <mergeCell ref="K61:N61"/>
    <mergeCell ref="C62:D62"/>
    <mergeCell ref="E62:F62"/>
    <mergeCell ref="G62:H62"/>
    <mergeCell ref="I62:J62"/>
    <mergeCell ref="K62:L62"/>
    <mergeCell ref="M62:N62"/>
    <mergeCell ref="A29:A36"/>
    <mergeCell ref="A38:A45"/>
    <mergeCell ref="A47:A54"/>
    <mergeCell ref="C49:D49"/>
    <mergeCell ref="E49:F49"/>
    <mergeCell ref="A60:A67"/>
    <mergeCell ref="B60:N60"/>
    <mergeCell ref="G71:H71"/>
    <mergeCell ref="I71:J71"/>
    <mergeCell ref="K71:L71"/>
    <mergeCell ref="M71:N71"/>
    <mergeCell ref="C79:F79"/>
    <mergeCell ref="G79:J79"/>
    <mergeCell ref="C71:D71"/>
    <mergeCell ref="C80:D80"/>
    <mergeCell ref="E80:F80"/>
    <mergeCell ref="G80:H80"/>
    <mergeCell ref="E71:F71"/>
    <mergeCell ref="B78:N78"/>
    <mergeCell ref="I80:J80"/>
    <mergeCell ref="K80:L80"/>
    <mergeCell ref="A69:A76"/>
    <mergeCell ref="B69:N69"/>
    <mergeCell ref="C70:F70"/>
    <mergeCell ref="G70:J70"/>
    <mergeCell ref="K70:N70"/>
    <mergeCell ref="K79:N79"/>
    <mergeCell ref="M80:N80"/>
    <mergeCell ref="I89:J89"/>
    <mergeCell ref="K89:L89"/>
    <mergeCell ref="G98:H98"/>
    <mergeCell ref="I98:J98"/>
    <mergeCell ref="E107:F107"/>
    <mergeCell ref="G107:H107"/>
    <mergeCell ref="M107:N107"/>
    <mergeCell ref="A130:C130"/>
    <mergeCell ref="A135:C135"/>
    <mergeCell ref="A140:C140"/>
    <mergeCell ref="A78:A85"/>
    <mergeCell ref="A87:A94"/>
    <mergeCell ref="A96:A103"/>
    <mergeCell ref="A105:A112"/>
    <mergeCell ref="A115:C115"/>
    <mergeCell ref="A120:C120"/>
    <mergeCell ref="A125:C125"/>
    <mergeCell ref="E4:F4"/>
    <mergeCell ref="B11:N11"/>
    <mergeCell ref="A2:A9"/>
    <mergeCell ref="B2:N2"/>
    <mergeCell ref="C3:F3"/>
    <mergeCell ref="G3:J3"/>
    <mergeCell ref="K3:N3"/>
    <mergeCell ref="A11:A18"/>
    <mergeCell ref="K12:N12"/>
    <mergeCell ref="M22:N22"/>
    <mergeCell ref="B29:N29"/>
    <mergeCell ref="M13:N13"/>
    <mergeCell ref="B20:N20"/>
    <mergeCell ref="C21:F21"/>
    <mergeCell ref="G21:J21"/>
    <mergeCell ref="K21:N21"/>
    <mergeCell ref="E22:F22"/>
    <mergeCell ref="G22:H22"/>
    <mergeCell ref="M31:N31"/>
    <mergeCell ref="B38:N38"/>
    <mergeCell ref="I22:J22"/>
    <mergeCell ref="K22:L22"/>
    <mergeCell ref="G30:J30"/>
    <mergeCell ref="K30:N30"/>
    <mergeCell ref="G31:H31"/>
    <mergeCell ref="I31:J31"/>
    <mergeCell ref="K31:L31"/>
    <mergeCell ref="B47:N47"/>
    <mergeCell ref="C48:F48"/>
    <mergeCell ref="G48:J48"/>
    <mergeCell ref="K48:N48"/>
    <mergeCell ref="C39:F39"/>
    <mergeCell ref="C40:D40"/>
    <mergeCell ref="E40:F40"/>
    <mergeCell ref="G40:H40"/>
    <mergeCell ref="I40:J40"/>
    <mergeCell ref="K40:L40"/>
    <mergeCell ref="M40:N40"/>
    <mergeCell ref="G4:H4"/>
    <mergeCell ref="I4:J4"/>
    <mergeCell ref="G39:J39"/>
    <mergeCell ref="G49:H49"/>
    <mergeCell ref="I49:J49"/>
    <mergeCell ref="K4:L4"/>
    <mergeCell ref="M4:N4"/>
    <mergeCell ref="K39:N39"/>
    <mergeCell ref="K49:L49"/>
    <mergeCell ref="M49:N49"/>
    <mergeCell ref="C12:F12"/>
    <mergeCell ref="G12:J12"/>
    <mergeCell ref="E13:F13"/>
    <mergeCell ref="G13:H13"/>
    <mergeCell ref="I13:J13"/>
    <mergeCell ref="K13:L13"/>
    <mergeCell ref="C4:D4"/>
    <mergeCell ref="C13:D13"/>
    <mergeCell ref="A20:A27"/>
    <mergeCell ref="C22:D22"/>
    <mergeCell ref="C30:F30"/>
    <mergeCell ref="C31:D31"/>
    <mergeCell ref="E31:F31"/>
    <mergeCell ref="C61:F61"/>
    <mergeCell ref="G61:J61"/>
    <mergeCell ref="B87:N87"/>
    <mergeCell ref="C88:F88"/>
    <mergeCell ref="G88:J88"/>
    <mergeCell ref="K88:N88"/>
    <mergeCell ref="C89:D89"/>
    <mergeCell ref="E89:F89"/>
    <mergeCell ref="G89:H89"/>
    <mergeCell ref="M89:N89"/>
    <mergeCell ref="B96:N96"/>
    <mergeCell ref="C97:F97"/>
    <mergeCell ref="G97:J97"/>
    <mergeCell ref="K97:N97"/>
    <mergeCell ref="C98:D98"/>
    <mergeCell ref="E98:F98"/>
    <mergeCell ref="I107:J107"/>
    <mergeCell ref="K107:L107"/>
    <mergeCell ref="K98:L98"/>
    <mergeCell ref="M98:N98"/>
    <mergeCell ref="B105:N105"/>
    <mergeCell ref="C106:F106"/>
    <mergeCell ref="G106:J106"/>
    <mergeCell ref="K106:N106"/>
    <mergeCell ref="C107:D10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>
      <c r="A2" s="22" t="s">
        <v>21</v>
      </c>
      <c r="B2" s="27" t="s">
        <v>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  <c r="O2" s="21"/>
      <c r="P2" s="21"/>
      <c r="Q2" s="21"/>
      <c r="R2" s="21"/>
      <c r="S2" s="21"/>
      <c r="T2" s="21"/>
      <c r="U2" s="21"/>
      <c r="V2" s="21"/>
      <c r="W2" s="21"/>
    </row>
    <row r="3">
      <c r="B3" s="26"/>
      <c r="C3" s="23">
        <v>2048.0</v>
      </c>
      <c r="D3" s="24"/>
      <c r="E3" s="24"/>
      <c r="F3" s="25"/>
      <c r="G3" s="27">
        <v>3072.0</v>
      </c>
      <c r="H3" s="24"/>
      <c r="I3" s="24"/>
      <c r="J3" s="25"/>
      <c r="K3" s="23">
        <v>4096.0</v>
      </c>
      <c r="L3" s="24"/>
      <c r="M3" s="24"/>
      <c r="N3" s="25"/>
      <c r="O3" s="21"/>
      <c r="P3" s="21"/>
      <c r="Q3" s="21"/>
      <c r="R3" s="21"/>
      <c r="S3" s="21"/>
      <c r="T3" s="21"/>
      <c r="U3" s="21"/>
      <c r="V3" s="21"/>
      <c r="W3" s="21"/>
    </row>
    <row r="4">
      <c r="B4" s="28" t="s">
        <v>23</v>
      </c>
      <c r="C4" s="29" t="s">
        <v>24</v>
      </c>
      <c r="D4" s="25"/>
      <c r="E4" s="30" t="s">
        <v>25</v>
      </c>
      <c r="F4" s="25"/>
      <c r="G4" s="29" t="s">
        <v>24</v>
      </c>
      <c r="H4" s="25"/>
      <c r="I4" s="30" t="s">
        <v>25</v>
      </c>
      <c r="J4" s="25"/>
      <c r="K4" s="29" t="s">
        <v>24</v>
      </c>
      <c r="L4" s="25"/>
      <c r="M4" s="30" t="s">
        <v>25</v>
      </c>
      <c r="N4" s="25"/>
      <c r="O4" s="21"/>
      <c r="P4" s="21"/>
      <c r="Q4" s="21"/>
      <c r="R4" s="21"/>
      <c r="S4" s="21"/>
      <c r="T4" s="21"/>
      <c r="U4" s="21"/>
      <c r="V4" s="21"/>
      <c r="W4" s="21"/>
    </row>
    <row r="5">
      <c r="B5" s="26"/>
      <c r="C5" s="31" t="s">
        <v>3</v>
      </c>
      <c r="D5" s="31" t="s">
        <v>26</v>
      </c>
      <c r="E5" s="32" t="s">
        <v>3</v>
      </c>
      <c r="F5" s="32" t="s">
        <v>26</v>
      </c>
      <c r="G5" s="31" t="s">
        <v>3</v>
      </c>
      <c r="H5" s="31" t="s">
        <v>26</v>
      </c>
      <c r="I5" s="32" t="s">
        <v>3</v>
      </c>
      <c r="J5" s="32" t="s">
        <v>26</v>
      </c>
      <c r="K5" s="31" t="s">
        <v>3</v>
      </c>
      <c r="L5" s="31" t="s">
        <v>26</v>
      </c>
      <c r="M5" s="32" t="s">
        <v>3</v>
      </c>
      <c r="N5" s="32" t="s">
        <v>26</v>
      </c>
      <c r="O5" s="21"/>
      <c r="P5" s="21"/>
      <c r="Q5" s="21"/>
      <c r="R5" s="21"/>
      <c r="S5" s="21"/>
      <c r="T5" s="21"/>
      <c r="U5" s="21"/>
      <c r="V5" s="21"/>
      <c r="W5" s="21"/>
    </row>
    <row r="6">
      <c r="B6" s="33">
        <v>10.0</v>
      </c>
      <c r="C6" s="34">
        <v>0.06363136</v>
      </c>
      <c r="D6" s="34">
        <v>0.0130876951</v>
      </c>
      <c r="E6" s="35">
        <v>1.1723640799</v>
      </c>
      <c r="F6" s="35">
        <v>0.0216757512</v>
      </c>
      <c r="G6" s="34">
        <v>0.1309441801</v>
      </c>
      <c r="H6" s="34">
        <v>0.0098314853</v>
      </c>
      <c r="I6" s="35">
        <v>5.4976068401</v>
      </c>
      <c r="J6" s="35">
        <v>0.0184464042</v>
      </c>
      <c r="K6" s="34">
        <v>0.13577156</v>
      </c>
      <c r="L6" s="34">
        <v>0.0032086255</v>
      </c>
      <c r="M6" s="35">
        <v>7.20453184</v>
      </c>
      <c r="N6" s="35">
        <v>0.0227859251</v>
      </c>
      <c r="O6" s="21"/>
      <c r="P6" s="21"/>
      <c r="Q6" s="21"/>
      <c r="R6" s="21"/>
      <c r="S6" s="21"/>
      <c r="T6" s="21"/>
      <c r="U6" s="21"/>
      <c r="V6" s="21"/>
      <c r="W6" s="21"/>
    </row>
    <row r="7">
      <c r="B7" s="33">
        <v>100.0</v>
      </c>
      <c r="C7" s="34">
        <v>0.058237636</v>
      </c>
      <c r="D7" s="34">
        <v>0.0016327308</v>
      </c>
      <c r="E7" s="35">
        <v>1.156468258</v>
      </c>
      <c r="F7" s="35">
        <v>0.0016876274</v>
      </c>
      <c r="G7" s="34">
        <v>0.12900639</v>
      </c>
      <c r="H7" s="34">
        <v>0.0011410212</v>
      </c>
      <c r="I7" s="35">
        <v>5.499318612</v>
      </c>
      <c r="J7" s="35">
        <v>8.22979E-4</v>
      </c>
      <c r="K7" s="34">
        <v>0.133262716</v>
      </c>
      <c r="L7" s="34">
        <v>9.947064E-4</v>
      </c>
      <c r="M7" s="35">
        <v>7.205053044</v>
      </c>
      <c r="N7" s="35">
        <v>0.003560194</v>
      </c>
      <c r="O7" s="21"/>
      <c r="P7" s="21"/>
      <c r="Q7" s="21"/>
      <c r="R7" s="21"/>
      <c r="S7" s="21"/>
      <c r="T7" s="21"/>
      <c r="U7" s="21"/>
      <c r="V7" s="21"/>
      <c r="W7" s="21"/>
    </row>
    <row r="8">
      <c r="B8" s="33">
        <v>1000.0</v>
      </c>
      <c r="C8" s="34">
        <v>0.0570450464</v>
      </c>
      <c r="D8" s="34">
        <v>2.103766E-4</v>
      </c>
      <c r="E8" s="35">
        <v>1.1575821018</v>
      </c>
      <c r="F8" s="35">
        <v>3.352029E-4</v>
      </c>
      <c r="G8" s="34">
        <v>0.1286429176</v>
      </c>
      <c r="H8" s="34">
        <v>6.017963E-4</v>
      </c>
      <c r="I8" s="35">
        <v>5.5025883438</v>
      </c>
      <c r="J8" s="35">
        <v>0.0025396484</v>
      </c>
      <c r="K8" s="34">
        <v>0.13260808</v>
      </c>
      <c r="L8" s="34">
        <v>1.933959E-4</v>
      </c>
      <c r="M8" s="35">
        <v>7.2068832496</v>
      </c>
      <c r="N8" s="35">
        <v>0.0028689645</v>
      </c>
      <c r="O8" s="21"/>
      <c r="P8" s="21"/>
      <c r="Q8" s="21"/>
      <c r="R8" s="21"/>
      <c r="S8" s="21"/>
      <c r="T8" s="21"/>
      <c r="U8" s="21"/>
      <c r="V8" s="21"/>
      <c r="W8" s="21"/>
    </row>
    <row r="9">
      <c r="B9" s="33">
        <v>10000.0</v>
      </c>
      <c r="C9" s="34">
        <v>0.0573890969</v>
      </c>
      <c r="D9" s="34">
        <v>4.93319E-5</v>
      </c>
      <c r="E9" s="35">
        <v>1.1565430641</v>
      </c>
      <c r="F9" s="35">
        <v>2.69939E-4</v>
      </c>
      <c r="G9" s="34">
        <v>0.1284366012</v>
      </c>
      <c r="H9" s="34">
        <v>9.61122E-5</v>
      </c>
      <c r="I9" s="35">
        <v>5.5018772974</v>
      </c>
      <c r="J9" s="35">
        <v>0.0018658767</v>
      </c>
      <c r="K9" s="34">
        <v>0.1328335366</v>
      </c>
      <c r="L9" s="34">
        <v>1.971156E-4</v>
      </c>
      <c r="M9" s="35">
        <v>7.2086166206</v>
      </c>
      <c r="N9" s="35">
        <v>0.0023926696</v>
      </c>
      <c r="O9" s="21"/>
      <c r="P9" s="21"/>
      <c r="Q9" s="21"/>
      <c r="R9" s="21"/>
      <c r="S9" s="21"/>
      <c r="T9" s="21"/>
      <c r="U9" s="21"/>
      <c r="V9" s="21"/>
      <c r="W9" s="21"/>
    </row>
    <row r="10">
      <c r="A10" s="46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>
      <c r="A11" s="22" t="s">
        <v>27</v>
      </c>
      <c r="B11" s="27" t="s">
        <v>8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  <c r="O11" s="21"/>
      <c r="P11" s="21"/>
      <c r="Q11" s="21"/>
      <c r="R11" s="21"/>
      <c r="S11" s="21"/>
      <c r="T11" s="21"/>
      <c r="U11" s="21"/>
      <c r="V11" s="21"/>
      <c r="W11" s="21"/>
    </row>
    <row r="12">
      <c r="B12" s="26"/>
      <c r="C12" s="23">
        <v>2048.0</v>
      </c>
      <c r="D12" s="24"/>
      <c r="E12" s="24"/>
      <c r="F12" s="25"/>
      <c r="G12" s="27">
        <v>3072.0</v>
      </c>
      <c r="H12" s="24"/>
      <c r="I12" s="24"/>
      <c r="J12" s="25"/>
      <c r="K12" s="23">
        <v>4096.0</v>
      </c>
      <c r="L12" s="24"/>
      <c r="M12" s="24"/>
      <c r="N12" s="25"/>
      <c r="O12" s="21"/>
      <c r="P12" s="21"/>
      <c r="Q12" s="21"/>
      <c r="R12" s="21"/>
      <c r="S12" s="21"/>
      <c r="T12" s="21"/>
      <c r="U12" s="21"/>
      <c r="V12" s="21"/>
      <c r="W12" s="21"/>
    </row>
    <row r="13">
      <c r="B13" s="28" t="s">
        <v>23</v>
      </c>
      <c r="C13" s="29" t="s">
        <v>24</v>
      </c>
      <c r="D13" s="25"/>
      <c r="E13" s="30" t="s">
        <v>25</v>
      </c>
      <c r="F13" s="25"/>
      <c r="G13" s="29" t="s">
        <v>24</v>
      </c>
      <c r="H13" s="25"/>
      <c r="I13" s="30" t="s">
        <v>25</v>
      </c>
      <c r="J13" s="25"/>
      <c r="K13" s="29" t="s">
        <v>24</v>
      </c>
      <c r="L13" s="25"/>
      <c r="M13" s="30" t="s">
        <v>25</v>
      </c>
      <c r="N13" s="25"/>
      <c r="O13" s="21"/>
      <c r="P13" s="21"/>
      <c r="Q13" s="21"/>
      <c r="R13" s="21"/>
      <c r="S13" s="21"/>
      <c r="T13" s="21"/>
      <c r="U13" s="21"/>
      <c r="V13" s="21"/>
      <c r="W13" s="21"/>
    </row>
    <row r="14">
      <c r="B14" s="26"/>
      <c r="C14" s="31" t="s">
        <v>3</v>
      </c>
      <c r="D14" s="31" t="s">
        <v>26</v>
      </c>
      <c r="E14" s="32" t="s">
        <v>3</v>
      </c>
      <c r="F14" s="32" t="s">
        <v>26</v>
      </c>
      <c r="G14" s="31" t="s">
        <v>3</v>
      </c>
      <c r="H14" s="31" t="s">
        <v>26</v>
      </c>
      <c r="I14" s="32" t="s">
        <v>3</v>
      </c>
      <c r="J14" s="32" t="s">
        <v>26</v>
      </c>
      <c r="K14" s="31" t="s">
        <v>3</v>
      </c>
      <c r="L14" s="31" t="s">
        <v>26</v>
      </c>
      <c r="M14" s="32" t="s">
        <v>3</v>
      </c>
      <c r="N14" s="32" t="s">
        <v>26</v>
      </c>
      <c r="O14" s="21"/>
      <c r="P14" s="21"/>
      <c r="Q14" s="21"/>
      <c r="R14" s="21"/>
      <c r="S14" s="21"/>
      <c r="T14" s="21"/>
      <c r="U14" s="21"/>
      <c r="V14" s="21"/>
      <c r="W14" s="21"/>
    </row>
    <row r="15">
      <c r="B15" s="33">
        <v>10.0</v>
      </c>
      <c r="C15" s="34">
        <v>0.0566626401</v>
      </c>
      <c r="D15" s="34">
        <v>0.0018597331</v>
      </c>
      <c r="E15" s="35">
        <v>1.14699588</v>
      </c>
      <c r="F15" s="35">
        <v>0.0041567484</v>
      </c>
      <c r="G15" s="34">
        <v>0.1285401799</v>
      </c>
      <c r="H15" s="34">
        <v>0.0052294449</v>
      </c>
      <c r="I15" s="35">
        <v>5.48594322</v>
      </c>
      <c r="J15" s="35">
        <v>0.0091475463</v>
      </c>
      <c r="K15" s="34">
        <v>0.14215128</v>
      </c>
      <c r="L15" s="34">
        <v>0.0066812885</v>
      </c>
      <c r="M15" s="35">
        <v>7.2017757401</v>
      </c>
      <c r="N15" s="35">
        <v>0.0126560902</v>
      </c>
      <c r="O15" s="21"/>
      <c r="P15" s="21"/>
      <c r="Q15" s="21"/>
      <c r="R15" s="21"/>
      <c r="S15" s="21"/>
      <c r="T15" s="21"/>
      <c r="U15" s="21"/>
      <c r="V15" s="21"/>
      <c r="W15" s="21"/>
    </row>
    <row r="16">
      <c r="B16" s="33">
        <v>100.0</v>
      </c>
      <c r="C16" s="34">
        <v>0.056300046</v>
      </c>
      <c r="D16" s="34">
        <v>6.9979E-4</v>
      </c>
      <c r="E16" s="35">
        <v>1.154386332</v>
      </c>
      <c r="F16" s="35">
        <v>0.0026701804</v>
      </c>
      <c r="G16" s="34">
        <v>0.128873946</v>
      </c>
      <c r="H16" s="34">
        <v>2.050284E-4</v>
      </c>
      <c r="I16" s="35">
        <v>5.500806292</v>
      </c>
      <c r="J16" s="35">
        <v>0.0035716018</v>
      </c>
      <c r="K16" s="34">
        <v>0.133585032</v>
      </c>
      <c r="L16" s="34">
        <v>0.0017428568</v>
      </c>
      <c r="M16" s="35">
        <v>7.198722806</v>
      </c>
      <c r="N16" s="35">
        <v>0.0027816476</v>
      </c>
      <c r="O16" s="21"/>
      <c r="P16" s="21"/>
      <c r="Q16" s="21"/>
      <c r="R16" s="21"/>
      <c r="S16" s="21"/>
      <c r="T16" s="21"/>
      <c r="U16" s="21"/>
      <c r="V16" s="21"/>
      <c r="W16" s="21"/>
    </row>
    <row r="17">
      <c r="B17" s="33">
        <v>1000.0</v>
      </c>
      <c r="C17" s="34">
        <v>0.056549919</v>
      </c>
      <c r="D17" s="34">
        <v>2.782025E-4</v>
      </c>
      <c r="E17" s="35">
        <v>1.155812104</v>
      </c>
      <c r="F17" s="35">
        <v>6.557341E-4</v>
      </c>
      <c r="G17" s="34">
        <v>0.1291023274</v>
      </c>
      <c r="H17" s="34">
        <v>1.487131E-4</v>
      </c>
      <c r="I17" s="35">
        <v>5.5026124828</v>
      </c>
      <c r="J17" s="35">
        <v>0.0019491565</v>
      </c>
      <c r="K17" s="34">
        <v>0.1330549424</v>
      </c>
      <c r="L17" s="34">
        <v>1.718427E-4</v>
      </c>
      <c r="M17" s="35">
        <v>7.1989370636</v>
      </c>
      <c r="N17" s="35">
        <v>0.0043162204</v>
      </c>
      <c r="O17" s="21"/>
      <c r="P17" s="21"/>
      <c r="Q17" s="21"/>
      <c r="R17" s="21"/>
      <c r="S17" s="21"/>
      <c r="T17" s="21"/>
      <c r="U17" s="21"/>
      <c r="V17" s="21"/>
      <c r="W17" s="21"/>
    </row>
    <row r="18">
      <c r="B18" s="33">
        <v>10000.0</v>
      </c>
      <c r="C18" s="34">
        <v>0.05660695</v>
      </c>
      <c r="D18" s="34">
        <v>1.197082E-4</v>
      </c>
      <c r="E18" s="35">
        <v>1.1563531685</v>
      </c>
      <c r="F18" s="35">
        <v>2.700251E-4</v>
      </c>
      <c r="G18" s="34">
        <v>0.1290286973</v>
      </c>
      <c r="H18" s="34">
        <v>6.9556E-5</v>
      </c>
      <c r="I18" s="35">
        <v>5.5029518629</v>
      </c>
      <c r="J18" s="35">
        <v>9.131579E-4</v>
      </c>
      <c r="K18" s="34">
        <v>0.1323567711</v>
      </c>
      <c r="L18" s="34">
        <v>1.471388E-4</v>
      </c>
      <c r="M18" s="35">
        <v>7.2006105334</v>
      </c>
      <c r="N18" s="35">
        <v>0.001994968</v>
      </c>
      <c r="O18" s="21"/>
      <c r="P18" s="21"/>
      <c r="Q18" s="21"/>
      <c r="R18" s="21"/>
      <c r="S18" s="21"/>
      <c r="T18" s="21"/>
      <c r="U18" s="21"/>
      <c r="V18" s="21"/>
      <c r="W18" s="21"/>
    </row>
    <row r="19">
      <c r="A19" s="4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>
      <c r="A20" s="22" t="s">
        <v>28</v>
      </c>
      <c r="B20" s="27" t="s">
        <v>8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  <c r="O20" s="21"/>
      <c r="P20" s="21"/>
      <c r="Q20" s="21"/>
      <c r="R20" s="21"/>
      <c r="S20" s="21"/>
      <c r="T20" s="21"/>
      <c r="U20" s="21"/>
      <c r="V20" s="21"/>
      <c r="W20" s="21"/>
    </row>
    <row r="21">
      <c r="B21" s="26"/>
      <c r="C21" s="23">
        <v>2048.0</v>
      </c>
      <c r="D21" s="24"/>
      <c r="E21" s="24"/>
      <c r="F21" s="25"/>
      <c r="G21" s="27">
        <v>3072.0</v>
      </c>
      <c r="H21" s="24"/>
      <c r="I21" s="24"/>
      <c r="J21" s="25"/>
      <c r="K21" s="23">
        <v>4096.0</v>
      </c>
      <c r="L21" s="24"/>
      <c r="M21" s="24"/>
      <c r="N21" s="25"/>
      <c r="O21" s="21"/>
      <c r="P21" s="21"/>
      <c r="Q21" s="21"/>
      <c r="R21" s="21"/>
      <c r="S21" s="21"/>
      <c r="T21" s="21"/>
      <c r="U21" s="21"/>
      <c r="V21" s="21"/>
      <c r="W21" s="21"/>
    </row>
    <row r="22">
      <c r="B22" s="28" t="s">
        <v>23</v>
      </c>
      <c r="C22" s="29" t="s">
        <v>24</v>
      </c>
      <c r="D22" s="25"/>
      <c r="E22" s="30" t="s">
        <v>25</v>
      </c>
      <c r="F22" s="25"/>
      <c r="G22" s="29" t="s">
        <v>24</v>
      </c>
      <c r="H22" s="25"/>
      <c r="I22" s="30" t="s">
        <v>25</v>
      </c>
      <c r="J22" s="25"/>
      <c r="K22" s="29" t="s">
        <v>24</v>
      </c>
      <c r="L22" s="25"/>
      <c r="M22" s="30" t="s">
        <v>25</v>
      </c>
      <c r="N22" s="25"/>
      <c r="O22" s="21"/>
      <c r="P22" s="21"/>
      <c r="Q22" s="21"/>
      <c r="R22" s="21"/>
      <c r="S22" s="21"/>
      <c r="T22" s="21"/>
      <c r="U22" s="21"/>
      <c r="V22" s="21"/>
      <c r="W22" s="21"/>
    </row>
    <row r="23">
      <c r="B23" s="26"/>
      <c r="C23" s="31" t="s">
        <v>3</v>
      </c>
      <c r="D23" s="31" t="s">
        <v>26</v>
      </c>
      <c r="E23" s="32" t="s">
        <v>3</v>
      </c>
      <c r="F23" s="32" t="s">
        <v>26</v>
      </c>
      <c r="G23" s="31" t="s">
        <v>3</v>
      </c>
      <c r="H23" s="31" t="s">
        <v>26</v>
      </c>
      <c r="I23" s="32" t="s">
        <v>3</v>
      </c>
      <c r="J23" s="32" t="s">
        <v>26</v>
      </c>
      <c r="K23" s="31" t="s">
        <v>3</v>
      </c>
      <c r="L23" s="31" t="s">
        <v>26</v>
      </c>
      <c r="M23" s="32" t="s">
        <v>3</v>
      </c>
      <c r="N23" s="32" t="s">
        <v>26</v>
      </c>
      <c r="O23" s="21"/>
      <c r="P23" s="21"/>
      <c r="Q23" s="21"/>
      <c r="R23" s="21"/>
      <c r="S23" s="21"/>
      <c r="T23" s="21"/>
      <c r="U23" s="21"/>
      <c r="V23" s="21"/>
      <c r="W23" s="21"/>
    </row>
    <row r="24">
      <c r="B24" s="33">
        <v>10.0</v>
      </c>
      <c r="C24" s="34">
        <v>0.0579582401</v>
      </c>
      <c r="D24" s="34">
        <v>0.0038907433</v>
      </c>
      <c r="E24" s="35">
        <v>1.14886246</v>
      </c>
      <c r="F24" s="35">
        <v>0.0043621159</v>
      </c>
      <c r="G24" s="34">
        <v>0.1279614</v>
      </c>
      <c r="H24" s="34">
        <v>0.004030996</v>
      </c>
      <c r="I24" s="35">
        <v>5.4894181999</v>
      </c>
      <c r="J24" s="35">
        <v>0.0086025382</v>
      </c>
      <c r="K24" s="34">
        <v>0.15284694</v>
      </c>
      <c r="L24" s="34">
        <v>0.0273392873</v>
      </c>
      <c r="M24" s="35">
        <v>7.2302483399</v>
      </c>
      <c r="N24" s="35">
        <v>0.0358482751</v>
      </c>
      <c r="O24" s="21"/>
      <c r="P24" s="21"/>
      <c r="Q24" s="21"/>
      <c r="R24" s="21"/>
      <c r="S24" s="21"/>
      <c r="T24" s="21"/>
      <c r="U24" s="21"/>
      <c r="V24" s="21"/>
      <c r="W24" s="21"/>
    </row>
    <row r="25">
      <c r="B25" s="33">
        <v>100.0</v>
      </c>
      <c r="C25" s="34">
        <v>0.056363818</v>
      </c>
      <c r="D25" s="34">
        <v>4.978491E-4</v>
      </c>
      <c r="E25" s="35">
        <v>1.156822904</v>
      </c>
      <c r="F25" s="35">
        <v>0.0019158594</v>
      </c>
      <c r="G25" s="34">
        <v>0.12947331</v>
      </c>
      <c r="H25" s="34">
        <v>4.465115E-4</v>
      </c>
      <c r="I25" s="35">
        <v>5.497407626</v>
      </c>
      <c r="J25" s="35">
        <v>0.0018763415</v>
      </c>
      <c r="K25" s="34">
        <v>0.135987906</v>
      </c>
      <c r="L25" s="34">
        <v>0.0051556868</v>
      </c>
      <c r="M25" s="35">
        <v>7.203658108</v>
      </c>
      <c r="N25" s="35">
        <v>0.0045674582</v>
      </c>
      <c r="O25" s="21"/>
      <c r="P25" s="21"/>
      <c r="Q25" s="21"/>
      <c r="R25" s="21"/>
      <c r="S25" s="21"/>
      <c r="T25" s="21"/>
      <c r="U25" s="21"/>
      <c r="V25" s="21"/>
      <c r="W25" s="21"/>
    </row>
    <row r="26">
      <c r="B26" s="33">
        <v>1000.0</v>
      </c>
      <c r="C26" s="34">
        <v>0.057052653</v>
      </c>
      <c r="D26" s="34">
        <v>2.023035E-4</v>
      </c>
      <c r="E26" s="35">
        <v>1.1560464506</v>
      </c>
      <c r="F26" s="35">
        <v>8.142615E-4</v>
      </c>
      <c r="G26" s="34">
        <v>0.1288764572</v>
      </c>
      <c r="H26" s="34">
        <v>6.395068E-4</v>
      </c>
      <c r="I26" s="35">
        <v>5.500901187</v>
      </c>
      <c r="J26" s="35">
        <v>0.0034703943</v>
      </c>
      <c r="K26" s="34">
        <v>0.1329891582</v>
      </c>
      <c r="L26" s="34">
        <v>0.0011701271</v>
      </c>
      <c r="M26" s="35">
        <v>7.1991555648</v>
      </c>
      <c r="N26" s="35">
        <v>0.0025715209</v>
      </c>
      <c r="O26" s="21"/>
      <c r="P26" s="21"/>
      <c r="Q26" s="21"/>
      <c r="R26" s="21"/>
      <c r="S26" s="21"/>
      <c r="T26" s="21"/>
      <c r="U26" s="21"/>
      <c r="V26" s="21"/>
      <c r="W26" s="21"/>
    </row>
    <row r="27">
      <c r="B27" s="33">
        <v>10000.0</v>
      </c>
      <c r="C27" s="34">
        <v>0.0568414931</v>
      </c>
      <c r="D27" s="34">
        <v>5.00904E-5</v>
      </c>
      <c r="E27" s="35">
        <v>1.1568881356</v>
      </c>
      <c r="F27" s="35">
        <v>1.583705E-4</v>
      </c>
      <c r="G27" s="34">
        <v>0.1288278685</v>
      </c>
      <c r="H27" s="34">
        <v>1.737935E-4</v>
      </c>
      <c r="I27" s="35">
        <v>5.498750831</v>
      </c>
      <c r="J27" s="35">
        <v>0.0043086592</v>
      </c>
      <c r="K27" s="34">
        <v>0.1329268703</v>
      </c>
      <c r="L27" s="34">
        <v>2.304545E-4</v>
      </c>
      <c r="M27" s="35">
        <v>7.2150174216</v>
      </c>
      <c r="N27" s="35">
        <v>0.0285605851</v>
      </c>
      <c r="O27" s="21"/>
      <c r="P27" s="21"/>
      <c r="Q27" s="21"/>
      <c r="R27" s="21"/>
      <c r="S27" s="21"/>
      <c r="T27" s="21"/>
      <c r="U27" s="21"/>
      <c r="V27" s="21"/>
      <c r="W27" s="21"/>
    </row>
    <row r="28">
      <c r="A28" s="46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>
      <c r="A29" s="22" t="s">
        <v>29</v>
      </c>
      <c r="B29" s="27" t="s">
        <v>8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21"/>
      <c r="P29" s="21"/>
      <c r="Q29" s="21"/>
      <c r="R29" s="21"/>
      <c r="S29" s="21"/>
      <c r="T29" s="21"/>
      <c r="U29" s="21"/>
      <c r="V29" s="21"/>
      <c r="W29" s="21"/>
    </row>
    <row r="30">
      <c r="B30" s="26"/>
      <c r="C30" s="23">
        <v>2048.0</v>
      </c>
      <c r="D30" s="24"/>
      <c r="E30" s="24"/>
      <c r="F30" s="25"/>
      <c r="G30" s="27">
        <v>3072.0</v>
      </c>
      <c r="H30" s="24"/>
      <c r="I30" s="24"/>
      <c r="J30" s="25"/>
      <c r="K30" s="23">
        <v>4096.0</v>
      </c>
      <c r="L30" s="24"/>
      <c r="M30" s="24"/>
      <c r="N30" s="25"/>
      <c r="O30" s="21"/>
      <c r="P30" s="21"/>
      <c r="Q30" s="21"/>
      <c r="R30" s="21"/>
      <c r="S30" s="21"/>
      <c r="T30" s="21"/>
      <c r="U30" s="21"/>
      <c r="V30" s="21"/>
      <c r="W30" s="21"/>
    </row>
    <row r="31">
      <c r="B31" s="28" t="s">
        <v>23</v>
      </c>
      <c r="C31" s="29" t="s">
        <v>24</v>
      </c>
      <c r="D31" s="25"/>
      <c r="E31" s="30" t="s">
        <v>25</v>
      </c>
      <c r="F31" s="25"/>
      <c r="G31" s="29" t="s">
        <v>24</v>
      </c>
      <c r="H31" s="25"/>
      <c r="I31" s="30" t="s">
        <v>25</v>
      </c>
      <c r="J31" s="25"/>
      <c r="K31" s="29" t="s">
        <v>24</v>
      </c>
      <c r="L31" s="25"/>
      <c r="M31" s="30" t="s">
        <v>25</v>
      </c>
      <c r="N31" s="25"/>
      <c r="O31" s="21"/>
      <c r="P31" s="21"/>
      <c r="Q31" s="21"/>
      <c r="R31" s="21"/>
      <c r="S31" s="21"/>
      <c r="T31" s="21"/>
      <c r="U31" s="21"/>
      <c r="V31" s="21"/>
      <c r="W31" s="21"/>
    </row>
    <row r="32">
      <c r="B32" s="26"/>
      <c r="C32" s="31" t="s">
        <v>3</v>
      </c>
      <c r="D32" s="31" t="s">
        <v>26</v>
      </c>
      <c r="E32" s="32" t="s">
        <v>3</v>
      </c>
      <c r="F32" s="32" t="s">
        <v>26</v>
      </c>
      <c r="G32" s="31" t="s">
        <v>3</v>
      </c>
      <c r="H32" s="31" t="s">
        <v>26</v>
      </c>
      <c r="I32" s="32" t="s">
        <v>3</v>
      </c>
      <c r="J32" s="32" t="s">
        <v>26</v>
      </c>
      <c r="K32" s="31" t="s">
        <v>3</v>
      </c>
      <c r="L32" s="31" t="s">
        <v>26</v>
      </c>
      <c r="M32" s="32" t="s">
        <v>3</v>
      </c>
      <c r="N32" s="32" t="s">
        <v>26</v>
      </c>
      <c r="O32" s="21"/>
      <c r="P32" s="21"/>
      <c r="Q32" s="21"/>
      <c r="R32" s="21"/>
      <c r="S32" s="21"/>
      <c r="T32" s="21"/>
      <c r="U32" s="21"/>
      <c r="V32" s="21"/>
      <c r="W32" s="21"/>
    </row>
    <row r="33">
      <c r="B33" s="33">
        <v>10.0</v>
      </c>
      <c r="C33" s="34">
        <v>0.05786708</v>
      </c>
      <c r="D33" s="34">
        <v>0.003723781</v>
      </c>
      <c r="E33" s="35">
        <v>1.1490193601</v>
      </c>
      <c r="F33" s="35">
        <v>0.0052849366</v>
      </c>
      <c r="G33" s="34">
        <v>0.13165838</v>
      </c>
      <c r="H33" s="34">
        <v>0.0052365217</v>
      </c>
      <c r="I33" s="35">
        <v>5.5028686599</v>
      </c>
      <c r="J33" s="35">
        <v>0.0207926325</v>
      </c>
      <c r="K33" s="34">
        <v>0.15284694</v>
      </c>
      <c r="L33" s="34">
        <v>0.0273392873</v>
      </c>
      <c r="M33" s="35">
        <v>7.2302483399</v>
      </c>
      <c r="N33" s="35">
        <v>0.0358482751</v>
      </c>
      <c r="O33" s="21"/>
      <c r="P33" s="21"/>
      <c r="Q33" s="21"/>
      <c r="R33" s="21"/>
      <c r="S33" s="21"/>
      <c r="T33" s="21"/>
      <c r="U33" s="21"/>
      <c r="V33" s="21"/>
      <c r="W33" s="21"/>
    </row>
    <row r="34">
      <c r="B34" s="33">
        <v>100.0</v>
      </c>
      <c r="C34" s="34">
        <v>0.057434554</v>
      </c>
      <c r="D34" s="34">
        <v>0.0011220454</v>
      </c>
      <c r="E34" s="35">
        <v>1.154286738</v>
      </c>
      <c r="F34" s="35">
        <v>0.0016289551</v>
      </c>
      <c r="G34" s="34">
        <v>0.129457994</v>
      </c>
      <c r="H34" s="34">
        <v>0.0024650995</v>
      </c>
      <c r="I34" s="35">
        <v>5.50315605</v>
      </c>
      <c r="J34" s="35">
        <v>0.0037667309</v>
      </c>
      <c r="K34" s="34">
        <v>0.135987906</v>
      </c>
      <c r="L34" s="34">
        <v>0.0051556868</v>
      </c>
      <c r="M34" s="35">
        <v>7.203658108</v>
      </c>
      <c r="N34" s="35">
        <v>0.0045674582</v>
      </c>
      <c r="O34" s="21"/>
      <c r="P34" s="21"/>
      <c r="Q34" s="21"/>
      <c r="R34" s="21"/>
      <c r="S34" s="21"/>
      <c r="T34" s="21"/>
      <c r="U34" s="21"/>
      <c r="V34" s="21"/>
      <c r="W34" s="21"/>
    </row>
    <row r="35">
      <c r="B35" s="33">
        <v>1000.0</v>
      </c>
      <c r="C35" s="34">
        <v>0.056914178</v>
      </c>
      <c r="D35" s="34">
        <v>1.128815E-4</v>
      </c>
      <c r="E35" s="35">
        <v>1.1575609758</v>
      </c>
      <c r="F35" s="35">
        <v>0.0050818502</v>
      </c>
      <c r="G35" s="34">
        <v>0.1299811604</v>
      </c>
      <c r="H35" s="34">
        <v>2.844117E-4</v>
      </c>
      <c r="I35" s="35">
        <v>5.497585945</v>
      </c>
      <c r="J35" s="35">
        <v>0.0021549001</v>
      </c>
      <c r="K35" s="34">
        <v>0.1329891582</v>
      </c>
      <c r="L35" s="34">
        <v>0.0011701271</v>
      </c>
      <c r="M35" s="35">
        <v>7.1991555648</v>
      </c>
      <c r="N35" s="35">
        <v>0.0025715209</v>
      </c>
      <c r="O35" s="21"/>
      <c r="P35" s="21"/>
      <c r="Q35" s="21"/>
      <c r="R35" s="21"/>
      <c r="S35" s="21"/>
      <c r="T35" s="21"/>
      <c r="U35" s="21"/>
      <c r="V35" s="21"/>
      <c r="W35" s="21"/>
    </row>
    <row r="36">
      <c r="B36" s="33">
        <v>10000.0</v>
      </c>
      <c r="C36" s="34">
        <v>0.056808433</v>
      </c>
      <c r="D36" s="34">
        <v>5.86031E-5</v>
      </c>
      <c r="E36" s="35">
        <v>1.1557979777</v>
      </c>
      <c r="F36" s="35">
        <v>1.38999E-4</v>
      </c>
      <c r="G36" s="34">
        <v>0.128881361</v>
      </c>
      <c r="H36" s="34">
        <v>1.739756E-4</v>
      </c>
      <c r="I36" s="35">
        <v>5.4969868022</v>
      </c>
      <c r="J36" s="35">
        <v>0.0018461422</v>
      </c>
      <c r="K36" s="34">
        <v>0.1329268703</v>
      </c>
      <c r="L36" s="34">
        <v>2.304545E-4</v>
      </c>
      <c r="M36" s="35">
        <v>7.2150174216</v>
      </c>
      <c r="N36" s="35">
        <v>0.0285605851</v>
      </c>
      <c r="O36" s="21"/>
      <c r="P36" s="21"/>
      <c r="Q36" s="21"/>
      <c r="R36" s="21"/>
      <c r="S36" s="21"/>
      <c r="T36" s="21"/>
      <c r="U36" s="21"/>
      <c r="V36" s="21"/>
      <c r="W36" s="21"/>
    </row>
    <row r="37">
      <c r="A37" s="4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>
      <c r="A38" s="22" t="s">
        <v>30</v>
      </c>
      <c r="B38" s="27" t="s">
        <v>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5"/>
      <c r="O38" s="21"/>
      <c r="P38" s="21"/>
      <c r="Q38" s="21"/>
      <c r="R38" s="21"/>
      <c r="S38" s="21"/>
      <c r="T38" s="21"/>
      <c r="U38" s="21"/>
      <c r="V38" s="21"/>
      <c r="W38" s="21"/>
    </row>
    <row r="39">
      <c r="B39" s="26"/>
      <c r="C39" s="23">
        <v>2048.0</v>
      </c>
      <c r="D39" s="24"/>
      <c r="E39" s="24"/>
      <c r="F39" s="25"/>
      <c r="G39" s="27">
        <v>3072.0</v>
      </c>
      <c r="H39" s="24"/>
      <c r="I39" s="24"/>
      <c r="J39" s="25"/>
      <c r="K39" s="23">
        <v>4096.0</v>
      </c>
      <c r="L39" s="24"/>
      <c r="M39" s="24"/>
      <c r="N39" s="25"/>
      <c r="O39" s="21"/>
      <c r="P39" s="21"/>
      <c r="Q39" s="21"/>
      <c r="R39" s="21"/>
      <c r="S39" s="21"/>
      <c r="T39" s="21"/>
      <c r="U39" s="21"/>
      <c r="V39" s="21"/>
      <c r="W39" s="21"/>
    </row>
    <row r="40">
      <c r="B40" s="28" t="s">
        <v>23</v>
      </c>
      <c r="C40" s="29" t="s">
        <v>24</v>
      </c>
      <c r="D40" s="25"/>
      <c r="E40" s="30" t="s">
        <v>25</v>
      </c>
      <c r="F40" s="25"/>
      <c r="G40" s="29" t="s">
        <v>24</v>
      </c>
      <c r="H40" s="25"/>
      <c r="I40" s="30" t="s">
        <v>25</v>
      </c>
      <c r="J40" s="25"/>
      <c r="K40" s="29" t="s">
        <v>24</v>
      </c>
      <c r="L40" s="25"/>
      <c r="M40" s="30" t="s">
        <v>25</v>
      </c>
      <c r="N40" s="25"/>
      <c r="O40" s="21"/>
      <c r="P40" s="21"/>
      <c r="Q40" s="21"/>
      <c r="R40" s="21"/>
      <c r="S40" s="21"/>
      <c r="T40" s="21"/>
      <c r="U40" s="21"/>
      <c r="V40" s="21"/>
      <c r="W40" s="21"/>
    </row>
    <row r="41">
      <c r="B41" s="26"/>
      <c r="C41" s="31" t="s">
        <v>3</v>
      </c>
      <c r="D41" s="31" t="s">
        <v>26</v>
      </c>
      <c r="E41" s="32" t="s">
        <v>3</v>
      </c>
      <c r="F41" s="32" t="s">
        <v>26</v>
      </c>
      <c r="G41" s="31" t="s">
        <v>3</v>
      </c>
      <c r="H41" s="31" t="s">
        <v>26</v>
      </c>
      <c r="I41" s="32" t="s">
        <v>3</v>
      </c>
      <c r="J41" s="32" t="s">
        <v>26</v>
      </c>
      <c r="K41" s="31" t="s">
        <v>3</v>
      </c>
      <c r="L41" s="31" t="s">
        <v>26</v>
      </c>
      <c r="M41" s="32" t="s">
        <v>3</v>
      </c>
      <c r="N41" s="32" t="s">
        <v>26</v>
      </c>
      <c r="O41" s="21"/>
      <c r="P41" s="21"/>
      <c r="Q41" s="21"/>
      <c r="R41" s="21"/>
      <c r="S41" s="21"/>
      <c r="T41" s="21"/>
      <c r="U41" s="21"/>
      <c r="V41" s="21"/>
      <c r="W41" s="21"/>
    </row>
    <row r="42">
      <c r="B42" s="33">
        <v>10.0</v>
      </c>
      <c r="C42" s="34">
        <v>0.0575418401</v>
      </c>
      <c r="D42" s="34">
        <v>0.0023889871</v>
      </c>
      <c r="E42" s="35">
        <v>1.1514277201</v>
      </c>
      <c r="F42" s="35">
        <v>0.005883186</v>
      </c>
      <c r="G42" s="34">
        <v>0.1286246</v>
      </c>
      <c r="H42" s="34">
        <v>0.003307392</v>
      </c>
      <c r="I42" s="35">
        <v>5.4938264</v>
      </c>
      <c r="J42" s="35">
        <v>0.0033729976</v>
      </c>
      <c r="K42" s="34">
        <v>0.1408162399</v>
      </c>
      <c r="L42" s="34">
        <v>0.0081613276</v>
      </c>
      <c r="M42" s="35">
        <v>7.1967877201</v>
      </c>
      <c r="N42" s="35">
        <v>0.026611993</v>
      </c>
      <c r="O42" s="21"/>
      <c r="P42" s="21"/>
      <c r="Q42" s="21"/>
      <c r="R42" s="21"/>
      <c r="S42" s="21"/>
      <c r="T42" s="21"/>
      <c r="U42" s="21"/>
      <c r="V42" s="21"/>
      <c r="W42" s="21"/>
    </row>
    <row r="43">
      <c r="B43" s="33">
        <v>100.0</v>
      </c>
      <c r="C43" s="34">
        <v>0.056823528</v>
      </c>
      <c r="D43" s="34">
        <v>4.669552E-4</v>
      </c>
      <c r="E43" s="35">
        <v>1.155151536</v>
      </c>
      <c r="F43" s="35">
        <v>0.0021683357</v>
      </c>
      <c r="G43" s="34">
        <v>0.128450154</v>
      </c>
      <c r="H43" s="34">
        <v>1.907355E-4</v>
      </c>
      <c r="I43" s="35">
        <v>5.491316004</v>
      </c>
      <c r="J43" s="35">
        <v>0.0027325407</v>
      </c>
      <c r="K43" s="34">
        <v>0.133779758</v>
      </c>
      <c r="L43" s="34">
        <v>0.0016622243</v>
      </c>
      <c r="M43" s="35">
        <v>7.1975654</v>
      </c>
      <c r="N43" s="35">
        <v>0.0027497804</v>
      </c>
      <c r="O43" s="21"/>
      <c r="P43" s="21"/>
      <c r="Q43" s="21"/>
      <c r="R43" s="21"/>
      <c r="S43" s="21"/>
      <c r="T43" s="21"/>
      <c r="U43" s="21"/>
      <c r="V43" s="21"/>
      <c r="W43" s="21"/>
    </row>
    <row r="44">
      <c r="B44" s="33">
        <v>1000.0</v>
      </c>
      <c r="C44" s="34">
        <v>0.0565872952</v>
      </c>
      <c r="D44" s="34">
        <v>3.198591E-4</v>
      </c>
      <c r="E44" s="35">
        <v>1.1547633852</v>
      </c>
      <c r="F44" s="35">
        <v>6.954464E-4</v>
      </c>
      <c r="G44" s="34">
        <v>0.1286886406</v>
      </c>
      <c r="H44" s="34">
        <v>1.428845E-4</v>
      </c>
      <c r="I44" s="35">
        <v>5.4944871054</v>
      </c>
      <c r="J44" s="35">
        <v>0.0016582978</v>
      </c>
      <c r="K44" s="34">
        <v>0.1328649608</v>
      </c>
      <c r="L44" s="34">
        <v>2.574454E-4</v>
      </c>
      <c r="M44" s="35">
        <v>7.198955163</v>
      </c>
      <c r="N44" s="35">
        <v>0.0012582558</v>
      </c>
      <c r="O44" s="21"/>
      <c r="P44" s="21"/>
      <c r="Q44" s="21"/>
      <c r="R44" s="21"/>
      <c r="S44" s="21"/>
      <c r="T44" s="21"/>
      <c r="U44" s="21"/>
      <c r="V44" s="21"/>
      <c r="W44" s="21"/>
    </row>
    <row r="45">
      <c r="B45" s="33">
        <v>10000.0</v>
      </c>
      <c r="C45" s="34">
        <v>0.0568195293</v>
      </c>
      <c r="D45" s="34">
        <v>9.55765E-5</v>
      </c>
      <c r="E45" s="35">
        <v>1.1562941419</v>
      </c>
      <c r="F45" s="35">
        <v>0.001527116</v>
      </c>
      <c r="G45" s="34">
        <v>0.1285545568</v>
      </c>
      <c r="H45" s="34">
        <v>1.511231E-4</v>
      </c>
      <c r="I45" s="35">
        <v>5.4949483626</v>
      </c>
      <c r="J45" s="35">
        <v>8.279168E-4</v>
      </c>
      <c r="K45" s="34">
        <v>0.1327114955</v>
      </c>
      <c r="L45" s="34">
        <v>8.34623E-5</v>
      </c>
      <c r="M45" s="35">
        <v>7.1989473468</v>
      </c>
      <c r="N45" s="35">
        <v>0.002017764</v>
      </c>
      <c r="O45" s="21"/>
      <c r="P45" s="21"/>
      <c r="Q45" s="21"/>
      <c r="R45" s="21"/>
      <c r="S45" s="21"/>
      <c r="T45" s="21"/>
      <c r="U45" s="21"/>
      <c r="V45" s="21"/>
      <c r="W45" s="21"/>
    </row>
    <row r="46">
      <c r="A46" s="46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>
      <c r="A47" s="22" t="s">
        <v>31</v>
      </c>
      <c r="B47" s="27" t="s">
        <v>8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1"/>
      <c r="P47" s="21"/>
      <c r="Q47" s="21"/>
      <c r="R47" s="21"/>
      <c r="S47" s="21"/>
      <c r="T47" s="21"/>
      <c r="U47" s="21"/>
      <c r="V47" s="21"/>
      <c r="W47" s="21"/>
    </row>
    <row r="48">
      <c r="B48" s="26"/>
      <c r="C48" s="23">
        <v>2048.0</v>
      </c>
      <c r="D48" s="24"/>
      <c r="E48" s="24"/>
      <c r="F48" s="25"/>
      <c r="G48" s="27">
        <v>3072.0</v>
      </c>
      <c r="H48" s="24"/>
      <c r="I48" s="24"/>
      <c r="J48" s="25"/>
      <c r="K48" s="23">
        <v>4096.0</v>
      </c>
      <c r="L48" s="24"/>
      <c r="M48" s="24"/>
      <c r="N48" s="25"/>
      <c r="O48" s="21"/>
      <c r="P48" s="21"/>
      <c r="Q48" s="21"/>
      <c r="R48" s="21"/>
      <c r="S48" s="21"/>
      <c r="T48" s="21"/>
      <c r="U48" s="21"/>
      <c r="V48" s="21"/>
      <c r="W48" s="21"/>
    </row>
    <row r="49">
      <c r="B49" s="28" t="s">
        <v>23</v>
      </c>
      <c r="C49" s="29" t="s">
        <v>24</v>
      </c>
      <c r="D49" s="25"/>
      <c r="E49" s="30" t="s">
        <v>25</v>
      </c>
      <c r="F49" s="25"/>
      <c r="G49" s="29" t="s">
        <v>24</v>
      </c>
      <c r="H49" s="25"/>
      <c r="I49" s="30" t="s">
        <v>25</v>
      </c>
      <c r="J49" s="25"/>
      <c r="K49" s="29" t="s">
        <v>24</v>
      </c>
      <c r="L49" s="25"/>
      <c r="M49" s="30" t="s">
        <v>25</v>
      </c>
      <c r="N49" s="25"/>
      <c r="O49" s="21"/>
      <c r="P49" s="21"/>
      <c r="Q49" s="21"/>
      <c r="R49" s="21"/>
      <c r="S49" s="21"/>
      <c r="T49" s="21"/>
      <c r="U49" s="21"/>
      <c r="V49" s="21"/>
      <c r="W49" s="21"/>
    </row>
    <row r="50">
      <c r="B50" s="26"/>
      <c r="C50" s="31" t="s">
        <v>3</v>
      </c>
      <c r="D50" s="31" t="s">
        <v>26</v>
      </c>
      <c r="E50" s="32" t="s">
        <v>3</v>
      </c>
      <c r="F50" s="32" t="s">
        <v>26</v>
      </c>
      <c r="G50" s="31" t="s">
        <v>3</v>
      </c>
      <c r="H50" s="31" t="s">
        <v>26</v>
      </c>
      <c r="I50" s="32" t="s">
        <v>3</v>
      </c>
      <c r="J50" s="32" t="s">
        <v>26</v>
      </c>
      <c r="K50" s="31" t="s">
        <v>3</v>
      </c>
      <c r="L50" s="31" t="s">
        <v>26</v>
      </c>
      <c r="M50" s="32" t="s">
        <v>3</v>
      </c>
      <c r="N50" s="32" t="s">
        <v>26</v>
      </c>
      <c r="O50" s="21"/>
      <c r="P50" s="21"/>
      <c r="Q50" s="21"/>
      <c r="R50" s="21"/>
      <c r="S50" s="21"/>
      <c r="T50" s="21"/>
      <c r="U50" s="21"/>
      <c r="V50" s="21"/>
      <c r="W50" s="21"/>
    </row>
    <row r="51">
      <c r="B51" s="33">
        <v>10.0</v>
      </c>
      <c r="C51" s="36">
        <f t="shared" ref="C51:N51" si="1">AVERAGE(C6,C15,C24,C33,C42)</f>
        <v>0.05873223206</v>
      </c>
      <c r="D51" s="36">
        <f t="shared" si="1"/>
        <v>0.00499018792</v>
      </c>
      <c r="E51" s="37">
        <f t="shared" si="1"/>
        <v>1.1537339</v>
      </c>
      <c r="F51" s="37">
        <f t="shared" si="1"/>
        <v>0.00827254762</v>
      </c>
      <c r="G51" s="36">
        <f t="shared" si="1"/>
        <v>0.129545748</v>
      </c>
      <c r="H51" s="36">
        <f t="shared" si="1"/>
        <v>0.00552716798</v>
      </c>
      <c r="I51" s="37">
        <f t="shared" si="1"/>
        <v>5.493932664</v>
      </c>
      <c r="J51" s="37">
        <f t="shared" si="1"/>
        <v>0.01207242376</v>
      </c>
      <c r="K51" s="36">
        <f t="shared" si="1"/>
        <v>0.144886592</v>
      </c>
      <c r="L51" s="36">
        <f t="shared" si="1"/>
        <v>0.01454596324</v>
      </c>
      <c r="M51" s="37">
        <f t="shared" si="1"/>
        <v>7.212718396</v>
      </c>
      <c r="N51" s="37">
        <f t="shared" si="1"/>
        <v>0.0267501117</v>
      </c>
      <c r="O51" s="21"/>
      <c r="P51" s="21"/>
      <c r="Q51" s="21"/>
      <c r="R51" s="21"/>
      <c r="S51" s="21"/>
      <c r="T51" s="21"/>
      <c r="U51" s="21"/>
      <c r="V51" s="21"/>
      <c r="W51" s="21"/>
    </row>
    <row r="52">
      <c r="B52" s="33">
        <v>100.0</v>
      </c>
      <c r="C52" s="36">
        <f t="shared" ref="C52:N52" si="2">AVERAGE(C7,C16,C25,C34,C43)</f>
        <v>0.0570319164</v>
      </c>
      <c r="D52" s="36">
        <f t="shared" si="2"/>
        <v>0.0008838741</v>
      </c>
      <c r="E52" s="37">
        <f t="shared" si="2"/>
        <v>1.155423154</v>
      </c>
      <c r="F52" s="37">
        <f t="shared" si="2"/>
        <v>0.0020141916</v>
      </c>
      <c r="G52" s="36">
        <f t="shared" si="2"/>
        <v>0.1290523588</v>
      </c>
      <c r="H52" s="36">
        <f t="shared" si="2"/>
        <v>0.00088967922</v>
      </c>
      <c r="I52" s="37">
        <f t="shared" si="2"/>
        <v>5.498400917</v>
      </c>
      <c r="J52" s="37">
        <f t="shared" si="2"/>
        <v>0.00255403878</v>
      </c>
      <c r="K52" s="36">
        <f t="shared" si="2"/>
        <v>0.1345206636</v>
      </c>
      <c r="L52" s="36">
        <f t="shared" si="2"/>
        <v>0.00294223222</v>
      </c>
      <c r="M52" s="37">
        <f t="shared" si="2"/>
        <v>7.201731493</v>
      </c>
      <c r="N52" s="37">
        <f t="shared" si="2"/>
        <v>0.00364530768</v>
      </c>
      <c r="O52" s="21"/>
      <c r="P52" s="21"/>
      <c r="Q52" s="21"/>
      <c r="R52" s="21"/>
      <c r="S52" s="21"/>
      <c r="T52" s="21"/>
      <c r="U52" s="21"/>
      <c r="V52" s="21"/>
      <c r="W52" s="21"/>
    </row>
    <row r="53">
      <c r="B53" s="33">
        <v>1000.0</v>
      </c>
      <c r="C53" s="36">
        <f t="shared" ref="C53:N53" si="3">AVERAGE(C8,C17,C26,C35,C44)</f>
        <v>0.05682981832</v>
      </c>
      <c r="D53" s="36">
        <f t="shared" si="3"/>
        <v>0.00022472464</v>
      </c>
      <c r="E53" s="37">
        <f t="shared" si="3"/>
        <v>1.156353003</v>
      </c>
      <c r="F53" s="37">
        <f t="shared" si="3"/>
        <v>0.00151649902</v>
      </c>
      <c r="G53" s="36">
        <f t="shared" si="3"/>
        <v>0.1290583006</v>
      </c>
      <c r="H53" s="36">
        <f t="shared" si="3"/>
        <v>0.00036346248</v>
      </c>
      <c r="I53" s="37">
        <f t="shared" si="3"/>
        <v>5.499635013</v>
      </c>
      <c r="J53" s="37">
        <f t="shared" si="3"/>
        <v>0.00235447942</v>
      </c>
      <c r="K53" s="36">
        <f t="shared" si="3"/>
        <v>0.1329012599</v>
      </c>
      <c r="L53" s="36">
        <f t="shared" si="3"/>
        <v>0.00059258764</v>
      </c>
      <c r="M53" s="37">
        <f t="shared" si="3"/>
        <v>7.200617321</v>
      </c>
      <c r="N53" s="37">
        <f t="shared" si="3"/>
        <v>0.0027172965</v>
      </c>
      <c r="O53" s="21"/>
      <c r="P53" s="21"/>
      <c r="Q53" s="21"/>
      <c r="R53" s="21"/>
      <c r="S53" s="21"/>
      <c r="T53" s="21"/>
      <c r="U53" s="21"/>
      <c r="V53" s="21"/>
      <c r="W53" s="21"/>
    </row>
    <row r="54">
      <c r="B54" s="33">
        <v>10000.0</v>
      </c>
      <c r="C54" s="36">
        <f t="shared" ref="C54:N54" si="4">AVERAGE(C9,C18,C27,C36,C45)</f>
        <v>0.05689310046</v>
      </c>
      <c r="D54" s="36">
        <f t="shared" si="4"/>
        <v>0.00007466202</v>
      </c>
      <c r="E54" s="37">
        <f t="shared" si="4"/>
        <v>1.156375298</v>
      </c>
      <c r="F54" s="37">
        <f t="shared" si="4"/>
        <v>0.00047288992</v>
      </c>
      <c r="G54" s="36">
        <f t="shared" si="4"/>
        <v>0.128745817</v>
      </c>
      <c r="H54" s="36">
        <f t="shared" si="4"/>
        <v>0.00013291208</v>
      </c>
      <c r="I54" s="37">
        <f t="shared" si="4"/>
        <v>5.499103031</v>
      </c>
      <c r="J54" s="37">
        <f t="shared" si="4"/>
        <v>0.00195235056</v>
      </c>
      <c r="K54" s="36">
        <f t="shared" si="4"/>
        <v>0.1327511088</v>
      </c>
      <c r="L54" s="36">
        <f t="shared" si="4"/>
        <v>0.00017772514</v>
      </c>
      <c r="M54" s="37">
        <f t="shared" si="4"/>
        <v>7.207641869</v>
      </c>
      <c r="N54" s="37">
        <f t="shared" si="4"/>
        <v>0.01270531436</v>
      </c>
      <c r="O54" s="21"/>
      <c r="P54" s="21"/>
      <c r="Q54" s="21"/>
      <c r="R54" s="21"/>
      <c r="S54" s="21"/>
      <c r="T54" s="21"/>
      <c r="U54" s="21"/>
      <c r="V54" s="21"/>
      <c r="W54" s="21"/>
    </row>
    <row r="55">
      <c r="A55" s="46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>
      <c r="A56" s="46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>
      <c r="A57" s="46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>
      <c r="A58" s="46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>
      <c r="A59" s="46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>
      <c r="A60" s="22" t="s">
        <v>21</v>
      </c>
      <c r="B60" s="27" t="s">
        <v>7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1"/>
      <c r="P60" s="21"/>
      <c r="Q60" s="21"/>
      <c r="R60" s="21"/>
      <c r="S60" s="21"/>
      <c r="T60" s="21"/>
      <c r="U60" s="21"/>
      <c r="V60" s="21"/>
      <c r="W60" s="21"/>
    </row>
    <row r="61">
      <c r="B61" s="26"/>
      <c r="C61" s="23">
        <v>2048.0</v>
      </c>
      <c r="D61" s="24"/>
      <c r="E61" s="24"/>
      <c r="F61" s="25"/>
      <c r="G61" s="27">
        <v>3072.0</v>
      </c>
      <c r="H61" s="24"/>
      <c r="I61" s="24"/>
      <c r="J61" s="25"/>
      <c r="K61" s="23">
        <v>4096.0</v>
      </c>
      <c r="L61" s="24"/>
      <c r="M61" s="24"/>
      <c r="N61" s="25"/>
      <c r="O61" s="21"/>
      <c r="P61" s="21"/>
      <c r="Q61" s="21"/>
      <c r="R61" s="21"/>
      <c r="S61" s="21"/>
      <c r="T61" s="21"/>
      <c r="U61" s="21"/>
      <c r="V61" s="21"/>
      <c r="W61" s="21"/>
    </row>
    <row r="62">
      <c r="B62" s="28" t="s">
        <v>23</v>
      </c>
      <c r="C62" s="29" t="s">
        <v>24</v>
      </c>
      <c r="D62" s="25"/>
      <c r="E62" s="30" t="s">
        <v>25</v>
      </c>
      <c r="F62" s="25"/>
      <c r="G62" s="29" t="s">
        <v>24</v>
      </c>
      <c r="H62" s="25"/>
      <c r="I62" s="30" t="s">
        <v>25</v>
      </c>
      <c r="J62" s="25"/>
      <c r="K62" s="29" t="s">
        <v>24</v>
      </c>
      <c r="L62" s="25"/>
      <c r="M62" s="30" t="s">
        <v>25</v>
      </c>
      <c r="N62" s="25"/>
      <c r="O62" s="21"/>
      <c r="P62" s="21"/>
      <c r="Q62" s="21"/>
      <c r="R62" s="21"/>
      <c r="S62" s="21"/>
      <c r="T62" s="21"/>
      <c r="U62" s="21"/>
      <c r="V62" s="21"/>
      <c r="W62" s="21"/>
    </row>
    <row r="63">
      <c r="B63" s="26"/>
      <c r="C63" s="31" t="s">
        <v>3</v>
      </c>
      <c r="D63" s="31" t="s">
        <v>26</v>
      </c>
      <c r="E63" s="32" t="s">
        <v>3</v>
      </c>
      <c r="F63" s="32" t="s">
        <v>26</v>
      </c>
      <c r="G63" s="31" t="s">
        <v>3</v>
      </c>
      <c r="H63" s="31" t="s">
        <v>26</v>
      </c>
      <c r="I63" s="32" t="s">
        <v>3</v>
      </c>
      <c r="J63" s="32" t="s">
        <v>26</v>
      </c>
      <c r="K63" s="31" t="s">
        <v>3</v>
      </c>
      <c r="L63" s="31" t="s">
        <v>26</v>
      </c>
      <c r="M63" s="32" t="s">
        <v>3</v>
      </c>
      <c r="N63" s="32" t="s">
        <v>26</v>
      </c>
      <c r="O63" s="21"/>
      <c r="P63" s="21"/>
      <c r="Q63" s="21"/>
      <c r="R63" s="21"/>
      <c r="S63" s="21"/>
      <c r="T63" s="21"/>
      <c r="U63" s="21"/>
      <c r="V63" s="21"/>
      <c r="W63" s="21"/>
    </row>
    <row r="64">
      <c r="B64" s="33">
        <v>10.0</v>
      </c>
      <c r="C64" s="34">
        <v>0.06898216</v>
      </c>
      <c r="D64" s="34">
        <v>0.0050200715</v>
      </c>
      <c r="E64" s="35">
        <v>1.8407218</v>
      </c>
      <c r="F64" s="35">
        <v>0.3011877477</v>
      </c>
      <c r="G64" s="34">
        <v>0.1314156999</v>
      </c>
      <c r="H64" s="34">
        <v>0.0022340454</v>
      </c>
      <c r="I64" s="35">
        <v>5.18180614</v>
      </c>
      <c r="J64" s="35">
        <v>0.9869099714</v>
      </c>
      <c r="K64" s="34">
        <v>0.13133452</v>
      </c>
      <c r="L64" s="34">
        <v>0.0021558024</v>
      </c>
      <c r="M64" s="35">
        <v>11.0503279</v>
      </c>
      <c r="N64" s="35">
        <v>0.8460616425</v>
      </c>
      <c r="O64" s="21"/>
      <c r="P64" s="21"/>
      <c r="Q64" s="21"/>
      <c r="R64" s="21"/>
      <c r="S64" s="21"/>
      <c r="T64" s="21"/>
      <c r="U64" s="21"/>
      <c r="V64" s="21"/>
      <c r="W64" s="21"/>
    </row>
    <row r="65">
      <c r="B65" s="33">
        <v>100.0</v>
      </c>
      <c r="C65" s="34">
        <v>0.066172628</v>
      </c>
      <c r="D65" s="34">
        <v>2.959843E-4</v>
      </c>
      <c r="E65" s="35">
        <v>2.127247886</v>
      </c>
      <c r="F65" s="35">
        <v>0.0063695285</v>
      </c>
      <c r="G65" s="34">
        <v>0.130037574</v>
      </c>
      <c r="H65" s="34">
        <v>2.124316E-4</v>
      </c>
      <c r="I65" s="35">
        <v>5.715280596</v>
      </c>
      <c r="J65" s="35">
        <v>0.0146232224</v>
      </c>
      <c r="K65" s="34">
        <v>0.133641256</v>
      </c>
      <c r="L65" s="34">
        <v>0.0093930522</v>
      </c>
      <c r="M65" s="35">
        <v>11.373918928</v>
      </c>
      <c r="N65" s="35">
        <v>0.5751192308</v>
      </c>
      <c r="O65" s="21"/>
      <c r="P65" s="21"/>
      <c r="Q65" s="21"/>
      <c r="R65" s="21"/>
      <c r="S65" s="21"/>
      <c r="T65" s="21"/>
      <c r="U65" s="21"/>
      <c r="V65" s="21"/>
      <c r="W65" s="21"/>
    </row>
    <row r="66">
      <c r="B66" s="33">
        <v>1000.0</v>
      </c>
      <c r="C66" s="34">
        <v>0.066347375</v>
      </c>
      <c r="D66" s="34">
        <v>3.15821E-4</v>
      </c>
      <c r="E66" s="35">
        <v>1.8397061752</v>
      </c>
      <c r="F66" s="35">
        <v>0.3965675184</v>
      </c>
      <c r="G66" s="34">
        <v>0.1295779248</v>
      </c>
      <c r="H66" s="34">
        <v>1.263622E-4</v>
      </c>
      <c r="I66" s="35">
        <v>5.6494750854</v>
      </c>
      <c r="J66" s="35">
        <v>0.0147676858</v>
      </c>
      <c r="K66" s="34">
        <v>0.1295361634</v>
      </c>
      <c r="L66" s="34">
        <v>1.264834E-4</v>
      </c>
      <c r="M66" s="35">
        <v>10.3858405472</v>
      </c>
      <c r="N66" s="35">
        <v>1.7553860233</v>
      </c>
      <c r="O66" s="21"/>
      <c r="P66" s="21"/>
      <c r="Q66" s="21"/>
      <c r="R66" s="21"/>
      <c r="S66" s="21"/>
      <c r="T66" s="21"/>
      <c r="U66" s="21"/>
      <c r="V66" s="21"/>
      <c r="W66" s="21"/>
    </row>
    <row r="67">
      <c r="B67" s="33">
        <v>10000.0</v>
      </c>
      <c r="C67" s="34">
        <v>0.0675673603</v>
      </c>
      <c r="D67" s="34">
        <v>6.79995E-5</v>
      </c>
      <c r="E67" s="35">
        <v>2.0955715493</v>
      </c>
      <c r="F67" s="35">
        <v>0.0545569244</v>
      </c>
      <c r="G67" s="34">
        <v>0.1286325266</v>
      </c>
      <c r="H67" s="34">
        <v>1.159751E-4</v>
      </c>
      <c r="I67" s="35">
        <v>4.0858226552</v>
      </c>
      <c r="J67" s="35">
        <v>0.5294555898</v>
      </c>
      <c r="K67" s="34">
        <v>0.1295793872</v>
      </c>
      <c r="L67" s="34">
        <v>2.638801E-4</v>
      </c>
      <c r="M67" s="35">
        <v>8.2064676916</v>
      </c>
      <c r="N67" s="35">
        <v>2.9994575556</v>
      </c>
      <c r="O67" s="21"/>
      <c r="P67" s="21"/>
      <c r="Q67" s="21"/>
      <c r="R67" s="21"/>
      <c r="S67" s="21"/>
      <c r="T67" s="21"/>
      <c r="U67" s="21"/>
      <c r="V67" s="21"/>
      <c r="W67" s="21"/>
    </row>
    <row r="68">
      <c r="A68" s="46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>
      <c r="A69" s="22" t="s">
        <v>27</v>
      </c>
      <c r="B69" s="27" t="s">
        <v>7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1"/>
      <c r="P69" s="21"/>
      <c r="Q69" s="21"/>
      <c r="R69" s="21"/>
      <c r="S69" s="21"/>
      <c r="T69" s="21"/>
      <c r="U69" s="21"/>
      <c r="V69" s="21"/>
      <c r="W69" s="21"/>
    </row>
    <row r="70">
      <c r="B70" s="26"/>
      <c r="C70" s="23">
        <v>2048.0</v>
      </c>
      <c r="D70" s="24"/>
      <c r="E70" s="24"/>
      <c r="F70" s="25"/>
      <c r="G70" s="27">
        <v>3072.0</v>
      </c>
      <c r="H70" s="24"/>
      <c r="I70" s="24"/>
      <c r="J70" s="25"/>
      <c r="K70" s="23">
        <v>4096.0</v>
      </c>
      <c r="L70" s="24"/>
      <c r="M70" s="24"/>
      <c r="N70" s="25"/>
      <c r="O70" s="21"/>
      <c r="P70" s="21"/>
      <c r="Q70" s="21"/>
      <c r="R70" s="21"/>
      <c r="S70" s="21"/>
      <c r="T70" s="21"/>
      <c r="U70" s="21"/>
      <c r="V70" s="21"/>
      <c r="W70" s="21"/>
    </row>
    <row r="71">
      <c r="B71" s="28" t="s">
        <v>23</v>
      </c>
      <c r="C71" s="29" t="s">
        <v>24</v>
      </c>
      <c r="D71" s="25"/>
      <c r="E71" s="30" t="s">
        <v>25</v>
      </c>
      <c r="F71" s="25"/>
      <c r="G71" s="29" t="s">
        <v>24</v>
      </c>
      <c r="H71" s="25"/>
      <c r="I71" s="30" t="s">
        <v>25</v>
      </c>
      <c r="J71" s="25"/>
      <c r="K71" s="29" t="s">
        <v>24</v>
      </c>
      <c r="L71" s="25"/>
      <c r="M71" s="30" t="s">
        <v>25</v>
      </c>
      <c r="N71" s="25"/>
      <c r="O71" s="21"/>
      <c r="P71" s="21"/>
      <c r="Q71" s="21"/>
      <c r="R71" s="21"/>
      <c r="S71" s="21"/>
      <c r="T71" s="21"/>
      <c r="U71" s="21"/>
      <c r="V71" s="21"/>
      <c r="W71" s="21"/>
    </row>
    <row r="72">
      <c r="B72" s="26"/>
      <c r="C72" s="31" t="s">
        <v>3</v>
      </c>
      <c r="D72" s="31" t="s">
        <v>26</v>
      </c>
      <c r="E72" s="32" t="s">
        <v>3</v>
      </c>
      <c r="F72" s="32" t="s">
        <v>26</v>
      </c>
      <c r="G72" s="31" t="s">
        <v>3</v>
      </c>
      <c r="H72" s="31" t="s">
        <v>26</v>
      </c>
      <c r="I72" s="32" t="s">
        <v>3</v>
      </c>
      <c r="J72" s="32" t="s">
        <v>26</v>
      </c>
      <c r="K72" s="31" t="s">
        <v>3</v>
      </c>
      <c r="L72" s="31" t="s">
        <v>26</v>
      </c>
      <c r="M72" s="32" t="s">
        <v>3</v>
      </c>
      <c r="N72" s="32" t="s">
        <v>26</v>
      </c>
      <c r="O72" s="21"/>
      <c r="P72" s="21"/>
      <c r="Q72" s="21"/>
      <c r="R72" s="21"/>
      <c r="S72" s="21"/>
      <c r="T72" s="21"/>
      <c r="U72" s="21"/>
      <c r="V72" s="21"/>
      <c r="W72" s="21"/>
    </row>
    <row r="73">
      <c r="B73" s="38">
        <v>10.0</v>
      </c>
      <c r="C73" s="34">
        <v>0.0680876</v>
      </c>
      <c r="D73" s="34">
        <v>0.0025040502</v>
      </c>
      <c r="E73" s="35">
        <v>1.6107049</v>
      </c>
      <c r="F73" s="35">
        <v>0.4008505726</v>
      </c>
      <c r="G73" s="34">
        <v>0.13005768</v>
      </c>
      <c r="H73" s="34">
        <v>0.0016613211</v>
      </c>
      <c r="I73" s="35">
        <v>4.94270672</v>
      </c>
      <c r="J73" s="35">
        <v>0.9019085462</v>
      </c>
      <c r="K73" s="34">
        <v>0.12950744</v>
      </c>
      <c r="L73" s="34">
        <v>0.0014408793</v>
      </c>
      <c r="M73" s="35">
        <v>11.30597764</v>
      </c>
      <c r="N73" s="35">
        <v>1.0912158616</v>
      </c>
      <c r="O73" s="21"/>
      <c r="P73" s="21"/>
      <c r="Q73" s="21"/>
      <c r="R73" s="21"/>
      <c r="S73" s="21"/>
      <c r="T73" s="21"/>
      <c r="U73" s="21"/>
      <c r="V73" s="21"/>
      <c r="W73" s="21"/>
    </row>
    <row r="74">
      <c r="B74" s="38">
        <v>100.0</v>
      </c>
      <c r="C74" s="34">
        <v>0.067223358</v>
      </c>
      <c r="D74" s="34">
        <v>0.0014581276</v>
      </c>
      <c r="E74" s="35">
        <v>2.140356922</v>
      </c>
      <c r="F74" s="35">
        <v>0.03656448</v>
      </c>
      <c r="G74" s="34">
        <v>0.129244878</v>
      </c>
      <c r="H74" s="34">
        <v>9.183654E-4</v>
      </c>
      <c r="I74" s="35">
        <v>5.642916824</v>
      </c>
      <c r="J74" s="35">
        <v>0.0157549288</v>
      </c>
      <c r="K74" s="34">
        <v>0.1494394</v>
      </c>
      <c r="L74" s="34">
        <v>0.0444680831</v>
      </c>
      <c r="M74" s="35">
        <v>11.536796284</v>
      </c>
      <c r="N74" s="35">
        <v>0.4092466192</v>
      </c>
      <c r="O74" s="21"/>
      <c r="P74" s="21"/>
      <c r="Q74" s="21"/>
      <c r="R74" s="21"/>
      <c r="S74" s="21"/>
      <c r="T74" s="21"/>
      <c r="U74" s="21"/>
      <c r="V74" s="21"/>
      <c r="W74" s="21"/>
    </row>
    <row r="75">
      <c r="B75" s="38">
        <v>1000.0</v>
      </c>
      <c r="C75" s="34">
        <v>0.0658830602</v>
      </c>
      <c r="D75" s="34">
        <v>9.30464E-5</v>
      </c>
      <c r="E75" s="35">
        <v>2.1707932826</v>
      </c>
      <c r="F75" s="35">
        <v>0.0038304756</v>
      </c>
      <c r="G75" s="34">
        <v>0.1283350502</v>
      </c>
      <c r="H75" s="34">
        <v>2.072038E-4</v>
      </c>
      <c r="I75" s="35">
        <v>5.6487993412</v>
      </c>
      <c r="J75" s="35">
        <v>0.007487071</v>
      </c>
      <c r="K75" s="34">
        <v>0.1299822498</v>
      </c>
      <c r="L75" s="34">
        <v>7.723982E-4</v>
      </c>
      <c r="M75" s="35">
        <v>11.3999841028</v>
      </c>
      <c r="N75" s="35">
        <v>1.0057650112</v>
      </c>
      <c r="O75" s="21"/>
      <c r="P75" s="21"/>
      <c r="Q75" s="21"/>
      <c r="R75" s="21"/>
      <c r="S75" s="21"/>
      <c r="T75" s="21"/>
      <c r="U75" s="21"/>
      <c r="V75" s="21"/>
      <c r="W75" s="21"/>
    </row>
    <row r="76">
      <c r="B76" s="38">
        <v>10000.0</v>
      </c>
      <c r="C76" s="34">
        <v>0.0662302643</v>
      </c>
      <c r="D76" s="34">
        <v>3.03791E-5</v>
      </c>
      <c r="E76" s="35">
        <v>1.9965335821</v>
      </c>
      <c r="F76" s="35">
        <v>0.2184060416</v>
      </c>
      <c r="G76" s="34">
        <v>0.1284468867</v>
      </c>
      <c r="H76" s="34">
        <v>2.010994E-4</v>
      </c>
      <c r="I76" s="35">
        <v>5.5215626439</v>
      </c>
      <c r="J76" s="35">
        <v>0.2074979624</v>
      </c>
      <c r="K76" s="34">
        <v>0.1296702442</v>
      </c>
      <c r="L76" s="34">
        <v>9.53068E-5</v>
      </c>
      <c r="M76" s="35">
        <v>7.6411768379</v>
      </c>
      <c r="N76" s="35">
        <v>3.042761343</v>
      </c>
      <c r="O76" s="21"/>
      <c r="P76" s="21"/>
      <c r="Q76" s="21"/>
      <c r="R76" s="21"/>
      <c r="S76" s="21"/>
      <c r="T76" s="21"/>
      <c r="U76" s="21"/>
      <c r="V76" s="21"/>
      <c r="W76" s="21"/>
    </row>
    <row r="77">
      <c r="A77" s="46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>
      <c r="A78" s="22" t="s">
        <v>28</v>
      </c>
      <c r="B78" s="27" t="s">
        <v>7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/>
      <c r="O78" s="21"/>
      <c r="P78" s="21"/>
      <c r="Q78" s="21"/>
      <c r="R78" s="21"/>
      <c r="S78" s="21"/>
      <c r="T78" s="21"/>
      <c r="U78" s="21"/>
      <c r="V78" s="21"/>
      <c r="W78" s="21"/>
    </row>
    <row r="79">
      <c r="B79" s="26"/>
      <c r="C79" s="23">
        <v>2048.0</v>
      </c>
      <c r="D79" s="24"/>
      <c r="E79" s="24"/>
      <c r="F79" s="25"/>
      <c r="G79" s="27">
        <v>3072.0</v>
      </c>
      <c r="H79" s="24"/>
      <c r="I79" s="24"/>
      <c r="J79" s="25"/>
      <c r="K79" s="23">
        <v>4096.0</v>
      </c>
      <c r="L79" s="24"/>
      <c r="M79" s="24"/>
      <c r="N79" s="25"/>
      <c r="O79" s="21"/>
      <c r="P79" s="21"/>
      <c r="Q79" s="21"/>
      <c r="R79" s="21"/>
      <c r="S79" s="21"/>
      <c r="T79" s="21"/>
      <c r="U79" s="21"/>
      <c r="V79" s="21"/>
      <c r="W79" s="21"/>
    </row>
    <row r="80">
      <c r="B80" s="28" t="s">
        <v>23</v>
      </c>
      <c r="C80" s="29" t="s">
        <v>24</v>
      </c>
      <c r="D80" s="25"/>
      <c r="E80" s="30" t="s">
        <v>25</v>
      </c>
      <c r="F80" s="25"/>
      <c r="G80" s="29" t="s">
        <v>24</v>
      </c>
      <c r="H80" s="25"/>
      <c r="I80" s="30" t="s">
        <v>25</v>
      </c>
      <c r="J80" s="25"/>
      <c r="K80" s="29" t="s">
        <v>24</v>
      </c>
      <c r="L80" s="25"/>
      <c r="M80" s="30" t="s">
        <v>25</v>
      </c>
      <c r="N80" s="25"/>
      <c r="O80" s="21"/>
      <c r="P80" s="21"/>
      <c r="Q80" s="21"/>
      <c r="R80" s="21"/>
      <c r="S80" s="21"/>
      <c r="T80" s="21"/>
      <c r="U80" s="21"/>
      <c r="V80" s="21"/>
      <c r="W80" s="21"/>
    </row>
    <row r="81">
      <c r="B81" s="26"/>
      <c r="C81" s="31" t="s">
        <v>3</v>
      </c>
      <c r="D81" s="31" t="s">
        <v>26</v>
      </c>
      <c r="E81" s="32" t="s">
        <v>3</v>
      </c>
      <c r="F81" s="32" t="s">
        <v>26</v>
      </c>
      <c r="G81" s="31" t="s">
        <v>3</v>
      </c>
      <c r="H81" s="31" t="s">
        <v>26</v>
      </c>
      <c r="I81" s="32" t="s">
        <v>3</v>
      </c>
      <c r="J81" s="32" t="s">
        <v>26</v>
      </c>
      <c r="K81" s="31" t="s">
        <v>3</v>
      </c>
      <c r="L81" s="31" t="s">
        <v>26</v>
      </c>
      <c r="M81" s="32" t="s">
        <v>3</v>
      </c>
      <c r="N81" s="32" t="s">
        <v>26</v>
      </c>
      <c r="O81" s="21"/>
      <c r="P81" s="21"/>
      <c r="Q81" s="21"/>
      <c r="R81" s="21"/>
      <c r="S81" s="21"/>
      <c r="T81" s="21"/>
      <c r="U81" s="21"/>
      <c r="V81" s="21"/>
      <c r="W81" s="21"/>
    </row>
    <row r="82">
      <c r="B82" s="33">
        <v>10.0</v>
      </c>
      <c r="C82" s="34">
        <v>0.06833454</v>
      </c>
      <c r="D82" s="34">
        <v>0.0021094682</v>
      </c>
      <c r="E82" s="35">
        <v>1.59657538</v>
      </c>
      <c r="F82" s="35">
        <v>0.4424650939</v>
      </c>
      <c r="G82" s="34">
        <v>0.12997928</v>
      </c>
      <c r="H82" s="34">
        <v>0.0024559957</v>
      </c>
      <c r="I82" s="35">
        <v>5.15769472</v>
      </c>
      <c r="J82" s="35">
        <v>0.9045688031</v>
      </c>
      <c r="K82" s="34">
        <v>0.1303778999</v>
      </c>
      <c r="L82" s="34">
        <v>0.0022789509</v>
      </c>
      <c r="M82" s="35">
        <v>10.59788356</v>
      </c>
      <c r="N82" s="35">
        <v>1.1231098661</v>
      </c>
      <c r="O82" s="21"/>
      <c r="P82" s="21"/>
      <c r="Q82" s="21"/>
      <c r="R82" s="21"/>
      <c r="S82" s="21"/>
      <c r="T82" s="21"/>
      <c r="U82" s="21"/>
      <c r="V82" s="21"/>
      <c r="W82" s="21"/>
    </row>
    <row r="83">
      <c r="B83" s="33">
        <v>100.0</v>
      </c>
      <c r="C83" s="34">
        <v>0.06883713</v>
      </c>
      <c r="D83" s="34">
        <v>0.0012493041</v>
      </c>
      <c r="E83" s="35">
        <v>2.09132064</v>
      </c>
      <c r="F83" s="35">
        <v>0.0055301905</v>
      </c>
      <c r="G83" s="34">
        <v>0.128797272</v>
      </c>
      <c r="H83" s="34">
        <v>0.001850112</v>
      </c>
      <c r="I83" s="35">
        <v>5.631774474</v>
      </c>
      <c r="J83" s="35">
        <v>0.031207993</v>
      </c>
      <c r="K83" s="34">
        <v>0.133119044</v>
      </c>
      <c r="L83" s="34">
        <v>0.0082440938</v>
      </c>
      <c r="M83" s="35">
        <v>10.393931082</v>
      </c>
      <c r="N83" s="35">
        <v>1.0641468561</v>
      </c>
      <c r="O83" s="21"/>
      <c r="P83" s="21"/>
      <c r="Q83" s="21"/>
      <c r="R83" s="21"/>
      <c r="S83" s="21"/>
      <c r="T83" s="21"/>
      <c r="U83" s="21"/>
      <c r="V83" s="21"/>
      <c r="W83" s="21"/>
    </row>
    <row r="84">
      <c r="B84" s="33">
        <v>1000.0</v>
      </c>
      <c r="C84" s="34">
        <v>0.0669058978</v>
      </c>
      <c r="D84" s="34">
        <v>2.574486E-4</v>
      </c>
      <c r="E84" s="35">
        <v>2.1353766486</v>
      </c>
      <c r="F84" s="35">
        <v>0.0214017372</v>
      </c>
      <c r="G84" s="34">
        <v>0.1280287112</v>
      </c>
      <c r="H84" s="34">
        <v>1.91975E-4</v>
      </c>
      <c r="I84" s="35">
        <v>5.6375607584</v>
      </c>
      <c r="J84" s="35">
        <v>0.0256134594</v>
      </c>
      <c r="K84" s="34">
        <v>0.1296876476</v>
      </c>
      <c r="L84" s="34">
        <v>2.511478E-4</v>
      </c>
      <c r="M84" s="35">
        <v>10.7122911914</v>
      </c>
      <c r="N84" s="35">
        <v>0.3848563998</v>
      </c>
      <c r="O84" s="21"/>
      <c r="P84" s="21"/>
      <c r="Q84" s="21"/>
      <c r="R84" s="21"/>
      <c r="S84" s="21"/>
      <c r="T84" s="21"/>
      <c r="U84" s="21"/>
      <c r="V84" s="21"/>
      <c r="W84" s="21"/>
    </row>
    <row r="85">
      <c r="B85" s="33">
        <v>10000.0</v>
      </c>
      <c r="C85" s="34">
        <v>0.0675795373</v>
      </c>
      <c r="D85" s="34">
        <v>2.17796E-5</v>
      </c>
      <c r="E85" s="35">
        <v>2.0396786724</v>
      </c>
      <c r="F85" s="35">
        <v>0.1168842874</v>
      </c>
      <c r="G85" s="34">
        <v>0.1286920687</v>
      </c>
      <c r="H85" s="34">
        <v>1.490807E-4</v>
      </c>
      <c r="I85" s="35">
        <v>5.4837361925</v>
      </c>
      <c r="J85" s="35">
        <v>0.103027583</v>
      </c>
      <c r="K85" s="34">
        <v>0.1296528854</v>
      </c>
      <c r="L85" s="34">
        <v>8.87222E-5</v>
      </c>
      <c r="M85" s="35">
        <v>9.8272973769</v>
      </c>
      <c r="N85" s="35">
        <v>2.2917820619</v>
      </c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46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22" t="s">
        <v>29</v>
      </c>
      <c r="B87" s="27" t="s">
        <v>7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5"/>
      <c r="O87" s="21"/>
      <c r="P87" s="21"/>
      <c r="Q87" s="21"/>
      <c r="R87" s="21"/>
      <c r="S87" s="21"/>
      <c r="T87" s="21"/>
      <c r="U87" s="21"/>
      <c r="V87" s="21"/>
      <c r="W87" s="21"/>
    </row>
    <row r="88">
      <c r="B88" s="26"/>
      <c r="C88" s="23">
        <v>2048.0</v>
      </c>
      <c r="D88" s="24"/>
      <c r="E88" s="24"/>
      <c r="F88" s="25"/>
      <c r="G88" s="27">
        <v>3072.0</v>
      </c>
      <c r="H88" s="24"/>
      <c r="I88" s="24"/>
      <c r="J88" s="25"/>
      <c r="K88" s="23">
        <v>4096.0</v>
      </c>
      <c r="L88" s="24"/>
      <c r="M88" s="24"/>
      <c r="N88" s="25"/>
      <c r="O88" s="21"/>
      <c r="P88" s="21"/>
      <c r="Q88" s="21"/>
      <c r="R88" s="21"/>
      <c r="S88" s="21"/>
      <c r="T88" s="21"/>
      <c r="U88" s="21"/>
      <c r="V88" s="21"/>
      <c r="W88" s="21"/>
    </row>
    <row r="89">
      <c r="B89" s="28" t="s">
        <v>23</v>
      </c>
      <c r="C89" s="29" t="s">
        <v>24</v>
      </c>
      <c r="D89" s="25"/>
      <c r="E89" s="30" t="s">
        <v>25</v>
      </c>
      <c r="F89" s="25"/>
      <c r="G89" s="29" t="s">
        <v>24</v>
      </c>
      <c r="H89" s="25"/>
      <c r="I89" s="30" t="s">
        <v>25</v>
      </c>
      <c r="J89" s="25"/>
      <c r="K89" s="29" t="s">
        <v>24</v>
      </c>
      <c r="L89" s="25"/>
      <c r="M89" s="30" t="s">
        <v>25</v>
      </c>
      <c r="N89" s="25"/>
      <c r="O89" s="21"/>
      <c r="P89" s="21"/>
      <c r="Q89" s="21"/>
      <c r="R89" s="21"/>
      <c r="S89" s="21"/>
      <c r="T89" s="21"/>
      <c r="U89" s="21"/>
      <c r="V89" s="21"/>
      <c r="W89" s="21"/>
    </row>
    <row r="90">
      <c r="B90" s="26"/>
      <c r="C90" s="31" t="s">
        <v>3</v>
      </c>
      <c r="D90" s="31" t="s">
        <v>26</v>
      </c>
      <c r="E90" s="32" t="s">
        <v>3</v>
      </c>
      <c r="F90" s="32" t="s">
        <v>26</v>
      </c>
      <c r="G90" s="31" t="s">
        <v>3</v>
      </c>
      <c r="H90" s="31" t="s">
        <v>26</v>
      </c>
      <c r="I90" s="32" t="s">
        <v>3</v>
      </c>
      <c r="J90" s="32" t="s">
        <v>26</v>
      </c>
      <c r="K90" s="31" t="s">
        <v>3</v>
      </c>
      <c r="L90" s="31" t="s">
        <v>26</v>
      </c>
      <c r="M90" s="32" t="s">
        <v>3</v>
      </c>
      <c r="N90" s="32" t="s">
        <v>26</v>
      </c>
      <c r="O90" s="21"/>
      <c r="P90" s="21"/>
      <c r="Q90" s="21"/>
      <c r="R90" s="21"/>
      <c r="S90" s="21"/>
      <c r="T90" s="21"/>
      <c r="U90" s="21"/>
      <c r="V90" s="21"/>
      <c r="W90" s="21"/>
    </row>
    <row r="91">
      <c r="B91" s="33">
        <v>10.0</v>
      </c>
      <c r="C91" s="34">
        <v>0.06734954</v>
      </c>
      <c r="D91" s="34">
        <v>0.0021318284</v>
      </c>
      <c r="E91" s="35">
        <v>1.6467273</v>
      </c>
      <c r="F91" s="35">
        <v>0.3551445987</v>
      </c>
      <c r="G91" s="34">
        <v>0.13279082</v>
      </c>
      <c r="H91" s="34">
        <v>0.0059287762</v>
      </c>
      <c r="I91" s="35">
        <v>5.3287366799</v>
      </c>
      <c r="J91" s="35">
        <v>0.6051628058</v>
      </c>
      <c r="K91" s="34">
        <v>0.1290284</v>
      </c>
      <c r="L91" s="34">
        <v>0.0017720493</v>
      </c>
      <c r="M91" s="35">
        <v>10.87632996</v>
      </c>
      <c r="N91" s="35">
        <v>1.6082453793</v>
      </c>
      <c r="O91" s="21"/>
      <c r="P91" s="21"/>
      <c r="Q91" s="21"/>
      <c r="R91" s="21"/>
      <c r="S91" s="21"/>
      <c r="T91" s="21"/>
      <c r="U91" s="21"/>
      <c r="V91" s="21"/>
      <c r="W91" s="21"/>
    </row>
    <row r="92">
      <c r="B92" s="33">
        <v>100.0</v>
      </c>
      <c r="C92" s="34">
        <v>0.067056196</v>
      </c>
      <c r="D92" s="34">
        <v>0.0013252268</v>
      </c>
      <c r="E92" s="35">
        <v>2.155791416</v>
      </c>
      <c r="F92" s="35">
        <v>0.0047752706</v>
      </c>
      <c r="G92" s="34">
        <v>0.128492496</v>
      </c>
      <c r="H92" s="34">
        <v>9.203133E-4</v>
      </c>
      <c r="I92" s="35">
        <v>5.575908806</v>
      </c>
      <c r="J92" s="35">
        <v>0.1012317077</v>
      </c>
      <c r="K92" s="34">
        <v>0.14476212</v>
      </c>
      <c r="L92" s="34">
        <v>0.0342689155</v>
      </c>
      <c r="M92" s="35">
        <v>11.353682688</v>
      </c>
      <c r="N92" s="35">
        <v>0.3187399612</v>
      </c>
      <c r="O92" s="21"/>
      <c r="P92" s="21"/>
      <c r="Q92" s="21"/>
      <c r="R92" s="21"/>
      <c r="S92" s="21"/>
      <c r="T92" s="21"/>
      <c r="U92" s="21"/>
      <c r="V92" s="21"/>
      <c r="W92" s="21"/>
    </row>
    <row r="93">
      <c r="B93" s="33">
        <v>1000.0</v>
      </c>
      <c r="C93" s="34">
        <v>0.0672468242</v>
      </c>
      <c r="D93" s="34">
        <v>7.903432E-4</v>
      </c>
      <c r="E93" s="35">
        <v>2.1497565104</v>
      </c>
      <c r="F93" s="35">
        <v>0.0287162234</v>
      </c>
      <c r="G93" s="34">
        <v>0.1278841142</v>
      </c>
      <c r="H93" s="34">
        <v>7.01057E-5</v>
      </c>
      <c r="I93" s="35">
        <v>5.491203392</v>
      </c>
      <c r="J93" s="35">
        <v>0.1966913571</v>
      </c>
      <c r="K93" s="34">
        <v>0.1298007538</v>
      </c>
      <c r="L93" s="34">
        <v>5.735466E-4</v>
      </c>
      <c r="M93" s="35">
        <v>11.8040601362</v>
      </c>
      <c r="N93" s="35">
        <v>0.0952297721</v>
      </c>
      <c r="O93" s="21"/>
      <c r="P93" s="21"/>
      <c r="Q93" s="21"/>
      <c r="R93" s="21"/>
      <c r="S93" s="21"/>
      <c r="T93" s="21"/>
      <c r="U93" s="21"/>
      <c r="V93" s="21"/>
      <c r="W93" s="21"/>
    </row>
    <row r="94">
      <c r="B94" s="33">
        <v>10000.0</v>
      </c>
      <c r="C94" s="34">
        <v>0.0669828305</v>
      </c>
      <c r="D94" s="34">
        <v>1.039276E-4</v>
      </c>
      <c r="E94" s="35">
        <v>2.1590684151</v>
      </c>
      <c r="F94" s="35">
        <v>0.0077567114</v>
      </c>
      <c r="G94" s="34">
        <v>0.1287389814</v>
      </c>
      <c r="H94" s="34">
        <v>4.70848E-5</v>
      </c>
      <c r="I94" s="35">
        <v>5.6119090249</v>
      </c>
      <c r="J94" s="35">
        <v>0.0638407468</v>
      </c>
      <c r="K94" s="34">
        <v>0.1301111735</v>
      </c>
      <c r="L94" s="34">
        <v>8.143049E-4</v>
      </c>
      <c r="M94" s="35">
        <v>10.9185488662</v>
      </c>
      <c r="N94" s="35">
        <v>0.7703868989</v>
      </c>
      <c r="O94" s="21"/>
      <c r="P94" s="21"/>
      <c r="Q94" s="21"/>
      <c r="R94" s="21"/>
      <c r="S94" s="21"/>
      <c r="T94" s="21"/>
      <c r="U94" s="21"/>
      <c r="V94" s="21"/>
      <c r="W94" s="21"/>
    </row>
    <row r="95">
      <c r="A95" s="46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>
      <c r="A96" s="22" t="s">
        <v>30</v>
      </c>
      <c r="B96" s="27" t="s">
        <v>7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5"/>
      <c r="O96" s="21"/>
      <c r="P96" s="21"/>
      <c r="Q96" s="21"/>
      <c r="R96" s="21"/>
      <c r="S96" s="21"/>
      <c r="T96" s="21"/>
      <c r="U96" s="21"/>
      <c r="V96" s="21"/>
      <c r="W96" s="21"/>
    </row>
    <row r="97">
      <c r="B97" s="26"/>
      <c r="C97" s="23">
        <v>2048.0</v>
      </c>
      <c r="D97" s="24"/>
      <c r="E97" s="24"/>
      <c r="F97" s="25"/>
      <c r="G97" s="27">
        <v>3072.0</v>
      </c>
      <c r="H97" s="24"/>
      <c r="I97" s="24"/>
      <c r="J97" s="25"/>
      <c r="K97" s="23">
        <v>4096.0</v>
      </c>
      <c r="L97" s="24"/>
      <c r="M97" s="24"/>
      <c r="N97" s="25"/>
      <c r="O97" s="21"/>
      <c r="P97" s="21"/>
      <c r="Q97" s="21"/>
      <c r="R97" s="21"/>
      <c r="S97" s="21"/>
      <c r="T97" s="21"/>
      <c r="U97" s="21"/>
      <c r="V97" s="21"/>
      <c r="W97" s="21"/>
    </row>
    <row r="98">
      <c r="B98" s="28" t="s">
        <v>23</v>
      </c>
      <c r="C98" s="29" t="s">
        <v>24</v>
      </c>
      <c r="D98" s="25"/>
      <c r="E98" s="30" t="s">
        <v>25</v>
      </c>
      <c r="F98" s="25"/>
      <c r="G98" s="29" t="s">
        <v>24</v>
      </c>
      <c r="H98" s="25"/>
      <c r="I98" s="30" t="s">
        <v>25</v>
      </c>
      <c r="J98" s="25"/>
      <c r="K98" s="29" t="s">
        <v>24</v>
      </c>
      <c r="L98" s="25"/>
      <c r="M98" s="30" t="s">
        <v>25</v>
      </c>
      <c r="N98" s="25"/>
      <c r="O98" s="21"/>
      <c r="P98" s="21"/>
      <c r="Q98" s="21"/>
      <c r="R98" s="21"/>
      <c r="S98" s="21"/>
      <c r="T98" s="21"/>
      <c r="U98" s="21"/>
      <c r="V98" s="21"/>
      <c r="W98" s="21"/>
    </row>
    <row r="99">
      <c r="B99" s="26"/>
      <c r="C99" s="31" t="s">
        <v>3</v>
      </c>
      <c r="D99" s="31" t="s">
        <v>26</v>
      </c>
      <c r="E99" s="32" t="s">
        <v>3</v>
      </c>
      <c r="F99" s="32" t="s">
        <v>26</v>
      </c>
      <c r="G99" s="31" t="s">
        <v>3</v>
      </c>
      <c r="H99" s="31" t="s">
        <v>26</v>
      </c>
      <c r="I99" s="32" t="s">
        <v>3</v>
      </c>
      <c r="J99" s="32" t="s">
        <v>26</v>
      </c>
      <c r="K99" s="31" t="s">
        <v>3</v>
      </c>
      <c r="L99" s="31" t="s">
        <v>26</v>
      </c>
      <c r="M99" s="32" t="s">
        <v>3</v>
      </c>
      <c r="N99" s="32" t="s">
        <v>26</v>
      </c>
      <c r="O99" s="21"/>
      <c r="P99" s="21"/>
      <c r="Q99" s="21"/>
      <c r="R99" s="21"/>
      <c r="S99" s="21"/>
      <c r="T99" s="21"/>
      <c r="U99" s="21"/>
      <c r="V99" s="21"/>
      <c r="W99" s="21"/>
    </row>
    <row r="100">
      <c r="B100" s="33">
        <v>10.0</v>
      </c>
      <c r="C100" s="34">
        <v>0.07004662</v>
      </c>
      <c r="D100" s="34">
        <v>0.0037190575</v>
      </c>
      <c r="E100" s="35">
        <v>1.64080758</v>
      </c>
      <c r="F100" s="35">
        <v>0.4416411499</v>
      </c>
      <c r="G100" s="34">
        <v>0.1313792599</v>
      </c>
      <c r="H100" s="34">
        <v>0.0027345848</v>
      </c>
      <c r="I100" s="35">
        <v>5.08348054</v>
      </c>
      <c r="J100" s="35">
        <v>0.9599234789</v>
      </c>
      <c r="K100" s="34">
        <v>0.17657408</v>
      </c>
      <c r="L100" s="34">
        <v>0.0041449361</v>
      </c>
      <c r="M100" s="35">
        <v>9.73656534</v>
      </c>
      <c r="N100" s="35">
        <v>1.1407645523</v>
      </c>
      <c r="O100" s="21"/>
      <c r="P100" s="21"/>
      <c r="Q100" s="21"/>
      <c r="R100" s="21"/>
      <c r="S100" s="21"/>
      <c r="T100" s="21"/>
      <c r="U100" s="21"/>
      <c r="V100" s="21"/>
      <c r="W100" s="21"/>
    </row>
    <row r="101">
      <c r="B101" s="33">
        <v>100.0</v>
      </c>
      <c r="C101" s="34">
        <v>0.067535236</v>
      </c>
      <c r="D101" s="34">
        <v>5.806473E-4</v>
      </c>
      <c r="E101" s="35">
        <v>2.162580576</v>
      </c>
      <c r="F101" s="35">
        <v>0.0234377407</v>
      </c>
      <c r="G101" s="34">
        <v>0.129585146</v>
      </c>
      <c r="H101" s="34">
        <v>0.0011378874</v>
      </c>
      <c r="I101" s="35">
        <v>5.627049012</v>
      </c>
      <c r="J101" s="35">
        <v>0.0094964226</v>
      </c>
      <c r="K101" s="34">
        <v>0.130998492</v>
      </c>
      <c r="L101" s="34">
        <v>0.0033192942</v>
      </c>
      <c r="M101" s="35">
        <v>11.421538074</v>
      </c>
      <c r="N101" s="35">
        <v>0.3097633458</v>
      </c>
      <c r="O101" s="21"/>
      <c r="P101" s="21"/>
      <c r="Q101" s="21"/>
      <c r="R101" s="21"/>
      <c r="S101" s="21"/>
      <c r="T101" s="21"/>
      <c r="U101" s="21"/>
      <c r="V101" s="21"/>
      <c r="W101" s="21"/>
    </row>
    <row r="102">
      <c r="B102" s="33">
        <v>1000.0</v>
      </c>
      <c r="C102" s="34">
        <v>0.0661727166</v>
      </c>
      <c r="D102" s="34">
        <v>8.35582E-5</v>
      </c>
      <c r="E102" s="35">
        <v>1.7999541948</v>
      </c>
      <c r="F102" s="35">
        <v>0.3991193775</v>
      </c>
      <c r="G102" s="34">
        <v>0.1282733972</v>
      </c>
      <c r="H102" s="34">
        <v>3.543449E-4</v>
      </c>
      <c r="I102" s="35">
        <v>5.6477237908</v>
      </c>
      <c r="J102" s="35">
        <v>0.0105958624</v>
      </c>
      <c r="K102" s="34">
        <v>0.1300605406</v>
      </c>
      <c r="L102" s="34">
        <v>7.19455E-4</v>
      </c>
      <c r="M102" s="35">
        <v>11.5099791426</v>
      </c>
      <c r="N102" s="35">
        <v>0.1392519092</v>
      </c>
      <c r="O102" s="21"/>
      <c r="P102" s="21"/>
      <c r="Q102" s="21"/>
      <c r="R102" s="21"/>
      <c r="S102" s="21"/>
      <c r="T102" s="21"/>
      <c r="U102" s="21"/>
      <c r="V102" s="21"/>
      <c r="W102" s="21"/>
    </row>
    <row r="103">
      <c r="B103" s="33">
        <v>10000.0</v>
      </c>
      <c r="C103" s="34">
        <v>0.0660283919</v>
      </c>
      <c r="D103" s="34">
        <v>3.86472E-5</v>
      </c>
      <c r="E103" s="35">
        <v>1.7294567662</v>
      </c>
      <c r="F103" s="35">
        <v>0.3904959864</v>
      </c>
      <c r="G103" s="34">
        <v>0.1287006255</v>
      </c>
      <c r="H103" s="34">
        <v>1.574682E-4</v>
      </c>
      <c r="I103" s="35">
        <v>5.3624504038</v>
      </c>
      <c r="J103" s="35">
        <v>0.3354667466</v>
      </c>
      <c r="K103" s="34">
        <v>0.1297775878</v>
      </c>
      <c r="L103" s="34">
        <v>1.36618E-4</v>
      </c>
      <c r="M103" s="35">
        <v>8.4875373267</v>
      </c>
      <c r="N103" s="35">
        <v>3.1751802613</v>
      </c>
      <c r="O103" s="21"/>
      <c r="P103" s="21"/>
      <c r="Q103" s="21"/>
      <c r="R103" s="21"/>
      <c r="S103" s="21"/>
      <c r="T103" s="21"/>
      <c r="U103" s="21"/>
      <c r="V103" s="21"/>
      <c r="W103" s="21"/>
    </row>
    <row r="104">
      <c r="A104" s="46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>
      <c r="A105" s="22" t="s">
        <v>31</v>
      </c>
      <c r="B105" s="27" t="s">
        <v>7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5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B106" s="26"/>
      <c r="C106" s="23">
        <v>2048.0</v>
      </c>
      <c r="D106" s="24"/>
      <c r="E106" s="24"/>
      <c r="F106" s="25"/>
      <c r="G106" s="27">
        <v>3072.0</v>
      </c>
      <c r="H106" s="24"/>
      <c r="I106" s="24"/>
      <c r="J106" s="25"/>
      <c r="K106" s="23">
        <v>4096.0</v>
      </c>
      <c r="L106" s="24"/>
      <c r="M106" s="24"/>
      <c r="N106" s="25"/>
      <c r="O106" s="21"/>
      <c r="P106" s="21"/>
      <c r="Q106" s="21"/>
      <c r="R106" s="21"/>
      <c r="S106" s="21"/>
      <c r="T106" s="21"/>
      <c r="U106" s="21"/>
      <c r="V106" s="21"/>
      <c r="W106" s="21"/>
    </row>
    <row r="107">
      <c r="B107" s="28" t="s">
        <v>23</v>
      </c>
      <c r="C107" s="29" t="s">
        <v>24</v>
      </c>
      <c r="D107" s="25"/>
      <c r="E107" s="30" t="s">
        <v>25</v>
      </c>
      <c r="F107" s="25"/>
      <c r="G107" s="29" t="s">
        <v>24</v>
      </c>
      <c r="H107" s="25"/>
      <c r="I107" s="30" t="s">
        <v>25</v>
      </c>
      <c r="J107" s="25"/>
      <c r="K107" s="29" t="s">
        <v>24</v>
      </c>
      <c r="L107" s="25"/>
      <c r="M107" s="30" t="s">
        <v>25</v>
      </c>
      <c r="N107" s="25"/>
      <c r="O107" s="21"/>
      <c r="P107" s="21"/>
      <c r="Q107" s="21"/>
      <c r="R107" s="21"/>
      <c r="S107" s="21"/>
      <c r="T107" s="21"/>
      <c r="U107" s="21"/>
      <c r="V107" s="21"/>
      <c r="W107" s="21"/>
    </row>
    <row r="108">
      <c r="B108" s="26"/>
      <c r="C108" s="31" t="s">
        <v>3</v>
      </c>
      <c r="D108" s="31" t="s">
        <v>26</v>
      </c>
      <c r="E108" s="32" t="s">
        <v>3</v>
      </c>
      <c r="F108" s="32" t="s">
        <v>26</v>
      </c>
      <c r="G108" s="31" t="s">
        <v>3</v>
      </c>
      <c r="H108" s="31" t="s">
        <v>26</v>
      </c>
      <c r="I108" s="32" t="s">
        <v>3</v>
      </c>
      <c r="J108" s="32" t="s">
        <v>26</v>
      </c>
      <c r="K108" s="31" t="s">
        <v>3</v>
      </c>
      <c r="L108" s="31" t="s">
        <v>26</v>
      </c>
      <c r="M108" s="32" t="s">
        <v>3</v>
      </c>
      <c r="N108" s="32" t="s">
        <v>26</v>
      </c>
      <c r="O108" s="21"/>
      <c r="P108" s="21"/>
      <c r="Q108" s="21"/>
      <c r="R108" s="21"/>
      <c r="S108" s="21"/>
      <c r="T108" s="21"/>
      <c r="U108" s="21"/>
      <c r="V108" s="21"/>
      <c r="W108" s="21"/>
    </row>
    <row r="109">
      <c r="B109" s="33">
        <v>10.0</v>
      </c>
      <c r="C109" s="36">
        <f t="shared" ref="C109:N109" si="5">AVERAGE(C64,C73,C82,C91,C100)</f>
        <v>0.068560092</v>
      </c>
      <c r="D109" s="36">
        <f t="shared" si="5"/>
        <v>0.00309689516</v>
      </c>
      <c r="E109" s="37">
        <f t="shared" si="5"/>
        <v>1.667107392</v>
      </c>
      <c r="F109" s="37">
        <f t="shared" si="5"/>
        <v>0.3882578326</v>
      </c>
      <c r="G109" s="36">
        <f t="shared" si="5"/>
        <v>0.131124548</v>
      </c>
      <c r="H109" s="36">
        <f t="shared" si="5"/>
        <v>0.00300294464</v>
      </c>
      <c r="I109" s="37">
        <f t="shared" si="5"/>
        <v>5.13888496</v>
      </c>
      <c r="J109" s="37">
        <f t="shared" si="5"/>
        <v>0.8716947211</v>
      </c>
      <c r="K109" s="36">
        <f t="shared" si="5"/>
        <v>0.139364468</v>
      </c>
      <c r="L109" s="36">
        <f t="shared" si="5"/>
        <v>0.0023585236</v>
      </c>
      <c r="M109" s="37">
        <f t="shared" si="5"/>
        <v>10.71341688</v>
      </c>
      <c r="N109" s="37">
        <f t="shared" si="5"/>
        <v>1.16187946</v>
      </c>
      <c r="O109" s="21"/>
      <c r="P109" s="21"/>
      <c r="Q109" s="21"/>
      <c r="R109" s="21"/>
      <c r="S109" s="21"/>
      <c r="T109" s="21"/>
      <c r="U109" s="21"/>
      <c r="V109" s="21"/>
      <c r="W109" s="21"/>
    </row>
    <row r="110">
      <c r="B110" s="33">
        <v>100.0</v>
      </c>
      <c r="C110" s="36">
        <f t="shared" ref="C110:N110" si="6">AVERAGE(C65,C74,C83,C92,C101)</f>
        <v>0.0673649096</v>
      </c>
      <c r="D110" s="36">
        <f t="shared" si="6"/>
        <v>0.00098185802</v>
      </c>
      <c r="E110" s="37">
        <f t="shared" si="6"/>
        <v>2.135459488</v>
      </c>
      <c r="F110" s="37">
        <f t="shared" si="6"/>
        <v>0.01533544206</v>
      </c>
      <c r="G110" s="36">
        <f t="shared" si="6"/>
        <v>0.1292314732</v>
      </c>
      <c r="H110" s="36">
        <f t="shared" si="6"/>
        <v>0.00100782194</v>
      </c>
      <c r="I110" s="37">
        <f t="shared" si="6"/>
        <v>5.638585942</v>
      </c>
      <c r="J110" s="37">
        <f t="shared" si="6"/>
        <v>0.0344628549</v>
      </c>
      <c r="K110" s="36">
        <f t="shared" si="6"/>
        <v>0.1383920624</v>
      </c>
      <c r="L110" s="36">
        <f t="shared" si="6"/>
        <v>0.01993868776</v>
      </c>
      <c r="M110" s="37">
        <f t="shared" si="6"/>
        <v>11.21597341</v>
      </c>
      <c r="N110" s="37">
        <f t="shared" si="6"/>
        <v>0.5354032026</v>
      </c>
      <c r="O110" s="21"/>
      <c r="P110" s="21"/>
      <c r="Q110" s="21"/>
      <c r="R110" s="21"/>
      <c r="S110" s="21"/>
      <c r="T110" s="21"/>
      <c r="U110" s="21"/>
      <c r="V110" s="21"/>
      <c r="W110" s="21"/>
    </row>
    <row r="111">
      <c r="B111" s="33">
        <v>1000.0</v>
      </c>
      <c r="C111" s="36">
        <f t="shared" ref="C111:N111" si="7">AVERAGE(C66,C75,C84,C93,C102)</f>
        <v>0.06651117476</v>
      </c>
      <c r="D111" s="36">
        <f t="shared" si="7"/>
        <v>0.00030804348</v>
      </c>
      <c r="E111" s="37">
        <f t="shared" si="7"/>
        <v>2.019117362</v>
      </c>
      <c r="F111" s="37">
        <f t="shared" si="7"/>
        <v>0.1699270664</v>
      </c>
      <c r="G111" s="36">
        <f t="shared" si="7"/>
        <v>0.1284198395</v>
      </c>
      <c r="H111" s="36">
        <f t="shared" si="7"/>
        <v>0.00018999832</v>
      </c>
      <c r="I111" s="37">
        <f t="shared" si="7"/>
        <v>5.614952474</v>
      </c>
      <c r="J111" s="37">
        <f t="shared" si="7"/>
        <v>0.05103108714</v>
      </c>
      <c r="K111" s="36">
        <f t="shared" si="7"/>
        <v>0.129813471</v>
      </c>
      <c r="L111" s="36">
        <f t="shared" si="7"/>
        <v>0.0004886062</v>
      </c>
      <c r="M111" s="37">
        <f t="shared" si="7"/>
        <v>11.16243102</v>
      </c>
      <c r="N111" s="37">
        <f t="shared" si="7"/>
        <v>0.6760978231</v>
      </c>
      <c r="O111" s="21"/>
      <c r="P111" s="21"/>
      <c r="Q111" s="21"/>
      <c r="R111" s="21"/>
      <c r="S111" s="21"/>
      <c r="T111" s="21"/>
      <c r="U111" s="21"/>
      <c r="V111" s="21"/>
      <c r="W111" s="21"/>
    </row>
    <row r="112">
      <c r="B112" s="33">
        <v>10000.0</v>
      </c>
      <c r="C112" s="36">
        <f t="shared" ref="C112:N112" si="8">AVERAGE(C67,C76,C85,C94,C103)</f>
        <v>0.06687767686</v>
      </c>
      <c r="D112" s="36">
        <f t="shared" si="8"/>
        <v>0.0000525466</v>
      </c>
      <c r="E112" s="37">
        <f t="shared" si="8"/>
        <v>2.004061797</v>
      </c>
      <c r="F112" s="37">
        <f t="shared" si="8"/>
        <v>0.1576199902</v>
      </c>
      <c r="G112" s="36">
        <f t="shared" si="8"/>
        <v>0.1286422178</v>
      </c>
      <c r="H112" s="36">
        <f t="shared" si="8"/>
        <v>0.00013414164</v>
      </c>
      <c r="I112" s="37">
        <f t="shared" si="8"/>
        <v>5.213096184</v>
      </c>
      <c r="J112" s="37">
        <f t="shared" si="8"/>
        <v>0.2478577257</v>
      </c>
      <c r="K112" s="36">
        <f t="shared" si="8"/>
        <v>0.1297582556</v>
      </c>
      <c r="L112" s="36">
        <f t="shared" si="8"/>
        <v>0.0002797664</v>
      </c>
      <c r="M112" s="37">
        <f t="shared" si="8"/>
        <v>9.01620562</v>
      </c>
      <c r="N112" s="37">
        <f t="shared" si="8"/>
        <v>2.455913624</v>
      </c>
      <c r="O112" s="21"/>
      <c r="P112" s="21"/>
      <c r="Q112" s="21"/>
      <c r="R112" s="21"/>
      <c r="S112" s="21"/>
      <c r="T112" s="21"/>
      <c r="U112" s="21"/>
      <c r="V112" s="21"/>
      <c r="W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>
      <c r="A115" s="39" t="s">
        <v>0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>
      <c r="A116" s="21"/>
      <c r="B116" s="43" t="s">
        <v>3</v>
      </c>
      <c r="C116" s="43" t="s">
        <v>4</v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>
      <c r="A117" s="43" t="s">
        <v>7</v>
      </c>
      <c r="B117" s="41">
        <f t="shared" ref="B117:C117" si="9">AVERAGE(C110,C111,C112)</f>
        <v>0.06691792041</v>
      </c>
      <c r="C117" s="41">
        <f t="shared" si="9"/>
        <v>0.0004474827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>
      <c r="A118" s="43" t="s">
        <v>8</v>
      </c>
      <c r="B118" s="41">
        <f t="shared" ref="B118:C118" si="10">AVERAGE(C52,C53,C54)</f>
        <v>0.05691827839</v>
      </c>
      <c r="C118" s="41">
        <f t="shared" si="10"/>
        <v>0.0003944202533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>
      <c r="A120" s="42" t="s">
        <v>17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>
      <c r="A121" s="21"/>
      <c r="B121" s="43" t="s">
        <v>3</v>
      </c>
      <c r="C121" s="43" t="s">
        <v>4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>
      <c r="A122" s="43" t="s">
        <v>7</v>
      </c>
      <c r="B122" s="41">
        <f t="shared" ref="B122:C122" si="11">AVERAGE(E110,E111,E112)</f>
        <v>2.052879549</v>
      </c>
      <c r="C122" s="41">
        <f t="shared" si="11"/>
        <v>0.1142941662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>
      <c r="A123" s="43" t="s">
        <v>8</v>
      </c>
      <c r="B123" s="41">
        <f>AVERAGE(E52,E53,E54)</f>
        <v>1.156050485</v>
      </c>
      <c r="C123" s="41">
        <f>AVERAGE(D52,D53,D54)</f>
        <v>0.0003944202533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>
      <c r="A125" s="44" t="s">
        <v>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>
      <c r="A126" s="21"/>
      <c r="B126" s="43" t="s">
        <v>3</v>
      </c>
      <c r="C126" s="43" t="s">
        <v>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>
      <c r="A127" s="43" t="s">
        <v>7</v>
      </c>
      <c r="B127" s="41">
        <f t="shared" ref="B127:C127" si="12">AVERAGE(G110,G111,G112)</f>
        <v>0.1287645102</v>
      </c>
      <c r="C127" s="41">
        <f t="shared" si="12"/>
        <v>0.0004439873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>
      <c r="A128" s="43" t="s">
        <v>8</v>
      </c>
      <c r="B128" s="41">
        <f t="shared" ref="B128:C128" si="13">AVERAGE(G52,G53,G54)</f>
        <v>0.1289521588</v>
      </c>
      <c r="C128" s="41">
        <f t="shared" si="13"/>
        <v>0.0004620179267</v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>
      <c r="A130" s="45" t="s">
        <v>18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>
      <c r="A131" s="21"/>
      <c r="B131" s="43" t="s">
        <v>3</v>
      </c>
      <c r="C131" s="43" t="s">
        <v>4</v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3" t="s">
        <v>7</v>
      </c>
      <c r="B132" s="41">
        <f t="shared" ref="B132:C132" si="14">AVERAGE(I110,I111,I112)</f>
        <v>5.4888782</v>
      </c>
      <c r="C132" s="41">
        <f t="shared" si="14"/>
        <v>0.1111172226</v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>
      <c r="A133" s="43" t="s">
        <v>8</v>
      </c>
      <c r="B133" s="41">
        <f t="shared" ref="B133:C133" si="15">AVERAGE(I52,I53,I54)</f>
        <v>5.49904632</v>
      </c>
      <c r="C133" s="41">
        <f t="shared" si="15"/>
        <v>0.002286956253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>
      <c r="A135" s="44" t="s">
        <v>2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>
      <c r="A136" s="21"/>
      <c r="B136" s="43" t="s">
        <v>3</v>
      </c>
      <c r="C136" s="43" t="s">
        <v>4</v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>
      <c r="A137" s="43" t="s">
        <v>7</v>
      </c>
      <c r="B137" s="41">
        <f t="shared" ref="B137:C137" si="16">AVERAGE(K110,K111,K112)</f>
        <v>0.1326545964</v>
      </c>
      <c r="C137" s="41">
        <f t="shared" si="16"/>
        <v>0.006902353453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>
      <c r="A138" s="43" t="s">
        <v>8</v>
      </c>
      <c r="B138" s="41">
        <f>AVERAGE(K52,K53,K54)</f>
        <v>0.1333910108</v>
      </c>
      <c r="C138" s="41">
        <f>AVERAGE(H52,H53,H54)</f>
        <v>0.0004620179267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>
      <c r="A140" s="45" t="s">
        <v>19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>
      <c r="A141" s="21"/>
      <c r="B141" s="43" t="s">
        <v>3</v>
      </c>
      <c r="C141" s="43" t="s">
        <v>4</v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>
      <c r="A142" s="43" t="s">
        <v>7</v>
      </c>
      <c r="B142" s="41">
        <f t="shared" ref="B142:C142" si="17">AVERAGE(M110,M111,M112)</f>
        <v>10.46487002</v>
      </c>
      <c r="C142" s="41">
        <f t="shared" si="17"/>
        <v>1.22247155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>
      <c r="A143" s="43" t="s">
        <v>8</v>
      </c>
      <c r="B143" s="41">
        <f t="shared" ref="B143:C143" si="18">AVERAGE(M52,M53,M54)</f>
        <v>7.203330228</v>
      </c>
      <c r="C143" s="41">
        <f t="shared" si="18"/>
        <v>0.006355972847</v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</sheetData>
  <mergeCells count="138">
    <mergeCell ref="K61:N61"/>
    <mergeCell ref="C62:D62"/>
    <mergeCell ref="E62:F62"/>
    <mergeCell ref="G62:H62"/>
    <mergeCell ref="I62:J62"/>
    <mergeCell ref="K62:L62"/>
    <mergeCell ref="M62:N62"/>
    <mergeCell ref="A29:A36"/>
    <mergeCell ref="A38:A45"/>
    <mergeCell ref="A47:A54"/>
    <mergeCell ref="C49:D49"/>
    <mergeCell ref="E49:F49"/>
    <mergeCell ref="A60:A67"/>
    <mergeCell ref="B60:N60"/>
    <mergeCell ref="G71:H71"/>
    <mergeCell ref="I71:J71"/>
    <mergeCell ref="K71:L71"/>
    <mergeCell ref="M71:N71"/>
    <mergeCell ref="C79:F79"/>
    <mergeCell ref="G79:J79"/>
    <mergeCell ref="C71:D71"/>
    <mergeCell ref="C80:D80"/>
    <mergeCell ref="E80:F80"/>
    <mergeCell ref="G80:H80"/>
    <mergeCell ref="E71:F71"/>
    <mergeCell ref="B78:N78"/>
    <mergeCell ref="I80:J80"/>
    <mergeCell ref="K80:L80"/>
    <mergeCell ref="A69:A76"/>
    <mergeCell ref="B69:N69"/>
    <mergeCell ref="C70:F70"/>
    <mergeCell ref="G70:J70"/>
    <mergeCell ref="K70:N70"/>
    <mergeCell ref="K79:N79"/>
    <mergeCell ref="M80:N80"/>
    <mergeCell ref="I89:J89"/>
    <mergeCell ref="K89:L89"/>
    <mergeCell ref="G98:H98"/>
    <mergeCell ref="I98:J98"/>
    <mergeCell ref="E107:F107"/>
    <mergeCell ref="G107:H107"/>
    <mergeCell ref="M107:N107"/>
    <mergeCell ref="A130:C130"/>
    <mergeCell ref="A135:C135"/>
    <mergeCell ref="A140:C140"/>
    <mergeCell ref="A78:A85"/>
    <mergeCell ref="A87:A94"/>
    <mergeCell ref="A96:A103"/>
    <mergeCell ref="A105:A112"/>
    <mergeCell ref="A115:C115"/>
    <mergeCell ref="A120:C120"/>
    <mergeCell ref="A125:C125"/>
    <mergeCell ref="E4:F4"/>
    <mergeCell ref="B11:N11"/>
    <mergeCell ref="A2:A9"/>
    <mergeCell ref="B2:N2"/>
    <mergeCell ref="C3:F3"/>
    <mergeCell ref="G3:J3"/>
    <mergeCell ref="K3:N3"/>
    <mergeCell ref="A11:A18"/>
    <mergeCell ref="K12:N12"/>
    <mergeCell ref="M22:N22"/>
    <mergeCell ref="B29:N29"/>
    <mergeCell ref="M13:N13"/>
    <mergeCell ref="B20:N20"/>
    <mergeCell ref="C21:F21"/>
    <mergeCell ref="G21:J21"/>
    <mergeCell ref="K21:N21"/>
    <mergeCell ref="E22:F22"/>
    <mergeCell ref="G22:H22"/>
    <mergeCell ref="M31:N31"/>
    <mergeCell ref="B38:N38"/>
    <mergeCell ref="I22:J22"/>
    <mergeCell ref="K22:L22"/>
    <mergeCell ref="G30:J30"/>
    <mergeCell ref="K30:N30"/>
    <mergeCell ref="G31:H31"/>
    <mergeCell ref="I31:J31"/>
    <mergeCell ref="K31:L31"/>
    <mergeCell ref="B47:N47"/>
    <mergeCell ref="C48:F48"/>
    <mergeCell ref="G48:J48"/>
    <mergeCell ref="K48:N48"/>
    <mergeCell ref="C39:F39"/>
    <mergeCell ref="C40:D40"/>
    <mergeCell ref="E40:F40"/>
    <mergeCell ref="G40:H40"/>
    <mergeCell ref="I40:J40"/>
    <mergeCell ref="K40:L40"/>
    <mergeCell ref="M40:N40"/>
    <mergeCell ref="G4:H4"/>
    <mergeCell ref="I4:J4"/>
    <mergeCell ref="G39:J39"/>
    <mergeCell ref="G49:H49"/>
    <mergeCell ref="I49:J49"/>
    <mergeCell ref="K4:L4"/>
    <mergeCell ref="M4:N4"/>
    <mergeCell ref="K39:N39"/>
    <mergeCell ref="K49:L49"/>
    <mergeCell ref="M49:N49"/>
    <mergeCell ref="C12:F12"/>
    <mergeCell ref="G12:J12"/>
    <mergeCell ref="E13:F13"/>
    <mergeCell ref="G13:H13"/>
    <mergeCell ref="I13:J13"/>
    <mergeCell ref="K13:L13"/>
    <mergeCell ref="C4:D4"/>
    <mergeCell ref="C13:D13"/>
    <mergeCell ref="A20:A27"/>
    <mergeCell ref="C22:D22"/>
    <mergeCell ref="C30:F30"/>
    <mergeCell ref="C31:D31"/>
    <mergeCell ref="E31:F31"/>
    <mergeCell ref="C61:F61"/>
    <mergeCell ref="G61:J61"/>
    <mergeCell ref="B87:N87"/>
    <mergeCell ref="C88:F88"/>
    <mergeCell ref="G88:J88"/>
    <mergeCell ref="K88:N88"/>
    <mergeCell ref="C89:D89"/>
    <mergeCell ref="E89:F89"/>
    <mergeCell ref="G89:H89"/>
    <mergeCell ref="M89:N89"/>
    <mergeCell ref="B96:N96"/>
    <mergeCell ref="C97:F97"/>
    <mergeCell ref="G97:J97"/>
    <mergeCell ref="K97:N97"/>
    <mergeCell ref="C98:D98"/>
    <mergeCell ref="E98:F98"/>
    <mergeCell ref="I107:J107"/>
    <mergeCell ref="K107:L107"/>
    <mergeCell ref="K98:L98"/>
    <mergeCell ref="M98:N98"/>
    <mergeCell ref="B105:N105"/>
    <mergeCell ref="C106:F106"/>
    <mergeCell ref="G106:J106"/>
    <mergeCell ref="K106:N106"/>
    <mergeCell ref="C107:D10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>
      <c r="A2" s="22" t="s">
        <v>21</v>
      </c>
      <c r="B2" s="27" t="s">
        <v>10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  <c r="O2" s="21"/>
      <c r="P2" s="21"/>
      <c r="Q2" s="21"/>
      <c r="R2" s="21"/>
      <c r="S2" s="21"/>
      <c r="T2" s="21"/>
      <c r="U2" s="21"/>
      <c r="V2" s="21"/>
      <c r="W2" s="21"/>
    </row>
    <row r="3">
      <c r="B3" s="26"/>
      <c r="C3" s="23">
        <v>2048.0</v>
      </c>
      <c r="D3" s="24"/>
      <c r="E3" s="24"/>
      <c r="F3" s="25"/>
      <c r="G3" s="27">
        <v>3072.0</v>
      </c>
      <c r="H3" s="24"/>
      <c r="I3" s="24"/>
      <c r="J3" s="25"/>
      <c r="K3" s="23">
        <v>4096.0</v>
      </c>
      <c r="L3" s="24"/>
      <c r="M3" s="24"/>
      <c r="N3" s="25"/>
      <c r="O3" s="21"/>
      <c r="P3" s="21"/>
      <c r="Q3" s="21"/>
      <c r="R3" s="21"/>
      <c r="S3" s="21"/>
      <c r="T3" s="21"/>
      <c r="U3" s="21"/>
      <c r="V3" s="21"/>
      <c r="W3" s="21"/>
    </row>
    <row r="4">
      <c r="B4" s="28" t="s">
        <v>23</v>
      </c>
      <c r="C4" s="29" t="s">
        <v>24</v>
      </c>
      <c r="D4" s="25"/>
      <c r="E4" s="30" t="s">
        <v>25</v>
      </c>
      <c r="F4" s="25"/>
      <c r="G4" s="29" t="s">
        <v>24</v>
      </c>
      <c r="H4" s="25"/>
      <c r="I4" s="30" t="s">
        <v>25</v>
      </c>
      <c r="J4" s="25"/>
      <c r="K4" s="29" t="s">
        <v>24</v>
      </c>
      <c r="L4" s="25"/>
      <c r="M4" s="30" t="s">
        <v>25</v>
      </c>
      <c r="N4" s="25"/>
      <c r="O4" s="21"/>
      <c r="P4" s="21"/>
      <c r="Q4" s="21"/>
      <c r="R4" s="21"/>
      <c r="S4" s="21"/>
      <c r="T4" s="21"/>
      <c r="U4" s="21"/>
      <c r="V4" s="21"/>
      <c r="W4" s="21"/>
    </row>
    <row r="5">
      <c r="B5" s="26"/>
      <c r="C5" s="31" t="s">
        <v>3</v>
      </c>
      <c r="D5" s="31" t="s">
        <v>26</v>
      </c>
      <c r="E5" s="32" t="s">
        <v>3</v>
      </c>
      <c r="F5" s="32" t="s">
        <v>26</v>
      </c>
      <c r="G5" s="31" t="s">
        <v>3</v>
      </c>
      <c r="H5" s="31" t="s">
        <v>26</v>
      </c>
      <c r="I5" s="32" t="s">
        <v>3</v>
      </c>
      <c r="J5" s="32" t="s">
        <v>26</v>
      </c>
      <c r="K5" s="31" t="s">
        <v>3</v>
      </c>
      <c r="L5" s="31" t="s">
        <v>26</v>
      </c>
      <c r="M5" s="32" t="s">
        <v>3</v>
      </c>
      <c r="N5" s="32" t="s">
        <v>26</v>
      </c>
      <c r="O5" s="21"/>
      <c r="P5" s="21"/>
      <c r="Q5" s="21"/>
      <c r="R5" s="21"/>
      <c r="S5" s="21"/>
      <c r="T5" s="21"/>
      <c r="U5" s="21"/>
      <c r="V5" s="21"/>
      <c r="W5" s="21"/>
    </row>
    <row r="6">
      <c r="B6" s="33">
        <v>10.0</v>
      </c>
      <c r="C6" s="34">
        <v>0.0441577359</v>
      </c>
      <c r="D6" s="34">
        <v>2.289609E-4</v>
      </c>
      <c r="E6" s="35">
        <v>1.1323351249</v>
      </c>
      <c r="F6" s="35">
        <v>0.0018394692</v>
      </c>
      <c r="G6" s="34">
        <v>0.0884373793</v>
      </c>
      <c r="H6" s="34">
        <v>0.0011500564</v>
      </c>
      <c r="I6" s="35">
        <v>3.5960165252</v>
      </c>
      <c r="J6" s="35">
        <v>0.0025072747</v>
      </c>
      <c r="K6" s="34">
        <v>0.1472637499</v>
      </c>
      <c r="L6" s="34">
        <v>4.408509E-4</v>
      </c>
      <c r="M6" s="35">
        <v>8.0368894284</v>
      </c>
      <c r="N6" s="35">
        <v>0.0338506249</v>
      </c>
      <c r="O6" s="21"/>
      <c r="P6" s="21"/>
      <c r="Q6" s="21"/>
      <c r="R6" s="21"/>
      <c r="S6" s="21"/>
      <c r="T6" s="21"/>
      <c r="U6" s="21"/>
      <c r="V6" s="21"/>
      <c r="W6" s="21"/>
    </row>
    <row r="7">
      <c r="B7" s="33">
        <v>100.0</v>
      </c>
      <c r="C7" s="34">
        <v>0.0454835901</v>
      </c>
      <c r="D7" s="34">
        <v>8.70507E-5</v>
      </c>
      <c r="E7" s="35">
        <v>1.1267938815</v>
      </c>
      <c r="F7" s="35">
        <v>0.0057573165</v>
      </c>
      <c r="G7" s="34">
        <v>0.0885761013</v>
      </c>
      <c r="H7" s="34">
        <v>0.0014379975</v>
      </c>
      <c r="I7" s="35">
        <v>3.628479401</v>
      </c>
      <c r="J7" s="35">
        <v>0.0146300075</v>
      </c>
      <c r="K7" s="34">
        <v>0.1482773366</v>
      </c>
      <c r="L7" s="34">
        <v>0.0018933468</v>
      </c>
      <c r="M7" s="35">
        <v>8.0401791591</v>
      </c>
      <c r="N7" s="35">
        <v>0.0634601344</v>
      </c>
      <c r="O7" s="21"/>
      <c r="P7" s="21"/>
      <c r="Q7" s="21"/>
      <c r="R7" s="21"/>
      <c r="S7" s="21"/>
      <c r="T7" s="21"/>
      <c r="U7" s="21"/>
      <c r="V7" s="21"/>
      <c r="W7" s="21"/>
    </row>
    <row r="8">
      <c r="B8" s="33">
        <v>1000.0</v>
      </c>
      <c r="C8" s="34">
        <v>0.0437751199</v>
      </c>
      <c r="D8" s="34">
        <v>1.255465E-4</v>
      </c>
      <c r="E8" s="35">
        <v>1.1324361784</v>
      </c>
      <c r="F8" s="35">
        <v>0.0053804472</v>
      </c>
      <c r="G8" s="34">
        <v>0.0887955851</v>
      </c>
      <c r="H8" s="34">
        <v>4.71208E-4</v>
      </c>
      <c r="I8" s="35">
        <v>3.5881367999</v>
      </c>
      <c r="J8" s="35">
        <v>0.0104504125</v>
      </c>
      <c r="K8" s="34">
        <v>0.1471120301</v>
      </c>
      <c r="L8" s="34">
        <v>2.969742E-4</v>
      </c>
      <c r="M8" s="35">
        <v>7.9345327898</v>
      </c>
      <c r="N8" s="35">
        <v>0.0056574295</v>
      </c>
      <c r="O8" s="21"/>
      <c r="P8" s="21"/>
      <c r="Q8" s="21"/>
      <c r="R8" s="21"/>
      <c r="S8" s="21"/>
      <c r="T8" s="21"/>
      <c r="U8" s="21"/>
      <c r="V8" s="21"/>
      <c r="W8" s="21"/>
    </row>
    <row r="9">
      <c r="B9" s="33">
        <v>10000.0</v>
      </c>
      <c r="C9" s="34">
        <v>0.0440137588</v>
      </c>
      <c r="D9" s="34">
        <v>1.838293E-4</v>
      </c>
      <c r="E9" s="35">
        <v>1.1286548178</v>
      </c>
      <c r="F9" s="35">
        <v>0.0024542502</v>
      </c>
      <c r="G9" s="34">
        <v>0.0888427698</v>
      </c>
      <c r="H9" s="34">
        <v>2.483722E-4</v>
      </c>
      <c r="I9" s="35">
        <v>3.6148249672</v>
      </c>
      <c r="J9" s="35">
        <v>0.0217453475</v>
      </c>
      <c r="K9" s="34">
        <v>0.1474894043</v>
      </c>
      <c r="L9" s="34">
        <v>0.0024725814</v>
      </c>
      <c r="M9" s="35">
        <v>7.9361238899</v>
      </c>
      <c r="N9" s="35">
        <v>0.0215675611</v>
      </c>
      <c r="O9" s="21"/>
      <c r="P9" s="21"/>
      <c r="Q9" s="21"/>
      <c r="R9" s="21"/>
      <c r="S9" s="21"/>
      <c r="T9" s="21"/>
      <c r="U9" s="21"/>
      <c r="V9" s="21"/>
      <c r="W9" s="21"/>
    </row>
    <row r="10">
      <c r="A10" s="46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>
      <c r="A11" s="22" t="s">
        <v>27</v>
      </c>
      <c r="B11" s="27" t="s">
        <v>10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  <c r="O11" s="21"/>
      <c r="P11" s="21"/>
      <c r="Q11" s="21"/>
      <c r="R11" s="21"/>
      <c r="S11" s="21"/>
      <c r="T11" s="21"/>
      <c r="U11" s="21"/>
      <c r="V11" s="21"/>
      <c r="W11" s="21"/>
    </row>
    <row r="12">
      <c r="B12" s="26"/>
      <c r="C12" s="23">
        <v>2048.0</v>
      </c>
      <c r="D12" s="24"/>
      <c r="E12" s="24"/>
      <c r="F12" s="25"/>
      <c r="G12" s="27">
        <v>3072.0</v>
      </c>
      <c r="H12" s="24"/>
      <c r="I12" s="24"/>
      <c r="J12" s="25"/>
      <c r="K12" s="23">
        <v>4096.0</v>
      </c>
      <c r="L12" s="24"/>
      <c r="M12" s="24"/>
      <c r="N12" s="25"/>
      <c r="O12" s="21"/>
      <c r="P12" s="21"/>
      <c r="Q12" s="21"/>
      <c r="R12" s="21"/>
      <c r="S12" s="21"/>
      <c r="T12" s="21"/>
      <c r="U12" s="21"/>
      <c r="V12" s="21"/>
      <c r="W12" s="21"/>
    </row>
    <row r="13">
      <c r="B13" s="28" t="s">
        <v>23</v>
      </c>
      <c r="C13" s="29" t="s">
        <v>24</v>
      </c>
      <c r="D13" s="25"/>
      <c r="E13" s="30" t="s">
        <v>25</v>
      </c>
      <c r="F13" s="25"/>
      <c r="G13" s="29" t="s">
        <v>24</v>
      </c>
      <c r="H13" s="25"/>
      <c r="I13" s="30" t="s">
        <v>25</v>
      </c>
      <c r="J13" s="25"/>
      <c r="K13" s="29" t="s">
        <v>24</v>
      </c>
      <c r="L13" s="25"/>
      <c r="M13" s="30" t="s">
        <v>25</v>
      </c>
      <c r="N13" s="25"/>
      <c r="O13" s="21"/>
      <c r="P13" s="21"/>
      <c r="Q13" s="21"/>
      <c r="R13" s="21"/>
      <c r="S13" s="21"/>
      <c r="T13" s="21"/>
      <c r="U13" s="21"/>
      <c r="V13" s="21"/>
      <c r="W13" s="21"/>
    </row>
    <row r="14">
      <c r="B14" s="26"/>
      <c r="C14" s="31" t="s">
        <v>3</v>
      </c>
      <c r="D14" s="31" t="s">
        <v>26</v>
      </c>
      <c r="E14" s="32" t="s">
        <v>3</v>
      </c>
      <c r="F14" s="32" t="s">
        <v>26</v>
      </c>
      <c r="G14" s="31" t="s">
        <v>3</v>
      </c>
      <c r="H14" s="31" t="s">
        <v>26</v>
      </c>
      <c r="I14" s="32" t="s">
        <v>3</v>
      </c>
      <c r="J14" s="32" t="s">
        <v>26</v>
      </c>
      <c r="K14" s="31" t="s">
        <v>3</v>
      </c>
      <c r="L14" s="31" t="s">
        <v>26</v>
      </c>
      <c r="M14" s="32" t="s">
        <v>3</v>
      </c>
      <c r="N14" s="32" t="s">
        <v>26</v>
      </c>
      <c r="O14" s="21"/>
      <c r="P14" s="21"/>
      <c r="Q14" s="21"/>
      <c r="R14" s="21"/>
      <c r="S14" s="21"/>
      <c r="T14" s="21"/>
      <c r="U14" s="21"/>
      <c r="V14" s="21"/>
      <c r="W14" s="21"/>
    </row>
    <row r="15">
      <c r="B15" s="33">
        <v>10.0</v>
      </c>
      <c r="C15" s="34">
        <v>0.043746117</v>
      </c>
      <c r="D15" s="34">
        <v>1.197892E-4</v>
      </c>
      <c r="E15" s="35">
        <v>1.133698834</v>
      </c>
      <c r="F15" s="35">
        <v>0.0051131308</v>
      </c>
      <c r="G15" s="34">
        <v>0.0884113094</v>
      </c>
      <c r="H15" s="34">
        <v>2.121393E-4</v>
      </c>
      <c r="I15" s="35">
        <v>3.6014328727</v>
      </c>
      <c r="J15" s="35">
        <v>0.005780951</v>
      </c>
      <c r="K15" s="34">
        <v>0.1471127086</v>
      </c>
      <c r="L15" s="34">
        <v>6.273898E-4</v>
      </c>
      <c r="M15" s="35">
        <v>7.9510628811</v>
      </c>
      <c r="N15" s="35">
        <v>0.0311669406</v>
      </c>
      <c r="O15" s="21"/>
      <c r="P15" s="21"/>
      <c r="Q15" s="21"/>
      <c r="R15" s="21"/>
      <c r="S15" s="21"/>
      <c r="T15" s="21"/>
      <c r="U15" s="21"/>
      <c r="V15" s="21"/>
      <c r="W15" s="21"/>
    </row>
    <row r="16">
      <c r="B16" s="33">
        <v>100.0</v>
      </c>
      <c r="C16" s="34">
        <v>0.044026483</v>
      </c>
      <c r="D16" s="34">
        <v>1.702007E-4</v>
      </c>
      <c r="E16" s="35">
        <v>1.126675444</v>
      </c>
      <c r="F16" s="35">
        <v>0.0014224219</v>
      </c>
      <c r="G16" s="34">
        <v>0.0885490679</v>
      </c>
      <c r="H16" s="34">
        <v>3.697878E-4</v>
      </c>
      <c r="I16" s="35">
        <v>3.6549585542</v>
      </c>
      <c r="J16" s="35">
        <v>0.006864235</v>
      </c>
      <c r="K16" s="34">
        <v>0.1471896345</v>
      </c>
      <c r="L16" s="34">
        <v>4.167101E-4</v>
      </c>
      <c r="M16" s="35">
        <v>7.9494130224</v>
      </c>
      <c r="N16" s="35">
        <v>0.0094496616</v>
      </c>
      <c r="O16" s="21"/>
      <c r="P16" s="21"/>
      <c r="Q16" s="21"/>
      <c r="R16" s="21"/>
      <c r="S16" s="21"/>
      <c r="T16" s="21"/>
      <c r="U16" s="21"/>
      <c r="V16" s="21"/>
      <c r="W16" s="21"/>
    </row>
    <row r="17">
      <c r="B17" s="33">
        <v>1000.0</v>
      </c>
      <c r="C17" s="34">
        <v>0.043875735</v>
      </c>
      <c r="D17" s="34">
        <v>1.450538E-4</v>
      </c>
      <c r="E17" s="35">
        <v>1.1276215352</v>
      </c>
      <c r="F17" s="35">
        <v>0.0023643073</v>
      </c>
      <c r="G17" s="34">
        <v>0.0883164725</v>
      </c>
      <c r="H17" s="34">
        <v>4.144486E-4</v>
      </c>
      <c r="I17" s="35">
        <v>3.5951219106</v>
      </c>
      <c r="J17" s="35">
        <v>0.0187589221</v>
      </c>
      <c r="K17" s="34">
        <v>0.1469617017</v>
      </c>
      <c r="L17" s="34">
        <v>0.0015990399</v>
      </c>
      <c r="M17" s="35">
        <v>7.9465960271</v>
      </c>
      <c r="N17" s="35">
        <v>0.0339936108</v>
      </c>
      <c r="O17" s="21"/>
      <c r="P17" s="21"/>
      <c r="Q17" s="21"/>
      <c r="R17" s="21"/>
      <c r="S17" s="21"/>
      <c r="T17" s="21"/>
      <c r="U17" s="21"/>
      <c r="V17" s="21"/>
      <c r="W17" s="21"/>
    </row>
    <row r="18">
      <c r="B18" s="33">
        <v>10000.0</v>
      </c>
      <c r="C18" s="34">
        <v>0.0439681809</v>
      </c>
      <c r="D18" s="34">
        <v>2.051966E-4</v>
      </c>
      <c r="E18" s="35">
        <v>1.1305040525</v>
      </c>
      <c r="F18" s="35">
        <v>0.0013106083</v>
      </c>
      <c r="G18" s="34">
        <v>0.0883652821</v>
      </c>
      <c r="H18" s="34">
        <v>3.392766E-4</v>
      </c>
      <c r="I18" s="35">
        <v>3.6070881466</v>
      </c>
      <c r="J18" s="35">
        <v>0.0106757674</v>
      </c>
      <c r="K18" s="34">
        <v>0.1473444897</v>
      </c>
      <c r="L18" s="34">
        <v>4.404849E-4</v>
      </c>
      <c r="M18" s="35">
        <v>8.0299859863</v>
      </c>
      <c r="N18" s="35">
        <v>0.0186347775</v>
      </c>
      <c r="O18" s="21"/>
      <c r="P18" s="21"/>
      <c r="Q18" s="21"/>
      <c r="R18" s="21"/>
      <c r="S18" s="21"/>
      <c r="T18" s="21"/>
      <c r="U18" s="21"/>
      <c r="V18" s="21"/>
      <c r="W18" s="21"/>
    </row>
    <row r="19">
      <c r="A19" s="4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>
      <c r="A20" s="22" t="s">
        <v>28</v>
      </c>
      <c r="B20" s="27" t="s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  <c r="O20" s="21"/>
      <c r="P20" s="21"/>
      <c r="Q20" s="21"/>
      <c r="R20" s="21"/>
      <c r="S20" s="21"/>
      <c r="T20" s="21"/>
      <c r="U20" s="21"/>
      <c r="V20" s="21"/>
      <c r="W20" s="21"/>
    </row>
    <row r="21">
      <c r="B21" s="26"/>
      <c r="C21" s="23">
        <v>2048.0</v>
      </c>
      <c r="D21" s="24"/>
      <c r="E21" s="24"/>
      <c r="F21" s="25"/>
      <c r="G21" s="27">
        <v>3072.0</v>
      </c>
      <c r="H21" s="24"/>
      <c r="I21" s="24"/>
      <c r="J21" s="25"/>
      <c r="K21" s="23">
        <v>4096.0</v>
      </c>
      <c r="L21" s="24"/>
      <c r="M21" s="24"/>
      <c r="N21" s="25"/>
      <c r="O21" s="21"/>
      <c r="P21" s="21"/>
      <c r="Q21" s="21"/>
      <c r="R21" s="21"/>
      <c r="S21" s="21"/>
      <c r="T21" s="21"/>
      <c r="U21" s="21"/>
      <c r="V21" s="21"/>
      <c r="W21" s="21"/>
    </row>
    <row r="22">
      <c r="B22" s="28" t="s">
        <v>23</v>
      </c>
      <c r="C22" s="29" t="s">
        <v>24</v>
      </c>
      <c r="D22" s="25"/>
      <c r="E22" s="30" t="s">
        <v>25</v>
      </c>
      <c r="F22" s="25"/>
      <c r="G22" s="29" t="s">
        <v>24</v>
      </c>
      <c r="H22" s="25"/>
      <c r="I22" s="30" t="s">
        <v>25</v>
      </c>
      <c r="J22" s="25"/>
      <c r="K22" s="29" t="s">
        <v>24</v>
      </c>
      <c r="L22" s="25"/>
      <c r="M22" s="30" t="s">
        <v>25</v>
      </c>
      <c r="N22" s="25"/>
      <c r="O22" s="21"/>
      <c r="P22" s="21"/>
      <c r="Q22" s="21"/>
      <c r="R22" s="21"/>
      <c r="S22" s="21"/>
      <c r="T22" s="21"/>
      <c r="U22" s="21"/>
      <c r="V22" s="21"/>
      <c r="W22" s="21"/>
    </row>
    <row r="23">
      <c r="B23" s="26"/>
      <c r="C23" s="31" t="s">
        <v>3</v>
      </c>
      <c r="D23" s="31" t="s">
        <v>26</v>
      </c>
      <c r="E23" s="32" t="s">
        <v>3</v>
      </c>
      <c r="F23" s="32" t="s">
        <v>26</v>
      </c>
      <c r="G23" s="31" t="s">
        <v>3</v>
      </c>
      <c r="H23" s="31" t="s">
        <v>26</v>
      </c>
      <c r="I23" s="32" t="s">
        <v>3</v>
      </c>
      <c r="J23" s="32" t="s">
        <v>26</v>
      </c>
      <c r="K23" s="31" t="s">
        <v>3</v>
      </c>
      <c r="L23" s="31" t="s">
        <v>26</v>
      </c>
      <c r="M23" s="32" t="s">
        <v>3</v>
      </c>
      <c r="N23" s="32" t="s">
        <v>26</v>
      </c>
      <c r="O23" s="21"/>
      <c r="P23" s="21"/>
      <c r="Q23" s="21"/>
      <c r="R23" s="21"/>
      <c r="S23" s="21"/>
      <c r="T23" s="21"/>
      <c r="U23" s="21"/>
      <c r="V23" s="21"/>
      <c r="W23" s="21"/>
    </row>
    <row r="24">
      <c r="B24" s="33">
        <v>10.0</v>
      </c>
      <c r="C24" s="34">
        <v>0.0438690819</v>
      </c>
      <c r="D24" s="34">
        <v>3.549337E-4</v>
      </c>
      <c r="E24" s="35">
        <v>1.1369103734</v>
      </c>
      <c r="F24" s="35">
        <v>0.00238358</v>
      </c>
      <c r="G24" s="34">
        <v>0.0883823922</v>
      </c>
      <c r="H24" s="34">
        <v>5.838997E-4</v>
      </c>
      <c r="I24" s="35">
        <v>3.6143087718</v>
      </c>
      <c r="J24" s="35">
        <v>0.0043080453</v>
      </c>
      <c r="K24" s="34">
        <v>0.1471035617</v>
      </c>
      <c r="L24" s="34">
        <v>4.906094E-4</v>
      </c>
      <c r="M24" s="35">
        <v>8.0230301516</v>
      </c>
      <c r="N24" s="35">
        <v>0.006944887</v>
      </c>
      <c r="O24" s="21"/>
      <c r="P24" s="21"/>
      <c r="Q24" s="21"/>
      <c r="R24" s="21"/>
      <c r="S24" s="21"/>
      <c r="T24" s="21"/>
      <c r="U24" s="21"/>
      <c r="V24" s="21"/>
      <c r="W24" s="21"/>
    </row>
    <row r="25">
      <c r="B25" s="33">
        <v>100.0</v>
      </c>
      <c r="C25" s="34">
        <v>0.0436980226</v>
      </c>
      <c r="D25" s="34">
        <v>3.869326E-4</v>
      </c>
      <c r="E25" s="35">
        <v>1.1350922325</v>
      </c>
      <c r="F25" s="35">
        <v>0.0041286558</v>
      </c>
      <c r="G25" s="34">
        <v>0.088418466</v>
      </c>
      <c r="H25" s="34">
        <v>5.9435E-5</v>
      </c>
      <c r="I25" s="35">
        <v>3.6185729557</v>
      </c>
      <c r="J25" s="35">
        <v>0.0033254965</v>
      </c>
      <c r="K25" s="34">
        <v>0.1473112486</v>
      </c>
      <c r="L25" s="34">
        <v>0.0016202662</v>
      </c>
      <c r="M25" s="35">
        <v>8.0175336724</v>
      </c>
      <c r="N25" s="35">
        <v>0.0194660781</v>
      </c>
      <c r="O25" s="21"/>
      <c r="P25" s="21"/>
      <c r="Q25" s="21"/>
      <c r="R25" s="21"/>
      <c r="S25" s="21"/>
      <c r="T25" s="21"/>
      <c r="U25" s="21"/>
      <c r="V25" s="21"/>
      <c r="W25" s="21"/>
    </row>
    <row r="26">
      <c r="B26" s="33">
        <v>1000.0</v>
      </c>
      <c r="C26" s="34">
        <v>0.0439695927</v>
      </c>
      <c r="D26" s="34">
        <v>4.590945E-4</v>
      </c>
      <c r="E26" s="35">
        <v>1.1271437171</v>
      </c>
      <c r="F26" s="35">
        <v>0.0030597999</v>
      </c>
      <c r="G26" s="34">
        <v>0.0882772391</v>
      </c>
      <c r="H26" s="34">
        <v>5.73551E-4</v>
      </c>
      <c r="I26" s="35">
        <v>3.6221013392</v>
      </c>
      <c r="J26" s="35">
        <v>0.0101871611</v>
      </c>
      <c r="K26" s="34">
        <v>0.1473677729</v>
      </c>
      <c r="L26" s="34">
        <v>4.617532E-4</v>
      </c>
      <c r="M26" s="35">
        <v>7.9376809573</v>
      </c>
      <c r="N26" s="35">
        <v>0.0446270807</v>
      </c>
      <c r="O26" s="21"/>
      <c r="P26" s="21"/>
      <c r="Q26" s="21"/>
      <c r="R26" s="21"/>
      <c r="S26" s="21"/>
      <c r="T26" s="21"/>
      <c r="U26" s="21"/>
      <c r="V26" s="21"/>
      <c r="W26" s="21"/>
    </row>
    <row r="27">
      <c r="B27" s="33">
        <v>10000.0</v>
      </c>
      <c r="C27" s="34">
        <v>0.0440280877</v>
      </c>
      <c r="D27" s="34">
        <v>6.126278E-4</v>
      </c>
      <c r="E27" s="35">
        <v>1.131488233</v>
      </c>
      <c r="F27" s="35">
        <v>0.0014537142</v>
      </c>
      <c r="G27" s="34">
        <v>0.0886106852</v>
      </c>
      <c r="H27" s="34">
        <v>1.56637E-4</v>
      </c>
      <c r="I27" s="35">
        <v>3.5910843664</v>
      </c>
      <c r="J27" s="35">
        <v>0.0135666912</v>
      </c>
      <c r="K27" s="34">
        <v>0.1473286958</v>
      </c>
      <c r="L27" s="34">
        <v>4.640123E-4</v>
      </c>
      <c r="M27" s="35">
        <v>7.9122384909</v>
      </c>
      <c r="N27" s="35">
        <v>0.0359754432</v>
      </c>
      <c r="O27" s="21"/>
      <c r="P27" s="21"/>
      <c r="Q27" s="21"/>
      <c r="R27" s="21"/>
      <c r="S27" s="21"/>
      <c r="T27" s="21"/>
      <c r="U27" s="21"/>
      <c r="V27" s="21"/>
      <c r="W27" s="21"/>
    </row>
    <row r="28">
      <c r="A28" s="46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>
      <c r="A29" s="22" t="s">
        <v>29</v>
      </c>
      <c r="B29" s="27" t="s">
        <v>10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21"/>
      <c r="P29" s="21"/>
      <c r="Q29" s="21"/>
      <c r="R29" s="21"/>
      <c r="S29" s="21"/>
      <c r="T29" s="21"/>
      <c r="U29" s="21"/>
      <c r="V29" s="21"/>
      <c r="W29" s="21"/>
    </row>
    <row r="30">
      <c r="B30" s="26"/>
      <c r="C30" s="23">
        <v>2048.0</v>
      </c>
      <c r="D30" s="24"/>
      <c r="E30" s="24"/>
      <c r="F30" s="25"/>
      <c r="G30" s="27">
        <v>3072.0</v>
      </c>
      <c r="H30" s="24"/>
      <c r="I30" s="24"/>
      <c r="J30" s="25"/>
      <c r="K30" s="23">
        <v>4096.0</v>
      </c>
      <c r="L30" s="24"/>
      <c r="M30" s="24"/>
      <c r="N30" s="25"/>
      <c r="O30" s="21"/>
      <c r="P30" s="21"/>
      <c r="Q30" s="21"/>
      <c r="R30" s="21"/>
      <c r="S30" s="21"/>
      <c r="T30" s="21"/>
      <c r="U30" s="21"/>
      <c r="V30" s="21"/>
      <c r="W30" s="21"/>
    </row>
    <row r="31">
      <c r="B31" s="28" t="s">
        <v>23</v>
      </c>
      <c r="C31" s="29" t="s">
        <v>24</v>
      </c>
      <c r="D31" s="25"/>
      <c r="E31" s="30" t="s">
        <v>25</v>
      </c>
      <c r="F31" s="25"/>
      <c r="G31" s="29" t="s">
        <v>24</v>
      </c>
      <c r="H31" s="25"/>
      <c r="I31" s="30" t="s">
        <v>25</v>
      </c>
      <c r="J31" s="25"/>
      <c r="K31" s="29" t="s">
        <v>24</v>
      </c>
      <c r="L31" s="25"/>
      <c r="M31" s="30" t="s">
        <v>25</v>
      </c>
      <c r="N31" s="25"/>
      <c r="O31" s="21"/>
      <c r="P31" s="21"/>
      <c r="Q31" s="21"/>
      <c r="R31" s="21"/>
      <c r="S31" s="21"/>
      <c r="T31" s="21"/>
      <c r="U31" s="21"/>
      <c r="V31" s="21"/>
      <c r="W31" s="21"/>
    </row>
    <row r="32">
      <c r="B32" s="26"/>
      <c r="C32" s="31" t="s">
        <v>3</v>
      </c>
      <c r="D32" s="31" t="s">
        <v>26</v>
      </c>
      <c r="E32" s="32" t="s">
        <v>3</v>
      </c>
      <c r="F32" s="32" t="s">
        <v>26</v>
      </c>
      <c r="G32" s="31" t="s">
        <v>3</v>
      </c>
      <c r="H32" s="31" t="s">
        <v>26</v>
      </c>
      <c r="I32" s="32" t="s">
        <v>3</v>
      </c>
      <c r="J32" s="32" t="s">
        <v>26</v>
      </c>
      <c r="K32" s="31" t="s">
        <v>3</v>
      </c>
      <c r="L32" s="31" t="s">
        <v>26</v>
      </c>
      <c r="M32" s="32" t="s">
        <v>3</v>
      </c>
      <c r="N32" s="32" t="s">
        <v>26</v>
      </c>
      <c r="O32" s="21"/>
      <c r="P32" s="21"/>
      <c r="Q32" s="21"/>
      <c r="R32" s="21"/>
      <c r="S32" s="21"/>
      <c r="T32" s="21"/>
      <c r="U32" s="21"/>
      <c r="V32" s="21"/>
      <c r="W32" s="21"/>
    </row>
    <row r="33">
      <c r="B33" s="33">
        <v>10.0</v>
      </c>
      <c r="C33" s="34">
        <v>0.0439239662</v>
      </c>
      <c r="D33" s="34">
        <v>4.124835E-4</v>
      </c>
      <c r="E33" s="35">
        <v>1.1311111161</v>
      </c>
      <c r="F33" s="35">
        <v>0.0018890312</v>
      </c>
      <c r="G33" s="34">
        <v>0.0884138571</v>
      </c>
      <c r="H33" s="34">
        <v>8.890315E-4</v>
      </c>
      <c r="I33" s="35">
        <v>3.6228929265</v>
      </c>
      <c r="J33" s="35">
        <v>0.0084282954</v>
      </c>
      <c r="K33" s="34">
        <v>0.1471193373</v>
      </c>
      <c r="L33" s="34">
        <v>0.0011229468</v>
      </c>
      <c r="M33" s="35">
        <v>8.0491373376</v>
      </c>
      <c r="N33" s="35">
        <v>0.0221812948</v>
      </c>
      <c r="O33" s="21"/>
      <c r="P33" s="21"/>
      <c r="Q33" s="21"/>
      <c r="R33" s="21"/>
      <c r="S33" s="21"/>
      <c r="T33" s="21"/>
      <c r="U33" s="21"/>
      <c r="V33" s="21"/>
      <c r="W33" s="21"/>
    </row>
    <row r="34">
      <c r="B34" s="33">
        <v>100.0</v>
      </c>
      <c r="C34" s="34">
        <v>0.0439731595</v>
      </c>
      <c r="D34" s="34">
        <v>5.381563E-4</v>
      </c>
      <c r="E34" s="35">
        <v>1.1285049201</v>
      </c>
      <c r="F34" s="35">
        <v>0.0044821738</v>
      </c>
      <c r="G34" s="34">
        <v>0.0883320892</v>
      </c>
      <c r="H34" s="34">
        <v>2.785867E-4</v>
      </c>
      <c r="I34" s="35">
        <v>3.6202258974</v>
      </c>
      <c r="J34" s="35">
        <v>0.0066511561</v>
      </c>
      <c r="K34" s="34">
        <v>0.1473394498</v>
      </c>
      <c r="L34" s="34">
        <v>0.0012830708</v>
      </c>
      <c r="M34" s="35">
        <v>7.9099888863</v>
      </c>
      <c r="N34" s="35">
        <v>0.0144898754</v>
      </c>
      <c r="O34" s="21"/>
      <c r="P34" s="21"/>
      <c r="Q34" s="21"/>
      <c r="R34" s="21"/>
      <c r="S34" s="21"/>
      <c r="T34" s="21"/>
      <c r="U34" s="21"/>
      <c r="V34" s="21"/>
      <c r="W34" s="21"/>
    </row>
    <row r="35">
      <c r="B35" s="33">
        <v>1000.0</v>
      </c>
      <c r="C35" s="34">
        <v>0.0438661542</v>
      </c>
      <c r="D35" s="34">
        <v>5.075636E-4</v>
      </c>
      <c r="E35" s="35">
        <v>1.1271936813</v>
      </c>
      <c r="F35" s="35">
        <v>0.0019767111</v>
      </c>
      <c r="G35" s="34">
        <v>0.0882171633</v>
      </c>
      <c r="H35" s="34">
        <v>2.086433E-4</v>
      </c>
      <c r="I35" s="35">
        <v>3.6157167661</v>
      </c>
      <c r="J35" s="35">
        <v>0.0029044903</v>
      </c>
      <c r="K35" s="34">
        <v>0.1470021368</v>
      </c>
      <c r="L35" s="34">
        <v>0.001343222</v>
      </c>
      <c r="M35" s="35">
        <v>7.9448688294</v>
      </c>
      <c r="N35" s="35">
        <v>0.0384401261</v>
      </c>
      <c r="O35" s="21"/>
      <c r="P35" s="21"/>
      <c r="Q35" s="21"/>
      <c r="R35" s="21"/>
      <c r="S35" s="21"/>
      <c r="T35" s="21"/>
      <c r="U35" s="21"/>
      <c r="V35" s="21"/>
      <c r="W35" s="21"/>
    </row>
    <row r="36">
      <c r="B36" s="33">
        <v>10000.0</v>
      </c>
      <c r="C36" s="34">
        <v>0.0441114899</v>
      </c>
      <c r="D36" s="34">
        <v>3.956786E-4</v>
      </c>
      <c r="E36" s="35">
        <v>1.129726953</v>
      </c>
      <c r="F36" s="35">
        <v>0.0063767334</v>
      </c>
      <c r="G36" s="34">
        <v>0.0887689767</v>
      </c>
      <c r="H36" s="34">
        <v>2.860319E-4</v>
      </c>
      <c r="I36" s="35">
        <v>3.6211131052</v>
      </c>
      <c r="J36" s="35">
        <v>0.0040815059</v>
      </c>
      <c r="K36" s="34">
        <v>0.1483213107</v>
      </c>
      <c r="L36" s="34">
        <v>0.001291559</v>
      </c>
      <c r="M36" s="35">
        <v>7.934173024</v>
      </c>
      <c r="N36" s="35">
        <v>0.0318529682</v>
      </c>
      <c r="O36" s="21"/>
      <c r="P36" s="21"/>
      <c r="Q36" s="21"/>
      <c r="R36" s="21"/>
      <c r="S36" s="21"/>
      <c r="T36" s="21"/>
      <c r="U36" s="21"/>
      <c r="V36" s="21"/>
      <c r="W36" s="21"/>
    </row>
    <row r="37">
      <c r="A37" s="4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>
      <c r="A38" s="22" t="s">
        <v>30</v>
      </c>
      <c r="B38" s="27" t="s">
        <v>10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5"/>
      <c r="O38" s="21"/>
      <c r="P38" s="21"/>
      <c r="Q38" s="21"/>
      <c r="R38" s="21"/>
      <c r="S38" s="21"/>
      <c r="T38" s="21"/>
      <c r="U38" s="21"/>
      <c r="V38" s="21"/>
      <c r="W38" s="21"/>
    </row>
    <row r="39">
      <c r="B39" s="26"/>
      <c r="C39" s="23">
        <v>2048.0</v>
      </c>
      <c r="D39" s="24"/>
      <c r="E39" s="24"/>
      <c r="F39" s="25"/>
      <c r="G39" s="27">
        <v>3072.0</v>
      </c>
      <c r="H39" s="24"/>
      <c r="I39" s="24"/>
      <c r="J39" s="25"/>
      <c r="K39" s="23">
        <v>4096.0</v>
      </c>
      <c r="L39" s="24"/>
      <c r="M39" s="24"/>
      <c r="N39" s="25"/>
      <c r="O39" s="21"/>
      <c r="P39" s="21"/>
      <c r="Q39" s="21"/>
      <c r="R39" s="21"/>
      <c r="S39" s="21"/>
      <c r="T39" s="21"/>
      <c r="U39" s="21"/>
      <c r="V39" s="21"/>
      <c r="W39" s="21"/>
    </row>
    <row r="40">
      <c r="B40" s="28" t="s">
        <v>23</v>
      </c>
      <c r="C40" s="29" t="s">
        <v>24</v>
      </c>
      <c r="D40" s="25"/>
      <c r="E40" s="30" t="s">
        <v>25</v>
      </c>
      <c r="F40" s="25"/>
      <c r="G40" s="29" t="s">
        <v>24</v>
      </c>
      <c r="H40" s="25"/>
      <c r="I40" s="30" t="s">
        <v>25</v>
      </c>
      <c r="J40" s="25"/>
      <c r="K40" s="29" t="s">
        <v>24</v>
      </c>
      <c r="L40" s="25"/>
      <c r="M40" s="30" t="s">
        <v>25</v>
      </c>
      <c r="N40" s="25"/>
      <c r="O40" s="21"/>
      <c r="P40" s="21"/>
      <c r="Q40" s="21"/>
      <c r="R40" s="21"/>
      <c r="S40" s="21"/>
      <c r="T40" s="21"/>
      <c r="U40" s="21"/>
      <c r="V40" s="21"/>
      <c r="W40" s="21"/>
    </row>
    <row r="41">
      <c r="B41" s="26"/>
      <c r="C41" s="31" t="s">
        <v>3</v>
      </c>
      <c r="D41" s="31" t="s">
        <v>26</v>
      </c>
      <c r="E41" s="32" t="s">
        <v>3</v>
      </c>
      <c r="F41" s="32" t="s">
        <v>26</v>
      </c>
      <c r="G41" s="31" t="s">
        <v>3</v>
      </c>
      <c r="H41" s="31" t="s">
        <v>26</v>
      </c>
      <c r="I41" s="32" t="s">
        <v>3</v>
      </c>
      <c r="J41" s="32" t="s">
        <v>26</v>
      </c>
      <c r="K41" s="31" t="s">
        <v>3</v>
      </c>
      <c r="L41" s="31" t="s">
        <v>26</v>
      </c>
      <c r="M41" s="32" t="s">
        <v>3</v>
      </c>
      <c r="N41" s="32" t="s">
        <v>26</v>
      </c>
      <c r="O41" s="21"/>
      <c r="P41" s="21"/>
      <c r="Q41" s="21"/>
      <c r="R41" s="21"/>
      <c r="S41" s="21"/>
      <c r="T41" s="21"/>
      <c r="U41" s="21"/>
      <c r="V41" s="21"/>
      <c r="W41" s="21"/>
    </row>
    <row r="42">
      <c r="B42" s="33">
        <v>10.0</v>
      </c>
      <c r="C42" s="34">
        <v>0.0438571817</v>
      </c>
      <c r="D42" s="34">
        <v>3.193657E-4</v>
      </c>
      <c r="E42" s="35">
        <v>1.132198632</v>
      </c>
      <c r="F42" s="35">
        <v>0.0053098375</v>
      </c>
      <c r="G42" s="34">
        <v>0.0885842469</v>
      </c>
      <c r="H42" s="34">
        <v>8.625047E-4</v>
      </c>
      <c r="I42" s="35">
        <v>3.6221744438</v>
      </c>
      <c r="J42" s="35">
        <v>0.0222860499</v>
      </c>
      <c r="K42" s="34">
        <v>0.147828894</v>
      </c>
      <c r="L42" s="34">
        <v>0.0044683467</v>
      </c>
      <c r="M42" s="35">
        <v>7.9126588442</v>
      </c>
      <c r="N42" s="35">
        <v>0.025893462</v>
      </c>
      <c r="O42" s="21"/>
      <c r="P42" s="21"/>
      <c r="Q42" s="21"/>
      <c r="R42" s="21"/>
      <c r="S42" s="21"/>
      <c r="T42" s="21"/>
      <c r="U42" s="21"/>
      <c r="V42" s="21"/>
      <c r="W42" s="21"/>
    </row>
    <row r="43">
      <c r="B43" s="33">
        <v>100.0</v>
      </c>
      <c r="C43" s="34">
        <v>0.0449612401</v>
      </c>
      <c r="D43" s="34">
        <v>0.0058432529</v>
      </c>
      <c r="E43" s="35">
        <v>1.1356641212</v>
      </c>
      <c r="F43" s="35">
        <v>0.0045035605</v>
      </c>
      <c r="G43" s="34">
        <v>0.088599628</v>
      </c>
      <c r="H43" s="34">
        <v>4.873807E-4</v>
      </c>
      <c r="I43" s="35">
        <v>3.6236987227</v>
      </c>
      <c r="J43" s="35">
        <v>0.0598286035</v>
      </c>
      <c r="K43" s="34">
        <v>0.1470566062</v>
      </c>
      <c r="L43" s="34">
        <v>0.0010538333</v>
      </c>
      <c r="M43" s="35">
        <v>7.901917542</v>
      </c>
      <c r="N43" s="35">
        <v>0.0068479002</v>
      </c>
      <c r="O43" s="21"/>
      <c r="P43" s="21"/>
      <c r="Q43" s="21"/>
      <c r="R43" s="21"/>
      <c r="S43" s="21"/>
      <c r="T43" s="21"/>
      <c r="U43" s="21"/>
      <c r="V43" s="21"/>
      <c r="W43" s="21"/>
    </row>
    <row r="44">
      <c r="B44" s="33">
        <v>1000.0</v>
      </c>
      <c r="C44" s="34">
        <v>0.0437433444</v>
      </c>
      <c r="D44" s="34">
        <v>2.243353E-4</v>
      </c>
      <c r="E44" s="35">
        <v>1.1311619025</v>
      </c>
      <c r="F44" s="35">
        <v>0.0032052435</v>
      </c>
      <c r="G44" s="34">
        <v>0.0888375752</v>
      </c>
      <c r="H44" s="34">
        <v>3.924953E-4</v>
      </c>
      <c r="I44" s="35">
        <v>3.6223543847</v>
      </c>
      <c r="J44" s="35">
        <v>0.0180717085</v>
      </c>
      <c r="K44" s="34">
        <v>0.1471527021</v>
      </c>
      <c r="L44" s="34">
        <v>0.0011192178</v>
      </c>
      <c r="M44" s="35">
        <v>7.9601055561</v>
      </c>
      <c r="N44" s="35">
        <v>0.0196817369</v>
      </c>
      <c r="O44" s="21"/>
      <c r="P44" s="21"/>
      <c r="Q44" s="21"/>
      <c r="R44" s="21"/>
      <c r="S44" s="21"/>
      <c r="T44" s="21"/>
      <c r="U44" s="21"/>
      <c r="V44" s="21"/>
      <c r="W44" s="21"/>
    </row>
    <row r="45">
      <c r="B45" s="33">
        <v>10000.0</v>
      </c>
      <c r="C45" s="34">
        <v>0.0437981528</v>
      </c>
      <c r="D45" s="34">
        <v>2.949299E-4</v>
      </c>
      <c r="E45" s="35">
        <v>1.127731113</v>
      </c>
      <c r="F45" s="35">
        <v>0.0046911524</v>
      </c>
      <c r="G45" s="34">
        <v>0.0895498295</v>
      </c>
      <c r="H45" s="34">
        <v>0.0057690118</v>
      </c>
      <c r="I45" s="35">
        <v>3.6250943873</v>
      </c>
      <c r="J45" s="35">
        <v>0.0168589178</v>
      </c>
      <c r="K45" s="34">
        <v>0.1474590921</v>
      </c>
      <c r="L45" s="34">
        <v>0.0013856603</v>
      </c>
      <c r="M45" s="35">
        <v>8.1363963467</v>
      </c>
      <c r="N45" s="35">
        <v>0.5329407981</v>
      </c>
      <c r="O45" s="21"/>
      <c r="P45" s="21"/>
      <c r="Q45" s="21"/>
      <c r="R45" s="21"/>
      <c r="S45" s="21"/>
      <c r="T45" s="21"/>
      <c r="U45" s="21"/>
      <c r="V45" s="21"/>
      <c r="W45" s="21"/>
    </row>
    <row r="46">
      <c r="A46" s="46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>
      <c r="A47" s="22" t="s">
        <v>31</v>
      </c>
      <c r="B47" s="27" t="s">
        <v>10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1"/>
      <c r="P47" s="21"/>
      <c r="Q47" s="21"/>
      <c r="R47" s="21"/>
      <c r="S47" s="21"/>
      <c r="T47" s="21"/>
      <c r="U47" s="21"/>
      <c r="V47" s="21"/>
      <c r="W47" s="21"/>
    </row>
    <row r="48">
      <c r="B48" s="26"/>
      <c r="C48" s="23">
        <v>2048.0</v>
      </c>
      <c r="D48" s="24"/>
      <c r="E48" s="24"/>
      <c r="F48" s="25"/>
      <c r="G48" s="27">
        <v>3072.0</v>
      </c>
      <c r="H48" s="24"/>
      <c r="I48" s="24"/>
      <c r="J48" s="25"/>
      <c r="K48" s="23">
        <v>4096.0</v>
      </c>
      <c r="L48" s="24"/>
      <c r="M48" s="24"/>
      <c r="N48" s="25"/>
      <c r="O48" s="21"/>
      <c r="P48" s="21"/>
      <c r="Q48" s="21"/>
      <c r="R48" s="21"/>
      <c r="S48" s="21"/>
      <c r="T48" s="21"/>
      <c r="U48" s="21"/>
      <c r="V48" s="21"/>
      <c r="W48" s="21"/>
    </row>
    <row r="49">
      <c r="B49" s="28" t="s">
        <v>23</v>
      </c>
      <c r="C49" s="29" t="s">
        <v>24</v>
      </c>
      <c r="D49" s="25"/>
      <c r="E49" s="30" t="s">
        <v>25</v>
      </c>
      <c r="F49" s="25"/>
      <c r="G49" s="29" t="s">
        <v>24</v>
      </c>
      <c r="H49" s="25"/>
      <c r="I49" s="30" t="s">
        <v>25</v>
      </c>
      <c r="J49" s="25"/>
      <c r="K49" s="29" t="s">
        <v>24</v>
      </c>
      <c r="L49" s="25"/>
      <c r="M49" s="30" t="s">
        <v>25</v>
      </c>
      <c r="N49" s="25"/>
      <c r="O49" s="21"/>
      <c r="P49" s="21"/>
      <c r="Q49" s="21"/>
      <c r="R49" s="21"/>
      <c r="S49" s="21"/>
      <c r="T49" s="21"/>
      <c r="U49" s="21"/>
      <c r="V49" s="21"/>
      <c r="W49" s="21"/>
    </row>
    <row r="50">
      <c r="B50" s="26"/>
      <c r="C50" s="31" t="s">
        <v>3</v>
      </c>
      <c r="D50" s="31" t="s">
        <v>26</v>
      </c>
      <c r="E50" s="32" t="s">
        <v>3</v>
      </c>
      <c r="F50" s="32" t="s">
        <v>26</v>
      </c>
      <c r="G50" s="31" t="s">
        <v>3</v>
      </c>
      <c r="H50" s="31" t="s">
        <v>26</v>
      </c>
      <c r="I50" s="32" t="s">
        <v>3</v>
      </c>
      <c r="J50" s="32" t="s">
        <v>26</v>
      </c>
      <c r="K50" s="31" t="s">
        <v>3</v>
      </c>
      <c r="L50" s="31" t="s">
        <v>26</v>
      </c>
      <c r="M50" s="32" t="s">
        <v>3</v>
      </c>
      <c r="N50" s="32" t="s">
        <v>26</v>
      </c>
      <c r="O50" s="21"/>
      <c r="P50" s="21"/>
      <c r="Q50" s="21"/>
      <c r="R50" s="21"/>
      <c r="S50" s="21"/>
      <c r="T50" s="21"/>
      <c r="U50" s="21"/>
      <c r="V50" s="21"/>
      <c r="W50" s="21"/>
    </row>
    <row r="51">
      <c r="B51" s="33">
        <v>10.0</v>
      </c>
      <c r="C51" s="36">
        <f t="shared" ref="C51:N51" si="1">AVERAGE(C6,C15,C24,C33,C42)</f>
        <v>0.04391081654</v>
      </c>
      <c r="D51" s="36">
        <f t="shared" si="1"/>
        <v>0.0002871066</v>
      </c>
      <c r="E51" s="37">
        <f t="shared" si="1"/>
        <v>1.133250816</v>
      </c>
      <c r="F51" s="37">
        <f t="shared" si="1"/>
        <v>0.00330700974</v>
      </c>
      <c r="G51" s="36">
        <f t="shared" si="1"/>
        <v>0.08844583698</v>
      </c>
      <c r="H51" s="36">
        <f t="shared" si="1"/>
        <v>0.00073952632</v>
      </c>
      <c r="I51" s="37">
        <f t="shared" si="1"/>
        <v>3.611365108</v>
      </c>
      <c r="J51" s="37">
        <f t="shared" si="1"/>
        <v>0.00866212326</v>
      </c>
      <c r="K51" s="36">
        <f t="shared" si="1"/>
        <v>0.1472856503</v>
      </c>
      <c r="L51" s="36">
        <f t="shared" si="1"/>
        <v>0.00143002872</v>
      </c>
      <c r="M51" s="37">
        <f t="shared" si="1"/>
        <v>7.994555729</v>
      </c>
      <c r="N51" s="37">
        <f t="shared" si="1"/>
        <v>0.02400744186</v>
      </c>
      <c r="O51" s="21"/>
      <c r="P51" s="21"/>
      <c r="Q51" s="21"/>
      <c r="R51" s="21"/>
      <c r="S51" s="21"/>
      <c r="T51" s="21"/>
      <c r="U51" s="21"/>
      <c r="V51" s="21"/>
      <c r="W51" s="21"/>
    </row>
    <row r="52">
      <c r="B52" s="33">
        <v>100.0</v>
      </c>
      <c r="C52" s="36">
        <f t="shared" ref="C52:N52" si="2">AVERAGE(C7,C16,C25,C34,C43)</f>
        <v>0.04442849906</v>
      </c>
      <c r="D52" s="36">
        <f t="shared" si="2"/>
        <v>0.00140511864</v>
      </c>
      <c r="E52" s="37">
        <f t="shared" si="2"/>
        <v>1.13054612</v>
      </c>
      <c r="F52" s="37">
        <f t="shared" si="2"/>
        <v>0.0040588257</v>
      </c>
      <c r="G52" s="36">
        <f t="shared" si="2"/>
        <v>0.08849507048</v>
      </c>
      <c r="H52" s="36">
        <f t="shared" si="2"/>
        <v>0.00052663754</v>
      </c>
      <c r="I52" s="37">
        <f t="shared" si="2"/>
        <v>3.629187106</v>
      </c>
      <c r="J52" s="37">
        <f t="shared" si="2"/>
        <v>0.01825989972</v>
      </c>
      <c r="K52" s="36">
        <f t="shared" si="2"/>
        <v>0.1474348551</v>
      </c>
      <c r="L52" s="36">
        <f t="shared" si="2"/>
        <v>0.00125344544</v>
      </c>
      <c r="M52" s="37">
        <f t="shared" si="2"/>
        <v>7.963806456</v>
      </c>
      <c r="N52" s="37">
        <f t="shared" si="2"/>
        <v>0.02274272994</v>
      </c>
      <c r="O52" s="21"/>
      <c r="P52" s="21"/>
      <c r="Q52" s="21"/>
      <c r="R52" s="21"/>
      <c r="S52" s="21"/>
      <c r="T52" s="21"/>
      <c r="U52" s="21"/>
      <c r="V52" s="21"/>
      <c r="W52" s="21"/>
    </row>
    <row r="53">
      <c r="B53" s="33">
        <v>1000.0</v>
      </c>
      <c r="C53" s="36">
        <f t="shared" ref="C53:N53" si="3">AVERAGE(C8,C17,C26,C35,C44)</f>
        <v>0.04384598924</v>
      </c>
      <c r="D53" s="36">
        <f t="shared" si="3"/>
        <v>0.00029231874</v>
      </c>
      <c r="E53" s="37">
        <f t="shared" si="3"/>
        <v>1.129111403</v>
      </c>
      <c r="F53" s="37">
        <f t="shared" si="3"/>
        <v>0.0031973018</v>
      </c>
      <c r="G53" s="36">
        <f t="shared" si="3"/>
        <v>0.08848880704</v>
      </c>
      <c r="H53" s="36">
        <f t="shared" si="3"/>
        <v>0.00041206924</v>
      </c>
      <c r="I53" s="37">
        <f t="shared" si="3"/>
        <v>3.60868624</v>
      </c>
      <c r="J53" s="37">
        <f t="shared" si="3"/>
        <v>0.0120745389</v>
      </c>
      <c r="K53" s="36">
        <f t="shared" si="3"/>
        <v>0.1471192687</v>
      </c>
      <c r="L53" s="36">
        <f t="shared" si="3"/>
        <v>0.00096404142</v>
      </c>
      <c r="M53" s="37">
        <f t="shared" si="3"/>
        <v>7.944756832</v>
      </c>
      <c r="N53" s="37">
        <f t="shared" si="3"/>
        <v>0.0284799968</v>
      </c>
      <c r="O53" s="21"/>
      <c r="P53" s="21"/>
      <c r="Q53" s="21"/>
      <c r="R53" s="21"/>
      <c r="S53" s="21"/>
      <c r="T53" s="21"/>
      <c r="U53" s="21"/>
      <c r="V53" s="21"/>
      <c r="W53" s="21"/>
    </row>
    <row r="54">
      <c r="B54" s="33">
        <v>10000.0</v>
      </c>
      <c r="C54" s="36">
        <f t="shared" ref="C54:N54" si="4">AVERAGE(C9,C18,C27,C36,C45)</f>
        <v>0.04398393402</v>
      </c>
      <c r="D54" s="36">
        <f t="shared" si="4"/>
        <v>0.00033845244</v>
      </c>
      <c r="E54" s="37">
        <f t="shared" si="4"/>
        <v>1.129621034</v>
      </c>
      <c r="F54" s="37">
        <f t="shared" si="4"/>
        <v>0.0032572917</v>
      </c>
      <c r="G54" s="36">
        <f t="shared" si="4"/>
        <v>0.08882750866</v>
      </c>
      <c r="H54" s="36">
        <f t="shared" si="4"/>
        <v>0.0013598659</v>
      </c>
      <c r="I54" s="37">
        <f t="shared" si="4"/>
        <v>3.611840995</v>
      </c>
      <c r="J54" s="37">
        <f t="shared" si="4"/>
        <v>0.01338564596</v>
      </c>
      <c r="K54" s="36">
        <f t="shared" si="4"/>
        <v>0.1475885985</v>
      </c>
      <c r="L54" s="36">
        <f t="shared" si="4"/>
        <v>0.00121085958</v>
      </c>
      <c r="M54" s="37">
        <f t="shared" si="4"/>
        <v>7.989783548</v>
      </c>
      <c r="N54" s="37">
        <f t="shared" si="4"/>
        <v>0.1281943096</v>
      </c>
      <c r="O54" s="21"/>
      <c r="P54" s="21"/>
      <c r="Q54" s="21"/>
      <c r="R54" s="21"/>
      <c r="S54" s="21"/>
      <c r="T54" s="21"/>
      <c r="U54" s="21"/>
      <c r="V54" s="21"/>
      <c r="W54" s="21"/>
    </row>
    <row r="55">
      <c r="A55" s="46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>
      <c r="A56" s="46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>
      <c r="A57" s="46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>
      <c r="A58" s="46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>
      <c r="A59" s="46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>
      <c r="A60" s="22" t="s">
        <v>21</v>
      </c>
      <c r="B60" s="27" t="s">
        <v>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1"/>
      <c r="P60" s="21"/>
      <c r="Q60" s="21"/>
      <c r="R60" s="21"/>
      <c r="S60" s="21"/>
      <c r="T60" s="21"/>
      <c r="U60" s="21"/>
      <c r="V60" s="21"/>
      <c r="W60" s="21"/>
    </row>
    <row r="61">
      <c r="B61" s="26"/>
      <c r="C61" s="23">
        <v>2048.0</v>
      </c>
      <c r="D61" s="24"/>
      <c r="E61" s="24"/>
      <c r="F61" s="25"/>
      <c r="G61" s="27">
        <v>3072.0</v>
      </c>
      <c r="H61" s="24"/>
      <c r="I61" s="24"/>
      <c r="J61" s="25"/>
      <c r="K61" s="23">
        <v>4096.0</v>
      </c>
      <c r="L61" s="24"/>
      <c r="M61" s="24"/>
      <c r="N61" s="25"/>
      <c r="O61" s="21"/>
      <c r="P61" s="21"/>
      <c r="Q61" s="21"/>
      <c r="R61" s="21"/>
      <c r="S61" s="21"/>
      <c r="T61" s="21"/>
      <c r="U61" s="21"/>
      <c r="V61" s="21"/>
      <c r="W61" s="21"/>
    </row>
    <row r="62">
      <c r="B62" s="28" t="s">
        <v>23</v>
      </c>
      <c r="C62" s="29" t="s">
        <v>24</v>
      </c>
      <c r="D62" s="25"/>
      <c r="E62" s="30" t="s">
        <v>25</v>
      </c>
      <c r="F62" s="25"/>
      <c r="G62" s="29" t="s">
        <v>24</v>
      </c>
      <c r="H62" s="25"/>
      <c r="I62" s="30" t="s">
        <v>25</v>
      </c>
      <c r="J62" s="25"/>
      <c r="K62" s="29" t="s">
        <v>24</v>
      </c>
      <c r="L62" s="25"/>
      <c r="M62" s="30" t="s">
        <v>25</v>
      </c>
      <c r="N62" s="25"/>
      <c r="O62" s="21"/>
      <c r="P62" s="21"/>
      <c r="Q62" s="21"/>
      <c r="R62" s="21"/>
      <c r="S62" s="21"/>
      <c r="T62" s="21"/>
      <c r="U62" s="21"/>
      <c r="V62" s="21"/>
      <c r="W62" s="21"/>
    </row>
    <row r="63">
      <c r="B63" s="26"/>
      <c r="C63" s="31" t="s">
        <v>3</v>
      </c>
      <c r="D63" s="31" t="s">
        <v>26</v>
      </c>
      <c r="E63" s="32" t="s">
        <v>3</v>
      </c>
      <c r="F63" s="32" t="s">
        <v>26</v>
      </c>
      <c r="G63" s="31" t="s">
        <v>3</v>
      </c>
      <c r="H63" s="31" t="s">
        <v>26</v>
      </c>
      <c r="I63" s="32" t="s">
        <v>3</v>
      </c>
      <c r="J63" s="32" t="s">
        <v>26</v>
      </c>
      <c r="K63" s="31" t="s">
        <v>3</v>
      </c>
      <c r="L63" s="31" t="s">
        <v>26</v>
      </c>
      <c r="M63" s="32" t="s">
        <v>3</v>
      </c>
      <c r="N63" s="32" t="s">
        <v>26</v>
      </c>
      <c r="O63" s="21"/>
      <c r="P63" s="21"/>
      <c r="Q63" s="21"/>
      <c r="R63" s="21"/>
      <c r="S63" s="21"/>
      <c r="T63" s="21"/>
      <c r="U63" s="21"/>
      <c r="V63" s="21"/>
      <c r="W63" s="21"/>
    </row>
    <row r="64">
      <c r="B64" s="33">
        <v>10.0</v>
      </c>
      <c r="C64" s="34">
        <v>0.050521145</v>
      </c>
      <c r="D64" s="34">
        <v>7.92185E-5</v>
      </c>
      <c r="E64" s="35">
        <v>1.1488972807</v>
      </c>
      <c r="F64" s="35">
        <v>0.0015631459</v>
      </c>
      <c r="G64" s="34">
        <v>0.0959306076</v>
      </c>
      <c r="H64" s="34">
        <v>9.811159E-4</v>
      </c>
      <c r="I64" s="35">
        <v>3.6438949286</v>
      </c>
      <c r="J64" s="35">
        <v>0.0117234324</v>
      </c>
      <c r="K64" s="34">
        <v>0.1611528972</v>
      </c>
      <c r="L64" s="34">
        <v>0.0010345457</v>
      </c>
      <c r="M64" s="35">
        <v>8.0748122843</v>
      </c>
      <c r="N64" s="35">
        <v>0.02857749</v>
      </c>
      <c r="O64" s="21"/>
      <c r="P64" s="21"/>
      <c r="Q64" s="21"/>
      <c r="R64" s="21"/>
      <c r="S64" s="21"/>
      <c r="T64" s="21"/>
      <c r="U64" s="21"/>
      <c r="V64" s="21"/>
      <c r="W64" s="21"/>
    </row>
    <row r="65">
      <c r="B65" s="33">
        <v>100.0</v>
      </c>
      <c r="C65" s="34">
        <v>0.050628723</v>
      </c>
      <c r="D65" s="34">
        <v>1.157386E-4</v>
      </c>
      <c r="E65" s="35">
        <v>1.1512030252</v>
      </c>
      <c r="F65" s="35">
        <v>0.0027534639</v>
      </c>
      <c r="G65" s="34">
        <v>0.0966017495</v>
      </c>
      <c r="H65" s="34">
        <v>7.670857E-4</v>
      </c>
      <c r="I65" s="35">
        <v>3.6260143547</v>
      </c>
      <c r="J65" s="35">
        <v>0.0180097082</v>
      </c>
      <c r="K65" s="34">
        <v>0.162164944</v>
      </c>
      <c r="L65" s="34">
        <v>0.001256042</v>
      </c>
      <c r="M65" s="35">
        <v>8.0674180082</v>
      </c>
      <c r="N65" s="35">
        <v>0.0368544997</v>
      </c>
      <c r="O65" s="21"/>
      <c r="P65" s="21"/>
      <c r="Q65" s="21"/>
      <c r="R65" s="21"/>
      <c r="S65" s="21"/>
      <c r="T65" s="21"/>
      <c r="U65" s="21"/>
      <c r="V65" s="21"/>
      <c r="W65" s="21"/>
    </row>
    <row r="66">
      <c r="B66" s="33">
        <v>1000.0</v>
      </c>
      <c r="C66" s="34">
        <v>0.0498647786</v>
      </c>
      <c r="D66" s="34">
        <v>1.775834E-4</v>
      </c>
      <c r="E66" s="35">
        <v>1.154039696</v>
      </c>
      <c r="F66" s="35">
        <v>0.0109914773</v>
      </c>
      <c r="G66" s="34">
        <v>0.09614915</v>
      </c>
      <c r="H66" s="34">
        <v>7.07418E-4</v>
      </c>
      <c r="I66" s="35">
        <v>3.6147431404</v>
      </c>
      <c r="J66" s="35">
        <v>0.0174676161</v>
      </c>
      <c r="K66" s="34">
        <v>0.1617413332</v>
      </c>
      <c r="L66" s="34">
        <v>0.0019134307</v>
      </c>
      <c r="M66" s="35">
        <v>8.092033647</v>
      </c>
      <c r="N66" s="35">
        <v>0.011075602</v>
      </c>
      <c r="O66" s="21"/>
      <c r="P66" s="21"/>
      <c r="Q66" s="21"/>
      <c r="R66" s="21"/>
      <c r="S66" s="21"/>
      <c r="T66" s="21"/>
      <c r="U66" s="21"/>
      <c r="V66" s="21"/>
      <c r="W66" s="21"/>
    </row>
    <row r="67">
      <c r="B67" s="33">
        <v>10000.0</v>
      </c>
      <c r="C67" s="34">
        <v>0.0505499671</v>
      </c>
      <c r="D67" s="34">
        <v>1.292596E-4</v>
      </c>
      <c r="E67" s="35">
        <v>1.1528677584</v>
      </c>
      <c r="F67" s="35">
        <v>0.0021658516</v>
      </c>
      <c r="G67" s="34">
        <v>0.0962153573</v>
      </c>
      <c r="H67" s="34">
        <v>7.510233E-4</v>
      </c>
      <c r="I67" s="35">
        <v>3.6526675053</v>
      </c>
      <c r="J67" s="35">
        <v>0.0136679618</v>
      </c>
      <c r="K67" s="34">
        <v>0.1613618124</v>
      </c>
      <c r="L67" s="34">
        <v>0.0010017812</v>
      </c>
      <c r="M67" s="35">
        <v>8.0681260154</v>
      </c>
      <c r="N67" s="35">
        <v>0.024558433</v>
      </c>
      <c r="O67" s="21"/>
      <c r="P67" s="21"/>
      <c r="Q67" s="21"/>
      <c r="R67" s="21"/>
      <c r="S67" s="21"/>
      <c r="T67" s="21"/>
      <c r="U67" s="21"/>
      <c r="V67" s="21"/>
      <c r="W67" s="21"/>
    </row>
    <row r="68">
      <c r="A68" s="46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>
      <c r="A69" s="22" t="s">
        <v>27</v>
      </c>
      <c r="B69" s="27" t="s">
        <v>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1"/>
      <c r="P69" s="21"/>
      <c r="Q69" s="21"/>
      <c r="R69" s="21"/>
      <c r="S69" s="21"/>
      <c r="T69" s="21"/>
      <c r="U69" s="21"/>
      <c r="V69" s="21"/>
      <c r="W69" s="21"/>
    </row>
    <row r="70">
      <c r="B70" s="26"/>
      <c r="C70" s="23">
        <v>2048.0</v>
      </c>
      <c r="D70" s="24"/>
      <c r="E70" s="24"/>
      <c r="F70" s="25"/>
      <c r="G70" s="27">
        <v>3072.0</v>
      </c>
      <c r="H70" s="24"/>
      <c r="I70" s="24"/>
      <c r="J70" s="25"/>
      <c r="K70" s="23">
        <v>4096.0</v>
      </c>
      <c r="L70" s="24"/>
      <c r="M70" s="24"/>
      <c r="N70" s="25"/>
      <c r="O70" s="21"/>
      <c r="P70" s="21"/>
      <c r="Q70" s="21"/>
      <c r="R70" s="21"/>
      <c r="S70" s="21"/>
      <c r="T70" s="21"/>
      <c r="U70" s="21"/>
      <c r="V70" s="21"/>
      <c r="W70" s="21"/>
    </row>
    <row r="71">
      <c r="B71" s="28" t="s">
        <v>23</v>
      </c>
      <c r="C71" s="29" t="s">
        <v>24</v>
      </c>
      <c r="D71" s="25"/>
      <c r="E71" s="30" t="s">
        <v>25</v>
      </c>
      <c r="F71" s="25"/>
      <c r="G71" s="29" t="s">
        <v>24</v>
      </c>
      <c r="H71" s="25"/>
      <c r="I71" s="30" t="s">
        <v>25</v>
      </c>
      <c r="J71" s="25"/>
      <c r="K71" s="29" t="s">
        <v>24</v>
      </c>
      <c r="L71" s="25"/>
      <c r="M71" s="30" t="s">
        <v>25</v>
      </c>
      <c r="N71" s="25"/>
      <c r="O71" s="21"/>
      <c r="P71" s="21"/>
      <c r="Q71" s="21"/>
      <c r="R71" s="21"/>
      <c r="S71" s="21"/>
      <c r="T71" s="21"/>
      <c r="U71" s="21"/>
      <c r="V71" s="21"/>
      <c r="W71" s="21"/>
    </row>
    <row r="72">
      <c r="B72" s="26"/>
      <c r="C72" s="31" t="s">
        <v>3</v>
      </c>
      <c r="D72" s="31" t="s">
        <v>26</v>
      </c>
      <c r="E72" s="32" t="s">
        <v>3</v>
      </c>
      <c r="F72" s="32" t="s">
        <v>26</v>
      </c>
      <c r="G72" s="31" t="s">
        <v>3</v>
      </c>
      <c r="H72" s="31" t="s">
        <v>26</v>
      </c>
      <c r="I72" s="32" t="s">
        <v>3</v>
      </c>
      <c r="J72" s="32" t="s">
        <v>26</v>
      </c>
      <c r="K72" s="31" t="s">
        <v>3</v>
      </c>
      <c r="L72" s="31" t="s">
        <v>26</v>
      </c>
      <c r="M72" s="32" t="s">
        <v>3</v>
      </c>
      <c r="N72" s="32" t="s">
        <v>26</v>
      </c>
      <c r="O72" s="21"/>
      <c r="P72" s="21"/>
      <c r="Q72" s="21"/>
      <c r="R72" s="21"/>
      <c r="S72" s="21"/>
      <c r="T72" s="21"/>
      <c r="U72" s="21"/>
      <c r="V72" s="21"/>
      <c r="W72" s="21"/>
    </row>
    <row r="73">
      <c r="B73" s="38">
        <v>10.0</v>
      </c>
      <c r="C73" s="34">
        <v>0.0506613171</v>
      </c>
      <c r="D73" s="34">
        <v>3.746376E-4</v>
      </c>
      <c r="E73" s="35">
        <v>1.1509433691</v>
      </c>
      <c r="F73" s="35">
        <v>0.004518668</v>
      </c>
      <c r="G73" s="34">
        <v>0.0961319285</v>
      </c>
      <c r="H73" s="34">
        <v>0.0013052175</v>
      </c>
      <c r="I73" s="35">
        <v>3.646606395</v>
      </c>
      <c r="J73" s="35">
        <v>0.0142217538</v>
      </c>
      <c r="K73" s="34">
        <v>0.1616032066</v>
      </c>
      <c r="L73" s="34">
        <v>2.144388E-4</v>
      </c>
      <c r="M73" s="35">
        <v>8.061859989</v>
      </c>
      <c r="N73" s="35">
        <v>0.0242578701</v>
      </c>
      <c r="O73" s="21"/>
      <c r="P73" s="21"/>
      <c r="Q73" s="21"/>
      <c r="R73" s="21"/>
      <c r="S73" s="21"/>
      <c r="T73" s="21"/>
      <c r="U73" s="21"/>
      <c r="V73" s="21"/>
      <c r="W73" s="21"/>
    </row>
    <row r="74">
      <c r="B74" s="38">
        <v>100.0</v>
      </c>
      <c r="C74" s="34">
        <v>0.0506098434</v>
      </c>
      <c r="D74" s="34">
        <v>3.159294E-4</v>
      </c>
      <c r="E74" s="35">
        <v>1.1506699153</v>
      </c>
      <c r="F74" s="35">
        <v>0.0053937569</v>
      </c>
      <c r="G74" s="34">
        <v>0.0963917482</v>
      </c>
      <c r="H74" s="34">
        <v>0.0013873334</v>
      </c>
      <c r="I74" s="35">
        <v>3.6525658917</v>
      </c>
      <c r="J74" s="35">
        <v>0.0241268029</v>
      </c>
      <c r="K74" s="34">
        <v>0.1617001719</v>
      </c>
      <c r="L74" s="34">
        <v>0.0024286309</v>
      </c>
      <c r="M74" s="35">
        <v>7.9518653127</v>
      </c>
      <c r="N74" s="35">
        <v>0.0640682511</v>
      </c>
      <c r="O74" s="21"/>
      <c r="P74" s="21"/>
      <c r="Q74" s="21"/>
      <c r="R74" s="21"/>
      <c r="S74" s="21"/>
      <c r="T74" s="21"/>
      <c r="U74" s="21"/>
      <c r="V74" s="21"/>
      <c r="W74" s="21"/>
    </row>
    <row r="75">
      <c r="B75" s="38">
        <v>1000.0</v>
      </c>
      <c r="C75" s="34">
        <v>0.0508009183</v>
      </c>
      <c r="D75" s="34">
        <v>2.412353E-4</v>
      </c>
      <c r="E75" s="35">
        <v>1.1581206801</v>
      </c>
      <c r="F75" s="35">
        <v>0.006772721</v>
      </c>
      <c r="G75" s="34">
        <v>0.0961161117</v>
      </c>
      <c r="H75" s="34">
        <v>3.01646E-4</v>
      </c>
      <c r="I75" s="35">
        <v>3.6229418108</v>
      </c>
      <c r="J75" s="35">
        <v>0.0044905473</v>
      </c>
      <c r="K75" s="34">
        <v>0.1609036693</v>
      </c>
      <c r="L75" s="34">
        <v>0.0011606965</v>
      </c>
      <c r="M75" s="35">
        <v>8.0676979059</v>
      </c>
      <c r="N75" s="35">
        <v>0.0606871579</v>
      </c>
      <c r="O75" s="21"/>
      <c r="P75" s="21"/>
      <c r="Q75" s="21"/>
      <c r="R75" s="21"/>
      <c r="S75" s="21"/>
      <c r="T75" s="21"/>
      <c r="U75" s="21"/>
      <c r="V75" s="21"/>
      <c r="W75" s="21"/>
    </row>
    <row r="76">
      <c r="B76" s="38">
        <v>10000.0</v>
      </c>
      <c r="C76" s="34">
        <v>0.050805505</v>
      </c>
      <c r="D76" s="34">
        <v>2.995229E-4</v>
      </c>
      <c r="E76" s="35">
        <v>1.1564304294</v>
      </c>
      <c r="F76" s="35">
        <v>0.0037813725</v>
      </c>
      <c r="G76" s="34">
        <v>0.0962499131</v>
      </c>
      <c r="H76" s="34">
        <v>6.587799E-4</v>
      </c>
      <c r="I76" s="35">
        <v>3.6229948436</v>
      </c>
      <c r="J76" s="35">
        <v>0.026015422</v>
      </c>
      <c r="K76" s="34">
        <v>0.1618385805</v>
      </c>
      <c r="L76" s="34">
        <v>0.0018198738</v>
      </c>
      <c r="M76" s="35">
        <v>8.0102697901</v>
      </c>
      <c r="N76" s="35">
        <v>0.0372285427</v>
      </c>
      <c r="O76" s="21"/>
      <c r="P76" s="21"/>
      <c r="Q76" s="21"/>
      <c r="R76" s="21"/>
      <c r="S76" s="21"/>
      <c r="T76" s="21"/>
      <c r="U76" s="21"/>
      <c r="V76" s="21"/>
      <c r="W76" s="21"/>
    </row>
    <row r="77">
      <c r="A77" s="46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>
      <c r="A78" s="22" t="s">
        <v>28</v>
      </c>
      <c r="B78" s="27" t="s">
        <v>9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/>
      <c r="O78" s="21"/>
      <c r="P78" s="21"/>
      <c r="Q78" s="21"/>
      <c r="R78" s="21"/>
      <c r="S78" s="21"/>
      <c r="T78" s="21"/>
      <c r="U78" s="21"/>
      <c r="V78" s="21"/>
      <c r="W78" s="21"/>
    </row>
    <row r="79">
      <c r="B79" s="26"/>
      <c r="C79" s="23">
        <v>2048.0</v>
      </c>
      <c r="D79" s="24"/>
      <c r="E79" s="24"/>
      <c r="F79" s="25"/>
      <c r="G79" s="27">
        <v>3072.0</v>
      </c>
      <c r="H79" s="24"/>
      <c r="I79" s="24"/>
      <c r="J79" s="25"/>
      <c r="K79" s="23">
        <v>4096.0</v>
      </c>
      <c r="L79" s="24"/>
      <c r="M79" s="24"/>
      <c r="N79" s="25"/>
      <c r="O79" s="21"/>
      <c r="P79" s="21"/>
      <c r="Q79" s="21"/>
      <c r="R79" s="21"/>
      <c r="S79" s="21"/>
      <c r="T79" s="21"/>
      <c r="U79" s="21"/>
      <c r="V79" s="21"/>
      <c r="W79" s="21"/>
    </row>
    <row r="80">
      <c r="B80" s="28" t="s">
        <v>23</v>
      </c>
      <c r="C80" s="29" t="s">
        <v>24</v>
      </c>
      <c r="D80" s="25"/>
      <c r="E80" s="30" t="s">
        <v>25</v>
      </c>
      <c r="F80" s="25"/>
      <c r="G80" s="29" t="s">
        <v>24</v>
      </c>
      <c r="H80" s="25"/>
      <c r="I80" s="30" t="s">
        <v>25</v>
      </c>
      <c r="J80" s="25"/>
      <c r="K80" s="29" t="s">
        <v>24</v>
      </c>
      <c r="L80" s="25"/>
      <c r="M80" s="30" t="s">
        <v>25</v>
      </c>
      <c r="N80" s="25"/>
      <c r="O80" s="21"/>
      <c r="P80" s="21"/>
      <c r="Q80" s="21"/>
      <c r="R80" s="21"/>
      <c r="S80" s="21"/>
      <c r="T80" s="21"/>
      <c r="U80" s="21"/>
      <c r="V80" s="21"/>
      <c r="W80" s="21"/>
    </row>
    <row r="81">
      <c r="B81" s="26"/>
      <c r="C81" s="31" t="s">
        <v>3</v>
      </c>
      <c r="D81" s="31" t="s">
        <v>26</v>
      </c>
      <c r="E81" s="32" t="s">
        <v>3</v>
      </c>
      <c r="F81" s="32" t="s">
        <v>26</v>
      </c>
      <c r="G81" s="31" t="s">
        <v>3</v>
      </c>
      <c r="H81" s="31" t="s">
        <v>26</v>
      </c>
      <c r="I81" s="32" t="s">
        <v>3</v>
      </c>
      <c r="J81" s="32" t="s">
        <v>26</v>
      </c>
      <c r="K81" s="31" t="s">
        <v>3</v>
      </c>
      <c r="L81" s="31" t="s">
        <v>26</v>
      </c>
      <c r="M81" s="32" t="s">
        <v>3</v>
      </c>
      <c r="N81" s="32" t="s">
        <v>26</v>
      </c>
      <c r="O81" s="21"/>
      <c r="P81" s="21"/>
      <c r="Q81" s="21"/>
      <c r="R81" s="21"/>
      <c r="S81" s="21"/>
      <c r="T81" s="21"/>
      <c r="U81" s="21"/>
      <c r="V81" s="21"/>
      <c r="W81" s="21"/>
    </row>
    <row r="82">
      <c r="B82" s="33">
        <v>10.0</v>
      </c>
      <c r="C82" s="34">
        <v>0.0508998486</v>
      </c>
      <c r="D82" s="34">
        <v>3.245242E-4</v>
      </c>
      <c r="E82" s="35">
        <v>1.1584839015</v>
      </c>
      <c r="F82" s="35">
        <v>0.0150947338</v>
      </c>
      <c r="G82" s="34">
        <v>0.0961936235</v>
      </c>
      <c r="H82" s="34">
        <v>2.411249E-4</v>
      </c>
      <c r="I82" s="35">
        <v>3.6451846366</v>
      </c>
      <c r="J82" s="35">
        <v>0.0028116307</v>
      </c>
      <c r="K82" s="34">
        <v>0.1621908037</v>
      </c>
      <c r="L82" s="34">
        <v>0.0010187304</v>
      </c>
      <c r="M82" s="35">
        <v>8.0216994654</v>
      </c>
      <c r="N82" s="35">
        <v>0.0150568424</v>
      </c>
      <c r="O82" s="21"/>
      <c r="P82" s="21"/>
      <c r="Q82" s="21"/>
      <c r="R82" s="21"/>
      <c r="S82" s="21"/>
      <c r="T82" s="21"/>
      <c r="U82" s="21"/>
      <c r="V82" s="21"/>
      <c r="W82" s="21"/>
    </row>
    <row r="83">
      <c r="B83" s="33">
        <v>100.0</v>
      </c>
      <c r="C83" s="34">
        <v>0.0505852422</v>
      </c>
      <c r="D83" s="34">
        <v>3.872002E-4</v>
      </c>
      <c r="E83" s="35">
        <v>1.1558718694</v>
      </c>
      <c r="F83" s="35">
        <v>0.0042765149</v>
      </c>
      <c r="G83" s="34">
        <v>0.0961883393</v>
      </c>
      <c r="H83" s="34">
        <v>2.123792E-4</v>
      </c>
      <c r="I83" s="35">
        <v>3.6318538102</v>
      </c>
      <c r="J83" s="35">
        <v>0.0062910506</v>
      </c>
      <c r="K83" s="34">
        <v>0.1615989717</v>
      </c>
      <c r="L83" s="34">
        <v>0.0011922527</v>
      </c>
      <c r="M83" s="35">
        <v>7.9630170569</v>
      </c>
      <c r="N83" s="35">
        <v>0.0512779143</v>
      </c>
      <c r="O83" s="21"/>
      <c r="P83" s="21"/>
      <c r="Q83" s="21"/>
      <c r="R83" s="21"/>
      <c r="S83" s="21"/>
      <c r="T83" s="21"/>
      <c r="U83" s="21"/>
      <c r="V83" s="21"/>
      <c r="W83" s="21"/>
    </row>
    <row r="84">
      <c r="B84" s="33">
        <v>1000.0</v>
      </c>
      <c r="C84" s="34">
        <v>0.0500645826</v>
      </c>
      <c r="D84" s="34">
        <v>2.478646E-4</v>
      </c>
      <c r="E84" s="35">
        <v>1.1533050817</v>
      </c>
      <c r="F84" s="35">
        <v>0.0043492557</v>
      </c>
      <c r="G84" s="34">
        <v>0.0959490453</v>
      </c>
      <c r="H84" s="34">
        <v>2.434493E-4</v>
      </c>
      <c r="I84" s="35">
        <v>3.6463278066</v>
      </c>
      <c r="J84" s="35">
        <v>0.0122956324</v>
      </c>
      <c r="K84" s="34">
        <v>0.161613508</v>
      </c>
      <c r="L84" s="34">
        <v>0.0012219455</v>
      </c>
      <c r="M84" s="35">
        <v>7.9555714853</v>
      </c>
      <c r="N84" s="35">
        <v>0.0443810656</v>
      </c>
      <c r="O84" s="21"/>
      <c r="P84" s="21"/>
      <c r="Q84" s="21"/>
      <c r="R84" s="21"/>
      <c r="S84" s="21"/>
      <c r="T84" s="21"/>
      <c r="U84" s="21"/>
      <c r="V84" s="21"/>
      <c r="W84" s="21"/>
    </row>
    <row r="85">
      <c r="B85" s="33">
        <v>10000.0</v>
      </c>
      <c r="C85" s="34">
        <v>0.0504640744</v>
      </c>
      <c r="D85" s="34">
        <v>3.606916E-4</v>
      </c>
      <c r="E85" s="35">
        <v>1.1518878634</v>
      </c>
      <c r="F85" s="35">
        <v>0.0036988817</v>
      </c>
      <c r="G85" s="34">
        <v>0.0969661737</v>
      </c>
      <c r="H85" s="34">
        <v>1.335214E-4</v>
      </c>
      <c r="I85" s="35">
        <v>3.6398269881</v>
      </c>
      <c r="J85" s="35">
        <v>0.0016015585</v>
      </c>
      <c r="K85" s="34">
        <v>0.1615908252</v>
      </c>
      <c r="L85" s="34">
        <v>0.0016195495</v>
      </c>
      <c r="M85" s="35">
        <v>7.9337872245</v>
      </c>
      <c r="N85" s="35">
        <v>0.0125820742</v>
      </c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46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22" t="s">
        <v>29</v>
      </c>
      <c r="B87" s="27" t="s">
        <v>9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5"/>
      <c r="O87" s="21"/>
      <c r="P87" s="21"/>
      <c r="Q87" s="21"/>
      <c r="R87" s="21"/>
      <c r="S87" s="21"/>
      <c r="T87" s="21"/>
      <c r="U87" s="21"/>
      <c r="V87" s="21"/>
      <c r="W87" s="21"/>
    </row>
    <row r="88">
      <c r="B88" s="26"/>
      <c r="C88" s="23">
        <v>2048.0</v>
      </c>
      <c r="D88" s="24"/>
      <c r="E88" s="24"/>
      <c r="F88" s="25"/>
      <c r="G88" s="27">
        <v>3072.0</v>
      </c>
      <c r="H88" s="24"/>
      <c r="I88" s="24"/>
      <c r="J88" s="25"/>
      <c r="K88" s="23">
        <v>4096.0</v>
      </c>
      <c r="L88" s="24"/>
      <c r="M88" s="24"/>
      <c r="N88" s="25"/>
      <c r="O88" s="21"/>
      <c r="P88" s="21"/>
      <c r="Q88" s="21"/>
      <c r="R88" s="21"/>
      <c r="S88" s="21"/>
      <c r="T88" s="21"/>
      <c r="U88" s="21"/>
      <c r="V88" s="21"/>
      <c r="W88" s="21"/>
    </row>
    <row r="89">
      <c r="B89" s="28" t="s">
        <v>23</v>
      </c>
      <c r="C89" s="29" t="s">
        <v>24</v>
      </c>
      <c r="D89" s="25"/>
      <c r="E89" s="30" t="s">
        <v>25</v>
      </c>
      <c r="F89" s="25"/>
      <c r="G89" s="29" t="s">
        <v>24</v>
      </c>
      <c r="H89" s="25"/>
      <c r="I89" s="30" t="s">
        <v>25</v>
      </c>
      <c r="J89" s="25"/>
      <c r="K89" s="29" t="s">
        <v>24</v>
      </c>
      <c r="L89" s="25"/>
      <c r="M89" s="30" t="s">
        <v>25</v>
      </c>
      <c r="N89" s="25"/>
      <c r="O89" s="21"/>
      <c r="P89" s="21"/>
      <c r="Q89" s="21"/>
      <c r="R89" s="21"/>
      <c r="S89" s="21"/>
      <c r="T89" s="21"/>
      <c r="U89" s="21"/>
      <c r="V89" s="21"/>
      <c r="W89" s="21"/>
    </row>
    <row r="90">
      <c r="B90" s="26"/>
      <c r="C90" s="31" t="s">
        <v>3</v>
      </c>
      <c r="D90" s="31" t="s">
        <v>26</v>
      </c>
      <c r="E90" s="32" t="s">
        <v>3</v>
      </c>
      <c r="F90" s="32" t="s">
        <v>26</v>
      </c>
      <c r="G90" s="31" t="s">
        <v>3</v>
      </c>
      <c r="H90" s="31" t="s">
        <v>26</v>
      </c>
      <c r="I90" s="32" t="s">
        <v>3</v>
      </c>
      <c r="J90" s="32" t="s">
        <v>26</v>
      </c>
      <c r="K90" s="31" t="s">
        <v>3</v>
      </c>
      <c r="L90" s="31" t="s">
        <v>26</v>
      </c>
      <c r="M90" s="32" t="s">
        <v>3</v>
      </c>
      <c r="N90" s="32" t="s">
        <v>26</v>
      </c>
      <c r="O90" s="21"/>
      <c r="P90" s="21"/>
      <c r="Q90" s="21"/>
      <c r="R90" s="21"/>
      <c r="S90" s="21"/>
      <c r="T90" s="21"/>
      <c r="U90" s="21"/>
      <c r="V90" s="21"/>
      <c r="W90" s="21"/>
    </row>
    <row r="91">
      <c r="B91" s="33">
        <v>10.0</v>
      </c>
      <c r="C91" s="34">
        <v>0.0515119709</v>
      </c>
      <c r="D91" s="34">
        <v>1.390375E-4</v>
      </c>
      <c r="E91" s="35">
        <v>1.1519010257</v>
      </c>
      <c r="F91" s="35">
        <v>0.0042569061</v>
      </c>
      <c r="G91" s="34">
        <v>0.0960857703</v>
      </c>
      <c r="H91" s="34">
        <v>8.319378E-4</v>
      </c>
      <c r="I91" s="35">
        <v>3.6332383173</v>
      </c>
      <c r="J91" s="35">
        <v>0.0193643476</v>
      </c>
      <c r="K91" s="34">
        <v>0.1609762182</v>
      </c>
      <c r="L91" s="34">
        <v>2.532896E-4</v>
      </c>
      <c r="M91" s="35">
        <v>8.0001687247</v>
      </c>
      <c r="N91" s="35">
        <v>0.0123182257</v>
      </c>
      <c r="O91" s="21"/>
      <c r="P91" s="21"/>
      <c r="Q91" s="21"/>
      <c r="R91" s="21"/>
      <c r="S91" s="21"/>
      <c r="T91" s="21"/>
      <c r="U91" s="21"/>
      <c r="V91" s="21"/>
      <c r="W91" s="21"/>
    </row>
    <row r="92">
      <c r="B92" s="33">
        <v>100.0</v>
      </c>
      <c r="C92" s="34">
        <v>0.0507679177</v>
      </c>
      <c r="D92" s="34">
        <v>6.33054E-5</v>
      </c>
      <c r="E92" s="35">
        <v>1.1578834257</v>
      </c>
      <c r="F92" s="35">
        <v>0.0720134899</v>
      </c>
      <c r="G92" s="34">
        <v>0.0963001782</v>
      </c>
      <c r="H92" s="34">
        <v>9.169324E-4</v>
      </c>
      <c r="I92" s="35">
        <v>3.6487774184</v>
      </c>
      <c r="J92" s="35">
        <v>0.0200181581</v>
      </c>
      <c r="K92" s="34">
        <v>0.1614198221</v>
      </c>
      <c r="L92" s="34">
        <v>2.074235E-4</v>
      </c>
      <c r="M92" s="35">
        <v>8.0322988308</v>
      </c>
      <c r="N92" s="35">
        <v>0.0263705902</v>
      </c>
      <c r="O92" s="21"/>
      <c r="P92" s="21"/>
      <c r="Q92" s="21"/>
      <c r="R92" s="21"/>
      <c r="S92" s="21"/>
      <c r="T92" s="21"/>
      <c r="U92" s="21"/>
      <c r="V92" s="21"/>
      <c r="W92" s="21"/>
    </row>
    <row r="93">
      <c r="B93" s="33">
        <v>1000.0</v>
      </c>
      <c r="C93" s="34">
        <v>0.0506043904</v>
      </c>
      <c r="D93" s="34">
        <v>6.24165E-5</v>
      </c>
      <c r="E93" s="35">
        <v>1.1529685195</v>
      </c>
      <c r="F93" s="35">
        <v>0.0040684674</v>
      </c>
      <c r="G93" s="34">
        <v>0.0961102153</v>
      </c>
      <c r="H93" s="34">
        <v>8.071245E-4</v>
      </c>
      <c r="I93" s="35">
        <v>3.6479318421</v>
      </c>
      <c r="J93" s="35">
        <v>0.0262276172</v>
      </c>
      <c r="K93" s="34">
        <v>0.1611359715</v>
      </c>
      <c r="L93" s="34">
        <v>6.53169E-5</v>
      </c>
      <c r="M93" s="35">
        <v>7.9879976102</v>
      </c>
      <c r="N93" s="35">
        <v>0.0208100746</v>
      </c>
      <c r="O93" s="21"/>
      <c r="P93" s="21"/>
      <c r="Q93" s="21"/>
      <c r="R93" s="21"/>
      <c r="S93" s="21"/>
      <c r="T93" s="21"/>
      <c r="U93" s="21"/>
      <c r="V93" s="21"/>
      <c r="W93" s="21"/>
    </row>
    <row r="94">
      <c r="B94" s="33">
        <v>10000.0</v>
      </c>
      <c r="C94" s="34">
        <v>0.0507559041</v>
      </c>
      <c r="D94" s="34">
        <v>5.95543E-5</v>
      </c>
      <c r="E94" s="35">
        <v>1.1509177929</v>
      </c>
      <c r="F94" s="35">
        <v>0.0013116783</v>
      </c>
      <c r="G94" s="34">
        <v>0.0962620259</v>
      </c>
      <c r="H94" s="34">
        <v>7.320693E-4</v>
      </c>
      <c r="I94" s="35">
        <v>3.6527365843</v>
      </c>
      <c r="J94" s="35">
        <v>0.0333137084</v>
      </c>
      <c r="K94" s="34">
        <v>0.161949329</v>
      </c>
      <c r="L94" s="34">
        <v>3.070802E-4</v>
      </c>
      <c r="M94" s="35">
        <v>7.9557944578</v>
      </c>
      <c r="N94" s="35">
        <v>0.0068224377</v>
      </c>
      <c r="O94" s="21"/>
      <c r="P94" s="21"/>
      <c r="Q94" s="21"/>
      <c r="R94" s="21"/>
      <c r="S94" s="21"/>
      <c r="T94" s="21"/>
      <c r="U94" s="21"/>
      <c r="V94" s="21"/>
      <c r="W94" s="21"/>
    </row>
    <row r="95">
      <c r="A95" s="46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>
      <c r="A96" s="22" t="s">
        <v>30</v>
      </c>
      <c r="B96" s="27" t="s">
        <v>9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5"/>
      <c r="O96" s="21"/>
      <c r="P96" s="21"/>
      <c r="Q96" s="21"/>
      <c r="R96" s="21"/>
      <c r="S96" s="21"/>
      <c r="T96" s="21"/>
      <c r="U96" s="21"/>
      <c r="V96" s="21"/>
      <c r="W96" s="21"/>
    </row>
    <row r="97">
      <c r="B97" s="26"/>
      <c r="C97" s="23">
        <v>2048.0</v>
      </c>
      <c r="D97" s="24"/>
      <c r="E97" s="24"/>
      <c r="F97" s="25"/>
      <c r="G97" s="27">
        <v>3072.0</v>
      </c>
      <c r="H97" s="24"/>
      <c r="I97" s="24"/>
      <c r="J97" s="25"/>
      <c r="K97" s="23">
        <v>4096.0</v>
      </c>
      <c r="L97" s="24"/>
      <c r="M97" s="24"/>
      <c r="N97" s="25"/>
      <c r="O97" s="21"/>
      <c r="P97" s="21"/>
      <c r="Q97" s="21"/>
      <c r="R97" s="21"/>
      <c r="S97" s="21"/>
      <c r="T97" s="21"/>
      <c r="U97" s="21"/>
      <c r="V97" s="21"/>
      <c r="W97" s="21"/>
    </row>
    <row r="98">
      <c r="B98" s="28" t="s">
        <v>23</v>
      </c>
      <c r="C98" s="29" t="s">
        <v>24</v>
      </c>
      <c r="D98" s="25"/>
      <c r="E98" s="30" t="s">
        <v>25</v>
      </c>
      <c r="F98" s="25"/>
      <c r="G98" s="29" t="s">
        <v>24</v>
      </c>
      <c r="H98" s="25"/>
      <c r="I98" s="30" t="s">
        <v>25</v>
      </c>
      <c r="J98" s="25"/>
      <c r="K98" s="29" t="s">
        <v>24</v>
      </c>
      <c r="L98" s="25"/>
      <c r="M98" s="30" t="s">
        <v>25</v>
      </c>
      <c r="N98" s="25"/>
      <c r="O98" s="21"/>
      <c r="P98" s="21"/>
      <c r="Q98" s="21"/>
      <c r="R98" s="21"/>
      <c r="S98" s="21"/>
      <c r="T98" s="21"/>
      <c r="U98" s="21"/>
      <c r="V98" s="21"/>
      <c r="W98" s="21"/>
    </row>
    <row r="99">
      <c r="B99" s="26"/>
      <c r="C99" s="31" t="s">
        <v>3</v>
      </c>
      <c r="D99" s="31" t="s">
        <v>26</v>
      </c>
      <c r="E99" s="32" t="s">
        <v>3</v>
      </c>
      <c r="F99" s="32" t="s">
        <v>26</v>
      </c>
      <c r="G99" s="31" t="s">
        <v>3</v>
      </c>
      <c r="H99" s="31" t="s">
        <v>26</v>
      </c>
      <c r="I99" s="32" t="s">
        <v>3</v>
      </c>
      <c r="J99" s="32" t="s">
        <v>26</v>
      </c>
      <c r="K99" s="31" t="s">
        <v>3</v>
      </c>
      <c r="L99" s="31" t="s">
        <v>26</v>
      </c>
      <c r="M99" s="32" t="s">
        <v>3</v>
      </c>
      <c r="N99" s="32" t="s">
        <v>26</v>
      </c>
      <c r="O99" s="21"/>
      <c r="P99" s="21"/>
      <c r="Q99" s="21"/>
      <c r="R99" s="21"/>
      <c r="S99" s="21"/>
      <c r="T99" s="21"/>
      <c r="U99" s="21"/>
      <c r="V99" s="21"/>
      <c r="W99" s="21"/>
    </row>
    <row r="100">
      <c r="B100" s="33">
        <v>10.0</v>
      </c>
      <c r="C100" s="34">
        <v>0.0506920715</v>
      </c>
      <c r="D100" s="34">
        <v>4.652171E-4</v>
      </c>
      <c r="E100" s="35">
        <v>1.1561981212</v>
      </c>
      <c r="F100" s="35">
        <v>0.0042925476</v>
      </c>
      <c r="G100" s="34">
        <v>0.0960237065</v>
      </c>
      <c r="H100" s="34">
        <v>1.309047E-4</v>
      </c>
      <c r="I100" s="35">
        <v>3.624813444</v>
      </c>
      <c r="J100" s="35">
        <v>0.0275805872</v>
      </c>
      <c r="K100" s="34">
        <v>0.161925429</v>
      </c>
      <c r="L100" s="34">
        <v>9.209248E-4</v>
      </c>
      <c r="M100" s="35">
        <v>8.0910481586</v>
      </c>
      <c r="N100" s="35">
        <v>0.0455608428</v>
      </c>
      <c r="O100" s="21"/>
      <c r="P100" s="21"/>
      <c r="Q100" s="21"/>
      <c r="R100" s="21"/>
      <c r="S100" s="21"/>
      <c r="T100" s="21"/>
      <c r="U100" s="21"/>
      <c r="V100" s="21"/>
      <c r="W100" s="21"/>
    </row>
    <row r="101">
      <c r="B101" s="33">
        <v>100.0</v>
      </c>
      <c r="C101" s="34">
        <v>0.0506332278</v>
      </c>
      <c r="D101" s="34">
        <v>4.810219E-4</v>
      </c>
      <c r="E101" s="35">
        <v>1.1517261816</v>
      </c>
      <c r="F101" s="35">
        <v>0.0037278268</v>
      </c>
      <c r="G101" s="34">
        <v>0.0968986164</v>
      </c>
      <c r="H101" s="34">
        <v>0.0010633645</v>
      </c>
      <c r="I101" s="35">
        <v>3.6399124507</v>
      </c>
      <c r="J101" s="35">
        <v>0.0031179596</v>
      </c>
      <c r="K101" s="34">
        <v>0.1609668663</v>
      </c>
      <c r="L101" s="34">
        <v>6.663E-4</v>
      </c>
      <c r="M101" s="35">
        <v>8.0199773814</v>
      </c>
      <c r="N101" s="35">
        <v>0.0556055467</v>
      </c>
      <c r="O101" s="21"/>
      <c r="P101" s="21"/>
      <c r="Q101" s="21"/>
      <c r="R101" s="21"/>
      <c r="S101" s="21"/>
      <c r="T101" s="21"/>
      <c r="U101" s="21"/>
      <c r="V101" s="21"/>
      <c r="W101" s="21"/>
    </row>
    <row r="102">
      <c r="B102" s="33">
        <v>1000.0</v>
      </c>
      <c r="C102" s="34">
        <v>0.0506285827</v>
      </c>
      <c r="D102" s="34">
        <v>2.817282E-4</v>
      </c>
      <c r="E102" s="35">
        <v>1.1532366063</v>
      </c>
      <c r="F102" s="35">
        <v>0.0048662892</v>
      </c>
      <c r="G102" s="34">
        <v>0.0963308324</v>
      </c>
      <c r="H102" s="34">
        <v>1.481228E-4</v>
      </c>
      <c r="I102" s="35">
        <v>3.6338423469</v>
      </c>
      <c r="J102" s="35">
        <v>0.0066459762</v>
      </c>
      <c r="K102" s="34">
        <v>0.1616409912</v>
      </c>
      <c r="L102" s="34">
        <v>3.087041E-4</v>
      </c>
      <c r="M102" s="35">
        <v>7.9370114752</v>
      </c>
      <c r="N102" s="35">
        <v>0.04945269</v>
      </c>
      <c r="O102" s="21"/>
      <c r="P102" s="21"/>
      <c r="Q102" s="21"/>
      <c r="R102" s="21"/>
      <c r="S102" s="21"/>
      <c r="T102" s="21"/>
      <c r="U102" s="21"/>
      <c r="V102" s="21"/>
      <c r="W102" s="21"/>
    </row>
    <row r="103">
      <c r="B103" s="33">
        <v>10000.0</v>
      </c>
      <c r="C103" s="34">
        <v>0.0502557878</v>
      </c>
      <c r="D103" s="34">
        <v>3.619001E-4</v>
      </c>
      <c r="E103" s="35">
        <v>1.1524978469</v>
      </c>
      <c r="F103" s="35">
        <v>0.021433812</v>
      </c>
      <c r="G103" s="34">
        <v>0.095804775</v>
      </c>
      <c r="H103" s="34">
        <v>1.121488E-4</v>
      </c>
      <c r="I103" s="35">
        <v>3.6453171293</v>
      </c>
      <c r="J103" s="35">
        <v>0.003565268</v>
      </c>
      <c r="K103" s="34">
        <v>0.1614658834</v>
      </c>
      <c r="L103" s="34">
        <v>5.435677E-4</v>
      </c>
      <c r="M103" s="35">
        <v>7.9346914091</v>
      </c>
      <c r="N103" s="35">
        <v>0.0085830032</v>
      </c>
      <c r="O103" s="21"/>
      <c r="P103" s="21"/>
      <c r="Q103" s="21"/>
      <c r="R103" s="21"/>
      <c r="S103" s="21"/>
      <c r="T103" s="21"/>
      <c r="U103" s="21"/>
      <c r="V103" s="21"/>
      <c r="W103" s="21"/>
    </row>
    <row r="104">
      <c r="A104" s="46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>
      <c r="A105" s="22" t="s">
        <v>31</v>
      </c>
      <c r="B105" s="27" t="s">
        <v>9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5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B106" s="26"/>
      <c r="C106" s="23">
        <v>2048.0</v>
      </c>
      <c r="D106" s="24"/>
      <c r="E106" s="24"/>
      <c r="F106" s="25"/>
      <c r="G106" s="27">
        <v>3072.0</v>
      </c>
      <c r="H106" s="24"/>
      <c r="I106" s="24"/>
      <c r="J106" s="25"/>
      <c r="K106" s="23">
        <v>4096.0</v>
      </c>
      <c r="L106" s="24"/>
      <c r="M106" s="24"/>
      <c r="N106" s="25"/>
      <c r="O106" s="21"/>
      <c r="P106" s="21"/>
      <c r="Q106" s="21"/>
      <c r="R106" s="21"/>
      <c r="S106" s="21"/>
      <c r="T106" s="21"/>
      <c r="U106" s="21"/>
      <c r="V106" s="21"/>
      <c r="W106" s="21"/>
    </row>
    <row r="107">
      <c r="B107" s="28" t="s">
        <v>23</v>
      </c>
      <c r="C107" s="29" t="s">
        <v>24</v>
      </c>
      <c r="D107" s="25"/>
      <c r="E107" s="30" t="s">
        <v>25</v>
      </c>
      <c r="F107" s="25"/>
      <c r="G107" s="29" t="s">
        <v>24</v>
      </c>
      <c r="H107" s="25"/>
      <c r="I107" s="30" t="s">
        <v>25</v>
      </c>
      <c r="J107" s="25"/>
      <c r="K107" s="29" t="s">
        <v>24</v>
      </c>
      <c r="L107" s="25"/>
      <c r="M107" s="30" t="s">
        <v>25</v>
      </c>
      <c r="N107" s="25"/>
      <c r="O107" s="21"/>
      <c r="P107" s="21"/>
      <c r="Q107" s="21"/>
      <c r="R107" s="21"/>
      <c r="S107" s="21"/>
      <c r="T107" s="21"/>
      <c r="U107" s="21"/>
      <c r="V107" s="21"/>
      <c r="W107" s="21"/>
    </row>
    <row r="108">
      <c r="B108" s="26"/>
      <c r="C108" s="31" t="s">
        <v>3</v>
      </c>
      <c r="D108" s="31" t="s">
        <v>26</v>
      </c>
      <c r="E108" s="32" t="s">
        <v>3</v>
      </c>
      <c r="F108" s="32" t="s">
        <v>26</v>
      </c>
      <c r="G108" s="31" t="s">
        <v>3</v>
      </c>
      <c r="H108" s="31" t="s">
        <v>26</v>
      </c>
      <c r="I108" s="32" t="s">
        <v>3</v>
      </c>
      <c r="J108" s="32" t="s">
        <v>26</v>
      </c>
      <c r="K108" s="31" t="s">
        <v>3</v>
      </c>
      <c r="L108" s="31" t="s">
        <v>26</v>
      </c>
      <c r="M108" s="32" t="s">
        <v>3</v>
      </c>
      <c r="N108" s="32" t="s">
        <v>26</v>
      </c>
      <c r="O108" s="21"/>
      <c r="P108" s="21"/>
      <c r="Q108" s="21"/>
      <c r="R108" s="21"/>
      <c r="S108" s="21"/>
      <c r="T108" s="21"/>
      <c r="U108" s="21"/>
      <c r="V108" s="21"/>
      <c r="W108" s="21"/>
    </row>
    <row r="109">
      <c r="B109" s="33">
        <v>10.0</v>
      </c>
      <c r="C109" s="36">
        <f t="shared" ref="C109:N109" si="5">AVERAGE(C64,C73,C82,C91,C100)</f>
        <v>0.05085727062</v>
      </c>
      <c r="D109" s="36">
        <f t="shared" si="5"/>
        <v>0.00027652698</v>
      </c>
      <c r="E109" s="37">
        <f t="shared" si="5"/>
        <v>1.15328474</v>
      </c>
      <c r="F109" s="37">
        <f t="shared" si="5"/>
        <v>0.00594520028</v>
      </c>
      <c r="G109" s="36">
        <f t="shared" si="5"/>
        <v>0.09607312728</v>
      </c>
      <c r="H109" s="36">
        <f t="shared" si="5"/>
        <v>0.00069806016</v>
      </c>
      <c r="I109" s="37">
        <f t="shared" si="5"/>
        <v>3.638747544</v>
      </c>
      <c r="J109" s="37">
        <f t="shared" si="5"/>
        <v>0.01514035034</v>
      </c>
      <c r="K109" s="36">
        <f t="shared" si="5"/>
        <v>0.1615697109</v>
      </c>
      <c r="L109" s="36">
        <f t="shared" si="5"/>
        <v>0.00068838586</v>
      </c>
      <c r="M109" s="37">
        <f t="shared" si="5"/>
        <v>8.049917724</v>
      </c>
      <c r="N109" s="37">
        <f t="shared" si="5"/>
        <v>0.0251542542</v>
      </c>
      <c r="O109" s="21"/>
      <c r="P109" s="21"/>
      <c r="Q109" s="21"/>
      <c r="R109" s="21"/>
      <c r="S109" s="21"/>
      <c r="T109" s="21"/>
      <c r="U109" s="21"/>
      <c r="V109" s="21"/>
      <c r="W109" s="21"/>
    </row>
    <row r="110">
      <c r="B110" s="33">
        <v>100.0</v>
      </c>
      <c r="C110" s="36">
        <f t="shared" ref="C110:N110" si="6">AVERAGE(C65,C74,C83,C92,C101)</f>
        <v>0.05064499082</v>
      </c>
      <c r="D110" s="36">
        <f t="shared" si="6"/>
        <v>0.0002726391</v>
      </c>
      <c r="E110" s="37">
        <f t="shared" si="6"/>
        <v>1.153470883</v>
      </c>
      <c r="F110" s="37">
        <f t="shared" si="6"/>
        <v>0.01763301048</v>
      </c>
      <c r="G110" s="36">
        <f t="shared" si="6"/>
        <v>0.09647612632</v>
      </c>
      <c r="H110" s="36">
        <f t="shared" si="6"/>
        <v>0.00086941904</v>
      </c>
      <c r="I110" s="37">
        <f t="shared" si="6"/>
        <v>3.639824785</v>
      </c>
      <c r="J110" s="37">
        <f t="shared" si="6"/>
        <v>0.01431273588</v>
      </c>
      <c r="K110" s="36">
        <f t="shared" si="6"/>
        <v>0.1615701552</v>
      </c>
      <c r="L110" s="36">
        <f t="shared" si="6"/>
        <v>0.00115012982</v>
      </c>
      <c r="M110" s="37">
        <f t="shared" si="6"/>
        <v>8.006915318</v>
      </c>
      <c r="N110" s="37">
        <f t="shared" si="6"/>
        <v>0.0468353604</v>
      </c>
      <c r="O110" s="21"/>
      <c r="P110" s="21"/>
      <c r="Q110" s="21"/>
      <c r="R110" s="21"/>
      <c r="S110" s="21"/>
      <c r="T110" s="21"/>
      <c r="U110" s="21"/>
      <c r="V110" s="21"/>
      <c r="W110" s="21"/>
    </row>
    <row r="111">
      <c r="B111" s="33">
        <v>1000.0</v>
      </c>
      <c r="C111" s="36">
        <f t="shared" ref="C111:N111" si="7">AVERAGE(C66,C75,C84,C93,C102)</f>
        <v>0.05039265052</v>
      </c>
      <c r="D111" s="36">
        <f t="shared" si="7"/>
        <v>0.0002021656</v>
      </c>
      <c r="E111" s="37">
        <f t="shared" si="7"/>
        <v>1.154334117</v>
      </c>
      <c r="F111" s="37">
        <f t="shared" si="7"/>
        <v>0.00620964212</v>
      </c>
      <c r="G111" s="36">
        <f t="shared" si="7"/>
        <v>0.09613107094</v>
      </c>
      <c r="H111" s="36">
        <f t="shared" si="7"/>
        <v>0.00044155212</v>
      </c>
      <c r="I111" s="37">
        <f t="shared" si="7"/>
        <v>3.633157389</v>
      </c>
      <c r="J111" s="37">
        <f t="shared" si="7"/>
        <v>0.01342547784</v>
      </c>
      <c r="K111" s="36">
        <f t="shared" si="7"/>
        <v>0.1614070946</v>
      </c>
      <c r="L111" s="36">
        <f t="shared" si="7"/>
        <v>0.00093401874</v>
      </c>
      <c r="M111" s="37">
        <f t="shared" si="7"/>
        <v>8.008062425</v>
      </c>
      <c r="N111" s="37">
        <f t="shared" si="7"/>
        <v>0.03728131802</v>
      </c>
      <c r="O111" s="21"/>
      <c r="P111" s="21"/>
      <c r="Q111" s="21"/>
      <c r="R111" s="21"/>
      <c r="S111" s="21"/>
      <c r="T111" s="21"/>
      <c r="U111" s="21"/>
      <c r="V111" s="21"/>
      <c r="W111" s="21"/>
    </row>
    <row r="112">
      <c r="B112" s="33">
        <v>10000.0</v>
      </c>
      <c r="C112" s="36">
        <f t="shared" ref="C112:N112" si="8">AVERAGE(C67,C76,C85,C94,C103)</f>
        <v>0.05056624768</v>
      </c>
      <c r="D112" s="36">
        <f t="shared" si="8"/>
        <v>0.0002421857</v>
      </c>
      <c r="E112" s="37">
        <f t="shared" si="8"/>
        <v>1.152920338</v>
      </c>
      <c r="F112" s="37">
        <f t="shared" si="8"/>
        <v>0.00647831922</v>
      </c>
      <c r="G112" s="36">
        <f t="shared" si="8"/>
        <v>0.096299649</v>
      </c>
      <c r="H112" s="36">
        <f t="shared" si="8"/>
        <v>0.00047750854</v>
      </c>
      <c r="I112" s="37">
        <f t="shared" si="8"/>
        <v>3.64270861</v>
      </c>
      <c r="J112" s="37">
        <f t="shared" si="8"/>
        <v>0.01563278374</v>
      </c>
      <c r="K112" s="36">
        <f t="shared" si="8"/>
        <v>0.1616412861</v>
      </c>
      <c r="L112" s="36">
        <f t="shared" si="8"/>
        <v>0.00105837048</v>
      </c>
      <c r="M112" s="37">
        <f t="shared" si="8"/>
        <v>7.980533779</v>
      </c>
      <c r="N112" s="37">
        <f t="shared" si="8"/>
        <v>0.01795489816</v>
      </c>
      <c r="O112" s="21"/>
      <c r="P112" s="21"/>
      <c r="Q112" s="21"/>
      <c r="R112" s="21"/>
      <c r="S112" s="21"/>
      <c r="T112" s="21"/>
      <c r="U112" s="21"/>
      <c r="V112" s="21"/>
      <c r="W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>
      <c r="A115" s="39" t="s">
        <v>0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>
      <c r="A116" s="21"/>
      <c r="B116" s="43" t="s">
        <v>3</v>
      </c>
      <c r="C116" s="43" t="s">
        <v>4</v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>
      <c r="A117" s="43" t="s">
        <v>9</v>
      </c>
      <c r="B117" s="41">
        <f t="shared" ref="B117:C117" si="9">AVERAGE(C110,C111,C112)</f>
        <v>0.05053462967</v>
      </c>
      <c r="C117" s="41">
        <f t="shared" si="9"/>
        <v>0.0002389968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>
      <c r="A118" s="43" t="s">
        <v>10</v>
      </c>
      <c r="B118" s="41">
        <f t="shared" ref="B118:C118" si="10">AVERAGE(C52,C53,C54)</f>
        <v>0.04408614077</v>
      </c>
      <c r="C118" s="41">
        <f t="shared" si="10"/>
        <v>0.00067862994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>
      <c r="A120" s="42" t="s">
        <v>17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>
      <c r="A121" s="21"/>
      <c r="B121" s="43" t="s">
        <v>3</v>
      </c>
      <c r="C121" s="43" t="s">
        <v>4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>
      <c r="A122" s="43" t="s">
        <v>9</v>
      </c>
      <c r="B122" s="41">
        <f t="shared" ref="B122:C122" si="11">AVERAGE(E110,E111,E112)</f>
        <v>1.153575113</v>
      </c>
      <c r="C122" s="41">
        <f t="shared" si="11"/>
        <v>0.01010699061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>
      <c r="A123" s="43" t="s">
        <v>10</v>
      </c>
      <c r="B123" s="41">
        <f>AVERAGE(E52,E53,E54)</f>
        <v>1.129759519</v>
      </c>
      <c r="C123" s="41">
        <f>AVERAGE(D52,D53,D54)</f>
        <v>0.00067862994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>
      <c r="A125" s="44" t="s">
        <v>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>
      <c r="A126" s="21"/>
      <c r="B126" s="43" t="s">
        <v>3</v>
      </c>
      <c r="C126" s="43" t="s">
        <v>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>
      <c r="A127" s="43" t="s">
        <v>9</v>
      </c>
      <c r="B127" s="41">
        <f t="shared" ref="B127:C127" si="12">AVERAGE(G110,G111,G112)</f>
        <v>0.09630228209</v>
      </c>
      <c r="C127" s="41">
        <f t="shared" si="12"/>
        <v>0.0005961599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>
      <c r="A128" s="43" t="s">
        <v>10</v>
      </c>
      <c r="B128" s="41">
        <f t="shared" ref="B128:C128" si="13">AVERAGE(G52,G53,G54)</f>
        <v>0.08860379539</v>
      </c>
      <c r="C128" s="41">
        <f t="shared" si="13"/>
        <v>0.0007661908933</v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>
      <c r="A130" s="45" t="s">
        <v>18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>
      <c r="A131" s="21"/>
      <c r="B131" s="43" t="s">
        <v>3</v>
      </c>
      <c r="C131" s="43" t="s">
        <v>4</v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3" t="s">
        <v>9</v>
      </c>
      <c r="B132" s="41">
        <f t="shared" ref="B132:C132" si="14">AVERAGE(I110,I111,I112)</f>
        <v>3.638563595</v>
      </c>
      <c r="C132" s="41">
        <f t="shared" si="14"/>
        <v>0.01445699915</v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>
      <c r="A133" s="43" t="s">
        <v>10</v>
      </c>
      <c r="B133" s="41">
        <f t="shared" ref="B133:C133" si="15">AVERAGE(I52,I53,I54)</f>
        <v>3.616571447</v>
      </c>
      <c r="C133" s="41">
        <f t="shared" si="15"/>
        <v>0.01457336153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>
      <c r="A135" s="44" t="s">
        <v>2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>
      <c r="A136" s="21"/>
      <c r="B136" s="43" t="s">
        <v>3</v>
      </c>
      <c r="C136" s="43" t="s">
        <v>4</v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>
      <c r="A137" s="43" t="s">
        <v>9</v>
      </c>
      <c r="B137" s="41">
        <f t="shared" ref="B137:C137" si="16">AVERAGE(K110,K111,K112)</f>
        <v>0.161539512</v>
      </c>
      <c r="C137" s="41">
        <f t="shared" si="16"/>
        <v>0.001047506347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>
      <c r="A138" s="43" t="s">
        <v>10</v>
      </c>
      <c r="B138" s="41">
        <f>AVERAGE(K52,K53,K54)</f>
        <v>0.1473809075</v>
      </c>
      <c r="C138" s="41">
        <f>AVERAGE(H52,H53,H54)</f>
        <v>0.0007661908933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>
      <c r="A140" s="45" t="s">
        <v>19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>
      <c r="A141" s="21"/>
      <c r="B141" s="43" t="s">
        <v>3</v>
      </c>
      <c r="C141" s="43" t="s">
        <v>4</v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>
      <c r="A142" s="43" t="s">
        <v>9</v>
      </c>
      <c r="B142" s="41">
        <f t="shared" ref="B142:C142" si="17">AVERAGE(M110,M111,M112)</f>
        <v>7.998503841</v>
      </c>
      <c r="C142" s="41">
        <f t="shared" si="17"/>
        <v>0.03402385886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>
      <c r="A143" s="43" t="s">
        <v>10</v>
      </c>
      <c r="B143" s="41">
        <f t="shared" ref="B143:C143" si="18">AVERAGE(M52,M53,M54)</f>
        <v>7.966115612</v>
      </c>
      <c r="C143" s="41">
        <f t="shared" si="18"/>
        <v>0.05980567879</v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>
      <c r="A146" s="21"/>
      <c r="B146" s="21"/>
      <c r="C146" s="21"/>
      <c r="D146" s="21"/>
      <c r="E146" s="21"/>
      <c r="F146" s="4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</row>
  </sheetData>
  <mergeCells count="138">
    <mergeCell ref="K61:N61"/>
    <mergeCell ref="C62:D62"/>
    <mergeCell ref="E62:F62"/>
    <mergeCell ref="G62:H62"/>
    <mergeCell ref="I62:J62"/>
    <mergeCell ref="K62:L62"/>
    <mergeCell ref="M62:N62"/>
    <mergeCell ref="A29:A36"/>
    <mergeCell ref="A38:A45"/>
    <mergeCell ref="A47:A54"/>
    <mergeCell ref="C49:D49"/>
    <mergeCell ref="E49:F49"/>
    <mergeCell ref="A60:A67"/>
    <mergeCell ref="B60:N60"/>
    <mergeCell ref="G71:H71"/>
    <mergeCell ref="I71:J71"/>
    <mergeCell ref="K71:L71"/>
    <mergeCell ref="M71:N71"/>
    <mergeCell ref="C79:F79"/>
    <mergeCell ref="G79:J79"/>
    <mergeCell ref="C71:D71"/>
    <mergeCell ref="C80:D80"/>
    <mergeCell ref="E80:F80"/>
    <mergeCell ref="G80:H80"/>
    <mergeCell ref="E71:F71"/>
    <mergeCell ref="B78:N78"/>
    <mergeCell ref="I80:J80"/>
    <mergeCell ref="K80:L80"/>
    <mergeCell ref="A69:A76"/>
    <mergeCell ref="B69:N69"/>
    <mergeCell ref="C70:F70"/>
    <mergeCell ref="G70:J70"/>
    <mergeCell ref="K70:N70"/>
    <mergeCell ref="K79:N79"/>
    <mergeCell ref="M80:N80"/>
    <mergeCell ref="I89:J89"/>
    <mergeCell ref="K89:L89"/>
    <mergeCell ref="G98:H98"/>
    <mergeCell ref="I98:J98"/>
    <mergeCell ref="E107:F107"/>
    <mergeCell ref="G107:H107"/>
    <mergeCell ref="M107:N107"/>
    <mergeCell ref="A130:C130"/>
    <mergeCell ref="A135:C135"/>
    <mergeCell ref="A140:C140"/>
    <mergeCell ref="A78:A85"/>
    <mergeCell ref="A87:A94"/>
    <mergeCell ref="A96:A103"/>
    <mergeCell ref="A105:A112"/>
    <mergeCell ref="A115:C115"/>
    <mergeCell ref="A120:C120"/>
    <mergeCell ref="A125:C125"/>
    <mergeCell ref="E4:F4"/>
    <mergeCell ref="B11:N11"/>
    <mergeCell ref="A2:A9"/>
    <mergeCell ref="B2:N2"/>
    <mergeCell ref="C3:F3"/>
    <mergeCell ref="G3:J3"/>
    <mergeCell ref="K3:N3"/>
    <mergeCell ref="A11:A18"/>
    <mergeCell ref="K12:N12"/>
    <mergeCell ref="M22:N22"/>
    <mergeCell ref="B29:N29"/>
    <mergeCell ref="M13:N13"/>
    <mergeCell ref="B20:N20"/>
    <mergeCell ref="C21:F21"/>
    <mergeCell ref="G21:J21"/>
    <mergeCell ref="K21:N21"/>
    <mergeCell ref="E22:F22"/>
    <mergeCell ref="G22:H22"/>
    <mergeCell ref="M31:N31"/>
    <mergeCell ref="B38:N38"/>
    <mergeCell ref="I22:J22"/>
    <mergeCell ref="K22:L22"/>
    <mergeCell ref="G30:J30"/>
    <mergeCell ref="K30:N30"/>
    <mergeCell ref="G31:H31"/>
    <mergeCell ref="I31:J31"/>
    <mergeCell ref="K31:L31"/>
    <mergeCell ref="B47:N47"/>
    <mergeCell ref="C48:F48"/>
    <mergeCell ref="G48:J48"/>
    <mergeCell ref="K48:N48"/>
    <mergeCell ref="C39:F39"/>
    <mergeCell ref="C40:D40"/>
    <mergeCell ref="E40:F40"/>
    <mergeCell ref="G40:H40"/>
    <mergeCell ref="I40:J40"/>
    <mergeCell ref="K40:L40"/>
    <mergeCell ref="M40:N40"/>
    <mergeCell ref="G4:H4"/>
    <mergeCell ref="I4:J4"/>
    <mergeCell ref="G39:J39"/>
    <mergeCell ref="G49:H49"/>
    <mergeCell ref="I49:J49"/>
    <mergeCell ref="K4:L4"/>
    <mergeCell ref="M4:N4"/>
    <mergeCell ref="K39:N39"/>
    <mergeCell ref="K49:L49"/>
    <mergeCell ref="M49:N49"/>
    <mergeCell ref="C12:F12"/>
    <mergeCell ref="G12:J12"/>
    <mergeCell ref="E13:F13"/>
    <mergeCell ref="G13:H13"/>
    <mergeCell ref="I13:J13"/>
    <mergeCell ref="K13:L13"/>
    <mergeCell ref="C4:D4"/>
    <mergeCell ref="C13:D13"/>
    <mergeCell ref="A20:A27"/>
    <mergeCell ref="C22:D22"/>
    <mergeCell ref="C30:F30"/>
    <mergeCell ref="C31:D31"/>
    <mergeCell ref="E31:F31"/>
    <mergeCell ref="C61:F61"/>
    <mergeCell ref="G61:J61"/>
    <mergeCell ref="B87:N87"/>
    <mergeCell ref="C88:F88"/>
    <mergeCell ref="G88:J88"/>
    <mergeCell ref="K88:N88"/>
    <mergeCell ref="C89:D89"/>
    <mergeCell ref="E89:F89"/>
    <mergeCell ref="G89:H89"/>
    <mergeCell ref="M89:N89"/>
    <mergeCell ref="B96:N96"/>
    <mergeCell ref="C97:F97"/>
    <mergeCell ref="G97:J97"/>
    <mergeCell ref="K97:N97"/>
    <mergeCell ref="C98:D98"/>
    <mergeCell ref="E98:F98"/>
    <mergeCell ref="I107:J107"/>
    <mergeCell ref="K107:L107"/>
    <mergeCell ref="K98:L98"/>
    <mergeCell ref="M98:N98"/>
    <mergeCell ref="B105:N105"/>
    <mergeCell ref="C106:F106"/>
    <mergeCell ref="G106:J106"/>
    <mergeCell ref="K106:N106"/>
    <mergeCell ref="C107:D10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>
      <c r="A2" s="22" t="s">
        <v>21</v>
      </c>
      <c r="B2" s="27" t="s">
        <v>12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  <c r="O2" s="21"/>
      <c r="P2" s="21"/>
      <c r="Q2" s="21"/>
      <c r="R2" s="21"/>
      <c r="S2" s="21"/>
      <c r="T2" s="21"/>
      <c r="U2" s="21"/>
      <c r="V2" s="21"/>
      <c r="W2" s="21"/>
    </row>
    <row r="3">
      <c r="B3" s="26"/>
      <c r="C3" s="23">
        <v>2048.0</v>
      </c>
      <c r="D3" s="24"/>
      <c r="E3" s="24"/>
      <c r="F3" s="25"/>
      <c r="G3" s="27">
        <v>3072.0</v>
      </c>
      <c r="H3" s="24"/>
      <c r="I3" s="24"/>
      <c r="J3" s="25"/>
      <c r="K3" s="23">
        <v>4096.0</v>
      </c>
      <c r="L3" s="24"/>
      <c r="M3" s="24"/>
      <c r="N3" s="25"/>
      <c r="O3" s="21"/>
      <c r="P3" s="21"/>
      <c r="Q3" s="21"/>
      <c r="R3" s="21"/>
      <c r="S3" s="21"/>
      <c r="T3" s="21"/>
      <c r="U3" s="21"/>
      <c r="V3" s="21"/>
      <c r="W3" s="21"/>
    </row>
    <row r="4">
      <c r="B4" s="28" t="s">
        <v>23</v>
      </c>
      <c r="C4" s="29" t="s">
        <v>24</v>
      </c>
      <c r="D4" s="25"/>
      <c r="E4" s="30" t="s">
        <v>25</v>
      </c>
      <c r="F4" s="25"/>
      <c r="G4" s="29" t="s">
        <v>24</v>
      </c>
      <c r="H4" s="25"/>
      <c r="I4" s="30" t="s">
        <v>25</v>
      </c>
      <c r="J4" s="25"/>
      <c r="K4" s="29" t="s">
        <v>24</v>
      </c>
      <c r="L4" s="25"/>
      <c r="M4" s="30" t="s">
        <v>25</v>
      </c>
      <c r="N4" s="25"/>
      <c r="O4" s="21"/>
      <c r="P4" s="21"/>
      <c r="Q4" s="21"/>
      <c r="R4" s="21"/>
      <c r="S4" s="21"/>
      <c r="T4" s="21"/>
      <c r="U4" s="21"/>
      <c r="V4" s="21"/>
      <c r="W4" s="21"/>
    </row>
    <row r="5">
      <c r="B5" s="26"/>
      <c r="C5" s="31" t="s">
        <v>3</v>
      </c>
      <c r="D5" s="31" t="s">
        <v>26</v>
      </c>
      <c r="E5" s="32" t="s">
        <v>3</v>
      </c>
      <c r="F5" s="32" t="s">
        <v>26</v>
      </c>
      <c r="G5" s="31" t="s">
        <v>3</v>
      </c>
      <c r="H5" s="31" t="s">
        <v>26</v>
      </c>
      <c r="I5" s="32" t="s">
        <v>3</v>
      </c>
      <c r="J5" s="32" t="s">
        <v>26</v>
      </c>
      <c r="K5" s="31" t="s">
        <v>3</v>
      </c>
      <c r="L5" s="31" t="s">
        <v>26</v>
      </c>
      <c r="M5" s="32" t="s">
        <v>3</v>
      </c>
      <c r="N5" s="32" t="s">
        <v>26</v>
      </c>
      <c r="O5" s="21"/>
      <c r="P5" s="21"/>
      <c r="Q5" s="21"/>
      <c r="R5" s="21"/>
      <c r="S5" s="21"/>
      <c r="T5" s="21"/>
      <c r="U5" s="21"/>
      <c r="V5" s="21"/>
      <c r="W5" s="21"/>
    </row>
    <row r="6">
      <c r="B6" s="33">
        <v>10.0</v>
      </c>
      <c r="C6" s="34">
        <v>3.67713489830494</v>
      </c>
      <c r="D6" s="34">
        <v>6.64402753245023</v>
      </c>
      <c r="E6" s="35">
        <v>38.1996865004301</v>
      </c>
      <c r="F6" s="35">
        <v>22.0260183178602</v>
      </c>
      <c r="G6" s="34">
        <v>5.38636500239372</v>
      </c>
      <c r="H6" s="34">
        <v>9.43929485136723</v>
      </c>
      <c r="I6" s="35">
        <v>85.2445672020316</v>
      </c>
      <c r="J6" s="35">
        <v>18.6880777219275</v>
      </c>
      <c r="K6" s="34">
        <v>6.41732899844647</v>
      </c>
      <c r="L6" s="34">
        <v>9.19248386128776</v>
      </c>
      <c r="M6" s="35">
        <v>184.163488897681</v>
      </c>
      <c r="N6" s="35">
        <v>26.0585473824978</v>
      </c>
      <c r="O6" s="21"/>
      <c r="P6" s="21"/>
      <c r="Q6" s="21"/>
      <c r="R6" s="21"/>
      <c r="S6" s="21"/>
      <c r="T6" s="21"/>
      <c r="U6" s="21"/>
      <c r="V6" s="21"/>
      <c r="W6" s="21"/>
    </row>
    <row r="7">
      <c r="B7" s="33">
        <v>100.0</v>
      </c>
      <c r="C7" s="34">
        <v>0.918468350023031</v>
      </c>
      <c r="D7" s="34">
        <v>0.140449475741684</v>
      </c>
      <c r="E7" s="35">
        <v>24.2958691298962</v>
      </c>
      <c r="F7" s="35">
        <v>0.409773579969418</v>
      </c>
      <c r="G7" s="34">
        <v>1.64997895017266</v>
      </c>
      <c r="H7" s="34">
        <v>0.065156449746212</v>
      </c>
      <c r="I7" s="35">
        <v>75.2658531603217</v>
      </c>
      <c r="J7" s="35">
        <v>1.68628356380163</v>
      </c>
      <c r="K7" s="34">
        <v>2.75516975075007</v>
      </c>
      <c r="L7" s="34">
        <v>0.192889142431849</v>
      </c>
      <c r="M7" s="35">
        <v>171.743531460315</v>
      </c>
      <c r="N7" s="35">
        <v>3.48776800069874</v>
      </c>
      <c r="O7" s="21"/>
      <c r="P7" s="21"/>
      <c r="Q7" s="21"/>
      <c r="R7" s="21"/>
      <c r="S7" s="21"/>
      <c r="T7" s="21"/>
      <c r="U7" s="21"/>
      <c r="V7" s="21"/>
      <c r="W7" s="21"/>
    </row>
    <row r="8">
      <c r="B8" s="33">
        <v>1000.0</v>
      </c>
      <c r="C8" s="34">
        <v>0.871886889770627</v>
      </c>
      <c r="D8" s="34">
        <v>0.154049812845456</v>
      </c>
      <c r="E8" s="35">
        <v>24.1543556949943</v>
      </c>
      <c r="F8" s="35">
        <v>0.566564898140991</v>
      </c>
      <c r="G8" s="34">
        <v>1.63015561702848</v>
      </c>
      <c r="H8" s="34">
        <v>0.170802224834157</v>
      </c>
      <c r="I8" s="35">
        <v>74.8353411799967</v>
      </c>
      <c r="J8" s="35">
        <v>0.558371394966799</v>
      </c>
      <c r="K8" s="34">
        <v>2.70202266195416</v>
      </c>
      <c r="L8" s="34">
        <v>0.144460042971883</v>
      </c>
      <c r="M8" s="35">
        <v>171.089427383795</v>
      </c>
      <c r="N8" s="35">
        <v>1.21732212081014</v>
      </c>
      <c r="O8" s="21"/>
      <c r="P8" s="21"/>
      <c r="Q8" s="21"/>
      <c r="R8" s="21"/>
      <c r="S8" s="21"/>
      <c r="T8" s="21"/>
      <c r="U8" s="21"/>
      <c r="V8" s="21"/>
      <c r="W8" s="21"/>
    </row>
    <row r="9">
      <c r="B9" s="33">
        <v>10000.0</v>
      </c>
      <c r="C9" s="34">
        <v>0.850619326429069</v>
      </c>
      <c r="D9" s="34">
        <v>0.124644379182012</v>
      </c>
      <c r="E9" s="35">
        <v>24.3198448874116</v>
      </c>
      <c r="F9" s="35">
        <v>0.544028066706155</v>
      </c>
      <c r="G9" s="34">
        <v>1.59687494802475</v>
      </c>
      <c r="H9" s="34">
        <v>0.166594407324336</v>
      </c>
      <c r="I9" s="35">
        <v>74.5265101228923</v>
      </c>
      <c r="J9" s="35">
        <v>0.586303010742899</v>
      </c>
      <c r="K9" s="34">
        <v>2.65944865104556</v>
      </c>
      <c r="L9" s="34">
        <v>0.145026385391817</v>
      </c>
      <c r="M9" s="35">
        <v>170.322380617292</v>
      </c>
      <c r="N9" s="35">
        <v>1.32527882498701</v>
      </c>
      <c r="O9" s="21"/>
      <c r="P9" s="21"/>
      <c r="Q9" s="21"/>
      <c r="R9" s="21"/>
      <c r="S9" s="21"/>
      <c r="T9" s="21"/>
      <c r="U9" s="21"/>
      <c r="V9" s="21"/>
      <c r="W9" s="21"/>
    </row>
    <row r="10">
      <c r="A10" s="46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>
      <c r="A11" s="22" t="s">
        <v>27</v>
      </c>
      <c r="B11" s="27" t="s">
        <v>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  <c r="O11" s="21"/>
      <c r="P11" s="21"/>
      <c r="Q11" s="21"/>
      <c r="R11" s="21"/>
      <c r="S11" s="21"/>
      <c r="T11" s="21"/>
      <c r="U11" s="21"/>
      <c r="V11" s="21"/>
      <c r="W11" s="21"/>
    </row>
    <row r="12">
      <c r="B12" s="26"/>
      <c r="C12" s="23">
        <v>2048.0</v>
      </c>
      <c r="D12" s="24"/>
      <c r="E12" s="24"/>
      <c r="F12" s="25"/>
      <c r="G12" s="27">
        <v>3072.0</v>
      </c>
      <c r="H12" s="24"/>
      <c r="I12" s="24"/>
      <c r="J12" s="25"/>
      <c r="K12" s="23">
        <v>4096.0</v>
      </c>
      <c r="L12" s="24"/>
      <c r="M12" s="24"/>
      <c r="N12" s="25"/>
      <c r="O12" s="21"/>
      <c r="P12" s="21"/>
      <c r="Q12" s="21"/>
      <c r="R12" s="21"/>
      <c r="S12" s="21"/>
      <c r="T12" s="21"/>
      <c r="U12" s="21"/>
      <c r="V12" s="21"/>
      <c r="W12" s="21"/>
    </row>
    <row r="13">
      <c r="B13" s="28" t="s">
        <v>23</v>
      </c>
      <c r="C13" s="29" t="s">
        <v>24</v>
      </c>
      <c r="D13" s="25"/>
      <c r="E13" s="30" t="s">
        <v>25</v>
      </c>
      <c r="F13" s="25"/>
      <c r="G13" s="29" t="s">
        <v>24</v>
      </c>
      <c r="H13" s="25"/>
      <c r="I13" s="30" t="s">
        <v>25</v>
      </c>
      <c r="J13" s="25"/>
      <c r="K13" s="29" t="s">
        <v>24</v>
      </c>
      <c r="L13" s="25"/>
      <c r="M13" s="30" t="s">
        <v>25</v>
      </c>
      <c r="N13" s="25"/>
      <c r="O13" s="21"/>
      <c r="P13" s="21"/>
      <c r="Q13" s="21"/>
      <c r="R13" s="21"/>
      <c r="S13" s="21"/>
      <c r="T13" s="21"/>
      <c r="U13" s="21"/>
      <c r="V13" s="21"/>
      <c r="W13" s="21"/>
    </row>
    <row r="14">
      <c r="B14" s="26"/>
      <c r="C14" s="31" t="s">
        <v>3</v>
      </c>
      <c r="D14" s="31" t="s">
        <v>26</v>
      </c>
      <c r="E14" s="32" t="s">
        <v>3</v>
      </c>
      <c r="F14" s="32" t="s">
        <v>26</v>
      </c>
      <c r="G14" s="31" t="s">
        <v>3</v>
      </c>
      <c r="H14" s="31" t="s">
        <v>26</v>
      </c>
      <c r="I14" s="32" t="s">
        <v>3</v>
      </c>
      <c r="J14" s="32" t="s">
        <v>26</v>
      </c>
      <c r="K14" s="31" t="s">
        <v>3</v>
      </c>
      <c r="L14" s="31" t="s">
        <v>26</v>
      </c>
      <c r="M14" s="32" t="s">
        <v>3</v>
      </c>
      <c r="N14" s="32" t="s">
        <v>26</v>
      </c>
      <c r="O14" s="21"/>
      <c r="P14" s="21"/>
      <c r="Q14" s="21"/>
      <c r="R14" s="21"/>
      <c r="S14" s="21"/>
      <c r="T14" s="21"/>
      <c r="U14" s="21"/>
      <c r="V14" s="21"/>
      <c r="W14" s="21"/>
    </row>
    <row r="15">
      <c r="B15" s="33">
        <v>10.0</v>
      </c>
      <c r="C15" s="34">
        <v>3.85459439754486</v>
      </c>
      <c r="D15" s="34">
        <v>7.51877854261745</v>
      </c>
      <c r="E15" s="35">
        <v>38.9706443995237</v>
      </c>
      <c r="F15" s="35">
        <v>23.9928899471957</v>
      </c>
      <c r="G15" s="34">
        <v>4.92045310139656</v>
      </c>
      <c r="H15" s="34">
        <v>7.94122392509797</v>
      </c>
      <c r="I15" s="35">
        <v>84.3039761990309</v>
      </c>
      <c r="J15" s="35">
        <v>17.9957581998072</v>
      </c>
      <c r="K15" s="34">
        <v>6.41732899844647</v>
      </c>
      <c r="L15" s="34">
        <v>9.19248386128776</v>
      </c>
      <c r="M15" s="35">
        <v>184.163488897681</v>
      </c>
      <c r="N15" s="35">
        <v>26.0585473824978</v>
      </c>
      <c r="O15" s="21"/>
      <c r="P15" s="21"/>
      <c r="Q15" s="21"/>
      <c r="R15" s="21"/>
      <c r="S15" s="21"/>
      <c r="T15" s="21"/>
      <c r="U15" s="21"/>
      <c r="V15" s="21"/>
      <c r="W15" s="21"/>
    </row>
    <row r="16">
      <c r="B16" s="33">
        <v>100.0</v>
      </c>
      <c r="C16" s="34">
        <v>0.948196399956942</v>
      </c>
      <c r="D16" s="34">
        <v>0.161647327517014</v>
      </c>
      <c r="E16" s="35">
        <v>24.6662680798769</v>
      </c>
      <c r="F16" s="35">
        <v>0.41495517079416</v>
      </c>
      <c r="G16" s="34">
        <v>1.7247655197978</v>
      </c>
      <c r="H16" s="34">
        <v>0.222912277035558</v>
      </c>
      <c r="I16" s="35">
        <v>75.1807910600305</v>
      </c>
      <c r="J16" s="35">
        <v>0.563958112032176</v>
      </c>
      <c r="K16" s="34">
        <v>2.75516975075007</v>
      </c>
      <c r="L16" s="34">
        <v>0.192889142431849</v>
      </c>
      <c r="M16" s="35">
        <v>171.743531460315</v>
      </c>
      <c r="N16" s="35">
        <v>3.48776800069874</v>
      </c>
      <c r="O16" s="21"/>
      <c r="P16" s="21"/>
      <c r="Q16" s="21"/>
      <c r="R16" s="21"/>
      <c r="S16" s="21"/>
      <c r="T16" s="21"/>
      <c r="U16" s="21"/>
      <c r="V16" s="21"/>
      <c r="W16" s="21"/>
    </row>
    <row r="17">
      <c r="B17" s="33">
        <v>1000.0</v>
      </c>
      <c r="C17" s="34">
        <v>0.879844249173999</v>
      </c>
      <c r="D17" s="34">
        <v>0.134159448507909</v>
      </c>
      <c r="E17" s="35">
        <v>24.4881967727989</v>
      </c>
      <c r="F17" s="35">
        <v>0.598663934470001</v>
      </c>
      <c r="G17" s="34">
        <v>1.61352142317593</v>
      </c>
      <c r="H17" s="34">
        <v>0.126985988186352</v>
      </c>
      <c r="I17" s="35">
        <v>74.9011742911637</v>
      </c>
      <c r="J17" s="35">
        <v>0.490867128628069</v>
      </c>
      <c r="K17" s="34">
        <v>2.70202266195416</v>
      </c>
      <c r="L17" s="34">
        <v>0.144460042971883</v>
      </c>
      <c r="M17" s="35">
        <v>171.089427383795</v>
      </c>
      <c r="N17" s="35">
        <v>1.21732212081014</v>
      </c>
      <c r="O17" s="21"/>
      <c r="P17" s="21"/>
      <c r="Q17" s="21"/>
      <c r="R17" s="21"/>
      <c r="S17" s="21"/>
      <c r="T17" s="21"/>
      <c r="U17" s="21"/>
      <c r="V17" s="21"/>
      <c r="W17" s="21"/>
    </row>
    <row r="18">
      <c r="B18" s="33">
        <v>10000.0</v>
      </c>
      <c r="C18" s="34">
        <v>0.873793382570147</v>
      </c>
      <c r="D18" s="34">
        <v>0.148945545530888</v>
      </c>
      <c r="E18" s="35">
        <v>24.4516723454729</v>
      </c>
      <c r="F18" s="35">
        <v>0.530472944270096</v>
      </c>
      <c r="G18" s="34">
        <v>1.59661389510483</v>
      </c>
      <c r="H18" s="34">
        <v>0.12550818076663</v>
      </c>
      <c r="I18" s="35">
        <v>74.8624827952802</v>
      </c>
      <c r="J18" s="35">
        <v>0.467083901519356</v>
      </c>
      <c r="K18" s="34">
        <v>2.65944865104556</v>
      </c>
      <c r="L18" s="34">
        <v>0.145026385391817</v>
      </c>
      <c r="M18" s="35">
        <v>170.322380617292</v>
      </c>
      <c r="N18" s="35">
        <v>1.32527882498701</v>
      </c>
      <c r="O18" s="21"/>
      <c r="P18" s="21"/>
      <c r="Q18" s="21"/>
      <c r="R18" s="21"/>
      <c r="S18" s="21"/>
      <c r="T18" s="21"/>
      <c r="U18" s="21"/>
      <c r="V18" s="21"/>
      <c r="W18" s="21"/>
    </row>
    <row r="19">
      <c r="A19" s="4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>
      <c r="A20" s="22" t="s">
        <v>28</v>
      </c>
      <c r="B20" s="27" t="s">
        <v>12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  <c r="O20" s="21"/>
      <c r="P20" s="21"/>
      <c r="Q20" s="21"/>
      <c r="R20" s="21"/>
      <c r="S20" s="21"/>
      <c r="T20" s="21"/>
      <c r="U20" s="21"/>
      <c r="V20" s="21"/>
      <c r="W20" s="21"/>
    </row>
    <row r="21">
      <c r="B21" s="26"/>
      <c r="C21" s="23">
        <v>2048.0</v>
      </c>
      <c r="D21" s="24"/>
      <c r="E21" s="24"/>
      <c r="F21" s="25"/>
      <c r="G21" s="27">
        <v>3072.0</v>
      </c>
      <c r="H21" s="24"/>
      <c r="I21" s="24"/>
      <c r="J21" s="25"/>
      <c r="K21" s="23">
        <v>4096.0</v>
      </c>
      <c r="L21" s="24"/>
      <c r="M21" s="24"/>
      <c r="N21" s="25"/>
      <c r="O21" s="21"/>
      <c r="P21" s="21"/>
      <c r="Q21" s="21"/>
      <c r="R21" s="21"/>
      <c r="S21" s="21"/>
      <c r="T21" s="21"/>
      <c r="U21" s="21"/>
      <c r="V21" s="21"/>
      <c r="W21" s="21"/>
    </row>
    <row r="22">
      <c r="B22" s="28" t="s">
        <v>23</v>
      </c>
      <c r="C22" s="29" t="s">
        <v>24</v>
      </c>
      <c r="D22" s="25"/>
      <c r="E22" s="30" t="s">
        <v>25</v>
      </c>
      <c r="F22" s="25"/>
      <c r="G22" s="29" t="s">
        <v>24</v>
      </c>
      <c r="H22" s="25"/>
      <c r="I22" s="30" t="s">
        <v>25</v>
      </c>
      <c r="J22" s="25"/>
      <c r="K22" s="29" t="s">
        <v>24</v>
      </c>
      <c r="L22" s="25"/>
      <c r="M22" s="30" t="s">
        <v>25</v>
      </c>
      <c r="N22" s="25"/>
      <c r="O22" s="21"/>
      <c r="P22" s="21"/>
      <c r="Q22" s="21"/>
      <c r="R22" s="21"/>
      <c r="S22" s="21"/>
      <c r="T22" s="21"/>
      <c r="U22" s="21"/>
      <c r="V22" s="21"/>
      <c r="W22" s="21"/>
    </row>
    <row r="23">
      <c r="B23" s="26"/>
      <c r="C23" s="31" t="s">
        <v>3</v>
      </c>
      <c r="D23" s="31" t="s">
        <v>26</v>
      </c>
      <c r="E23" s="32" t="s">
        <v>3</v>
      </c>
      <c r="F23" s="32" t="s">
        <v>26</v>
      </c>
      <c r="G23" s="31" t="s">
        <v>3</v>
      </c>
      <c r="H23" s="31" t="s">
        <v>26</v>
      </c>
      <c r="I23" s="32" t="s">
        <v>3</v>
      </c>
      <c r="J23" s="32" t="s">
        <v>26</v>
      </c>
      <c r="K23" s="31" t="s">
        <v>3</v>
      </c>
      <c r="L23" s="31" t="s">
        <v>26</v>
      </c>
      <c r="M23" s="32" t="s">
        <v>3</v>
      </c>
      <c r="N23" s="32" t="s">
        <v>26</v>
      </c>
      <c r="O23" s="21"/>
      <c r="P23" s="21"/>
      <c r="Q23" s="21"/>
      <c r="R23" s="21"/>
      <c r="S23" s="21"/>
      <c r="T23" s="21"/>
      <c r="U23" s="21"/>
      <c r="V23" s="21"/>
      <c r="W23" s="21"/>
    </row>
    <row r="24">
      <c r="B24" s="33">
        <v>10.0</v>
      </c>
      <c r="C24" s="34">
        <v>4.13449269980192</v>
      </c>
      <c r="D24" s="34">
        <v>7.37836738310469</v>
      </c>
      <c r="E24" s="35">
        <v>37.620043002069</v>
      </c>
      <c r="F24" s="35">
        <v>20.6389047736193</v>
      </c>
      <c r="G24" s="34">
        <v>4.60809990316629</v>
      </c>
      <c r="H24" s="34">
        <v>6.99516775286727</v>
      </c>
      <c r="I24" s="35">
        <v>87.2371159002185</v>
      </c>
      <c r="J24" s="35">
        <v>16.6311814775987</v>
      </c>
      <c r="K24" s="34">
        <v>5.90186050236225</v>
      </c>
      <c r="L24" s="34">
        <v>6.41159687796411</v>
      </c>
      <c r="M24" s="35">
        <v>184.107724799216</v>
      </c>
      <c r="N24" s="35">
        <v>21.3199046030005</v>
      </c>
      <c r="O24" s="21"/>
      <c r="P24" s="21"/>
      <c r="Q24" s="21"/>
      <c r="R24" s="21"/>
      <c r="S24" s="21"/>
      <c r="T24" s="21"/>
      <c r="U24" s="21"/>
      <c r="V24" s="21"/>
      <c r="W24" s="21"/>
    </row>
    <row r="25">
      <c r="B25" s="33">
        <v>100.0</v>
      </c>
      <c r="C25" s="34">
        <v>0.951688269525766</v>
      </c>
      <c r="D25" s="34">
        <v>0.11740279379529</v>
      </c>
      <c r="E25" s="35">
        <v>25.5126702997088</v>
      </c>
      <c r="F25" s="35">
        <v>0.621020968434614</v>
      </c>
      <c r="G25" s="34">
        <v>1.69581231936812</v>
      </c>
      <c r="H25" s="34">
        <v>0.191437392237465</v>
      </c>
      <c r="I25" s="35">
        <v>75.3571679700911</v>
      </c>
      <c r="J25" s="35">
        <v>1.33842654676337</v>
      </c>
      <c r="K25" s="34">
        <v>2.73418797850609</v>
      </c>
      <c r="L25" s="34">
        <v>0.204099054294086</v>
      </c>
      <c r="M25" s="35">
        <v>171.639835029691</v>
      </c>
      <c r="N25" s="35">
        <v>3.65654417543473</v>
      </c>
      <c r="O25" s="21"/>
      <c r="P25" s="21"/>
      <c r="Q25" s="21"/>
      <c r="R25" s="21"/>
      <c r="S25" s="21"/>
      <c r="T25" s="21"/>
      <c r="U25" s="21"/>
      <c r="V25" s="21"/>
      <c r="W25" s="21"/>
    </row>
    <row r="26">
      <c r="B26" s="33">
        <v>1000.0</v>
      </c>
      <c r="C26" s="34">
        <v>0.891265179440379</v>
      </c>
      <c r="D26" s="34">
        <v>0.142165715488103</v>
      </c>
      <c r="E26" s="35">
        <v>25.5119763730019</v>
      </c>
      <c r="F26" s="35">
        <v>0.620405580787074</v>
      </c>
      <c r="G26" s="34">
        <v>1.60802884201706</v>
      </c>
      <c r="H26" s="34">
        <v>0.122978188271283</v>
      </c>
      <c r="I26" s="35">
        <v>74.6140035728216</v>
      </c>
      <c r="J26" s="35">
        <v>0.690220813066039</v>
      </c>
      <c r="K26" s="34">
        <v>2.67582118882239</v>
      </c>
      <c r="L26" s="34">
        <v>0.149406830208892</v>
      </c>
      <c r="M26" s="35">
        <v>170.635718220115</v>
      </c>
      <c r="N26" s="35">
        <v>1.0750208233679</v>
      </c>
      <c r="O26" s="21"/>
      <c r="P26" s="21"/>
      <c r="Q26" s="21"/>
      <c r="R26" s="21"/>
      <c r="S26" s="21"/>
      <c r="T26" s="21"/>
      <c r="U26" s="21"/>
      <c r="V26" s="21"/>
      <c r="W26" s="21"/>
    </row>
    <row r="27">
      <c r="B27" s="33">
        <v>10000.0</v>
      </c>
      <c r="C27" s="34">
        <v>0.868631620746851</v>
      </c>
      <c r="D27" s="34">
        <v>0.14959860531983</v>
      </c>
      <c r="E27" s="35">
        <v>25.4823172972143</v>
      </c>
      <c r="F27" s="35">
        <v>0.341342386790959</v>
      </c>
      <c r="G27" s="34">
        <v>1.58968925119191</v>
      </c>
      <c r="H27" s="34">
        <v>0.153173502750972</v>
      </c>
      <c r="I27" s="35">
        <v>74.352659494786</v>
      </c>
      <c r="J27" s="35">
        <v>0.579856621116283</v>
      </c>
      <c r="K27" s="34">
        <v>2.6486381922245</v>
      </c>
      <c r="L27" s="34">
        <v>0.150678590726937</v>
      </c>
      <c r="M27" s="35">
        <v>170.531346565276</v>
      </c>
      <c r="N27" s="35">
        <v>0.807876319075985</v>
      </c>
      <c r="O27" s="21"/>
      <c r="P27" s="21"/>
      <c r="Q27" s="21"/>
      <c r="R27" s="21"/>
      <c r="S27" s="21"/>
      <c r="T27" s="21"/>
      <c r="U27" s="21"/>
      <c r="V27" s="21"/>
      <c r="W27" s="21"/>
    </row>
    <row r="28">
      <c r="A28" s="46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>
      <c r="A29" s="22" t="s">
        <v>29</v>
      </c>
      <c r="B29" s="27" t="s">
        <v>12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21"/>
      <c r="P29" s="21"/>
      <c r="Q29" s="21"/>
      <c r="R29" s="21"/>
      <c r="S29" s="21"/>
      <c r="T29" s="21"/>
      <c r="U29" s="21"/>
      <c r="V29" s="21"/>
      <c r="W29" s="21"/>
    </row>
    <row r="30">
      <c r="B30" s="26"/>
      <c r="C30" s="23">
        <v>2048.0</v>
      </c>
      <c r="D30" s="24"/>
      <c r="E30" s="24"/>
      <c r="F30" s="25"/>
      <c r="G30" s="27">
        <v>3072.0</v>
      </c>
      <c r="H30" s="24"/>
      <c r="I30" s="24"/>
      <c r="J30" s="25"/>
      <c r="K30" s="23">
        <v>4096.0</v>
      </c>
      <c r="L30" s="24"/>
      <c r="M30" s="24"/>
      <c r="N30" s="25"/>
      <c r="O30" s="21"/>
      <c r="P30" s="21"/>
      <c r="Q30" s="21"/>
      <c r="R30" s="21"/>
      <c r="S30" s="21"/>
      <c r="T30" s="21"/>
      <c r="U30" s="21"/>
      <c r="V30" s="21"/>
      <c r="W30" s="21"/>
    </row>
    <row r="31">
      <c r="B31" s="28" t="s">
        <v>23</v>
      </c>
      <c r="C31" s="29" t="s">
        <v>24</v>
      </c>
      <c r="D31" s="25"/>
      <c r="E31" s="30" t="s">
        <v>25</v>
      </c>
      <c r="F31" s="25"/>
      <c r="G31" s="29" t="s">
        <v>24</v>
      </c>
      <c r="H31" s="25"/>
      <c r="I31" s="30" t="s">
        <v>25</v>
      </c>
      <c r="J31" s="25"/>
      <c r="K31" s="29" t="s">
        <v>24</v>
      </c>
      <c r="L31" s="25"/>
      <c r="M31" s="30" t="s">
        <v>25</v>
      </c>
      <c r="N31" s="25"/>
      <c r="O31" s="21"/>
      <c r="P31" s="21"/>
      <c r="Q31" s="21"/>
      <c r="R31" s="21"/>
      <c r="S31" s="21"/>
      <c r="T31" s="21"/>
      <c r="U31" s="21"/>
      <c r="V31" s="21"/>
      <c r="W31" s="21"/>
    </row>
    <row r="32">
      <c r="B32" s="26"/>
      <c r="C32" s="31" t="s">
        <v>3</v>
      </c>
      <c r="D32" s="31" t="s">
        <v>26</v>
      </c>
      <c r="E32" s="32" t="s">
        <v>3</v>
      </c>
      <c r="F32" s="32" t="s">
        <v>26</v>
      </c>
      <c r="G32" s="31" t="s">
        <v>3</v>
      </c>
      <c r="H32" s="31" t="s">
        <v>26</v>
      </c>
      <c r="I32" s="32" t="s">
        <v>3</v>
      </c>
      <c r="J32" s="32" t="s">
        <v>26</v>
      </c>
      <c r="K32" s="31" t="s">
        <v>3</v>
      </c>
      <c r="L32" s="31" t="s">
        <v>26</v>
      </c>
      <c r="M32" s="32" t="s">
        <v>3</v>
      </c>
      <c r="N32" s="32" t="s">
        <v>26</v>
      </c>
      <c r="O32" s="21"/>
      <c r="P32" s="21"/>
      <c r="Q32" s="21"/>
      <c r="R32" s="21"/>
      <c r="S32" s="21"/>
      <c r="T32" s="21"/>
      <c r="U32" s="21"/>
      <c r="V32" s="21"/>
      <c r="W32" s="21"/>
    </row>
    <row r="33">
      <c r="B33" s="33">
        <v>10.0</v>
      </c>
      <c r="C33" s="34">
        <v>4.09260190278292</v>
      </c>
      <c r="D33" s="34">
        <v>7.90941306745908</v>
      </c>
      <c r="E33" s="35">
        <v>37.9007274970412</v>
      </c>
      <c r="F33" s="35">
        <v>22.2145572292575</v>
      </c>
      <c r="G33" s="34">
        <v>4.96409290134907</v>
      </c>
      <c r="H33" s="34">
        <v>7.70331397590415</v>
      </c>
      <c r="I33" s="35">
        <v>85.4055786967278</v>
      </c>
      <c r="J33" s="35">
        <v>17.9889663229488</v>
      </c>
      <c r="K33" s="34">
        <v>6.24642149955034</v>
      </c>
      <c r="L33" s="34">
        <v>8.70229635722356</v>
      </c>
      <c r="M33" s="35">
        <v>182.182326699793</v>
      </c>
      <c r="N33" s="35">
        <v>19.685617484567</v>
      </c>
      <c r="O33" s="21"/>
      <c r="P33" s="21"/>
      <c r="Q33" s="21"/>
      <c r="R33" s="21"/>
      <c r="S33" s="21"/>
      <c r="T33" s="21"/>
      <c r="U33" s="21"/>
      <c r="V33" s="21"/>
      <c r="W33" s="21"/>
    </row>
    <row r="34">
      <c r="B34" s="33">
        <v>100.0</v>
      </c>
      <c r="C34" s="34">
        <v>0.967665119320154</v>
      </c>
      <c r="D34" s="34">
        <v>0.205667169460543</v>
      </c>
      <c r="E34" s="35">
        <v>24.27180474177</v>
      </c>
      <c r="F34" s="35">
        <v>0.410577124872528</v>
      </c>
      <c r="G34" s="34">
        <v>1.68269926130772</v>
      </c>
      <c r="H34" s="34">
        <v>0.192259332096326</v>
      </c>
      <c r="I34" s="35">
        <v>75.0127127607167</v>
      </c>
      <c r="J34" s="35">
        <v>1.35722464821851</v>
      </c>
      <c r="K34" s="34">
        <v>2.73875035092235</v>
      </c>
      <c r="L34" s="34">
        <v>0.160711246772556</v>
      </c>
      <c r="M34" s="35">
        <v>170.963768070489</v>
      </c>
      <c r="N34" s="35">
        <v>3.06294784531956</v>
      </c>
      <c r="O34" s="21"/>
      <c r="P34" s="21"/>
      <c r="Q34" s="21"/>
      <c r="R34" s="21"/>
      <c r="S34" s="21"/>
      <c r="T34" s="21"/>
      <c r="U34" s="21"/>
      <c r="V34" s="21"/>
      <c r="W34" s="21"/>
    </row>
    <row r="35">
      <c r="B35" s="33">
        <v>1000.0</v>
      </c>
      <c r="C35" s="34">
        <v>0.878947165057063</v>
      </c>
      <c r="D35" s="34">
        <v>0.155954804676138</v>
      </c>
      <c r="E35" s="35">
        <v>24.1048774226606</v>
      </c>
      <c r="F35" s="35">
        <v>0.599938481064307</v>
      </c>
      <c r="G35" s="34">
        <v>1.61630478696525</v>
      </c>
      <c r="H35" s="34">
        <v>0.1704780587071</v>
      </c>
      <c r="I35" s="35">
        <v>74.5780586500317</v>
      </c>
      <c r="J35" s="35">
        <v>0.790597595291043</v>
      </c>
      <c r="K35" s="34">
        <v>2.65536963586509</v>
      </c>
      <c r="L35" s="34">
        <v>0.141127429423624</v>
      </c>
      <c r="M35" s="35">
        <v>169.326048793882</v>
      </c>
      <c r="N35" s="35">
        <v>1.01411389280165</v>
      </c>
      <c r="O35" s="21"/>
      <c r="P35" s="21"/>
      <c r="Q35" s="21"/>
      <c r="R35" s="21"/>
      <c r="S35" s="21"/>
      <c r="T35" s="21"/>
      <c r="U35" s="21"/>
      <c r="V35" s="21"/>
      <c r="W35" s="21"/>
    </row>
    <row r="36">
      <c r="B36" s="33">
        <v>10000.0</v>
      </c>
      <c r="C36" s="34">
        <v>0.854080276376009</v>
      </c>
      <c r="D36" s="34">
        <v>0.153240287762148</v>
      </c>
      <c r="E36" s="35">
        <v>24.0521135837972</v>
      </c>
      <c r="F36" s="35">
        <v>0.28288404985331</v>
      </c>
      <c r="G36" s="34">
        <v>1.59289835107178</v>
      </c>
      <c r="H36" s="34">
        <v>0.138758481755106</v>
      </c>
      <c r="I36" s="35">
        <v>74.6358374741867</v>
      </c>
      <c r="J36" s="35">
        <v>0.644534597940828</v>
      </c>
      <c r="K36" s="34">
        <v>2.64136543332487</v>
      </c>
      <c r="L36" s="34">
        <v>0.150751686822242</v>
      </c>
      <c r="M36" s="35">
        <v>169.255058467035</v>
      </c>
      <c r="N36" s="35">
        <v>1.19660936636283</v>
      </c>
      <c r="O36" s="21"/>
      <c r="P36" s="21"/>
      <c r="Q36" s="21"/>
      <c r="R36" s="21"/>
      <c r="S36" s="21"/>
      <c r="T36" s="21"/>
      <c r="U36" s="21"/>
      <c r="V36" s="21"/>
      <c r="W36" s="21"/>
    </row>
    <row r="37">
      <c r="A37" s="4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>
      <c r="A38" s="22" t="s">
        <v>30</v>
      </c>
      <c r="B38" s="27" t="s">
        <v>12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5"/>
      <c r="O38" s="21"/>
      <c r="P38" s="21"/>
      <c r="Q38" s="21"/>
      <c r="R38" s="21"/>
      <c r="S38" s="21"/>
      <c r="T38" s="21"/>
      <c r="U38" s="21"/>
      <c r="V38" s="21"/>
      <c r="W38" s="21"/>
    </row>
    <row r="39">
      <c r="B39" s="26"/>
      <c r="C39" s="23">
        <v>2048.0</v>
      </c>
      <c r="D39" s="24"/>
      <c r="E39" s="24"/>
      <c r="F39" s="25"/>
      <c r="G39" s="27">
        <v>3072.0</v>
      </c>
      <c r="H39" s="24"/>
      <c r="I39" s="24"/>
      <c r="J39" s="25"/>
      <c r="K39" s="23">
        <v>4096.0</v>
      </c>
      <c r="L39" s="24"/>
      <c r="M39" s="24"/>
      <c r="N39" s="25"/>
      <c r="O39" s="21"/>
      <c r="P39" s="21"/>
      <c r="Q39" s="21"/>
      <c r="R39" s="21"/>
      <c r="S39" s="21"/>
      <c r="T39" s="21"/>
      <c r="U39" s="21"/>
      <c r="V39" s="21"/>
      <c r="W39" s="21"/>
    </row>
    <row r="40">
      <c r="B40" s="28" t="s">
        <v>23</v>
      </c>
      <c r="C40" s="29" t="s">
        <v>24</v>
      </c>
      <c r="D40" s="25"/>
      <c r="E40" s="30" t="s">
        <v>25</v>
      </c>
      <c r="F40" s="25"/>
      <c r="G40" s="29" t="s">
        <v>24</v>
      </c>
      <c r="H40" s="25"/>
      <c r="I40" s="30" t="s">
        <v>25</v>
      </c>
      <c r="J40" s="25"/>
      <c r="K40" s="29" t="s">
        <v>24</v>
      </c>
      <c r="L40" s="25"/>
      <c r="M40" s="30" t="s">
        <v>25</v>
      </c>
      <c r="N40" s="25"/>
      <c r="O40" s="21"/>
      <c r="P40" s="21"/>
      <c r="Q40" s="21"/>
      <c r="R40" s="21"/>
      <c r="S40" s="21"/>
      <c r="T40" s="21"/>
      <c r="U40" s="21"/>
      <c r="V40" s="21"/>
      <c r="W40" s="21"/>
    </row>
    <row r="41">
      <c r="B41" s="26"/>
      <c r="C41" s="31" t="s">
        <v>3</v>
      </c>
      <c r="D41" s="31" t="s">
        <v>26</v>
      </c>
      <c r="E41" s="32" t="s">
        <v>3</v>
      </c>
      <c r="F41" s="32" t="s">
        <v>26</v>
      </c>
      <c r="G41" s="31" t="s">
        <v>3</v>
      </c>
      <c r="H41" s="31" t="s">
        <v>26</v>
      </c>
      <c r="I41" s="32" t="s">
        <v>3</v>
      </c>
      <c r="J41" s="32" t="s">
        <v>26</v>
      </c>
      <c r="K41" s="31" t="s">
        <v>3</v>
      </c>
      <c r="L41" s="31" t="s">
        <v>26</v>
      </c>
      <c r="M41" s="32" t="s">
        <v>3</v>
      </c>
      <c r="N41" s="32" t="s">
        <v>26</v>
      </c>
      <c r="O41" s="21"/>
      <c r="P41" s="21"/>
      <c r="Q41" s="21"/>
      <c r="R41" s="21"/>
      <c r="S41" s="21"/>
      <c r="T41" s="21"/>
      <c r="U41" s="21"/>
      <c r="V41" s="21"/>
      <c r="W41" s="21"/>
    </row>
    <row r="42">
      <c r="B42" s="33">
        <v>10.0</v>
      </c>
      <c r="C42" s="34">
        <v>3.67363060116768</v>
      </c>
      <c r="D42" s="34">
        <v>6.61915098758222</v>
      </c>
      <c r="E42" s="35">
        <v>36.0395171999931</v>
      </c>
      <c r="F42" s="35">
        <v>19.6714576275801</v>
      </c>
      <c r="G42" s="34">
        <v>4.80776610076427</v>
      </c>
      <c r="H42" s="34">
        <v>7.50400717040659</v>
      </c>
      <c r="I42" s="35">
        <v>85.3107412010431</v>
      </c>
      <c r="J42" s="35">
        <v>18.7815177545739</v>
      </c>
      <c r="K42" s="34">
        <v>6.00880420207977</v>
      </c>
      <c r="L42" s="34">
        <v>7.36987669790226</v>
      </c>
      <c r="M42" s="35">
        <v>184.303207400441</v>
      </c>
      <c r="N42" s="35">
        <v>18.7892707159455</v>
      </c>
      <c r="O42" s="21"/>
      <c r="P42" s="21"/>
      <c r="Q42" s="21"/>
      <c r="R42" s="21"/>
      <c r="S42" s="21"/>
      <c r="T42" s="21"/>
      <c r="U42" s="21"/>
      <c r="V42" s="21"/>
      <c r="W42" s="21"/>
    </row>
    <row r="43">
      <c r="B43" s="33">
        <v>100.0</v>
      </c>
      <c r="C43" s="34">
        <v>0.964723990410566</v>
      </c>
      <c r="D43" s="34">
        <v>0.226789182942294</v>
      </c>
      <c r="E43" s="35">
        <v>24.2312602603436</v>
      </c>
      <c r="F43" s="35">
        <v>0.308649450821133</v>
      </c>
      <c r="G43" s="34">
        <v>1.6943940398097</v>
      </c>
      <c r="H43" s="34">
        <v>0.195459991355834</v>
      </c>
      <c r="I43" s="35">
        <v>74.5074339696765</v>
      </c>
      <c r="J43" s="35">
        <v>0.590795034542162</v>
      </c>
      <c r="K43" s="34">
        <v>2.75598760023713</v>
      </c>
      <c r="L43" s="34">
        <v>0.201643595373231</v>
      </c>
      <c r="M43" s="35">
        <v>171.240605939925</v>
      </c>
      <c r="N43" s="35">
        <v>2.85521939181793</v>
      </c>
      <c r="O43" s="21"/>
      <c r="P43" s="21"/>
      <c r="Q43" s="21"/>
      <c r="R43" s="21"/>
      <c r="S43" s="21"/>
      <c r="T43" s="21"/>
      <c r="U43" s="21"/>
      <c r="V43" s="21"/>
      <c r="W43" s="21"/>
    </row>
    <row r="44">
      <c r="B44" s="33">
        <v>1000.0</v>
      </c>
      <c r="C44" s="34">
        <v>0.873474763736129</v>
      </c>
      <c r="D44" s="34">
        <v>0.137878070855298</v>
      </c>
      <c r="E44" s="35">
        <v>24.1154972722381</v>
      </c>
      <c r="F44" s="35">
        <v>0.641770114990903</v>
      </c>
      <c r="G44" s="34">
        <v>1.61846942731738</v>
      </c>
      <c r="H44" s="34">
        <v>0.15044287622792</v>
      </c>
      <c r="I44" s="35">
        <v>74.5014617971182</v>
      </c>
      <c r="J44" s="35">
        <v>0.689489590142388</v>
      </c>
      <c r="K44" s="34">
        <v>2.67849055220187</v>
      </c>
      <c r="L44" s="34">
        <v>0.159900803565585</v>
      </c>
      <c r="M44" s="35">
        <v>170.679482568875</v>
      </c>
      <c r="N44" s="35">
        <v>0.882937028606753</v>
      </c>
      <c r="O44" s="21"/>
      <c r="P44" s="21"/>
      <c r="Q44" s="21"/>
      <c r="R44" s="21"/>
      <c r="S44" s="21"/>
      <c r="T44" s="21"/>
      <c r="U44" s="21"/>
      <c r="V44" s="21"/>
      <c r="W44" s="21"/>
    </row>
    <row r="45">
      <c r="B45" s="33">
        <v>10000.0</v>
      </c>
      <c r="C45" s="34">
        <v>0.853961791819334</v>
      </c>
      <c r="D45" s="34">
        <v>0.134759810776594</v>
      </c>
      <c r="E45" s="35">
        <v>24.1976485914871</v>
      </c>
      <c r="F45" s="35">
        <v>0.301107483712988</v>
      </c>
      <c r="G45" s="34">
        <v>1.59286825815439</v>
      </c>
      <c r="H45" s="34">
        <v>0.133987418122902</v>
      </c>
      <c r="I45" s="35">
        <v>74.7067630601972</v>
      </c>
      <c r="J45" s="35">
        <v>0.816226015372252</v>
      </c>
      <c r="K45" s="34">
        <v>2.64497378434241</v>
      </c>
      <c r="L45" s="34">
        <v>0.143540712954218</v>
      </c>
      <c r="M45" s="35">
        <v>170.013473083128</v>
      </c>
      <c r="N45" s="35">
        <v>1.02185359522682</v>
      </c>
      <c r="O45" s="21"/>
      <c r="P45" s="21"/>
      <c r="Q45" s="21"/>
      <c r="R45" s="21"/>
      <c r="S45" s="21"/>
      <c r="T45" s="21"/>
      <c r="U45" s="21"/>
      <c r="V45" s="21"/>
      <c r="W45" s="21"/>
    </row>
    <row r="46">
      <c r="A46" s="46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>
      <c r="A47" s="22" t="s">
        <v>31</v>
      </c>
      <c r="B47" s="27" t="s">
        <v>12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1"/>
      <c r="P47" s="21"/>
      <c r="Q47" s="21"/>
      <c r="R47" s="21"/>
      <c r="S47" s="21"/>
      <c r="T47" s="21"/>
      <c r="U47" s="21"/>
      <c r="V47" s="21"/>
      <c r="W47" s="21"/>
    </row>
    <row r="48">
      <c r="B48" s="26"/>
      <c r="C48" s="23">
        <v>2048.0</v>
      </c>
      <c r="D48" s="24"/>
      <c r="E48" s="24"/>
      <c r="F48" s="25"/>
      <c r="G48" s="27">
        <v>3072.0</v>
      </c>
      <c r="H48" s="24"/>
      <c r="I48" s="24"/>
      <c r="J48" s="25"/>
      <c r="K48" s="23">
        <v>4096.0</v>
      </c>
      <c r="L48" s="24"/>
      <c r="M48" s="24"/>
      <c r="N48" s="25"/>
      <c r="O48" s="21"/>
      <c r="P48" s="21"/>
      <c r="Q48" s="21"/>
      <c r="R48" s="21"/>
      <c r="S48" s="21"/>
      <c r="T48" s="21"/>
      <c r="U48" s="21"/>
      <c r="V48" s="21"/>
      <c r="W48" s="21"/>
    </row>
    <row r="49">
      <c r="B49" s="28" t="s">
        <v>23</v>
      </c>
      <c r="C49" s="29" t="s">
        <v>24</v>
      </c>
      <c r="D49" s="25"/>
      <c r="E49" s="30" t="s">
        <v>25</v>
      </c>
      <c r="F49" s="25"/>
      <c r="G49" s="29" t="s">
        <v>24</v>
      </c>
      <c r="H49" s="25"/>
      <c r="I49" s="30" t="s">
        <v>25</v>
      </c>
      <c r="J49" s="25"/>
      <c r="K49" s="29" t="s">
        <v>24</v>
      </c>
      <c r="L49" s="25"/>
      <c r="M49" s="30" t="s">
        <v>25</v>
      </c>
      <c r="N49" s="25"/>
      <c r="O49" s="21"/>
      <c r="P49" s="21"/>
      <c r="Q49" s="21"/>
      <c r="R49" s="21"/>
      <c r="S49" s="21"/>
      <c r="T49" s="21"/>
      <c r="U49" s="21"/>
      <c r="V49" s="21"/>
      <c r="W49" s="21"/>
    </row>
    <row r="50">
      <c r="B50" s="26"/>
      <c r="C50" s="31" t="s">
        <v>3</v>
      </c>
      <c r="D50" s="31" t="s">
        <v>26</v>
      </c>
      <c r="E50" s="32" t="s">
        <v>3</v>
      </c>
      <c r="F50" s="32" t="s">
        <v>26</v>
      </c>
      <c r="G50" s="31" t="s">
        <v>3</v>
      </c>
      <c r="H50" s="31" t="s">
        <v>26</v>
      </c>
      <c r="I50" s="32" t="s">
        <v>3</v>
      </c>
      <c r="J50" s="32" t="s">
        <v>26</v>
      </c>
      <c r="K50" s="31" t="s">
        <v>3</v>
      </c>
      <c r="L50" s="31" t="s">
        <v>26</v>
      </c>
      <c r="M50" s="32" t="s">
        <v>3</v>
      </c>
      <c r="N50" s="32" t="s">
        <v>26</v>
      </c>
      <c r="O50" s="21"/>
      <c r="P50" s="21"/>
      <c r="Q50" s="21"/>
      <c r="R50" s="21"/>
      <c r="S50" s="21"/>
      <c r="T50" s="21"/>
      <c r="U50" s="21"/>
      <c r="V50" s="21"/>
      <c r="W50" s="21"/>
    </row>
    <row r="51">
      <c r="B51" s="33">
        <v>10.0</v>
      </c>
      <c r="C51" s="36">
        <f t="shared" ref="C51:N51" si="1">AVERAGE(C6,C15,C24,C33,C42)</f>
        <v>3.8864909</v>
      </c>
      <c r="D51" s="36">
        <f t="shared" si="1"/>
        <v>7.213947503</v>
      </c>
      <c r="E51" s="37">
        <f t="shared" si="1"/>
        <v>37.74612372</v>
      </c>
      <c r="F51" s="37">
        <f t="shared" si="1"/>
        <v>21.70876558</v>
      </c>
      <c r="G51" s="36">
        <f t="shared" si="1"/>
        <v>4.937355402</v>
      </c>
      <c r="H51" s="36">
        <f t="shared" si="1"/>
        <v>7.916601535</v>
      </c>
      <c r="I51" s="37">
        <f t="shared" si="1"/>
        <v>85.50039584</v>
      </c>
      <c r="J51" s="37">
        <f t="shared" si="1"/>
        <v>18.0171003</v>
      </c>
      <c r="K51" s="36">
        <f t="shared" si="1"/>
        <v>6.19834884</v>
      </c>
      <c r="L51" s="36">
        <f t="shared" si="1"/>
        <v>8.173747531</v>
      </c>
      <c r="M51" s="37">
        <f t="shared" si="1"/>
        <v>183.7840473</v>
      </c>
      <c r="N51" s="37">
        <f t="shared" si="1"/>
        <v>22.38237751</v>
      </c>
      <c r="O51" s="21"/>
      <c r="P51" s="21"/>
      <c r="Q51" s="21"/>
      <c r="R51" s="21"/>
      <c r="S51" s="21"/>
      <c r="T51" s="21"/>
      <c r="U51" s="21"/>
      <c r="V51" s="21"/>
      <c r="W51" s="21"/>
    </row>
    <row r="52">
      <c r="B52" s="33">
        <v>100.0</v>
      </c>
      <c r="C52" s="36">
        <f t="shared" ref="C52:N52" si="2">AVERAGE(C7,C16,C25,C34,C43)</f>
        <v>0.9501484258</v>
      </c>
      <c r="D52" s="36">
        <f t="shared" si="2"/>
        <v>0.1703911899</v>
      </c>
      <c r="E52" s="37">
        <f t="shared" si="2"/>
        <v>24.5955745</v>
      </c>
      <c r="F52" s="37">
        <f t="shared" si="2"/>
        <v>0.432995259</v>
      </c>
      <c r="G52" s="36">
        <f t="shared" si="2"/>
        <v>1.689530018</v>
      </c>
      <c r="H52" s="36">
        <f t="shared" si="2"/>
        <v>0.1734450885</v>
      </c>
      <c r="I52" s="37">
        <f t="shared" si="2"/>
        <v>75.06479178</v>
      </c>
      <c r="J52" s="37">
        <f t="shared" si="2"/>
        <v>1.107337581</v>
      </c>
      <c r="K52" s="36">
        <f t="shared" si="2"/>
        <v>2.747853086</v>
      </c>
      <c r="L52" s="36">
        <f t="shared" si="2"/>
        <v>0.1904464363</v>
      </c>
      <c r="M52" s="37">
        <f t="shared" si="2"/>
        <v>171.4662544</v>
      </c>
      <c r="N52" s="37">
        <f t="shared" si="2"/>
        <v>3.310049483</v>
      </c>
      <c r="O52" s="21"/>
      <c r="P52" s="21"/>
      <c r="Q52" s="21"/>
      <c r="R52" s="21"/>
      <c r="S52" s="21"/>
      <c r="T52" s="21"/>
      <c r="U52" s="21"/>
      <c r="V52" s="21"/>
      <c r="W52" s="21"/>
    </row>
    <row r="53">
      <c r="B53" s="33">
        <v>1000.0</v>
      </c>
      <c r="C53" s="36">
        <f t="shared" ref="C53:N53" si="3">AVERAGE(C8,C17,C26,C35,C44)</f>
        <v>0.8790836494</v>
      </c>
      <c r="D53" s="36">
        <f t="shared" si="3"/>
        <v>0.1448415705</v>
      </c>
      <c r="E53" s="37">
        <f t="shared" si="3"/>
        <v>24.47498071</v>
      </c>
      <c r="F53" s="37">
        <f t="shared" si="3"/>
        <v>0.6054686019</v>
      </c>
      <c r="G53" s="36">
        <f t="shared" si="3"/>
        <v>1.617296019</v>
      </c>
      <c r="H53" s="36">
        <f t="shared" si="3"/>
        <v>0.1483374672</v>
      </c>
      <c r="I53" s="37">
        <f t="shared" si="3"/>
        <v>74.6860079</v>
      </c>
      <c r="J53" s="37">
        <f t="shared" si="3"/>
        <v>0.6439093044</v>
      </c>
      <c r="K53" s="36">
        <f t="shared" si="3"/>
        <v>2.68274534</v>
      </c>
      <c r="L53" s="36">
        <f t="shared" si="3"/>
        <v>0.1478710298</v>
      </c>
      <c r="M53" s="37">
        <f t="shared" si="3"/>
        <v>170.5640209</v>
      </c>
      <c r="N53" s="37">
        <f t="shared" si="3"/>
        <v>1.081343197</v>
      </c>
      <c r="O53" s="21"/>
      <c r="P53" s="21"/>
      <c r="Q53" s="21"/>
      <c r="R53" s="21"/>
      <c r="S53" s="21"/>
      <c r="T53" s="21"/>
      <c r="U53" s="21"/>
      <c r="V53" s="21"/>
      <c r="W53" s="21"/>
    </row>
    <row r="54">
      <c r="B54" s="33">
        <v>10000.0</v>
      </c>
      <c r="C54" s="36">
        <f t="shared" ref="C54:N54" si="4">AVERAGE(C9,C18,C27,C36,C45)</f>
        <v>0.8602172796</v>
      </c>
      <c r="D54" s="36">
        <f t="shared" si="4"/>
        <v>0.1422377257</v>
      </c>
      <c r="E54" s="37">
        <f t="shared" si="4"/>
        <v>24.50071934</v>
      </c>
      <c r="F54" s="37">
        <f t="shared" si="4"/>
        <v>0.3999669863</v>
      </c>
      <c r="G54" s="36">
        <f t="shared" si="4"/>
        <v>1.593788941</v>
      </c>
      <c r="H54" s="36">
        <f t="shared" si="4"/>
        <v>0.1436043981</v>
      </c>
      <c r="I54" s="37">
        <f t="shared" si="4"/>
        <v>74.61685059</v>
      </c>
      <c r="J54" s="37">
        <f t="shared" si="4"/>
        <v>0.6188008293</v>
      </c>
      <c r="K54" s="36">
        <f t="shared" si="4"/>
        <v>2.650774942</v>
      </c>
      <c r="L54" s="36">
        <f t="shared" si="4"/>
        <v>0.1470047523</v>
      </c>
      <c r="M54" s="37">
        <f t="shared" si="4"/>
        <v>170.0889279</v>
      </c>
      <c r="N54" s="37">
        <f t="shared" si="4"/>
        <v>1.135379386</v>
      </c>
      <c r="O54" s="21"/>
      <c r="P54" s="21"/>
      <c r="Q54" s="21"/>
      <c r="R54" s="21"/>
      <c r="S54" s="21"/>
      <c r="T54" s="21"/>
      <c r="U54" s="21"/>
      <c r="V54" s="21"/>
      <c r="W54" s="21"/>
    </row>
    <row r="55">
      <c r="A55" s="46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>
      <c r="A56" s="46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>
      <c r="A57" s="46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>
      <c r="A58" s="46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>
      <c r="A59" s="46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>
      <c r="A60" s="22" t="s">
        <v>21</v>
      </c>
      <c r="B60" s="27" t="s">
        <v>11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1"/>
      <c r="P60" s="21"/>
      <c r="Q60" s="21"/>
      <c r="R60" s="21"/>
      <c r="S60" s="21"/>
      <c r="T60" s="21"/>
      <c r="U60" s="21"/>
      <c r="V60" s="21"/>
      <c r="W60" s="21"/>
    </row>
    <row r="61">
      <c r="B61" s="26"/>
      <c r="C61" s="23">
        <v>2048.0</v>
      </c>
      <c r="D61" s="24"/>
      <c r="E61" s="24"/>
      <c r="F61" s="25"/>
      <c r="G61" s="27">
        <v>3072.0</v>
      </c>
      <c r="H61" s="24"/>
      <c r="I61" s="24"/>
      <c r="J61" s="25"/>
      <c r="K61" s="23">
        <v>4096.0</v>
      </c>
      <c r="L61" s="24"/>
      <c r="M61" s="24"/>
      <c r="N61" s="25"/>
      <c r="O61" s="21"/>
      <c r="P61" s="21"/>
      <c r="Q61" s="21"/>
      <c r="R61" s="21"/>
      <c r="S61" s="21"/>
      <c r="T61" s="21"/>
      <c r="U61" s="21"/>
      <c r="V61" s="21"/>
      <c r="W61" s="21"/>
    </row>
    <row r="62">
      <c r="B62" s="28" t="s">
        <v>23</v>
      </c>
      <c r="C62" s="29" t="s">
        <v>24</v>
      </c>
      <c r="D62" s="25"/>
      <c r="E62" s="30" t="s">
        <v>25</v>
      </c>
      <c r="F62" s="25"/>
      <c r="G62" s="29" t="s">
        <v>24</v>
      </c>
      <c r="H62" s="25"/>
      <c r="I62" s="30" t="s">
        <v>25</v>
      </c>
      <c r="J62" s="25"/>
      <c r="K62" s="29" t="s">
        <v>24</v>
      </c>
      <c r="L62" s="25"/>
      <c r="M62" s="30" t="s">
        <v>25</v>
      </c>
      <c r="N62" s="25"/>
      <c r="O62" s="21"/>
      <c r="P62" s="21"/>
      <c r="Q62" s="21"/>
      <c r="R62" s="21"/>
      <c r="S62" s="21"/>
      <c r="T62" s="21"/>
      <c r="U62" s="21"/>
      <c r="V62" s="21"/>
      <c r="W62" s="21"/>
    </row>
    <row r="63">
      <c r="B63" s="26"/>
      <c r="C63" s="31" t="s">
        <v>3</v>
      </c>
      <c r="D63" s="31" t="s">
        <v>26</v>
      </c>
      <c r="E63" s="32" t="s">
        <v>3</v>
      </c>
      <c r="F63" s="32" t="s">
        <v>26</v>
      </c>
      <c r="G63" s="31" t="s">
        <v>3</v>
      </c>
      <c r="H63" s="31" t="s">
        <v>26</v>
      </c>
      <c r="I63" s="32" t="s">
        <v>3</v>
      </c>
      <c r="J63" s="32" t="s">
        <v>26</v>
      </c>
      <c r="K63" s="31" t="s">
        <v>3</v>
      </c>
      <c r="L63" s="31" t="s">
        <v>26</v>
      </c>
      <c r="M63" s="32" t="s">
        <v>3</v>
      </c>
      <c r="N63" s="32" t="s">
        <v>26</v>
      </c>
      <c r="O63" s="21"/>
      <c r="P63" s="21"/>
      <c r="Q63" s="21"/>
      <c r="R63" s="21"/>
      <c r="S63" s="21"/>
      <c r="T63" s="21"/>
      <c r="U63" s="21"/>
      <c r="V63" s="21"/>
      <c r="W63" s="21"/>
    </row>
    <row r="64">
      <c r="B64" s="33">
        <v>10.0</v>
      </c>
      <c r="C64" s="34">
        <v>0.644104197621346</v>
      </c>
      <c r="D64" s="34">
        <v>0.700001548188554</v>
      </c>
      <c r="E64" s="35">
        <v>3.28108340203762</v>
      </c>
      <c r="F64" s="35">
        <v>1.54817773548894</v>
      </c>
      <c r="G64" s="34">
        <v>0.565080501139164</v>
      </c>
      <c r="H64" s="34">
        <v>0.609726819794624</v>
      </c>
      <c r="I64" s="35">
        <v>5.26658200025559</v>
      </c>
      <c r="J64" s="35">
        <v>2.17651712949223</v>
      </c>
      <c r="K64" s="34">
        <v>0.427517700195312</v>
      </c>
      <c r="L64" s="34">
        <v>0.281144953181426</v>
      </c>
      <c r="M64" s="35">
        <v>7.4959122017026</v>
      </c>
      <c r="N64" s="35">
        <v>0.176192161380312</v>
      </c>
      <c r="O64" s="21"/>
      <c r="P64" s="21"/>
      <c r="Q64" s="21"/>
      <c r="R64" s="21"/>
      <c r="S64" s="21"/>
      <c r="T64" s="21"/>
      <c r="U64" s="21"/>
      <c r="V64" s="21"/>
      <c r="W64" s="21"/>
    </row>
    <row r="65">
      <c r="B65" s="33">
        <v>100.0</v>
      </c>
      <c r="C65" s="34">
        <v>0.218706680685282</v>
      </c>
      <c r="D65" s="34">
        <v>0.014020307631613</v>
      </c>
      <c r="E65" s="35">
        <v>1.77128237053752</v>
      </c>
      <c r="F65" s="35">
        <v>0.041775561263505</v>
      </c>
      <c r="G65" s="34">
        <v>0.253825470656157</v>
      </c>
      <c r="H65" s="34">
        <v>0.021678458557062</v>
      </c>
      <c r="I65" s="35">
        <v>3.79899784952402</v>
      </c>
      <c r="J65" s="35">
        <v>0.047629166826731</v>
      </c>
      <c r="K65" s="34">
        <v>0.298864409923553</v>
      </c>
      <c r="L65" s="34">
        <v>0.019720430540418</v>
      </c>
      <c r="M65" s="35">
        <v>7.4014561997354</v>
      </c>
      <c r="N65" s="35">
        <v>0.078614793264947</v>
      </c>
      <c r="O65" s="21"/>
      <c r="P65" s="21"/>
      <c r="Q65" s="21"/>
      <c r="R65" s="21"/>
      <c r="S65" s="21"/>
      <c r="T65" s="21"/>
      <c r="U65" s="21"/>
      <c r="V65" s="21"/>
      <c r="W65" s="21"/>
    </row>
    <row r="66">
      <c r="B66" s="33">
        <v>1000.0</v>
      </c>
      <c r="C66" s="34">
        <v>0.214618004083633</v>
      </c>
      <c r="D66" s="34">
        <v>0.036337843732803</v>
      </c>
      <c r="E66" s="35">
        <v>1.76984273013473</v>
      </c>
      <c r="F66" s="35">
        <v>0.02867663717521</v>
      </c>
      <c r="G66" s="34">
        <v>0.24894691580534</v>
      </c>
      <c r="H66" s="34">
        <v>0.050963263750851</v>
      </c>
      <c r="I66" s="35">
        <v>3.79357763202488</v>
      </c>
      <c r="J66" s="35">
        <v>0.044109644953586</v>
      </c>
      <c r="K66" s="34">
        <v>0.297494267061353</v>
      </c>
      <c r="L66" s="34">
        <v>0.041130335455896</v>
      </c>
      <c r="M66" s="35">
        <v>7.40319373309612</v>
      </c>
      <c r="N66" s="35">
        <v>0.060937968191754</v>
      </c>
      <c r="O66" s="21"/>
      <c r="P66" s="21"/>
      <c r="Q66" s="21"/>
      <c r="R66" s="21"/>
      <c r="S66" s="21"/>
      <c r="T66" s="21"/>
      <c r="U66" s="21"/>
      <c r="V66" s="21"/>
      <c r="W66" s="21"/>
    </row>
    <row r="67">
      <c r="B67" s="33">
        <v>10000.0</v>
      </c>
      <c r="C67" s="34">
        <v>0.209970418529212</v>
      </c>
      <c r="D67" s="34">
        <v>0.01753672365536</v>
      </c>
      <c r="E67" s="35">
        <v>1.76968059505522</v>
      </c>
      <c r="F67" s="35">
        <v>0.034327601848408</v>
      </c>
      <c r="G67" s="34">
        <v>0.242976002405584</v>
      </c>
      <c r="H67" s="34">
        <v>0.019270797700044</v>
      </c>
      <c r="I67" s="35">
        <v>3.79026874289811</v>
      </c>
      <c r="J67" s="35">
        <v>0.039376968705862</v>
      </c>
      <c r="K67" s="34">
        <v>0.29075099645108</v>
      </c>
      <c r="L67" s="34">
        <v>0.017251278043018</v>
      </c>
      <c r="M67" s="35">
        <v>7.40296200113148</v>
      </c>
      <c r="N67" s="35">
        <v>0.061866787147959</v>
      </c>
      <c r="O67" s="21"/>
      <c r="P67" s="21"/>
      <c r="Q67" s="21"/>
      <c r="R67" s="21"/>
      <c r="S67" s="21"/>
      <c r="T67" s="21"/>
      <c r="U67" s="21"/>
      <c r="V67" s="21"/>
      <c r="W67" s="21"/>
    </row>
    <row r="68">
      <c r="A68" s="46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>
      <c r="A69" s="22" t="s">
        <v>27</v>
      </c>
      <c r="B69" s="27" t="s">
        <v>11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1"/>
      <c r="P69" s="21"/>
      <c r="Q69" s="21"/>
      <c r="R69" s="21"/>
      <c r="S69" s="21"/>
      <c r="T69" s="21"/>
      <c r="U69" s="21"/>
      <c r="V69" s="21"/>
      <c r="W69" s="21"/>
    </row>
    <row r="70">
      <c r="B70" s="26"/>
      <c r="C70" s="23">
        <v>2048.0</v>
      </c>
      <c r="D70" s="24"/>
      <c r="E70" s="24"/>
      <c r="F70" s="25"/>
      <c r="G70" s="27">
        <v>3072.0</v>
      </c>
      <c r="H70" s="24"/>
      <c r="I70" s="24"/>
      <c r="J70" s="25"/>
      <c r="K70" s="23">
        <v>4096.0</v>
      </c>
      <c r="L70" s="24"/>
      <c r="M70" s="24"/>
      <c r="N70" s="25"/>
      <c r="O70" s="21"/>
      <c r="P70" s="21"/>
      <c r="Q70" s="21"/>
      <c r="R70" s="21"/>
      <c r="S70" s="21"/>
      <c r="T70" s="21"/>
      <c r="U70" s="21"/>
      <c r="V70" s="21"/>
      <c r="W70" s="21"/>
    </row>
    <row r="71">
      <c r="B71" s="28" t="s">
        <v>23</v>
      </c>
      <c r="C71" s="29" t="s">
        <v>24</v>
      </c>
      <c r="D71" s="25"/>
      <c r="E71" s="30" t="s">
        <v>25</v>
      </c>
      <c r="F71" s="25"/>
      <c r="G71" s="29" t="s">
        <v>24</v>
      </c>
      <c r="H71" s="25"/>
      <c r="I71" s="30" t="s">
        <v>25</v>
      </c>
      <c r="J71" s="25"/>
      <c r="K71" s="29" t="s">
        <v>24</v>
      </c>
      <c r="L71" s="25"/>
      <c r="M71" s="30" t="s">
        <v>25</v>
      </c>
      <c r="N71" s="25"/>
      <c r="O71" s="21"/>
      <c r="P71" s="21"/>
      <c r="Q71" s="21"/>
      <c r="R71" s="21"/>
      <c r="S71" s="21"/>
      <c r="T71" s="21"/>
      <c r="U71" s="21"/>
      <c r="V71" s="21"/>
      <c r="W71" s="21"/>
    </row>
    <row r="72">
      <c r="B72" s="26"/>
      <c r="C72" s="31" t="s">
        <v>3</v>
      </c>
      <c r="D72" s="31" t="s">
        <v>26</v>
      </c>
      <c r="E72" s="32" t="s">
        <v>3</v>
      </c>
      <c r="F72" s="32" t="s">
        <v>26</v>
      </c>
      <c r="G72" s="31" t="s">
        <v>3</v>
      </c>
      <c r="H72" s="31" t="s">
        <v>26</v>
      </c>
      <c r="I72" s="32" t="s">
        <v>3</v>
      </c>
      <c r="J72" s="32" t="s">
        <v>26</v>
      </c>
      <c r="K72" s="31" t="s">
        <v>3</v>
      </c>
      <c r="L72" s="31" t="s">
        <v>26</v>
      </c>
      <c r="M72" s="32" t="s">
        <v>3</v>
      </c>
      <c r="N72" s="32" t="s">
        <v>26</v>
      </c>
      <c r="O72" s="21"/>
      <c r="P72" s="21"/>
      <c r="Q72" s="21"/>
      <c r="R72" s="21"/>
      <c r="S72" s="21"/>
      <c r="T72" s="21"/>
      <c r="U72" s="21"/>
      <c r="V72" s="21"/>
      <c r="W72" s="21"/>
    </row>
    <row r="73">
      <c r="B73" s="38">
        <v>10.0</v>
      </c>
      <c r="C73" s="34">
        <v>0.343116499483585</v>
      </c>
      <c r="D73" s="34">
        <v>0.264149511160119</v>
      </c>
      <c r="E73" s="35">
        <v>1.86903300136328</v>
      </c>
      <c r="F73" s="35">
        <v>0.158319347340904</v>
      </c>
      <c r="G73" s="34">
        <v>0.396762600541115</v>
      </c>
      <c r="H73" s="34">
        <v>0.271239554293217</v>
      </c>
      <c r="I73" s="35">
        <v>3.93812289983034</v>
      </c>
      <c r="J73" s="35">
        <v>0.184797999836625</v>
      </c>
      <c r="K73" s="34">
        <v>0.424645699560642</v>
      </c>
      <c r="L73" s="34">
        <v>0.277994869230134</v>
      </c>
      <c r="M73" s="35">
        <v>7.47023330032826</v>
      </c>
      <c r="N73" s="35">
        <v>0.13030511038191</v>
      </c>
      <c r="O73" s="21"/>
      <c r="P73" s="21"/>
      <c r="Q73" s="21"/>
      <c r="R73" s="21"/>
      <c r="S73" s="21"/>
      <c r="T73" s="21"/>
      <c r="U73" s="21"/>
      <c r="V73" s="21"/>
      <c r="W73" s="21"/>
    </row>
    <row r="74">
      <c r="B74" s="38">
        <v>100.0</v>
      </c>
      <c r="C74" s="34">
        <v>0.217828049361706</v>
      </c>
      <c r="D74" s="34">
        <v>0.014684151836911</v>
      </c>
      <c r="E74" s="35">
        <v>1.76768275931478</v>
      </c>
      <c r="F74" s="35">
        <v>0.033405709739731</v>
      </c>
      <c r="G74" s="34">
        <v>0.252038840055466</v>
      </c>
      <c r="H74" s="34">
        <v>0.020801368559557</v>
      </c>
      <c r="I74" s="35">
        <v>3.82232576996088</v>
      </c>
      <c r="J74" s="35">
        <v>0.046332785214189</v>
      </c>
      <c r="K74" s="34">
        <v>0.302927959859371</v>
      </c>
      <c r="L74" s="34">
        <v>0.02877757586617</v>
      </c>
      <c r="M74" s="35">
        <v>7.381737998873</v>
      </c>
      <c r="N74" s="35">
        <v>0.037494774530422</v>
      </c>
      <c r="O74" s="21"/>
      <c r="P74" s="21"/>
      <c r="Q74" s="21"/>
      <c r="R74" s="21"/>
      <c r="S74" s="21"/>
      <c r="T74" s="21"/>
      <c r="U74" s="21"/>
      <c r="V74" s="21"/>
      <c r="W74" s="21"/>
    </row>
    <row r="75">
      <c r="B75" s="38">
        <v>1000.0</v>
      </c>
      <c r="C75" s="34">
        <v>0.215752088740468</v>
      </c>
      <c r="D75" s="34">
        <v>0.037492881275835</v>
      </c>
      <c r="E75" s="35">
        <v>1.76191696111858</v>
      </c>
      <c r="F75" s="35">
        <v>0.019837642484982</v>
      </c>
      <c r="G75" s="34">
        <v>0.248891464188695</v>
      </c>
      <c r="H75" s="34">
        <v>0.043202226901122</v>
      </c>
      <c r="I75" s="35">
        <v>3.81950332276523</v>
      </c>
      <c r="J75" s="35">
        <v>0.042131398809614</v>
      </c>
      <c r="K75" s="34">
        <v>0.296476645514369</v>
      </c>
      <c r="L75" s="34">
        <v>0.013929438291374</v>
      </c>
      <c r="M75" s="35">
        <v>7.37412293083966</v>
      </c>
      <c r="N75" s="35">
        <v>0.057504812885408</v>
      </c>
      <c r="O75" s="21"/>
      <c r="P75" s="21"/>
      <c r="Q75" s="21"/>
      <c r="R75" s="21"/>
      <c r="S75" s="21"/>
      <c r="T75" s="21"/>
      <c r="U75" s="21"/>
      <c r="V75" s="21"/>
      <c r="W75" s="21"/>
    </row>
    <row r="76">
      <c r="B76" s="38">
        <v>10000.0</v>
      </c>
      <c r="C76" s="34">
        <v>0.210667753763497</v>
      </c>
      <c r="D76" s="34">
        <v>0.013408987417093</v>
      </c>
      <c r="E76" s="35">
        <v>1.75872405406237</v>
      </c>
      <c r="F76" s="35">
        <v>0.024959628090204</v>
      </c>
      <c r="G76" s="34">
        <v>0.24333615347445</v>
      </c>
      <c r="H76" s="34">
        <v>0.016514076530778</v>
      </c>
      <c r="I76" s="35">
        <v>3.8192082436502</v>
      </c>
      <c r="J76" s="35">
        <v>0.049889430963813</v>
      </c>
      <c r="K76" s="34">
        <v>0.291435556057096</v>
      </c>
      <c r="L76" s="34">
        <v>0.020920862025998</v>
      </c>
      <c r="M76" s="35">
        <v>7.36805135197341</v>
      </c>
      <c r="N76" s="35">
        <v>0.037695235961473</v>
      </c>
      <c r="O76" s="21"/>
      <c r="P76" s="21"/>
      <c r="Q76" s="21"/>
      <c r="R76" s="21"/>
      <c r="S76" s="21"/>
      <c r="T76" s="21"/>
      <c r="U76" s="21"/>
      <c r="V76" s="21"/>
      <c r="W76" s="21"/>
    </row>
    <row r="77">
      <c r="A77" s="46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>
      <c r="A78" s="22" t="s">
        <v>28</v>
      </c>
      <c r="B78" s="27" t="s">
        <v>11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/>
      <c r="O78" s="21"/>
      <c r="P78" s="21"/>
      <c r="Q78" s="21"/>
      <c r="R78" s="21"/>
      <c r="S78" s="21"/>
      <c r="T78" s="21"/>
      <c r="U78" s="21"/>
      <c r="V78" s="21"/>
      <c r="W78" s="21"/>
    </row>
    <row r="79">
      <c r="B79" s="26"/>
      <c r="C79" s="23">
        <v>2048.0</v>
      </c>
      <c r="D79" s="24"/>
      <c r="E79" s="24"/>
      <c r="F79" s="25"/>
      <c r="G79" s="27">
        <v>3072.0</v>
      </c>
      <c r="H79" s="24"/>
      <c r="I79" s="24"/>
      <c r="J79" s="25"/>
      <c r="K79" s="23">
        <v>4096.0</v>
      </c>
      <c r="L79" s="24"/>
      <c r="M79" s="24"/>
      <c r="N79" s="25"/>
      <c r="O79" s="21"/>
      <c r="P79" s="21"/>
      <c r="Q79" s="21"/>
      <c r="R79" s="21"/>
      <c r="S79" s="21"/>
      <c r="T79" s="21"/>
      <c r="U79" s="21"/>
      <c r="V79" s="21"/>
      <c r="W79" s="21"/>
    </row>
    <row r="80">
      <c r="B80" s="28" t="s">
        <v>23</v>
      </c>
      <c r="C80" s="29" t="s">
        <v>24</v>
      </c>
      <c r="D80" s="25"/>
      <c r="E80" s="30" t="s">
        <v>25</v>
      </c>
      <c r="F80" s="25"/>
      <c r="G80" s="29" t="s">
        <v>24</v>
      </c>
      <c r="H80" s="25"/>
      <c r="I80" s="30" t="s">
        <v>25</v>
      </c>
      <c r="J80" s="25"/>
      <c r="K80" s="29" t="s">
        <v>24</v>
      </c>
      <c r="L80" s="25"/>
      <c r="M80" s="30" t="s">
        <v>25</v>
      </c>
      <c r="N80" s="25"/>
      <c r="O80" s="21"/>
      <c r="P80" s="21"/>
      <c r="Q80" s="21"/>
      <c r="R80" s="21"/>
      <c r="S80" s="21"/>
      <c r="T80" s="21"/>
      <c r="U80" s="21"/>
      <c r="V80" s="21"/>
      <c r="W80" s="21"/>
    </row>
    <row r="81">
      <c r="B81" s="26"/>
      <c r="C81" s="31" t="s">
        <v>3</v>
      </c>
      <c r="D81" s="31" t="s">
        <v>26</v>
      </c>
      <c r="E81" s="32" t="s">
        <v>3</v>
      </c>
      <c r="F81" s="32" t="s">
        <v>26</v>
      </c>
      <c r="G81" s="31" t="s">
        <v>3</v>
      </c>
      <c r="H81" s="31" t="s">
        <v>26</v>
      </c>
      <c r="I81" s="32" t="s">
        <v>3</v>
      </c>
      <c r="J81" s="32" t="s">
        <v>26</v>
      </c>
      <c r="K81" s="31" t="s">
        <v>3</v>
      </c>
      <c r="L81" s="31" t="s">
        <v>26</v>
      </c>
      <c r="M81" s="32" t="s">
        <v>3</v>
      </c>
      <c r="N81" s="32" t="s">
        <v>26</v>
      </c>
      <c r="O81" s="21"/>
      <c r="P81" s="21"/>
      <c r="Q81" s="21"/>
      <c r="R81" s="21"/>
      <c r="S81" s="21"/>
      <c r="T81" s="21"/>
      <c r="U81" s="21"/>
      <c r="V81" s="21"/>
      <c r="W81" s="21"/>
    </row>
    <row r="82">
      <c r="B82" s="33">
        <v>10.0</v>
      </c>
      <c r="C82" s="34">
        <v>0.361644296348095</v>
      </c>
      <c r="D82" s="34">
        <v>0.265901458995816</v>
      </c>
      <c r="E82" s="35">
        <v>1.92679040282965</v>
      </c>
      <c r="F82" s="35">
        <v>0.199244144353521</v>
      </c>
      <c r="G82" s="34">
        <v>0.396762600541115</v>
      </c>
      <c r="H82" s="34">
        <v>0.271239554293217</v>
      </c>
      <c r="I82" s="35">
        <v>3.93812289983034</v>
      </c>
      <c r="J82" s="35">
        <v>0.184797999836625</v>
      </c>
      <c r="K82" s="34">
        <v>0.437558500468731</v>
      </c>
      <c r="L82" s="34">
        <v>0.278632493758965</v>
      </c>
      <c r="M82" s="35">
        <v>7.5443951010704</v>
      </c>
      <c r="N82" s="35">
        <v>0.190942367527826</v>
      </c>
      <c r="O82" s="21"/>
      <c r="P82" s="21"/>
      <c r="Q82" s="21"/>
      <c r="R82" s="21"/>
      <c r="S82" s="21"/>
      <c r="T82" s="21"/>
      <c r="U82" s="21"/>
      <c r="V82" s="21"/>
      <c r="W82" s="21"/>
    </row>
    <row r="83">
      <c r="B83" s="33">
        <v>100.0</v>
      </c>
      <c r="C83" s="34">
        <v>0.220003940761089</v>
      </c>
      <c r="D83" s="34">
        <v>0.014868370155588</v>
      </c>
      <c r="E83" s="35">
        <v>1.77121938943863</v>
      </c>
      <c r="F83" s="35">
        <v>0.036049537560976</v>
      </c>
      <c r="G83" s="34">
        <v>0.252038840055466</v>
      </c>
      <c r="H83" s="34">
        <v>0.020801368559557</v>
      </c>
      <c r="I83" s="35">
        <v>3.82232576996088</v>
      </c>
      <c r="J83" s="35">
        <v>0.046332785214189</v>
      </c>
      <c r="K83" s="34">
        <v>0.299551219642162</v>
      </c>
      <c r="L83" s="34">
        <v>0.025708408321733</v>
      </c>
      <c r="M83" s="35">
        <v>7.39592722043395</v>
      </c>
      <c r="N83" s="35">
        <v>0.062783848566991</v>
      </c>
      <c r="O83" s="21"/>
      <c r="P83" s="21"/>
      <c r="Q83" s="21"/>
      <c r="R83" s="21"/>
      <c r="S83" s="21"/>
      <c r="T83" s="21"/>
      <c r="U83" s="21"/>
      <c r="V83" s="21"/>
      <c r="W83" s="21"/>
    </row>
    <row r="84">
      <c r="B84" s="33">
        <v>1000.0</v>
      </c>
      <c r="C84" s="34">
        <v>0.216650515913963</v>
      </c>
      <c r="D84" s="34">
        <v>0.014648481852362</v>
      </c>
      <c r="E84" s="35">
        <v>1.77372021213174</v>
      </c>
      <c r="F84" s="35">
        <v>0.055798800857706</v>
      </c>
      <c r="G84" s="34">
        <v>0.248891464188695</v>
      </c>
      <c r="H84" s="34">
        <v>0.043202226901122</v>
      </c>
      <c r="I84" s="35">
        <v>3.81950332276523</v>
      </c>
      <c r="J84" s="35">
        <v>0.042131398809614</v>
      </c>
      <c r="K84" s="34">
        <v>0.296984556898475</v>
      </c>
      <c r="L84" s="34">
        <v>0.020534044220949</v>
      </c>
      <c r="M84" s="35">
        <v>7.38717164099217</v>
      </c>
      <c r="N84" s="35">
        <v>0.078394809610115</v>
      </c>
      <c r="O84" s="21"/>
      <c r="P84" s="21"/>
      <c r="Q84" s="21"/>
      <c r="R84" s="21"/>
      <c r="S84" s="21"/>
      <c r="T84" s="21"/>
      <c r="U84" s="21"/>
      <c r="V84" s="21"/>
      <c r="W84" s="21"/>
    </row>
    <row r="85">
      <c r="B85" s="33">
        <v>10000.0</v>
      </c>
      <c r="C85" s="34">
        <v>0.212427716451883</v>
      </c>
      <c r="D85" s="34">
        <v>0.021010907940065</v>
      </c>
      <c r="E85" s="35">
        <v>1.77763721691966</v>
      </c>
      <c r="F85" s="35">
        <v>0.047817029971162</v>
      </c>
      <c r="G85" s="34">
        <v>0.24333615347445</v>
      </c>
      <c r="H85" s="34">
        <v>0.016514076530778</v>
      </c>
      <c r="I85" s="35">
        <v>3.8192082436502</v>
      </c>
      <c r="J85" s="35">
        <v>0.049889430963813</v>
      </c>
      <c r="K85" s="34">
        <v>0.29220556076616</v>
      </c>
      <c r="L85" s="34">
        <v>0.023465467160176</v>
      </c>
      <c r="M85" s="35">
        <v>7.37892902469784</v>
      </c>
      <c r="N85" s="35">
        <v>0.075522927615198</v>
      </c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46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22" t="s">
        <v>29</v>
      </c>
      <c r="B87" s="27" t="s">
        <v>11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5"/>
      <c r="O87" s="21"/>
      <c r="P87" s="21"/>
      <c r="Q87" s="21"/>
      <c r="R87" s="21"/>
      <c r="S87" s="21"/>
      <c r="T87" s="21"/>
      <c r="U87" s="21"/>
      <c r="V87" s="21"/>
      <c r="W87" s="21"/>
    </row>
    <row r="88">
      <c r="B88" s="26"/>
      <c r="C88" s="23">
        <v>2048.0</v>
      </c>
      <c r="D88" s="24"/>
      <c r="E88" s="24"/>
      <c r="F88" s="25"/>
      <c r="G88" s="27">
        <v>3072.0</v>
      </c>
      <c r="H88" s="24"/>
      <c r="I88" s="24"/>
      <c r="J88" s="25"/>
      <c r="K88" s="23">
        <v>4096.0</v>
      </c>
      <c r="L88" s="24"/>
      <c r="M88" s="24"/>
      <c r="N88" s="25"/>
      <c r="O88" s="21"/>
      <c r="P88" s="21"/>
      <c r="Q88" s="21"/>
      <c r="R88" s="21"/>
      <c r="S88" s="21"/>
      <c r="T88" s="21"/>
      <c r="U88" s="21"/>
      <c r="V88" s="21"/>
      <c r="W88" s="21"/>
    </row>
    <row r="89">
      <c r="B89" s="28" t="s">
        <v>23</v>
      </c>
      <c r="C89" s="29" t="s">
        <v>24</v>
      </c>
      <c r="D89" s="25"/>
      <c r="E89" s="30" t="s">
        <v>25</v>
      </c>
      <c r="F89" s="25"/>
      <c r="G89" s="29" t="s">
        <v>24</v>
      </c>
      <c r="H89" s="25"/>
      <c r="I89" s="30" t="s">
        <v>25</v>
      </c>
      <c r="J89" s="25"/>
      <c r="K89" s="29" t="s">
        <v>24</v>
      </c>
      <c r="L89" s="25"/>
      <c r="M89" s="30" t="s">
        <v>25</v>
      </c>
      <c r="N89" s="25"/>
      <c r="O89" s="21"/>
      <c r="P89" s="21"/>
      <c r="Q89" s="21"/>
      <c r="R89" s="21"/>
      <c r="S89" s="21"/>
      <c r="T89" s="21"/>
      <c r="U89" s="21"/>
      <c r="V89" s="21"/>
      <c r="W89" s="21"/>
    </row>
    <row r="90">
      <c r="B90" s="26"/>
      <c r="C90" s="31" t="s">
        <v>3</v>
      </c>
      <c r="D90" s="31" t="s">
        <v>26</v>
      </c>
      <c r="E90" s="32" t="s">
        <v>3</v>
      </c>
      <c r="F90" s="32" t="s">
        <v>26</v>
      </c>
      <c r="G90" s="31" t="s">
        <v>3</v>
      </c>
      <c r="H90" s="31" t="s">
        <v>26</v>
      </c>
      <c r="I90" s="32" t="s">
        <v>3</v>
      </c>
      <c r="J90" s="32" t="s">
        <v>26</v>
      </c>
      <c r="K90" s="31" t="s">
        <v>3</v>
      </c>
      <c r="L90" s="31" t="s">
        <v>26</v>
      </c>
      <c r="M90" s="32" t="s">
        <v>3</v>
      </c>
      <c r="N90" s="32" t="s">
        <v>26</v>
      </c>
      <c r="O90" s="21"/>
      <c r="P90" s="21"/>
      <c r="Q90" s="21"/>
      <c r="R90" s="21"/>
      <c r="S90" s="21"/>
      <c r="T90" s="21"/>
      <c r="U90" s="21"/>
      <c r="V90" s="21"/>
      <c r="W90" s="21"/>
    </row>
    <row r="91">
      <c r="B91" s="33">
        <v>10.0</v>
      </c>
      <c r="C91" s="34">
        <v>0.347352500259876</v>
      </c>
      <c r="D91" s="34">
        <v>0.273985872425146</v>
      </c>
      <c r="E91" s="35">
        <v>1.88512770086527</v>
      </c>
      <c r="F91" s="35">
        <v>0.15849243852292</v>
      </c>
      <c r="G91" s="34">
        <v>0.41300609856844</v>
      </c>
      <c r="H91" s="34">
        <v>0.308314689494278</v>
      </c>
      <c r="I91" s="35">
        <v>4.01083089858294</v>
      </c>
      <c r="J91" s="35">
        <v>0.20120422202302</v>
      </c>
      <c r="K91" s="34">
        <v>0.419301298260689</v>
      </c>
      <c r="L91" s="34">
        <v>0.266567421213319</v>
      </c>
      <c r="M91" s="35">
        <v>7.49745730310679</v>
      </c>
      <c r="N91" s="35">
        <v>0.120611375777157</v>
      </c>
      <c r="O91" s="21"/>
      <c r="P91" s="21"/>
      <c r="Q91" s="21"/>
      <c r="R91" s="21"/>
      <c r="S91" s="21"/>
      <c r="T91" s="21"/>
      <c r="U91" s="21"/>
      <c r="V91" s="21"/>
      <c r="W91" s="21"/>
    </row>
    <row r="92">
      <c r="B92" s="33">
        <v>100.0</v>
      </c>
      <c r="C92" s="34">
        <v>0.220121129602194</v>
      </c>
      <c r="D92" s="34">
        <v>0.015507337558409</v>
      </c>
      <c r="E92" s="35">
        <v>1.76560080051422</v>
      </c>
      <c r="F92" s="35">
        <v>0.038180420739975</v>
      </c>
      <c r="G92" s="34">
        <v>0.254484200626612</v>
      </c>
      <c r="H92" s="34">
        <v>0.022268014422479</v>
      </c>
      <c r="I92" s="35">
        <v>3.82109450906515</v>
      </c>
      <c r="J92" s="35">
        <v>0.066308716845703</v>
      </c>
      <c r="K92" s="34">
        <v>0.297562450170517</v>
      </c>
      <c r="L92" s="34">
        <v>0.019537714115578</v>
      </c>
      <c r="M92" s="35">
        <v>7.39682001948357</v>
      </c>
      <c r="N92" s="35">
        <v>0.055747835350059</v>
      </c>
      <c r="O92" s="21"/>
      <c r="P92" s="21"/>
      <c r="Q92" s="21"/>
      <c r="R92" s="21"/>
      <c r="S92" s="21"/>
      <c r="T92" s="21"/>
      <c r="U92" s="21"/>
      <c r="V92" s="21"/>
      <c r="W92" s="21"/>
    </row>
    <row r="93">
      <c r="B93" s="33">
        <v>1000.0</v>
      </c>
      <c r="C93" s="34">
        <v>0.217653875127435</v>
      </c>
      <c r="D93" s="34">
        <v>0.013265361190997</v>
      </c>
      <c r="E93" s="35">
        <v>1.76823246176541</v>
      </c>
      <c r="F93" s="35">
        <v>0.056160863147315</v>
      </c>
      <c r="G93" s="34">
        <v>0.249571579024196</v>
      </c>
      <c r="H93" s="34">
        <v>0.013730132453642</v>
      </c>
      <c r="I93" s="35">
        <v>3.82064637188613</v>
      </c>
      <c r="J93" s="35">
        <v>0.056273374302489</v>
      </c>
      <c r="K93" s="34">
        <v>0.294219933792949</v>
      </c>
      <c r="L93" s="34">
        <v>0.017889806126826</v>
      </c>
      <c r="M93" s="35">
        <v>7.39467295920849</v>
      </c>
      <c r="N93" s="35">
        <v>0.053179063094605</v>
      </c>
      <c r="O93" s="21"/>
      <c r="P93" s="21"/>
      <c r="Q93" s="21"/>
      <c r="R93" s="21"/>
      <c r="S93" s="21"/>
      <c r="T93" s="21"/>
      <c r="U93" s="21"/>
      <c r="V93" s="21"/>
      <c r="W93" s="21"/>
    </row>
    <row r="94">
      <c r="B94" s="33">
        <v>10000.0</v>
      </c>
      <c r="C94" s="34">
        <v>0.211382289618254</v>
      </c>
      <c r="D94" s="34">
        <v>0.015753885396559</v>
      </c>
      <c r="E94" s="35">
        <v>1.7598125523597</v>
      </c>
      <c r="F94" s="35">
        <v>0.037184950938196</v>
      </c>
      <c r="G94" s="34">
        <v>0.245732332958281</v>
      </c>
      <c r="H94" s="34">
        <v>0.016006093788489</v>
      </c>
      <c r="I94" s="35">
        <v>3.83559705885351</v>
      </c>
      <c r="J94" s="35">
        <v>0.055482320694977</v>
      </c>
      <c r="K94" s="34">
        <v>0.289797896207869</v>
      </c>
      <c r="L94" s="34">
        <v>0.018873695095629</v>
      </c>
      <c r="M94" s="35">
        <v>7.38686190787703</v>
      </c>
      <c r="N94" s="35">
        <v>0.057969835036258</v>
      </c>
      <c r="O94" s="21"/>
      <c r="P94" s="21"/>
      <c r="Q94" s="21"/>
      <c r="R94" s="21"/>
      <c r="S94" s="21"/>
      <c r="T94" s="21"/>
      <c r="U94" s="21"/>
      <c r="V94" s="21"/>
      <c r="W94" s="21"/>
    </row>
    <row r="95">
      <c r="A95" s="46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>
      <c r="A96" s="22" t="s">
        <v>30</v>
      </c>
      <c r="B96" s="27" t="s">
        <v>11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5"/>
      <c r="O96" s="21"/>
      <c r="P96" s="21"/>
      <c r="Q96" s="21"/>
      <c r="R96" s="21"/>
      <c r="S96" s="21"/>
      <c r="T96" s="21"/>
      <c r="U96" s="21"/>
      <c r="V96" s="21"/>
      <c r="W96" s="21"/>
    </row>
    <row r="97">
      <c r="B97" s="26"/>
      <c r="C97" s="23">
        <v>2048.0</v>
      </c>
      <c r="D97" s="24"/>
      <c r="E97" s="24"/>
      <c r="F97" s="25"/>
      <c r="G97" s="27">
        <v>3072.0</v>
      </c>
      <c r="H97" s="24"/>
      <c r="I97" s="24"/>
      <c r="J97" s="25"/>
      <c r="K97" s="23">
        <v>4096.0</v>
      </c>
      <c r="L97" s="24"/>
      <c r="M97" s="24"/>
      <c r="N97" s="25"/>
      <c r="O97" s="21"/>
      <c r="P97" s="21"/>
      <c r="Q97" s="21"/>
      <c r="R97" s="21"/>
      <c r="S97" s="21"/>
      <c r="T97" s="21"/>
      <c r="U97" s="21"/>
      <c r="V97" s="21"/>
      <c r="W97" s="21"/>
    </row>
    <row r="98">
      <c r="B98" s="28" t="s">
        <v>23</v>
      </c>
      <c r="C98" s="29" t="s">
        <v>24</v>
      </c>
      <c r="D98" s="25"/>
      <c r="E98" s="30" t="s">
        <v>25</v>
      </c>
      <c r="F98" s="25"/>
      <c r="G98" s="29" t="s">
        <v>24</v>
      </c>
      <c r="H98" s="25"/>
      <c r="I98" s="30" t="s">
        <v>25</v>
      </c>
      <c r="J98" s="25"/>
      <c r="K98" s="29" t="s">
        <v>24</v>
      </c>
      <c r="L98" s="25"/>
      <c r="M98" s="30" t="s">
        <v>25</v>
      </c>
      <c r="N98" s="25"/>
      <c r="O98" s="21"/>
      <c r="P98" s="21"/>
      <c r="Q98" s="21"/>
      <c r="R98" s="21"/>
      <c r="S98" s="21"/>
      <c r="T98" s="21"/>
      <c r="U98" s="21"/>
      <c r="V98" s="21"/>
      <c r="W98" s="21"/>
    </row>
    <row r="99">
      <c r="B99" s="26"/>
      <c r="C99" s="31" t="s">
        <v>3</v>
      </c>
      <c r="D99" s="31" t="s">
        <v>26</v>
      </c>
      <c r="E99" s="32" t="s">
        <v>3</v>
      </c>
      <c r="F99" s="32" t="s">
        <v>26</v>
      </c>
      <c r="G99" s="31" t="s">
        <v>3</v>
      </c>
      <c r="H99" s="31" t="s">
        <v>26</v>
      </c>
      <c r="I99" s="32" t="s">
        <v>3</v>
      </c>
      <c r="J99" s="32" t="s">
        <v>26</v>
      </c>
      <c r="K99" s="31" t="s">
        <v>3</v>
      </c>
      <c r="L99" s="31" t="s">
        <v>26</v>
      </c>
      <c r="M99" s="32" t="s">
        <v>3</v>
      </c>
      <c r="N99" s="32" t="s">
        <v>26</v>
      </c>
      <c r="O99" s="21"/>
      <c r="P99" s="21"/>
      <c r="Q99" s="21"/>
      <c r="R99" s="21"/>
      <c r="S99" s="21"/>
      <c r="T99" s="21"/>
      <c r="U99" s="21"/>
      <c r="V99" s="21"/>
      <c r="W99" s="21"/>
    </row>
    <row r="100">
      <c r="B100" s="33">
        <v>10.0</v>
      </c>
      <c r="C100" s="34">
        <v>0.38682069927454</v>
      </c>
      <c r="D100" s="34">
        <v>0.265586311710837</v>
      </c>
      <c r="E100" s="35">
        <v>1.98845459967852</v>
      </c>
      <c r="F100" s="35">
        <v>0.208490470410282</v>
      </c>
      <c r="G100" s="34">
        <v>0.408353897929192</v>
      </c>
      <c r="H100" s="34">
        <v>0.282905769698895</v>
      </c>
      <c r="I100" s="35">
        <v>3.95154739916325</v>
      </c>
      <c r="J100" s="35">
        <v>0.215395138510439</v>
      </c>
      <c r="K100" s="34">
        <v>0.424070799350739</v>
      </c>
      <c r="L100" s="34">
        <v>0.265348914997779</v>
      </c>
      <c r="M100" s="35">
        <v>7.49697869569063</v>
      </c>
      <c r="N100" s="35">
        <v>0.174356271826757</v>
      </c>
      <c r="O100" s="21"/>
      <c r="P100" s="21"/>
      <c r="Q100" s="21"/>
      <c r="R100" s="21"/>
      <c r="S100" s="21"/>
      <c r="T100" s="21"/>
      <c r="U100" s="21"/>
      <c r="V100" s="21"/>
      <c r="W100" s="21"/>
    </row>
    <row r="101">
      <c r="B101" s="33">
        <v>100.0</v>
      </c>
      <c r="C101" s="34">
        <v>0.227321089804173</v>
      </c>
      <c r="D101" s="34">
        <v>0.024165557913158</v>
      </c>
      <c r="E101" s="35">
        <v>1.7845999610424</v>
      </c>
      <c r="F101" s="35">
        <v>0.067982066821248</v>
      </c>
      <c r="G101" s="34">
        <v>0.253822980672121</v>
      </c>
      <c r="H101" s="34">
        <v>0.023785327205737</v>
      </c>
      <c r="I101" s="35">
        <v>3.82472568944097</v>
      </c>
      <c r="J101" s="35">
        <v>0.065332580505508</v>
      </c>
      <c r="K101" s="34">
        <v>0.299447209686041</v>
      </c>
      <c r="L101" s="34">
        <v>0.02279446767403</v>
      </c>
      <c r="M101" s="35">
        <v>7.40336862057447</v>
      </c>
      <c r="N101" s="35">
        <v>0.078243937539441</v>
      </c>
      <c r="O101" s="21"/>
      <c r="P101" s="21"/>
      <c r="Q101" s="21"/>
      <c r="R101" s="21"/>
      <c r="S101" s="21"/>
      <c r="T101" s="21"/>
      <c r="U101" s="21"/>
      <c r="V101" s="21"/>
      <c r="W101" s="21"/>
    </row>
    <row r="102">
      <c r="B102" s="33">
        <v>1000.0</v>
      </c>
      <c r="C102" s="34">
        <v>0.220978651940823</v>
      </c>
      <c r="D102" s="34">
        <v>0.046666367591459</v>
      </c>
      <c r="E102" s="35">
        <v>1.7734385227412</v>
      </c>
      <c r="F102" s="35">
        <v>0.03766725080027</v>
      </c>
      <c r="G102" s="34">
        <v>0.249339530870318</v>
      </c>
      <c r="H102" s="34">
        <v>0.039841721380377</v>
      </c>
      <c r="I102" s="35">
        <v>3.81710503681004</v>
      </c>
      <c r="J102" s="35">
        <v>0.057160777185284</v>
      </c>
      <c r="K102" s="34">
        <v>0.295666207998991</v>
      </c>
      <c r="L102" s="34">
        <v>0.041227278063675</v>
      </c>
      <c r="M102" s="35">
        <v>7.39341708432138</v>
      </c>
      <c r="N102" s="35">
        <v>0.052452940584244</v>
      </c>
      <c r="O102" s="21"/>
      <c r="P102" s="21"/>
      <c r="Q102" s="21"/>
      <c r="R102" s="21"/>
      <c r="S102" s="21"/>
      <c r="T102" s="21"/>
      <c r="U102" s="21"/>
      <c r="V102" s="21"/>
      <c r="W102" s="21"/>
    </row>
    <row r="103">
      <c r="B103" s="33">
        <v>10000.0</v>
      </c>
      <c r="C103" s="34">
        <v>0.211455580198765</v>
      </c>
      <c r="D103" s="34">
        <v>0.015686091103562</v>
      </c>
      <c r="E103" s="35">
        <v>1.77561498630345</v>
      </c>
      <c r="F103" s="35">
        <v>0.032101668850631</v>
      </c>
      <c r="G103" s="34">
        <v>0.244041388118267</v>
      </c>
      <c r="H103" s="34">
        <v>0.014419743326095</v>
      </c>
      <c r="I103" s="35">
        <v>3.81234574732184</v>
      </c>
      <c r="J103" s="35">
        <v>0.057739573696746</v>
      </c>
      <c r="K103" s="34">
        <v>0.290042435331643</v>
      </c>
      <c r="L103" s="34">
        <v>0.019389385623963</v>
      </c>
      <c r="M103" s="35">
        <v>7.38890351081789</v>
      </c>
      <c r="N103" s="35">
        <v>0.057510642659161</v>
      </c>
      <c r="O103" s="21"/>
      <c r="P103" s="21"/>
      <c r="Q103" s="21"/>
      <c r="R103" s="21"/>
      <c r="S103" s="21"/>
      <c r="T103" s="21"/>
      <c r="U103" s="21"/>
      <c r="V103" s="21"/>
      <c r="W103" s="21"/>
    </row>
    <row r="104">
      <c r="A104" s="46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>
      <c r="A105" s="22" t="s">
        <v>31</v>
      </c>
      <c r="B105" s="27" t="s">
        <v>11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5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B106" s="26"/>
      <c r="C106" s="23">
        <v>2048.0</v>
      </c>
      <c r="D106" s="24"/>
      <c r="E106" s="24"/>
      <c r="F106" s="25"/>
      <c r="G106" s="27">
        <v>3072.0</v>
      </c>
      <c r="H106" s="24"/>
      <c r="I106" s="24"/>
      <c r="J106" s="25"/>
      <c r="K106" s="23">
        <v>4096.0</v>
      </c>
      <c r="L106" s="24"/>
      <c r="M106" s="24"/>
      <c r="N106" s="25"/>
      <c r="O106" s="21"/>
      <c r="P106" s="21"/>
      <c r="Q106" s="21"/>
      <c r="R106" s="21"/>
      <c r="S106" s="21"/>
      <c r="T106" s="21"/>
      <c r="U106" s="21"/>
      <c r="V106" s="21"/>
      <c r="W106" s="21"/>
    </row>
    <row r="107">
      <c r="B107" s="28" t="s">
        <v>23</v>
      </c>
      <c r="C107" s="29" t="s">
        <v>24</v>
      </c>
      <c r="D107" s="25"/>
      <c r="E107" s="30" t="s">
        <v>25</v>
      </c>
      <c r="F107" s="25"/>
      <c r="G107" s="29" t="s">
        <v>24</v>
      </c>
      <c r="H107" s="25"/>
      <c r="I107" s="30" t="s">
        <v>25</v>
      </c>
      <c r="J107" s="25"/>
      <c r="K107" s="29" t="s">
        <v>24</v>
      </c>
      <c r="L107" s="25"/>
      <c r="M107" s="30" t="s">
        <v>25</v>
      </c>
      <c r="N107" s="25"/>
      <c r="O107" s="21"/>
      <c r="P107" s="21"/>
      <c r="Q107" s="21"/>
      <c r="R107" s="21"/>
      <c r="S107" s="21"/>
      <c r="T107" s="21"/>
      <c r="U107" s="21"/>
      <c r="V107" s="21"/>
      <c r="W107" s="21"/>
    </row>
    <row r="108">
      <c r="B108" s="26"/>
      <c r="C108" s="31" t="s">
        <v>3</v>
      </c>
      <c r="D108" s="31" t="s">
        <v>26</v>
      </c>
      <c r="E108" s="32" t="s">
        <v>3</v>
      </c>
      <c r="F108" s="32" t="s">
        <v>26</v>
      </c>
      <c r="G108" s="31" t="s">
        <v>3</v>
      </c>
      <c r="H108" s="31" t="s">
        <v>26</v>
      </c>
      <c r="I108" s="32" t="s">
        <v>3</v>
      </c>
      <c r="J108" s="32" t="s">
        <v>26</v>
      </c>
      <c r="K108" s="31" t="s">
        <v>3</v>
      </c>
      <c r="L108" s="31" t="s">
        <v>26</v>
      </c>
      <c r="M108" s="32" t="s">
        <v>3</v>
      </c>
      <c r="N108" s="32" t="s">
        <v>26</v>
      </c>
      <c r="O108" s="21"/>
      <c r="P108" s="21"/>
      <c r="Q108" s="21"/>
      <c r="R108" s="21"/>
      <c r="S108" s="21"/>
      <c r="T108" s="21"/>
      <c r="U108" s="21"/>
      <c r="V108" s="21"/>
      <c r="W108" s="21"/>
    </row>
    <row r="109">
      <c r="B109" s="33">
        <v>10.0</v>
      </c>
      <c r="C109" s="36">
        <f t="shared" ref="C109:N109" si="5">AVERAGE(C64,C73,C82,C91,C100)</f>
        <v>0.4166076386</v>
      </c>
      <c r="D109" s="36">
        <f t="shared" si="5"/>
        <v>0.3539249405</v>
      </c>
      <c r="E109" s="37">
        <f t="shared" si="5"/>
        <v>2.190097821</v>
      </c>
      <c r="F109" s="37">
        <f t="shared" si="5"/>
        <v>0.4545448272</v>
      </c>
      <c r="G109" s="36">
        <f t="shared" si="5"/>
        <v>0.4359931397</v>
      </c>
      <c r="H109" s="36">
        <f t="shared" si="5"/>
        <v>0.3486852775</v>
      </c>
      <c r="I109" s="37">
        <f t="shared" si="5"/>
        <v>4.22104122</v>
      </c>
      <c r="J109" s="37">
        <f t="shared" si="5"/>
        <v>0.5925424979</v>
      </c>
      <c r="K109" s="36">
        <f t="shared" si="5"/>
        <v>0.4266187996</v>
      </c>
      <c r="L109" s="36">
        <f t="shared" si="5"/>
        <v>0.2739377305</v>
      </c>
      <c r="M109" s="37">
        <f t="shared" si="5"/>
        <v>7.50099532</v>
      </c>
      <c r="N109" s="37">
        <f t="shared" si="5"/>
        <v>0.1584814574</v>
      </c>
      <c r="O109" s="21"/>
      <c r="P109" s="21"/>
      <c r="Q109" s="21"/>
      <c r="R109" s="21"/>
      <c r="S109" s="21"/>
      <c r="T109" s="21"/>
      <c r="U109" s="21"/>
      <c r="V109" s="21"/>
      <c r="W109" s="21"/>
    </row>
    <row r="110">
      <c r="B110" s="33">
        <v>100.0</v>
      </c>
      <c r="C110" s="36">
        <f t="shared" ref="C110:N110" si="6">AVERAGE(C65,C74,C83,C92,C101)</f>
        <v>0.220796178</v>
      </c>
      <c r="D110" s="36">
        <f t="shared" si="6"/>
        <v>0.01664914502</v>
      </c>
      <c r="E110" s="37">
        <f t="shared" si="6"/>
        <v>1.772077056</v>
      </c>
      <c r="F110" s="37">
        <f t="shared" si="6"/>
        <v>0.04347865923</v>
      </c>
      <c r="G110" s="36">
        <f t="shared" si="6"/>
        <v>0.2532420664</v>
      </c>
      <c r="H110" s="36">
        <f t="shared" si="6"/>
        <v>0.02186690746</v>
      </c>
      <c r="I110" s="37">
        <f t="shared" si="6"/>
        <v>3.817893918</v>
      </c>
      <c r="J110" s="37">
        <f t="shared" si="6"/>
        <v>0.05438720692</v>
      </c>
      <c r="K110" s="36">
        <f t="shared" si="6"/>
        <v>0.2996706499</v>
      </c>
      <c r="L110" s="36">
        <f t="shared" si="6"/>
        <v>0.0233077193</v>
      </c>
      <c r="M110" s="37">
        <f t="shared" si="6"/>
        <v>7.395862012</v>
      </c>
      <c r="N110" s="37">
        <f t="shared" si="6"/>
        <v>0.06257703785</v>
      </c>
      <c r="O110" s="21"/>
      <c r="P110" s="21"/>
      <c r="Q110" s="21"/>
      <c r="R110" s="21"/>
      <c r="S110" s="21"/>
      <c r="T110" s="21"/>
      <c r="U110" s="21"/>
      <c r="V110" s="21"/>
      <c r="W110" s="21"/>
    </row>
    <row r="111">
      <c r="B111" s="33">
        <v>1000.0</v>
      </c>
      <c r="C111" s="36">
        <f t="shared" ref="C111:N111" si="7">AVERAGE(C66,C75,C84,C93,C102)</f>
        <v>0.2171306272</v>
      </c>
      <c r="D111" s="36">
        <f t="shared" si="7"/>
        <v>0.02968218713</v>
      </c>
      <c r="E111" s="37">
        <f t="shared" si="7"/>
        <v>1.769430178</v>
      </c>
      <c r="F111" s="37">
        <f t="shared" si="7"/>
        <v>0.03962823889</v>
      </c>
      <c r="G111" s="36">
        <f t="shared" si="7"/>
        <v>0.2491281908</v>
      </c>
      <c r="H111" s="36">
        <f t="shared" si="7"/>
        <v>0.03818791428</v>
      </c>
      <c r="I111" s="37">
        <f t="shared" si="7"/>
        <v>3.814067137</v>
      </c>
      <c r="J111" s="37">
        <f t="shared" si="7"/>
        <v>0.04836131881</v>
      </c>
      <c r="K111" s="36">
        <f t="shared" si="7"/>
        <v>0.2961683223</v>
      </c>
      <c r="L111" s="36">
        <f t="shared" si="7"/>
        <v>0.02694218043</v>
      </c>
      <c r="M111" s="37">
        <f t="shared" si="7"/>
        <v>7.39051567</v>
      </c>
      <c r="N111" s="37">
        <f t="shared" si="7"/>
        <v>0.06049391887</v>
      </c>
      <c r="O111" s="21"/>
      <c r="P111" s="21"/>
      <c r="Q111" s="21"/>
      <c r="R111" s="21"/>
      <c r="S111" s="21"/>
      <c r="T111" s="21"/>
      <c r="U111" s="21"/>
      <c r="V111" s="21"/>
      <c r="W111" s="21"/>
    </row>
    <row r="112">
      <c r="B112" s="33">
        <v>10000.0</v>
      </c>
      <c r="C112" s="36">
        <f t="shared" ref="C112:N112" si="8">AVERAGE(C67,C76,C85,C94,C103)</f>
        <v>0.2111807517</v>
      </c>
      <c r="D112" s="36">
        <f t="shared" si="8"/>
        <v>0.0166793191</v>
      </c>
      <c r="E112" s="37">
        <f t="shared" si="8"/>
        <v>1.768293881</v>
      </c>
      <c r="F112" s="37">
        <f t="shared" si="8"/>
        <v>0.03527817594</v>
      </c>
      <c r="G112" s="36">
        <f t="shared" si="8"/>
        <v>0.2438844061</v>
      </c>
      <c r="H112" s="36">
        <f t="shared" si="8"/>
        <v>0.01654495758</v>
      </c>
      <c r="I112" s="37">
        <f t="shared" si="8"/>
        <v>3.815325607</v>
      </c>
      <c r="J112" s="37">
        <f t="shared" si="8"/>
        <v>0.05047554501</v>
      </c>
      <c r="K112" s="36">
        <f t="shared" si="8"/>
        <v>0.290846489</v>
      </c>
      <c r="L112" s="36">
        <f t="shared" si="8"/>
        <v>0.01998013759</v>
      </c>
      <c r="M112" s="37">
        <f t="shared" si="8"/>
        <v>7.385141559</v>
      </c>
      <c r="N112" s="37">
        <f t="shared" si="8"/>
        <v>0.05811308568</v>
      </c>
      <c r="O112" s="21"/>
      <c r="P112" s="21"/>
      <c r="Q112" s="21"/>
      <c r="R112" s="21"/>
      <c r="S112" s="21"/>
      <c r="T112" s="21"/>
      <c r="U112" s="21"/>
      <c r="V112" s="21"/>
      <c r="W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>
      <c r="A115" s="39" t="s">
        <v>0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>
      <c r="A116" s="21"/>
      <c r="B116" s="43" t="s">
        <v>3</v>
      </c>
      <c r="C116" s="43" t="s">
        <v>4</v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>
      <c r="A117" s="43" t="s">
        <v>11</v>
      </c>
      <c r="B117" s="41">
        <f t="shared" ref="B117:C117" si="9">AVERAGE(C110,C111,C112)</f>
        <v>0.2163691856</v>
      </c>
      <c r="C117" s="41">
        <f t="shared" si="9"/>
        <v>0.02100355042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>
      <c r="A118" s="43" t="s">
        <v>12</v>
      </c>
      <c r="B118" s="41">
        <f t="shared" ref="B118:C118" si="10">AVERAGE(C52,C53,C54)</f>
        <v>0.8964831183</v>
      </c>
      <c r="C118" s="41">
        <f t="shared" si="10"/>
        <v>0.152490162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>
      <c r="A120" s="42" t="s">
        <v>17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>
      <c r="A121" s="21"/>
      <c r="B121" s="43" t="s">
        <v>3</v>
      </c>
      <c r="C121" s="43" t="s">
        <v>4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>
      <c r="A122" s="43" t="s">
        <v>11</v>
      </c>
      <c r="B122" s="41">
        <f t="shared" ref="B122:C122" si="11">AVERAGE(E110,E111,E112)</f>
        <v>1.769933705</v>
      </c>
      <c r="C122" s="41">
        <f t="shared" si="11"/>
        <v>0.03946169135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>
      <c r="A123" s="43" t="s">
        <v>12</v>
      </c>
      <c r="B123" s="41">
        <f>AVERAGE(E52,E53,E54)</f>
        <v>24.52375818</v>
      </c>
      <c r="C123" s="41">
        <f>AVERAGE(D52,D53,D54)</f>
        <v>0.152490162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>
      <c r="A125" s="44" t="s">
        <v>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>
      <c r="A126" s="21"/>
      <c r="B126" s="43" t="s">
        <v>3</v>
      </c>
      <c r="C126" s="43" t="s">
        <v>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>
      <c r="A127" s="43" t="s">
        <v>11</v>
      </c>
      <c r="B127" s="41">
        <f t="shared" ref="B127:C127" si="12">AVERAGE(G110,G111,G112)</f>
        <v>0.2487515544</v>
      </c>
      <c r="C127" s="41">
        <f t="shared" si="12"/>
        <v>0.02553325977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>
      <c r="A128" s="43" t="s">
        <v>12</v>
      </c>
      <c r="B128" s="41">
        <f t="shared" ref="B128:C128" si="13">AVERAGE(G52,G53,G54)</f>
        <v>1.633538326</v>
      </c>
      <c r="C128" s="41">
        <f t="shared" si="13"/>
        <v>0.1551289846</v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>
      <c r="A130" s="45" t="s">
        <v>18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>
      <c r="A131" s="21"/>
      <c r="B131" s="43" t="s">
        <v>3</v>
      </c>
      <c r="C131" s="43" t="s">
        <v>4</v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3" t="s">
        <v>11</v>
      </c>
      <c r="B132" s="41">
        <f t="shared" ref="B132:C132" si="14">AVERAGE(I110,I111,I112)</f>
        <v>3.815762221</v>
      </c>
      <c r="C132" s="41">
        <f t="shared" si="14"/>
        <v>0.05107469025</v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>
      <c r="A133" s="43" t="s">
        <v>12</v>
      </c>
      <c r="B133" s="41">
        <f t="shared" ref="B133:C133" si="15">AVERAGE(I52,I53,I54)</f>
        <v>74.78921676</v>
      </c>
      <c r="C133" s="41">
        <f t="shared" si="15"/>
        <v>0.7900159049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>
      <c r="A135" s="44" t="s">
        <v>2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>
      <c r="A136" s="21"/>
      <c r="B136" s="43" t="s">
        <v>3</v>
      </c>
      <c r="C136" s="43" t="s">
        <v>4</v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>
      <c r="A137" s="43" t="s">
        <v>11</v>
      </c>
      <c r="B137" s="41">
        <f t="shared" ref="B137:C137" si="16">AVERAGE(K110,K111,K112)</f>
        <v>0.2955618204</v>
      </c>
      <c r="C137" s="41">
        <f t="shared" si="16"/>
        <v>0.02341001244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>
      <c r="A138" s="43" t="s">
        <v>12</v>
      </c>
      <c r="B138" s="41">
        <f>AVERAGE(K52,K53,K54)</f>
        <v>2.693791123</v>
      </c>
      <c r="C138" s="41">
        <f>AVERAGE(H52,H53,H54)</f>
        <v>0.1551289846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>
      <c r="A140" s="45" t="s">
        <v>19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>
      <c r="A141" s="21"/>
      <c r="B141" s="43" t="s">
        <v>3</v>
      </c>
      <c r="C141" s="43" t="s">
        <v>4</v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>
      <c r="A142" s="43" t="s">
        <v>11</v>
      </c>
      <c r="B142" s="41">
        <f t="shared" ref="B142:C142" si="17">AVERAGE(M110,M111,M112)</f>
        <v>7.390506414</v>
      </c>
      <c r="C142" s="41">
        <f t="shared" si="17"/>
        <v>0.0603946808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>
      <c r="A143" s="43" t="s">
        <v>12</v>
      </c>
      <c r="B143" s="41">
        <f t="shared" ref="B143:C143" si="18">AVERAGE(M52,M53,M54)</f>
        <v>170.706401</v>
      </c>
      <c r="C143" s="41">
        <f t="shared" si="18"/>
        <v>1.842257355</v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>
      <c r="A146" s="43"/>
      <c r="B146" s="47"/>
      <c r="C146" s="47"/>
      <c r="D146" s="41"/>
      <c r="E146" s="21"/>
      <c r="F146" s="4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>
      <c r="A147" s="21"/>
      <c r="B147" s="21"/>
      <c r="C147" s="21"/>
      <c r="D147" s="21"/>
      <c r="E147" s="21"/>
      <c r="F147" s="4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>
      <c r="A148" s="21"/>
      <c r="B148" s="21"/>
      <c r="C148" s="21"/>
      <c r="D148" s="21"/>
      <c r="E148" s="21"/>
      <c r="F148" s="4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</row>
  </sheetData>
  <mergeCells count="138">
    <mergeCell ref="K61:N61"/>
    <mergeCell ref="C62:D62"/>
    <mergeCell ref="E62:F62"/>
    <mergeCell ref="G62:H62"/>
    <mergeCell ref="I62:J62"/>
    <mergeCell ref="K62:L62"/>
    <mergeCell ref="M62:N62"/>
    <mergeCell ref="A29:A36"/>
    <mergeCell ref="A38:A45"/>
    <mergeCell ref="A47:A54"/>
    <mergeCell ref="C49:D49"/>
    <mergeCell ref="E49:F49"/>
    <mergeCell ref="A60:A67"/>
    <mergeCell ref="B60:N60"/>
    <mergeCell ref="G71:H71"/>
    <mergeCell ref="I71:J71"/>
    <mergeCell ref="K71:L71"/>
    <mergeCell ref="M71:N71"/>
    <mergeCell ref="C79:F79"/>
    <mergeCell ref="G79:J79"/>
    <mergeCell ref="C71:D71"/>
    <mergeCell ref="C80:D80"/>
    <mergeCell ref="E80:F80"/>
    <mergeCell ref="G80:H80"/>
    <mergeCell ref="E71:F71"/>
    <mergeCell ref="B78:N78"/>
    <mergeCell ref="I80:J80"/>
    <mergeCell ref="K80:L80"/>
    <mergeCell ref="A69:A76"/>
    <mergeCell ref="B69:N69"/>
    <mergeCell ref="C70:F70"/>
    <mergeCell ref="G70:J70"/>
    <mergeCell ref="K70:N70"/>
    <mergeCell ref="K79:N79"/>
    <mergeCell ref="M80:N80"/>
    <mergeCell ref="I89:J89"/>
    <mergeCell ref="K89:L89"/>
    <mergeCell ref="G98:H98"/>
    <mergeCell ref="I98:J98"/>
    <mergeCell ref="E107:F107"/>
    <mergeCell ref="G107:H107"/>
    <mergeCell ref="M107:N107"/>
    <mergeCell ref="A130:C130"/>
    <mergeCell ref="A135:C135"/>
    <mergeCell ref="A140:C140"/>
    <mergeCell ref="A78:A85"/>
    <mergeCell ref="A87:A94"/>
    <mergeCell ref="A96:A103"/>
    <mergeCell ref="A105:A112"/>
    <mergeCell ref="A115:C115"/>
    <mergeCell ref="A120:C120"/>
    <mergeCell ref="A125:C125"/>
    <mergeCell ref="E4:F4"/>
    <mergeCell ref="B11:N11"/>
    <mergeCell ref="A2:A9"/>
    <mergeCell ref="B2:N2"/>
    <mergeCell ref="C3:F3"/>
    <mergeCell ref="G3:J3"/>
    <mergeCell ref="K3:N3"/>
    <mergeCell ref="A11:A18"/>
    <mergeCell ref="K12:N12"/>
    <mergeCell ref="M22:N22"/>
    <mergeCell ref="B29:N29"/>
    <mergeCell ref="M13:N13"/>
    <mergeCell ref="B20:N20"/>
    <mergeCell ref="C21:F21"/>
    <mergeCell ref="G21:J21"/>
    <mergeCell ref="K21:N21"/>
    <mergeCell ref="E22:F22"/>
    <mergeCell ref="G22:H22"/>
    <mergeCell ref="M31:N31"/>
    <mergeCell ref="B38:N38"/>
    <mergeCell ref="I22:J22"/>
    <mergeCell ref="K22:L22"/>
    <mergeCell ref="G30:J30"/>
    <mergeCell ref="K30:N30"/>
    <mergeCell ref="G31:H31"/>
    <mergeCell ref="I31:J31"/>
    <mergeCell ref="K31:L31"/>
    <mergeCell ref="B47:N47"/>
    <mergeCell ref="C48:F48"/>
    <mergeCell ref="G48:J48"/>
    <mergeCell ref="K48:N48"/>
    <mergeCell ref="C39:F39"/>
    <mergeCell ref="C40:D40"/>
    <mergeCell ref="E40:F40"/>
    <mergeCell ref="G40:H40"/>
    <mergeCell ref="I40:J40"/>
    <mergeCell ref="K40:L40"/>
    <mergeCell ref="M40:N40"/>
    <mergeCell ref="G4:H4"/>
    <mergeCell ref="I4:J4"/>
    <mergeCell ref="G39:J39"/>
    <mergeCell ref="G49:H49"/>
    <mergeCell ref="I49:J49"/>
    <mergeCell ref="K4:L4"/>
    <mergeCell ref="M4:N4"/>
    <mergeCell ref="K39:N39"/>
    <mergeCell ref="K49:L49"/>
    <mergeCell ref="M49:N49"/>
    <mergeCell ref="C12:F12"/>
    <mergeCell ref="G12:J12"/>
    <mergeCell ref="E13:F13"/>
    <mergeCell ref="G13:H13"/>
    <mergeCell ref="I13:J13"/>
    <mergeCell ref="K13:L13"/>
    <mergeCell ref="C4:D4"/>
    <mergeCell ref="C13:D13"/>
    <mergeCell ref="A20:A27"/>
    <mergeCell ref="C22:D22"/>
    <mergeCell ref="C30:F30"/>
    <mergeCell ref="C31:D31"/>
    <mergeCell ref="E31:F31"/>
    <mergeCell ref="C61:F61"/>
    <mergeCell ref="G61:J61"/>
    <mergeCell ref="B87:N87"/>
    <mergeCell ref="C88:F88"/>
    <mergeCell ref="G88:J88"/>
    <mergeCell ref="K88:N88"/>
    <mergeCell ref="C89:D89"/>
    <mergeCell ref="E89:F89"/>
    <mergeCell ref="G89:H89"/>
    <mergeCell ref="M89:N89"/>
    <mergeCell ref="B96:N96"/>
    <mergeCell ref="C97:F97"/>
    <mergeCell ref="G97:J97"/>
    <mergeCell ref="K97:N97"/>
    <mergeCell ref="C98:D98"/>
    <mergeCell ref="E98:F98"/>
    <mergeCell ref="I107:J107"/>
    <mergeCell ref="K107:L107"/>
    <mergeCell ref="K98:L98"/>
    <mergeCell ref="M98:N98"/>
    <mergeCell ref="B105:N105"/>
    <mergeCell ref="C106:F106"/>
    <mergeCell ref="G106:J106"/>
    <mergeCell ref="K106:N106"/>
    <mergeCell ref="C107:D10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>
      <c r="A2" s="22" t="s">
        <v>21</v>
      </c>
      <c r="B2" s="27" t="s">
        <v>14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  <c r="O2" s="21"/>
      <c r="P2" s="21"/>
      <c r="Q2" s="21"/>
      <c r="R2" s="21"/>
      <c r="S2" s="21"/>
      <c r="T2" s="21"/>
      <c r="U2" s="21"/>
      <c r="V2" s="21"/>
      <c r="W2" s="21"/>
    </row>
    <row r="3">
      <c r="B3" s="26"/>
      <c r="C3" s="23">
        <v>2048.0</v>
      </c>
      <c r="D3" s="24"/>
      <c r="E3" s="24"/>
      <c r="F3" s="25"/>
      <c r="G3" s="27">
        <v>3072.0</v>
      </c>
      <c r="H3" s="24"/>
      <c r="I3" s="24"/>
      <c r="J3" s="25"/>
      <c r="K3" s="23">
        <v>4096.0</v>
      </c>
      <c r="L3" s="24"/>
      <c r="M3" s="24"/>
      <c r="N3" s="25"/>
      <c r="O3" s="21"/>
      <c r="P3" s="21"/>
      <c r="Q3" s="21"/>
      <c r="R3" s="21"/>
      <c r="S3" s="21"/>
      <c r="T3" s="21"/>
      <c r="U3" s="21"/>
      <c r="V3" s="21"/>
      <c r="W3" s="21"/>
    </row>
    <row r="4">
      <c r="B4" s="28" t="s">
        <v>23</v>
      </c>
      <c r="C4" s="29" t="s">
        <v>24</v>
      </c>
      <c r="D4" s="25"/>
      <c r="E4" s="30" t="s">
        <v>25</v>
      </c>
      <c r="F4" s="25"/>
      <c r="G4" s="29" t="s">
        <v>24</v>
      </c>
      <c r="H4" s="25"/>
      <c r="I4" s="30" t="s">
        <v>25</v>
      </c>
      <c r="J4" s="25"/>
      <c r="K4" s="29" t="s">
        <v>24</v>
      </c>
      <c r="L4" s="25"/>
      <c r="M4" s="30" t="s">
        <v>25</v>
      </c>
      <c r="N4" s="25"/>
      <c r="O4" s="21"/>
      <c r="P4" s="21"/>
      <c r="Q4" s="21"/>
      <c r="R4" s="21"/>
      <c r="S4" s="21"/>
      <c r="T4" s="21"/>
      <c r="U4" s="21"/>
      <c r="V4" s="21"/>
      <c r="W4" s="21"/>
    </row>
    <row r="5">
      <c r="B5" s="26"/>
      <c r="C5" s="31" t="s">
        <v>3</v>
      </c>
      <c r="D5" s="31" t="s">
        <v>26</v>
      </c>
      <c r="E5" s="32" t="s">
        <v>3</v>
      </c>
      <c r="F5" s="32" t="s">
        <v>26</v>
      </c>
      <c r="G5" s="31" t="s">
        <v>3</v>
      </c>
      <c r="H5" s="31" t="s">
        <v>26</v>
      </c>
      <c r="I5" s="32" t="s">
        <v>3</v>
      </c>
      <c r="J5" s="32" t="s">
        <v>26</v>
      </c>
      <c r="K5" s="31" t="s">
        <v>3</v>
      </c>
      <c r="L5" s="31" t="s">
        <v>26</v>
      </c>
      <c r="M5" s="32" t="s">
        <v>3</v>
      </c>
      <c r="N5" s="32" t="s">
        <v>26</v>
      </c>
      <c r="O5" s="21"/>
      <c r="P5" s="21"/>
      <c r="Q5" s="21"/>
      <c r="R5" s="21"/>
      <c r="S5" s="21"/>
      <c r="T5" s="21"/>
      <c r="U5" s="21"/>
      <c r="V5" s="21"/>
      <c r="W5" s="21"/>
    </row>
    <row r="6">
      <c r="B6" s="33">
        <v>10.0</v>
      </c>
      <c r="C6" s="34">
        <v>3.80353E-5</v>
      </c>
      <c r="D6" s="34">
        <v>8.6885E-6</v>
      </c>
      <c r="E6" s="35">
        <v>7.835547E-4</v>
      </c>
      <c r="F6" s="35">
        <v>2.04783E-5</v>
      </c>
      <c r="G6" s="34">
        <v>8.17268E-5</v>
      </c>
      <c r="H6" s="34">
        <v>2.82532E-5</v>
      </c>
      <c r="I6" s="35">
        <v>0.0024158504</v>
      </c>
      <c r="J6" s="35">
        <v>3.81683E-5</v>
      </c>
      <c r="K6" s="34">
        <v>1.288115666587E-4</v>
      </c>
      <c r="L6" s="34">
        <v>1.39736389162E-5</v>
      </c>
      <c r="M6" s="35">
        <v>0.0055544454800838</v>
      </c>
      <c r="N6" s="35">
        <v>6.47433938726E-5</v>
      </c>
      <c r="O6" s="21"/>
      <c r="P6" s="21"/>
      <c r="Q6" s="21"/>
      <c r="R6" s="21"/>
      <c r="S6" s="21"/>
      <c r="T6" s="21"/>
      <c r="U6" s="21"/>
      <c r="V6" s="21"/>
      <c r="W6" s="21"/>
    </row>
    <row r="7">
      <c r="B7" s="33">
        <v>100.0</v>
      </c>
      <c r="C7" s="34">
        <v>3.51242E-5</v>
      </c>
      <c r="D7" s="34">
        <v>3.686E-7</v>
      </c>
      <c r="E7" s="35">
        <v>7.83221E-4</v>
      </c>
      <c r="F7" s="35">
        <v>1.6429E-6</v>
      </c>
      <c r="G7" s="34">
        <v>6.10052E-5</v>
      </c>
      <c r="H7" s="34">
        <v>3.107E-7</v>
      </c>
      <c r="I7" s="35">
        <v>0.0024124887</v>
      </c>
      <c r="J7" s="35">
        <v>3.317E-6</v>
      </c>
      <c r="K7" s="34">
        <v>9.76181193328E-5</v>
      </c>
      <c r="L7" s="34">
        <v>3.599865521E-7</v>
      </c>
      <c r="M7" s="35">
        <v>0.005550665573331</v>
      </c>
      <c r="N7" s="35">
        <v>5.3762390221E-6</v>
      </c>
      <c r="O7" s="21"/>
      <c r="P7" s="21"/>
      <c r="Q7" s="21"/>
      <c r="R7" s="21"/>
      <c r="S7" s="21"/>
      <c r="T7" s="21"/>
      <c r="U7" s="21"/>
      <c r="V7" s="21"/>
      <c r="W7" s="21"/>
    </row>
    <row r="8">
      <c r="B8" s="33">
        <v>1000.0</v>
      </c>
      <c r="C8" s="34">
        <v>3.50091E-5</v>
      </c>
      <c r="D8" s="34">
        <v>2.564E-7</v>
      </c>
      <c r="E8" s="35">
        <v>7.830249E-4</v>
      </c>
      <c r="F8" s="35">
        <v>4.872E-7</v>
      </c>
      <c r="G8" s="34">
        <v>6.12474E-5</v>
      </c>
      <c r="H8" s="34">
        <v>5.9E-8</v>
      </c>
      <c r="I8" s="35">
        <v>0.00241179</v>
      </c>
      <c r="J8" s="35">
        <v>1.1376E-6</v>
      </c>
      <c r="K8" s="34">
        <v>9.74174553327E-5</v>
      </c>
      <c r="L8" s="34">
        <v>1.189467642E-7</v>
      </c>
      <c r="M8" s="35">
        <v>0.0055342481171332</v>
      </c>
      <c r="N8" s="35">
        <v>5.3046653422E-6</v>
      </c>
      <c r="O8" s="21"/>
      <c r="P8" s="21"/>
      <c r="Q8" s="21"/>
      <c r="R8" s="21"/>
      <c r="S8" s="21"/>
      <c r="T8" s="21"/>
      <c r="U8" s="21"/>
      <c r="V8" s="21"/>
      <c r="W8" s="21"/>
    </row>
    <row r="9">
      <c r="B9" s="33">
        <v>10000.0</v>
      </c>
      <c r="C9" s="34">
        <v>3.50157E-5</v>
      </c>
      <c r="D9" s="34">
        <v>3.72E-8</v>
      </c>
      <c r="E9" s="35">
        <v>7.832001E-4</v>
      </c>
      <c r="F9" s="35">
        <v>2.054E-7</v>
      </c>
      <c r="G9" s="34">
        <v>6.11488E-5</v>
      </c>
      <c r="H9" s="34">
        <v>4.89E-8</v>
      </c>
      <c r="I9" s="35">
        <v>0.0024133962</v>
      </c>
      <c r="J9" s="35">
        <v>9.693E-7</v>
      </c>
      <c r="K9" s="34">
        <v>9.72952701E-5</v>
      </c>
      <c r="L9" s="34">
        <v>9.79110051E-8</v>
      </c>
      <c r="M9" s="35">
        <v>0.00553620438228</v>
      </c>
      <c r="N9" s="35">
        <v>2.6564824986E-6</v>
      </c>
      <c r="O9" s="21"/>
      <c r="P9" s="21"/>
      <c r="Q9" s="21"/>
      <c r="R9" s="21"/>
      <c r="S9" s="21"/>
      <c r="T9" s="21"/>
      <c r="U9" s="21"/>
      <c r="V9" s="21"/>
      <c r="W9" s="21"/>
    </row>
    <row r="10">
      <c r="A10" s="46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>
      <c r="A11" s="22" t="s">
        <v>27</v>
      </c>
      <c r="B11" s="27" t="s">
        <v>14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  <c r="O11" s="21"/>
      <c r="P11" s="21"/>
      <c r="Q11" s="21"/>
      <c r="R11" s="21"/>
      <c r="S11" s="21"/>
      <c r="T11" s="21"/>
      <c r="U11" s="21"/>
      <c r="V11" s="21"/>
      <c r="W11" s="21"/>
    </row>
    <row r="12">
      <c r="B12" s="26"/>
      <c r="C12" s="23">
        <v>2048.0</v>
      </c>
      <c r="D12" s="24"/>
      <c r="E12" s="24"/>
      <c r="F12" s="25"/>
      <c r="G12" s="27">
        <v>3072.0</v>
      </c>
      <c r="H12" s="24"/>
      <c r="I12" s="24"/>
      <c r="J12" s="25"/>
      <c r="K12" s="23">
        <v>4096.0</v>
      </c>
      <c r="L12" s="24"/>
      <c r="M12" s="24"/>
      <c r="N12" s="25"/>
      <c r="O12" s="21"/>
      <c r="P12" s="21"/>
      <c r="Q12" s="21"/>
      <c r="R12" s="21"/>
      <c r="S12" s="21"/>
      <c r="T12" s="21"/>
      <c r="U12" s="21"/>
      <c r="V12" s="21"/>
      <c r="W12" s="21"/>
    </row>
    <row r="13">
      <c r="B13" s="28" t="s">
        <v>23</v>
      </c>
      <c r="C13" s="29" t="s">
        <v>24</v>
      </c>
      <c r="D13" s="25"/>
      <c r="E13" s="30" t="s">
        <v>25</v>
      </c>
      <c r="F13" s="25"/>
      <c r="G13" s="29" t="s">
        <v>24</v>
      </c>
      <c r="H13" s="25"/>
      <c r="I13" s="30" t="s">
        <v>25</v>
      </c>
      <c r="J13" s="25"/>
      <c r="K13" s="29" t="s">
        <v>24</v>
      </c>
      <c r="L13" s="25"/>
      <c r="M13" s="30" t="s">
        <v>25</v>
      </c>
      <c r="N13" s="25"/>
      <c r="O13" s="21"/>
      <c r="P13" s="21"/>
      <c r="Q13" s="21"/>
      <c r="R13" s="21"/>
      <c r="S13" s="21"/>
      <c r="T13" s="21"/>
      <c r="U13" s="21"/>
      <c r="V13" s="21"/>
      <c r="W13" s="21"/>
    </row>
    <row r="14">
      <c r="B14" s="26"/>
      <c r="C14" s="31" t="s">
        <v>3</v>
      </c>
      <c r="D14" s="31" t="s">
        <v>26</v>
      </c>
      <c r="E14" s="32" t="s">
        <v>3</v>
      </c>
      <c r="F14" s="32" t="s">
        <v>26</v>
      </c>
      <c r="G14" s="31" t="s">
        <v>3</v>
      </c>
      <c r="H14" s="31" t="s">
        <v>26</v>
      </c>
      <c r="I14" s="32" t="s">
        <v>3</v>
      </c>
      <c r="J14" s="32" t="s">
        <v>26</v>
      </c>
      <c r="K14" s="31" t="s">
        <v>3</v>
      </c>
      <c r="L14" s="31" t="s">
        <v>26</v>
      </c>
      <c r="M14" s="32" t="s">
        <v>3</v>
      </c>
      <c r="N14" s="32" t="s">
        <v>26</v>
      </c>
      <c r="O14" s="21"/>
      <c r="P14" s="21"/>
      <c r="Q14" s="21"/>
      <c r="R14" s="21"/>
      <c r="S14" s="21"/>
      <c r="T14" s="21"/>
      <c r="U14" s="21"/>
      <c r="V14" s="21"/>
      <c r="W14" s="21"/>
    </row>
    <row r="15">
      <c r="B15" s="33">
        <v>10.0</v>
      </c>
      <c r="C15" s="34">
        <v>3.86052E-5</v>
      </c>
      <c r="D15" s="34">
        <v>9.9262E-6</v>
      </c>
      <c r="E15" s="35">
        <v>7.821895E-4</v>
      </c>
      <c r="F15" s="35">
        <v>1.82474E-5</v>
      </c>
      <c r="G15" s="34">
        <v>6.43567E-5</v>
      </c>
      <c r="H15" s="34">
        <v>7.813E-6</v>
      </c>
      <c r="I15" s="35">
        <v>0.0024175633</v>
      </c>
      <c r="J15" s="35">
        <v>3.65521E-5</v>
      </c>
      <c r="K15" s="34">
        <v>9.96792400019E-5</v>
      </c>
      <c r="L15" s="34">
        <v>7.2354976043E-6</v>
      </c>
      <c r="M15" s="35">
        <v>0.0055569862533321</v>
      </c>
      <c r="N15" s="35">
        <v>6.2417470417E-5</v>
      </c>
      <c r="O15" s="21"/>
      <c r="P15" s="21"/>
      <c r="Q15" s="21"/>
      <c r="R15" s="21"/>
      <c r="S15" s="21"/>
      <c r="T15" s="21"/>
      <c r="U15" s="21"/>
      <c r="V15" s="21"/>
      <c r="W15" s="21"/>
    </row>
    <row r="16">
      <c r="B16" s="33">
        <v>100.0</v>
      </c>
      <c r="C16" s="34">
        <v>3.51649E-5</v>
      </c>
      <c r="D16" s="34">
        <v>3.419E-7</v>
      </c>
      <c r="E16" s="35">
        <v>7.830511E-4</v>
      </c>
      <c r="F16" s="35">
        <v>1.2059E-6</v>
      </c>
      <c r="G16" s="34">
        <v>6.15033E-5</v>
      </c>
      <c r="H16" s="34">
        <v>3.881E-7</v>
      </c>
      <c r="I16" s="35">
        <v>0.0024115903</v>
      </c>
      <c r="J16" s="35">
        <v>3.3106E-6</v>
      </c>
      <c r="K16" s="34">
        <v>9.74730326666E-5</v>
      </c>
      <c r="L16" s="34">
        <v>1.766031564E-7</v>
      </c>
      <c r="M16" s="35">
        <v>0.0055512082140001</v>
      </c>
      <c r="N16" s="35">
        <v>6.0132835449E-6</v>
      </c>
      <c r="O16" s="21"/>
      <c r="P16" s="21"/>
      <c r="Q16" s="21"/>
      <c r="R16" s="21"/>
      <c r="S16" s="21"/>
      <c r="T16" s="21"/>
      <c r="U16" s="21"/>
      <c r="V16" s="21"/>
      <c r="W16" s="21"/>
    </row>
    <row r="17">
      <c r="B17" s="33">
        <v>1000.0</v>
      </c>
      <c r="C17" s="34">
        <v>3.48996E-5</v>
      </c>
      <c r="D17" s="34">
        <v>6.74E-8</v>
      </c>
      <c r="E17" s="35">
        <v>7.833248E-4</v>
      </c>
      <c r="F17" s="35">
        <v>6.475E-7</v>
      </c>
      <c r="G17" s="34">
        <v>6.15264E-5</v>
      </c>
      <c r="H17" s="34">
        <v>8.66E-8</v>
      </c>
      <c r="I17" s="35">
        <v>0.0024114346</v>
      </c>
      <c r="J17" s="35">
        <v>1.2118E-6</v>
      </c>
      <c r="K17" s="34">
        <v>9.73036229334E-5</v>
      </c>
      <c r="L17" s="34">
        <v>1.155113596E-7</v>
      </c>
      <c r="M17" s="35">
        <v>0.0055347256296667</v>
      </c>
      <c r="N17" s="35">
        <v>4.5636717423E-6</v>
      </c>
      <c r="O17" s="21"/>
      <c r="P17" s="21"/>
      <c r="Q17" s="21"/>
      <c r="R17" s="21"/>
      <c r="S17" s="21"/>
      <c r="T17" s="21"/>
      <c r="U17" s="21"/>
      <c r="V17" s="21"/>
      <c r="W17" s="21"/>
    </row>
    <row r="18">
      <c r="B18" s="33">
        <v>10000.0</v>
      </c>
      <c r="C18" s="34">
        <v>3.49805E-5</v>
      </c>
      <c r="D18" s="34">
        <v>4.91E-8</v>
      </c>
      <c r="E18" s="35">
        <v>7.83451E-4</v>
      </c>
      <c r="F18" s="35">
        <v>1.656E-7</v>
      </c>
      <c r="G18" s="34">
        <v>6.14181E-5</v>
      </c>
      <c r="H18" s="34">
        <v>9.59E-8</v>
      </c>
      <c r="I18" s="35">
        <v>0.0024117851</v>
      </c>
      <c r="J18" s="35">
        <v>6.867E-7</v>
      </c>
      <c r="K18" s="34">
        <v>9.71614775933E-5</v>
      </c>
      <c r="L18" s="34">
        <v>2.619778964E-7</v>
      </c>
      <c r="M18" s="35">
        <v>0.00554484362036</v>
      </c>
      <c r="N18" s="35">
        <v>1.12422108092E-5</v>
      </c>
      <c r="O18" s="21"/>
      <c r="P18" s="21"/>
      <c r="Q18" s="21"/>
      <c r="R18" s="21"/>
      <c r="S18" s="21"/>
      <c r="T18" s="21"/>
      <c r="U18" s="21"/>
      <c r="V18" s="21"/>
      <c r="W18" s="21"/>
    </row>
    <row r="19">
      <c r="A19" s="4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>
      <c r="A20" s="22" t="s">
        <v>28</v>
      </c>
      <c r="B20" s="27" t="s">
        <v>14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  <c r="O20" s="21"/>
      <c r="P20" s="21"/>
      <c r="Q20" s="21"/>
      <c r="R20" s="21"/>
      <c r="S20" s="21"/>
      <c r="T20" s="21"/>
      <c r="U20" s="21"/>
      <c r="V20" s="21"/>
      <c r="W20" s="21"/>
    </row>
    <row r="21">
      <c r="B21" s="26"/>
      <c r="C21" s="23">
        <v>2048.0</v>
      </c>
      <c r="D21" s="24"/>
      <c r="E21" s="24"/>
      <c r="F21" s="25"/>
      <c r="G21" s="27">
        <v>3072.0</v>
      </c>
      <c r="H21" s="24"/>
      <c r="I21" s="24"/>
      <c r="J21" s="25"/>
      <c r="K21" s="23">
        <v>4096.0</v>
      </c>
      <c r="L21" s="24"/>
      <c r="M21" s="24"/>
      <c r="N21" s="25"/>
      <c r="O21" s="21"/>
      <c r="P21" s="21"/>
      <c r="Q21" s="21"/>
      <c r="R21" s="21"/>
      <c r="S21" s="21"/>
      <c r="T21" s="21"/>
      <c r="U21" s="21"/>
      <c r="V21" s="21"/>
      <c r="W21" s="21"/>
    </row>
    <row r="22">
      <c r="B22" s="28" t="s">
        <v>23</v>
      </c>
      <c r="C22" s="29" t="s">
        <v>24</v>
      </c>
      <c r="D22" s="25"/>
      <c r="E22" s="30" t="s">
        <v>25</v>
      </c>
      <c r="F22" s="25"/>
      <c r="G22" s="29" t="s">
        <v>24</v>
      </c>
      <c r="H22" s="25"/>
      <c r="I22" s="30" t="s">
        <v>25</v>
      </c>
      <c r="J22" s="25"/>
      <c r="K22" s="29" t="s">
        <v>24</v>
      </c>
      <c r="L22" s="25"/>
      <c r="M22" s="30" t="s">
        <v>25</v>
      </c>
      <c r="N22" s="25"/>
      <c r="O22" s="21"/>
      <c r="P22" s="21"/>
      <c r="Q22" s="21"/>
      <c r="R22" s="21"/>
      <c r="S22" s="21"/>
      <c r="T22" s="21"/>
      <c r="U22" s="21"/>
      <c r="V22" s="21"/>
      <c r="W22" s="21"/>
    </row>
    <row r="23">
      <c r="B23" s="26"/>
      <c r="C23" s="31" t="s">
        <v>3</v>
      </c>
      <c r="D23" s="31" t="s">
        <v>26</v>
      </c>
      <c r="E23" s="32" t="s">
        <v>3</v>
      </c>
      <c r="F23" s="32" t="s">
        <v>26</v>
      </c>
      <c r="G23" s="31" t="s">
        <v>3</v>
      </c>
      <c r="H23" s="31" t="s">
        <v>26</v>
      </c>
      <c r="I23" s="32" t="s">
        <v>3</v>
      </c>
      <c r="J23" s="32" t="s">
        <v>26</v>
      </c>
      <c r="K23" s="31" t="s">
        <v>3</v>
      </c>
      <c r="L23" s="31" t="s">
        <v>26</v>
      </c>
      <c r="M23" s="32" t="s">
        <v>3</v>
      </c>
      <c r="N23" s="32" t="s">
        <v>26</v>
      </c>
      <c r="O23" s="21"/>
      <c r="P23" s="21"/>
      <c r="Q23" s="21"/>
      <c r="R23" s="21"/>
      <c r="S23" s="21"/>
      <c r="T23" s="21"/>
      <c r="U23" s="21"/>
      <c r="V23" s="21"/>
      <c r="W23" s="21"/>
    </row>
    <row r="24">
      <c r="B24" s="33">
        <v>10.0</v>
      </c>
      <c r="C24" s="34">
        <v>3.84446E-5</v>
      </c>
      <c r="D24" s="34">
        <v>1.00519E-5</v>
      </c>
      <c r="E24" s="35">
        <v>7.826012E-4</v>
      </c>
      <c r="F24" s="35">
        <v>1.98633E-5</v>
      </c>
      <c r="G24" s="34">
        <v>6.45888E-5</v>
      </c>
      <c r="H24" s="34">
        <v>1.12248E-5</v>
      </c>
      <c r="I24" s="35">
        <v>0.0024160557</v>
      </c>
      <c r="J24" s="35">
        <v>3.67718E-5</v>
      </c>
      <c r="K24" s="34">
        <v>1.566185666657E-4</v>
      </c>
      <c r="L24" s="34">
        <v>4.18801060322E-5</v>
      </c>
      <c r="M24" s="35">
        <v>0.0055292561333329</v>
      </c>
      <c r="N24" s="35">
        <v>6.01089999109E-5</v>
      </c>
      <c r="O24" s="21"/>
      <c r="P24" s="21"/>
      <c r="Q24" s="21"/>
      <c r="R24" s="21"/>
      <c r="S24" s="21"/>
      <c r="T24" s="21"/>
      <c r="U24" s="21"/>
      <c r="V24" s="21"/>
      <c r="W24" s="21"/>
    </row>
    <row r="25">
      <c r="B25" s="33">
        <v>100.0</v>
      </c>
      <c r="C25" s="34">
        <v>3.51891E-5</v>
      </c>
      <c r="D25" s="34">
        <v>2.744E-7</v>
      </c>
      <c r="E25" s="35">
        <v>7.819707E-4</v>
      </c>
      <c r="F25" s="35">
        <v>1.0589E-6</v>
      </c>
      <c r="G25" s="34">
        <v>6.12669E-5</v>
      </c>
      <c r="H25" s="34">
        <v>4.003E-7</v>
      </c>
      <c r="I25" s="35">
        <v>0.0024113041</v>
      </c>
      <c r="J25" s="35">
        <v>3.9149E-6</v>
      </c>
      <c r="K25" s="34">
        <v>1.4572063E-4</v>
      </c>
      <c r="L25" s="34">
        <v>6.52714679E-7</v>
      </c>
      <c r="M25" s="35">
        <v>0.0055284096006666</v>
      </c>
      <c r="N25" s="35">
        <v>5.8259467474E-6</v>
      </c>
      <c r="O25" s="21"/>
      <c r="P25" s="21"/>
      <c r="Q25" s="21"/>
      <c r="R25" s="21"/>
      <c r="S25" s="21"/>
      <c r="T25" s="21"/>
      <c r="U25" s="21"/>
      <c r="V25" s="21"/>
      <c r="W25" s="21"/>
    </row>
    <row r="26">
      <c r="B26" s="33">
        <v>1000.0</v>
      </c>
      <c r="C26" s="34">
        <v>3.48972E-5</v>
      </c>
      <c r="D26" s="34">
        <v>9.83E-8</v>
      </c>
      <c r="E26" s="35">
        <v>7.824319E-4</v>
      </c>
      <c r="F26" s="35">
        <v>3.887E-7</v>
      </c>
      <c r="G26" s="34">
        <v>6.12528E-5</v>
      </c>
      <c r="H26" s="34">
        <v>1.346E-7</v>
      </c>
      <c r="I26" s="35">
        <v>0.0024123147</v>
      </c>
      <c r="J26" s="35">
        <v>1.528E-6</v>
      </c>
      <c r="K26" s="34">
        <v>1.455541248667E-4</v>
      </c>
      <c r="L26" s="34">
        <v>1.782999986E-7</v>
      </c>
      <c r="M26" s="35">
        <v>0.0055234551750667</v>
      </c>
      <c r="N26" s="35">
        <v>1.0594900985E-6</v>
      </c>
      <c r="O26" s="21"/>
      <c r="P26" s="21"/>
      <c r="Q26" s="21"/>
      <c r="R26" s="21"/>
      <c r="S26" s="21"/>
      <c r="T26" s="21"/>
      <c r="U26" s="21"/>
      <c r="V26" s="21"/>
      <c r="W26" s="21"/>
    </row>
    <row r="27">
      <c r="B27" s="33">
        <v>10000.0</v>
      </c>
      <c r="C27" s="34">
        <v>3.50448E-5</v>
      </c>
      <c r="D27" s="34">
        <v>8.49E-8</v>
      </c>
      <c r="E27" s="35">
        <v>7.834338E-4</v>
      </c>
      <c r="F27" s="35">
        <v>8.579E-7</v>
      </c>
      <c r="G27" s="34">
        <v>6.12481E-5</v>
      </c>
      <c r="H27" s="34">
        <v>3.74E-7</v>
      </c>
      <c r="I27" s="35">
        <v>0.002416958</v>
      </c>
      <c r="J27" s="35">
        <v>2.5215E-6</v>
      </c>
      <c r="K27" s="34">
        <v>1.120923350333E-4</v>
      </c>
      <c r="L27" s="34">
        <v>2.22885825818E-5</v>
      </c>
      <c r="M27" s="35">
        <v>0.0055255806168286</v>
      </c>
      <c r="N27" s="35">
        <v>2.0688813222E-6</v>
      </c>
      <c r="O27" s="21"/>
      <c r="P27" s="21"/>
      <c r="Q27" s="21"/>
      <c r="R27" s="21"/>
      <c r="S27" s="21"/>
      <c r="T27" s="21"/>
      <c r="U27" s="21"/>
      <c r="V27" s="21"/>
      <c r="W27" s="21"/>
    </row>
    <row r="28">
      <c r="A28" s="46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>
      <c r="A29" s="22" t="s">
        <v>29</v>
      </c>
      <c r="B29" s="27" t="s">
        <v>14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21"/>
      <c r="P29" s="21"/>
      <c r="Q29" s="21"/>
      <c r="R29" s="21"/>
      <c r="S29" s="21"/>
      <c r="T29" s="21"/>
      <c r="U29" s="21"/>
      <c r="V29" s="21"/>
      <c r="W29" s="21"/>
    </row>
    <row r="30">
      <c r="B30" s="26"/>
      <c r="C30" s="23">
        <v>2048.0</v>
      </c>
      <c r="D30" s="24"/>
      <c r="E30" s="24"/>
      <c r="F30" s="25"/>
      <c r="G30" s="27">
        <v>3072.0</v>
      </c>
      <c r="H30" s="24"/>
      <c r="I30" s="24"/>
      <c r="J30" s="25"/>
      <c r="K30" s="23">
        <v>4096.0</v>
      </c>
      <c r="L30" s="24"/>
      <c r="M30" s="24"/>
      <c r="N30" s="25"/>
      <c r="O30" s="21"/>
      <c r="P30" s="21"/>
      <c r="Q30" s="21"/>
      <c r="R30" s="21"/>
      <c r="S30" s="21"/>
      <c r="T30" s="21"/>
      <c r="U30" s="21"/>
      <c r="V30" s="21"/>
      <c r="W30" s="21"/>
    </row>
    <row r="31">
      <c r="B31" s="28" t="s">
        <v>23</v>
      </c>
      <c r="C31" s="29" t="s">
        <v>24</v>
      </c>
      <c r="D31" s="25"/>
      <c r="E31" s="30" t="s">
        <v>25</v>
      </c>
      <c r="F31" s="25"/>
      <c r="G31" s="29" t="s">
        <v>24</v>
      </c>
      <c r="H31" s="25"/>
      <c r="I31" s="30" t="s">
        <v>25</v>
      </c>
      <c r="J31" s="25"/>
      <c r="K31" s="29" t="s">
        <v>24</v>
      </c>
      <c r="L31" s="25"/>
      <c r="M31" s="30" t="s">
        <v>25</v>
      </c>
      <c r="N31" s="25"/>
      <c r="O31" s="21"/>
      <c r="P31" s="21"/>
      <c r="Q31" s="21"/>
      <c r="R31" s="21"/>
      <c r="S31" s="21"/>
      <c r="T31" s="21"/>
      <c r="U31" s="21"/>
      <c r="V31" s="21"/>
      <c r="W31" s="21"/>
    </row>
    <row r="32">
      <c r="B32" s="26"/>
      <c r="C32" s="31" t="s">
        <v>3</v>
      </c>
      <c r="D32" s="31" t="s">
        <v>26</v>
      </c>
      <c r="E32" s="32" t="s">
        <v>3</v>
      </c>
      <c r="F32" s="32" t="s">
        <v>26</v>
      </c>
      <c r="G32" s="31" t="s">
        <v>3</v>
      </c>
      <c r="H32" s="31" t="s">
        <v>26</v>
      </c>
      <c r="I32" s="32" t="s">
        <v>3</v>
      </c>
      <c r="J32" s="32" t="s">
        <v>26</v>
      </c>
      <c r="K32" s="31" t="s">
        <v>3</v>
      </c>
      <c r="L32" s="31" t="s">
        <v>26</v>
      </c>
      <c r="M32" s="32" t="s">
        <v>3</v>
      </c>
      <c r="N32" s="32" t="s">
        <v>26</v>
      </c>
      <c r="O32" s="21"/>
      <c r="P32" s="21"/>
      <c r="Q32" s="21"/>
      <c r="R32" s="21"/>
      <c r="S32" s="21"/>
      <c r="T32" s="21"/>
      <c r="U32" s="21"/>
      <c r="V32" s="21"/>
      <c r="W32" s="21"/>
    </row>
    <row r="33">
      <c r="B33" s="33">
        <v>10.0</v>
      </c>
      <c r="C33" s="34">
        <v>3.86338E-5</v>
      </c>
      <c r="D33" s="34">
        <v>1.08609E-5</v>
      </c>
      <c r="E33" s="35">
        <v>7.830503E-4</v>
      </c>
      <c r="F33" s="35">
        <v>1.99628E-5</v>
      </c>
      <c r="G33" s="34">
        <v>6.41435E-5</v>
      </c>
      <c r="H33" s="34">
        <v>7.8299E-6</v>
      </c>
      <c r="I33" s="35">
        <v>0.0024255446</v>
      </c>
      <c r="J33" s="35">
        <v>3.67232E-5</v>
      </c>
      <c r="K33" s="34">
        <v>1.31441326667E-4</v>
      </c>
      <c r="L33" s="34">
        <v>3.49937413345E-5</v>
      </c>
      <c r="M33" s="35">
        <v>0.0055624578266666</v>
      </c>
      <c r="N33" s="35">
        <v>6.50652144475E-5</v>
      </c>
      <c r="O33" s="21"/>
      <c r="P33" s="21"/>
      <c r="Q33" s="21"/>
      <c r="R33" s="21"/>
      <c r="S33" s="21"/>
      <c r="T33" s="21"/>
      <c r="U33" s="21"/>
      <c r="V33" s="21"/>
      <c r="W33" s="21"/>
    </row>
    <row r="34">
      <c r="B34" s="33">
        <v>100.0</v>
      </c>
      <c r="C34" s="34">
        <v>3.51962E-5</v>
      </c>
      <c r="D34" s="34">
        <v>2.637E-7</v>
      </c>
      <c r="E34" s="35">
        <v>7.822923E-4</v>
      </c>
      <c r="F34" s="35">
        <v>1.2186E-6</v>
      </c>
      <c r="G34" s="34">
        <v>6.18271E-5</v>
      </c>
      <c r="H34" s="34">
        <v>1.1097E-6</v>
      </c>
      <c r="I34" s="35">
        <v>0.0024238825</v>
      </c>
      <c r="J34" s="35">
        <v>2.6232E-6</v>
      </c>
      <c r="K34" s="34">
        <v>1.024432833333E-4</v>
      </c>
      <c r="L34" s="34">
        <v>1.0963311973E-6</v>
      </c>
      <c r="M34" s="35">
        <v>0.005561352968</v>
      </c>
      <c r="N34" s="35">
        <v>7.2959107206E-6</v>
      </c>
      <c r="O34" s="21"/>
      <c r="P34" s="21"/>
      <c r="Q34" s="21"/>
      <c r="R34" s="21"/>
      <c r="S34" s="21"/>
      <c r="T34" s="21"/>
      <c r="U34" s="21"/>
      <c r="V34" s="21"/>
      <c r="W34" s="21"/>
    </row>
    <row r="35">
      <c r="B35" s="33">
        <v>1000.0</v>
      </c>
      <c r="C35" s="34">
        <v>3.47212E-5</v>
      </c>
      <c r="D35" s="34">
        <v>7.22E-8</v>
      </c>
      <c r="E35" s="35">
        <v>7.823932E-4</v>
      </c>
      <c r="F35" s="35">
        <v>3.616E-7</v>
      </c>
      <c r="G35" s="34">
        <v>6.15779E-5</v>
      </c>
      <c r="H35" s="34">
        <v>1.615E-7</v>
      </c>
      <c r="I35" s="35">
        <v>0.0024192852</v>
      </c>
      <c r="J35" s="35">
        <v>1.9873E-6</v>
      </c>
      <c r="K35" s="34">
        <v>1.022891459333E-4</v>
      </c>
      <c r="L35" s="34">
        <v>3.916504407E-7</v>
      </c>
      <c r="M35" s="35">
        <v>0.0055431759192667</v>
      </c>
      <c r="N35" s="35">
        <v>5.0031739742E-6</v>
      </c>
      <c r="O35" s="21"/>
      <c r="P35" s="21"/>
      <c r="Q35" s="21"/>
      <c r="R35" s="21"/>
      <c r="S35" s="21"/>
      <c r="T35" s="21"/>
      <c r="U35" s="21"/>
      <c r="V35" s="21"/>
      <c r="W35" s="21"/>
    </row>
    <row r="36">
      <c r="B36" s="33">
        <v>10000.0</v>
      </c>
      <c r="C36" s="34">
        <v>3.50058E-5</v>
      </c>
      <c r="D36" s="34">
        <v>2.49E-8</v>
      </c>
      <c r="E36" s="35">
        <v>7.824056E-4</v>
      </c>
      <c r="F36" s="35">
        <v>2.29E-7</v>
      </c>
      <c r="G36" s="34">
        <v>6.15136E-5</v>
      </c>
      <c r="H36" s="34">
        <v>7.25E-8</v>
      </c>
      <c r="I36" s="35">
        <v>0.0024176883</v>
      </c>
      <c r="J36" s="35">
        <v>8.913E-7</v>
      </c>
      <c r="K36" s="34">
        <v>1.006192655667E-4</v>
      </c>
      <c r="L36" s="34">
        <v>2.6549482276E-6</v>
      </c>
      <c r="M36" s="35">
        <v>0.0055427134114667</v>
      </c>
      <c r="N36" s="35">
        <v>2.9900142363E-6</v>
      </c>
      <c r="O36" s="21"/>
      <c r="P36" s="21"/>
      <c r="Q36" s="21"/>
      <c r="R36" s="21"/>
      <c r="S36" s="21"/>
      <c r="T36" s="21"/>
      <c r="U36" s="21"/>
      <c r="V36" s="21"/>
      <c r="W36" s="21"/>
    </row>
    <row r="37">
      <c r="A37" s="4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>
      <c r="A38" s="22" t="s">
        <v>30</v>
      </c>
      <c r="B38" s="27" t="s">
        <v>14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5"/>
      <c r="O38" s="21"/>
      <c r="P38" s="21"/>
      <c r="Q38" s="21"/>
      <c r="R38" s="21"/>
      <c r="S38" s="21"/>
      <c r="T38" s="21"/>
      <c r="U38" s="21"/>
      <c r="V38" s="21"/>
      <c r="W38" s="21"/>
    </row>
    <row r="39">
      <c r="B39" s="26"/>
      <c r="C39" s="23">
        <v>2048.0</v>
      </c>
      <c r="D39" s="24"/>
      <c r="E39" s="24"/>
      <c r="F39" s="25"/>
      <c r="G39" s="27">
        <v>3072.0</v>
      </c>
      <c r="H39" s="24"/>
      <c r="I39" s="24"/>
      <c r="J39" s="25"/>
      <c r="K39" s="23">
        <v>4096.0</v>
      </c>
      <c r="L39" s="24"/>
      <c r="M39" s="24"/>
      <c r="N39" s="25"/>
      <c r="O39" s="21"/>
      <c r="P39" s="21"/>
      <c r="Q39" s="21"/>
      <c r="R39" s="21"/>
      <c r="S39" s="21"/>
      <c r="T39" s="21"/>
      <c r="U39" s="21"/>
      <c r="V39" s="21"/>
      <c r="W39" s="21"/>
    </row>
    <row r="40">
      <c r="B40" s="28" t="s">
        <v>23</v>
      </c>
      <c r="C40" s="29" t="s">
        <v>24</v>
      </c>
      <c r="D40" s="25"/>
      <c r="E40" s="30" t="s">
        <v>25</v>
      </c>
      <c r="F40" s="25"/>
      <c r="G40" s="29" t="s">
        <v>24</v>
      </c>
      <c r="H40" s="25"/>
      <c r="I40" s="30" t="s">
        <v>25</v>
      </c>
      <c r="J40" s="25"/>
      <c r="K40" s="29" t="s">
        <v>24</v>
      </c>
      <c r="L40" s="25"/>
      <c r="M40" s="30" t="s">
        <v>25</v>
      </c>
      <c r="N40" s="25"/>
      <c r="O40" s="21"/>
      <c r="P40" s="21"/>
      <c r="Q40" s="21"/>
      <c r="R40" s="21"/>
      <c r="S40" s="21"/>
      <c r="T40" s="21"/>
      <c r="U40" s="21"/>
      <c r="V40" s="21"/>
      <c r="W40" s="21"/>
    </row>
    <row r="41">
      <c r="B41" s="26"/>
      <c r="C41" s="31" t="s">
        <v>3</v>
      </c>
      <c r="D41" s="31" t="s">
        <v>26</v>
      </c>
      <c r="E41" s="32" t="s">
        <v>3</v>
      </c>
      <c r="F41" s="32" t="s">
        <v>26</v>
      </c>
      <c r="G41" s="31" t="s">
        <v>3</v>
      </c>
      <c r="H41" s="31" t="s">
        <v>26</v>
      </c>
      <c r="I41" s="32" t="s">
        <v>3</v>
      </c>
      <c r="J41" s="32" t="s">
        <v>26</v>
      </c>
      <c r="K41" s="31" t="s">
        <v>3</v>
      </c>
      <c r="L41" s="31" t="s">
        <v>26</v>
      </c>
      <c r="M41" s="32" t="s">
        <v>3</v>
      </c>
      <c r="N41" s="32" t="s">
        <v>26</v>
      </c>
      <c r="O41" s="21"/>
      <c r="P41" s="21"/>
      <c r="Q41" s="21"/>
      <c r="R41" s="21"/>
      <c r="S41" s="21"/>
      <c r="T41" s="21"/>
      <c r="U41" s="21"/>
      <c r="V41" s="21"/>
      <c r="W41" s="21"/>
    </row>
    <row r="42">
      <c r="B42" s="33">
        <v>10.0</v>
      </c>
      <c r="C42" s="34">
        <v>3.78768E-5</v>
      </c>
      <c r="D42" s="34">
        <v>7.7786E-6</v>
      </c>
      <c r="E42" s="35">
        <v>7.826248E-4</v>
      </c>
      <c r="F42" s="35">
        <v>1.96658E-5</v>
      </c>
      <c r="G42" s="34">
        <v>6.41553E-5</v>
      </c>
      <c r="H42" s="34">
        <v>7.8574E-6</v>
      </c>
      <c r="I42" s="35">
        <v>0.0024147752</v>
      </c>
      <c r="J42" s="35">
        <v>3.77144E-5</v>
      </c>
      <c r="K42" s="34">
        <v>9.96987933362E-5</v>
      </c>
      <c r="L42" s="34">
        <v>7.2003217844E-6</v>
      </c>
      <c r="M42" s="35">
        <v>0.0056232839999999</v>
      </c>
      <c r="N42" s="35">
        <v>6.38566340995E-5</v>
      </c>
      <c r="O42" s="21"/>
      <c r="P42" s="21"/>
      <c r="Q42" s="21"/>
      <c r="R42" s="21"/>
      <c r="S42" s="21"/>
      <c r="T42" s="21"/>
      <c r="U42" s="21"/>
      <c r="V42" s="21"/>
      <c r="W42" s="21"/>
    </row>
    <row r="43">
      <c r="B43" s="33">
        <v>100.0</v>
      </c>
      <c r="C43" s="34">
        <v>3.5014E-5</v>
      </c>
      <c r="D43" s="34">
        <v>2.016E-7</v>
      </c>
      <c r="E43" s="35">
        <v>7.81817E-4</v>
      </c>
      <c r="F43" s="35">
        <v>2.3884E-6</v>
      </c>
      <c r="G43" s="34">
        <v>6.12988E-5</v>
      </c>
      <c r="H43" s="34">
        <v>3.771E-7</v>
      </c>
      <c r="I43" s="35">
        <v>0.0024100939</v>
      </c>
      <c r="J43" s="35">
        <v>3.4387E-6</v>
      </c>
      <c r="K43" s="34">
        <v>9.76420606668E-5</v>
      </c>
      <c r="L43" s="34">
        <v>2.773808187E-7</v>
      </c>
      <c r="M43" s="35">
        <v>0.0055664998833331</v>
      </c>
      <c r="N43" s="35">
        <v>5.1209378282E-6</v>
      </c>
      <c r="O43" s="21"/>
      <c r="P43" s="21"/>
      <c r="Q43" s="21"/>
      <c r="R43" s="21"/>
      <c r="S43" s="21"/>
      <c r="T43" s="21"/>
      <c r="U43" s="21"/>
      <c r="V43" s="21"/>
      <c r="W43" s="21"/>
    </row>
    <row r="44">
      <c r="B44" s="33">
        <v>1000.0</v>
      </c>
      <c r="C44" s="34">
        <v>3.47193E-5</v>
      </c>
      <c r="D44" s="34">
        <v>7.11E-8</v>
      </c>
      <c r="E44" s="35">
        <v>7.825207E-4</v>
      </c>
      <c r="F44" s="35">
        <v>4.809E-7</v>
      </c>
      <c r="G44" s="34">
        <v>6.21128E-5</v>
      </c>
      <c r="H44" s="34">
        <v>3.8061E-6</v>
      </c>
      <c r="I44" s="35">
        <v>0.0024116284</v>
      </c>
      <c r="J44" s="35">
        <v>1.2373E-6</v>
      </c>
      <c r="K44" s="34">
        <v>9.75040726666E-5</v>
      </c>
      <c r="L44" s="34">
        <v>1.057110755E-7</v>
      </c>
      <c r="M44" s="35">
        <v>0.0055561928602667</v>
      </c>
      <c r="N44" s="35">
        <v>5.0169252655E-6</v>
      </c>
      <c r="O44" s="21"/>
      <c r="P44" s="21"/>
      <c r="Q44" s="21"/>
      <c r="R44" s="21"/>
      <c r="S44" s="21"/>
      <c r="T44" s="21"/>
      <c r="U44" s="21"/>
      <c r="V44" s="21"/>
      <c r="W44" s="21"/>
    </row>
    <row r="45">
      <c r="B45" s="33">
        <v>10000.0</v>
      </c>
      <c r="C45" s="34">
        <v>3.47526E-5</v>
      </c>
      <c r="D45" s="34">
        <v>4.65E-8</v>
      </c>
      <c r="E45" s="35">
        <v>7.827753E-4</v>
      </c>
      <c r="F45" s="35">
        <v>2.403E-7</v>
      </c>
      <c r="G45" s="34">
        <v>6.12528E-5</v>
      </c>
      <c r="H45" s="34">
        <v>6.07E-8</v>
      </c>
      <c r="I45" s="35">
        <v>0.0024116029</v>
      </c>
      <c r="J45" s="35">
        <v>4.4667E-6</v>
      </c>
      <c r="K45" s="34">
        <v>9.74017545533E-5</v>
      </c>
      <c r="L45" s="34">
        <v>9.48826987E-8</v>
      </c>
      <c r="M45" s="35">
        <v>0.0055518930661867</v>
      </c>
      <c r="N45" s="35">
        <v>3.140324565E-6</v>
      </c>
      <c r="O45" s="21"/>
      <c r="P45" s="21"/>
      <c r="Q45" s="21"/>
      <c r="R45" s="21"/>
      <c r="S45" s="21"/>
      <c r="T45" s="21"/>
      <c r="U45" s="21"/>
      <c r="V45" s="21"/>
      <c r="W45" s="21"/>
    </row>
    <row r="46">
      <c r="A46" s="46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>
      <c r="A47" s="22" t="s">
        <v>31</v>
      </c>
      <c r="B47" s="27" t="s">
        <v>14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1"/>
      <c r="P47" s="21"/>
      <c r="Q47" s="21"/>
      <c r="R47" s="21"/>
      <c r="S47" s="21"/>
      <c r="T47" s="21"/>
      <c r="U47" s="21"/>
      <c r="V47" s="21"/>
      <c r="W47" s="21"/>
    </row>
    <row r="48">
      <c r="B48" s="26"/>
      <c r="C48" s="23">
        <v>2048.0</v>
      </c>
      <c r="D48" s="24"/>
      <c r="E48" s="24"/>
      <c r="F48" s="25"/>
      <c r="G48" s="27">
        <v>3072.0</v>
      </c>
      <c r="H48" s="24"/>
      <c r="I48" s="24"/>
      <c r="J48" s="25"/>
      <c r="K48" s="23">
        <v>4096.0</v>
      </c>
      <c r="L48" s="24"/>
      <c r="M48" s="24"/>
      <c r="N48" s="25"/>
      <c r="O48" s="21"/>
      <c r="P48" s="21"/>
      <c r="Q48" s="21"/>
      <c r="R48" s="21"/>
      <c r="S48" s="21"/>
      <c r="T48" s="21"/>
      <c r="U48" s="21"/>
      <c r="V48" s="21"/>
      <c r="W48" s="21"/>
    </row>
    <row r="49">
      <c r="B49" s="28" t="s">
        <v>23</v>
      </c>
      <c r="C49" s="29" t="s">
        <v>24</v>
      </c>
      <c r="D49" s="25"/>
      <c r="E49" s="30" t="s">
        <v>25</v>
      </c>
      <c r="F49" s="25"/>
      <c r="G49" s="29" t="s">
        <v>24</v>
      </c>
      <c r="H49" s="25"/>
      <c r="I49" s="30" t="s">
        <v>25</v>
      </c>
      <c r="J49" s="25"/>
      <c r="K49" s="29" t="s">
        <v>24</v>
      </c>
      <c r="L49" s="25"/>
      <c r="M49" s="30" t="s">
        <v>25</v>
      </c>
      <c r="N49" s="25"/>
      <c r="O49" s="21"/>
      <c r="P49" s="21"/>
      <c r="Q49" s="21"/>
      <c r="R49" s="21"/>
      <c r="S49" s="21"/>
      <c r="T49" s="21"/>
      <c r="U49" s="21"/>
      <c r="V49" s="21"/>
      <c r="W49" s="21"/>
    </row>
    <row r="50">
      <c r="B50" s="26"/>
      <c r="C50" s="31" t="s">
        <v>3</v>
      </c>
      <c r="D50" s="31" t="s">
        <v>26</v>
      </c>
      <c r="E50" s="32" t="s">
        <v>3</v>
      </c>
      <c r="F50" s="32" t="s">
        <v>26</v>
      </c>
      <c r="G50" s="31" t="s">
        <v>3</v>
      </c>
      <c r="H50" s="31" t="s">
        <v>26</v>
      </c>
      <c r="I50" s="32" t="s">
        <v>3</v>
      </c>
      <c r="J50" s="32" t="s">
        <v>26</v>
      </c>
      <c r="K50" s="31" t="s">
        <v>3</v>
      </c>
      <c r="L50" s="31" t="s">
        <v>26</v>
      </c>
      <c r="M50" s="32" t="s">
        <v>3</v>
      </c>
      <c r="N50" s="32" t="s">
        <v>26</v>
      </c>
      <c r="O50" s="21"/>
      <c r="P50" s="21"/>
      <c r="Q50" s="21"/>
      <c r="R50" s="21"/>
      <c r="S50" s="21"/>
      <c r="T50" s="21"/>
      <c r="U50" s="21"/>
      <c r="V50" s="21"/>
      <c r="W50" s="21"/>
    </row>
    <row r="51">
      <c r="B51" s="33">
        <v>10.0</v>
      </c>
      <c r="C51" s="36">
        <f t="shared" ref="C51:N51" si="1">AVERAGE(C6,C15,C24,C33,C42)</f>
        <v>0.00003831914</v>
      </c>
      <c r="D51" s="36">
        <f t="shared" si="1"/>
        <v>0.00000946122</v>
      </c>
      <c r="E51" s="37">
        <f t="shared" si="1"/>
        <v>0.0007828041</v>
      </c>
      <c r="F51" s="37">
        <f t="shared" si="1"/>
        <v>0.00001964352</v>
      </c>
      <c r="G51" s="36">
        <f t="shared" si="1"/>
        <v>0.00006779422</v>
      </c>
      <c r="H51" s="36">
        <f t="shared" si="1"/>
        <v>0.00001259566</v>
      </c>
      <c r="I51" s="37">
        <f t="shared" si="1"/>
        <v>0.00241795784</v>
      </c>
      <c r="J51" s="37">
        <f t="shared" si="1"/>
        <v>0.00003718596</v>
      </c>
      <c r="K51" s="36">
        <f t="shared" si="1"/>
        <v>0.0001232498987</v>
      </c>
      <c r="L51" s="36">
        <f t="shared" si="1"/>
        <v>0.00002105666113</v>
      </c>
      <c r="M51" s="37">
        <f t="shared" si="1"/>
        <v>0.005565285939</v>
      </c>
      <c r="N51" s="37">
        <f t="shared" si="1"/>
        <v>0.00006323834255</v>
      </c>
      <c r="O51" s="21"/>
      <c r="P51" s="21"/>
      <c r="Q51" s="21"/>
      <c r="R51" s="21"/>
      <c r="S51" s="21"/>
      <c r="T51" s="21"/>
      <c r="U51" s="21"/>
      <c r="V51" s="21"/>
      <c r="W51" s="21"/>
    </row>
    <row r="52">
      <c r="B52" s="33">
        <v>100.0</v>
      </c>
      <c r="C52" s="36">
        <f t="shared" ref="C52:N52" si="2">AVERAGE(C7,C16,C25,C34,C43)</f>
        <v>0.00003513768</v>
      </c>
      <c r="D52" s="36">
        <f t="shared" si="2"/>
        <v>0.00000029004</v>
      </c>
      <c r="E52" s="37">
        <f t="shared" si="2"/>
        <v>0.00078247042</v>
      </c>
      <c r="F52" s="37">
        <f t="shared" si="2"/>
        <v>0.00000150294</v>
      </c>
      <c r="G52" s="36">
        <f t="shared" si="2"/>
        <v>0.00006138026</v>
      </c>
      <c r="H52" s="36">
        <f t="shared" si="2"/>
        <v>0.00000051718</v>
      </c>
      <c r="I52" s="37">
        <f t="shared" si="2"/>
        <v>0.0024138719</v>
      </c>
      <c r="J52" s="37">
        <f t="shared" si="2"/>
        <v>0.00000332088</v>
      </c>
      <c r="K52" s="36">
        <f t="shared" si="2"/>
        <v>0.0001081794252</v>
      </c>
      <c r="L52" s="36">
        <f t="shared" si="2"/>
        <v>0.0000005126032807</v>
      </c>
      <c r="M52" s="37">
        <f t="shared" si="2"/>
        <v>0.005551627248</v>
      </c>
      <c r="N52" s="37">
        <f t="shared" si="2"/>
        <v>0.000005926463573</v>
      </c>
      <c r="O52" s="21"/>
      <c r="P52" s="21"/>
      <c r="Q52" s="21"/>
      <c r="R52" s="21"/>
      <c r="S52" s="21"/>
      <c r="T52" s="21"/>
      <c r="U52" s="21"/>
      <c r="V52" s="21"/>
      <c r="W52" s="21"/>
    </row>
    <row r="53">
      <c r="B53" s="33">
        <v>1000.0</v>
      </c>
      <c r="C53" s="36">
        <f t="shared" ref="C53:N53" si="3">AVERAGE(C8,C17,C26,C35,C44)</f>
        <v>0.00003484928</v>
      </c>
      <c r="D53" s="36">
        <f t="shared" si="3"/>
        <v>0.00000011308</v>
      </c>
      <c r="E53" s="37">
        <f t="shared" si="3"/>
        <v>0.0007827391</v>
      </c>
      <c r="F53" s="37">
        <f t="shared" si="3"/>
        <v>0.00000047318</v>
      </c>
      <c r="G53" s="36">
        <f t="shared" si="3"/>
        <v>0.00006154346</v>
      </c>
      <c r="H53" s="36">
        <f t="shared" si="3"/>
        <v>0.00000084956</v>
      </c>
      <c r="I53" s="37">
        <f t="shared" si="3"/>
        <v>0.00241329058</v>
      </c>
      <c r="J53" s="37">
        <f t="shared" si="3"/>
        <v>0.0000014204</v>
      </c>
      <c r="K53" s="36">
        <f t="shared" si="3"/>
        <v>0.0001080136843</v>
      </c>
      <c r="L53" s="36">
        <f t="shared" si="3"/>
        <v>0.0000001820239277</v>
      </c>
      <c r="M53" s="37">
        <f t="shared" si="3"/>
        <v>0.00553835954</v>
      </c>
      <c r="N53" s="37">
        <f t="shared" si="3"/>
        <v>0.000004189585285</v>
      </c>
      <c r="O53" s="21"/>
      <c r="P53" s="21"/>
      <c r="Q53" s="21"/>
      <c r="R53" s="21"/>
      <c r="S53" s="21"/>
      <c r="T53" s="21"/>
      <c r="U53" s="21"/>
      <c r="V53" s="21"/>
      <c r="W53" s="21"/>
    </row>
    <row r="54">
      <c r="B54" s="33">
        <v>10000.0</v>
      </c>
      <c r="C54" s="36">
        <f t="shared" ref="C54:N54" si="4">AVERAGE(C9,C18,C27,C36,C45)</f>
        <v>0.00003495988</v>
      </c>
      <c r="D54" s="36">
        <f t="shared" si="4"/>
        <v>0.00000004852</v>
      </c>
      <c r="E54" s="37">
        <f t="shared" si="4"/>
        <v>0.00078305316</v>
      </c>
      <c r="F54" s="37">
        <f t="shared" si="4"/>
        <v>0.00000033964</v>
      </c>
      <c r="G54" s="36">
        <f t="shared" si="4"/>
        <v>0.00006131628</v>
      </c>
      <c r="H54" s="36">
        <f t="shared" si="4"/>
        <v>0.0000001304</v>
      </c>
      <c r="I54" s="37">
        <f t="shared" si="4"/>
        <v>0.0024142861</v>
      </c>
      <c r="J54" s="37">
        <f t="shared" si="4"/>
        <v>0.0000019071</v>
      </c>
      <c r="K54" s="36">
        <f t="shared" si="4"/>
        <v>0.0001009140206</v>
      </c>
      <c r="L54" s="36">
        <f t="shared" si="4"/>
        <v>0.000005079660482</v>
      </c>
      <c r="M54" s="37">
        <f t="shared" si="4"/>
        <v>0.005540247019</v>
      </c>
      <c r="N54" s="37">
        <f t="shared" si="4"/>
        <v>0.000004419582686</v>
      </c>
      <c r="O54" s="21"/>
      <c r="P54" s="21"/>
      <c r="Q54" s="21"/>
      <c r="R54" s="21"/>
      <c r="S54" s="21"/>
      <c r="T54" s="21"/>
      <c r="U54" s="21"/>
      <c r="V54" s="21"/>
      <c r="W54" s="21"/>
    </row>
    <row r="55">
      <c r="A55" s="46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>
      <c r="A56" s="46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>
      <c r="A57" s="46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>
      <c r="A58" s="46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>
      <c r="A59" s="46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>
      <c r="A60" s="22" t="s">
        <v>21</v>
      </c>
      <c r="B60" s="27" t="s">
        <v>13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1"/>
      <c r="P60" s="21"/>
      <c r="Q60" s="21"/>
      <c r="R60" s="21"/>
      <c r="S60" s="21"/>
      <c r="T60" s="21"/>
      <c r="U60" s="21"/>
      <c r="V60" s="21"/>
      <c r="W60" s="21"/>
    </row>
    <row r="61">
      <c r="B61" s="26"/>
      <c r="C61" s="23">
        <v>2048.0</v>
      </c>
      <c r="D61" s="24"/>
      <c r="E61" s="24"/>
      <c r="F61" s="25"/>
      <c r="G61" s="27">
        <v>3072.0</v>
      </c>
      <c r="H61" s="24"/>
      <c r="I61" s="24"/>
      <c r="J61" s="25"/>
      <c r="K61" s="23">
        <v>4096.0</v>
      </c>
      <c r="L61" s="24"/>
      <c r="M61" s="24"/>
      <c r="N61" s="25"/>
      <c r="O61" s="21"/>
      <c r="P61" s="21"/>
      <c r="Q61" s="21"/>
      <c r="R61" s="21"/>
      <c r="S61" s="21"/>
      <c r="T61" s="21"/>
      <c r="U61" s="21"/>
      <c r="V61" s="21"/>
      <c r="W61" s="21"/>
    </row>
    <row r="62">
      <c r="B62" s="28" t="s">
        <v>23</v>
      </c>
      <c r="C62" s="29" t="s">
        <v>24</v>
      </c>
      <c r="D62" s="25"/>
      <c r="E62" s="30" t="s">
        <v>25</v>
      </c>
      <c r="F62" s="25"/>
      <c r="G62" s="29" t="s">
        <v>24</v>
      </c>
      <c r="H62" s="25"/>
      <c r="I62" s="30" t="s">
        <v>25</v>
      </c>
      <c r="J62" s="25"/>
      <c r="K62" s="29" t="s">
        <v>24</v>
      </c>
      <c r="L62" s="25"/>
      <c r="M62" s="30" t="s">
        <v>25</v>
      </c>
      <c r="N62" s="25"/>
      <c r="O62" s="21"/>
      <c r="P62" s="21"/>
      <c r="Q62" s="21"/>
      <c r="R62" s="21"/>
      <c r="S62" s="21"/>
      <c r="T62" s="21"/>
      <c r="U62" s="21"/>
      <c r="V62" s="21"/>
      <c r="W62" s="21"/>
    </row>
    <row r="63">
      <c r="B63" s="26"/>
      <c r="C63" s="31" t="s">
        <v>3</v>
      </c>
      <c r="D63" s="31" t="s">
        <v>26</v>
      </c>
      <c r="E63" s="32" t="s">
        <v>3</v>
      </c>
      <c r="F63" s="32" t="s">
        <v>26</v>
      </c>
      <c r="G63" s="31" t="s">
        <v>3</v>
      </c>
      <c r="H63" s="31" t="s">
        <v>26</v>
      </c>
      <c r="I63" s="32" t="s">
        <v>3</v>
      </c>
      <c r="J63" s="32" t="s">
        <v>26</v>
      </c>
      <c r="K63" s="31" t="s">
        <v>3</v>
      </c>
      <c r="L63" s="31" t="s">
        <v>26</v>
      </c>
      <c r="M63" s="32" t="s">
        <v>3</v>
      </c>
      <c r="N63" s="32" t="s">
        <v>26</v>
      </c>
      <c r="O63" s="21"/>
      <c r="P63" s="21"/>
      <c r="Q63" s="21"/>
      <c r="R63" s="21"/>
      <c r="S63" s="21"/>
      <c r="T63" s="21"/>
      <c r="U63" s="21"/>
      <c r="V63" s="21"/>
      <c r="W63" s="21"/>
    </row>
    <row r="64">
      <c r="B64" s="33">
        <v>10.0</v>
      </c>
      <c r="C64" s="34">
        <v>5.336617E-4</v>
      </c>
      <c r="D64" s="34">
        <v>6.98262E-5</v>
      </c>
      <c r="E64" s="35">
        <v>0.0013608234</v>
      </c>
      <c r="F64" s="35">
        <v>1.38345E-5</v>
      </c>
      <c r="G64" s="34">
        <v>7.882611E-4</v>
      </c>
      <c r="H64" s="34">
        <v>5.89328E-5</v>
      </c>
      <c r="I64" s="35">
        <v>0.0033036252</v>
      </c>
      <c r="J64" s="35">
        <v>1.57335E-5</v>
      </c>
      <c r="K64" s="34">
        <v>0.0010618527</v>
      </c>
      <c r="L64" s="34">
        <v>6.14679E-5</v>
      </c>
      <c r="M64" s="35">
        <v>0.0066980013</v>
      </c>
      <c r="N64" s="35">
        <v>1.81477E-5</v>
      </c>
      <c r="O64" s="21"/>
      <c r="P64" s="21"/>
      <c r="Q64" s="21"/>
      <c r="R64" s="21"/>
      <c r="S64" s="21"/>
      <c r="T64" s="21"/>
      <c r="U64" s="21"/>
      <c r="V64" s="21"/>
      <c r="W64" s="21"/>
    </row>
    <row r="65">
      <c r="B65" s="33">
        <v>100.0</v>
      </c>
      <c r="C65" s="34">
        <v>5.166196E-4</v>
      </c>
      <c r="D65" s="34">
        <v>4.2708E-6</v>
      </c>
      <c r="E65" s="35">
        <v>0.0013624095</v>
      </c>
      <c r="F65" s="35">
        <v>4.9947E-6</v>
      </c>
      <c r="G65" s="34">
        <v>7.744082E-4</v>
      </c>
      <c r="H65" s="34">
        <v>2.0892E-6</v>
      </c>
      <c r="I65" s="35">
        <v>0.0032936784</v>
      </c>
      <c r="J65" s="35">
        <v>1.8775E-6</v>
      </c>
      <c r="K65" s="34">
        <v>0.0010353384</v>
      </c>
      <c r="L65" s="34">
        <v>3.8341E-6</v>
      </c>
      <c r="M65" s="35">
        <v>0.0066898815</v>
      </c>
      <c r="N65" s="35">
        <v>6.291E-6</v>
      </c>
      <c r="O65" s="21"/>
      <c r="P65" s="21"/>
      <c r="Q65" s="21"/>
      <c r="R65" s="21"/>
      <c r="S65" s="21"/>
      <c r="T65" s="21"/>
      <c r="U65" s="21"/>
      <c r="V65" s="21"/>
      <c r="W65" s="21"/>
    </row>
    <row r="66">
      <c r="B66" s="33">
        <v>1000.0</v>
      </c>
      <c r="C66" s="34">
        <v>5.166687E-4</v>
      </c>
      <c r="D66" s="34">
        <v>2.2321E-6</v>
      </c>
      <c r="E66" s="35">
        <v>0.0013524285</v>
      </c>
      <c r="F66" s="35">
        <v>4.1593E-6</v>
      </c>
      <c r="G66" s="34">
        <v>7.712158E-4</v>
      </c>
      <c r="H66" s="34">
        <v>1.5888E-6</v>
      </c>
      <c r="I66" s="35">
        <v>0.0032741363</v>
      </c>
      <c r="J66" s="35">
        <v>3.876E-6</v>
      </c>
      <c r="K66" s="34">
        <v>0.0010378046</v>
      </c>
      <c r="L66" s="34">
        <v>3.881E-6</v>
      </c>
      <c r="M66" s="35">
        <v>0.0066892324</v>
      </c>
      <c r="N66" s="35">
        <v>3.4548E-6</v>
      </c>
      <c r="O66" s="21"/>
      <c r="P66" s="21"/>
      <c r="Q66" s="21"/>
      <c r="R66" s="21"/>
      <c r="S66" s="21"/>
      <c r="T66" s="21"/>
      <c r="U66" s="21"/>
      <c r="V66" s="21"/>
      <c r="W66" s="21"/>
    </row>
    <row r="67">
      <c r="B67" s="33">
        <v>10000.0</v>
      </c>
      <c r="C67" s="34">
        <v>5.167389E-4</v>
      </c>
      <c r="D67" s="34">
        <v>2.4754E-6</v>
      </c>
      <c r="E67" s="35">
        <v>0.0013498649</v>
      </c>
      <c r="F67" s="35">
        <v>2.4202E-6</v>
      </c>
      <c r="G67" s="34">
        <v>7.722518E-4</v>
      </c>
      <c r="H67" s="34">
        <v>1.8778E-6</v>
      </c>
      <c r="I67" s="35">
        <v>0.0032767262</v>
      </c>
      <c r="J67" s="35">
        <v>2.0632E-6</v>
      </c>
      <c r="K67" s="34">
        <v>0.0010407042</v>
      </c>
      <c r="L67" s="34">
        <v>2.6457E-6</v>
      </c>
      <c r="M67" s="35">
        <v>0.0066857534</v>
      </c>
      <c r="N67" s="35">
        <v>2.8649E-6</v>
      </c>
      <c r="O67" s="21"/>
      <c r="P67" s="21"/>
      <c r="Q67" s="21"/>
      <c r="R67" s="21"/>
      <c r="S67" s="21"/>
      <c r="T67" s="21"/>
      <c r="U67" s="21"/>
      <c r="V67" s="21"/>
      <c r="W67" s="21"/>
    </row>
    <row r="68">
      <c r="A68" s="46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>
      <c r="A69" s="22" t="s">
        <v>27</v>
      </c>
      <c r="B69" s="27" t="s">
        <v>13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1"/>
      <c r="P69" s="21"/>
      <c r="Q69" s="21"/>
      <c r="R69" s="21"/>
      <c r="S69" s="21"/>
      <c r="T69" s="21"/>
      <c r="U69" s="21"/>
      <c r="V69" s="21"/>
      <c r="W69" s="21"/>
    </row>
    <row r="70">
      <c r="B70" s="26"/>
      <c r="C70" s="23">
        <v>2048.0</v>
      </c>
      <c r="D70" s="24"/>
      <c r="E70" s="24"/>
      <c r="F70" s="25"/>
      <c r="G70" s="27">
        <v>3072.0</v>
      </c>
      <c r="H70" s="24"/>
      <c r="I70" s="24"/>
      <c r="J70" s="25"/>
      <c r="K70" s="23">
        <v>4096.0</v>
      </c>
      <c r="L70" s="24"/>
      <c r="M70" s="24"/>
      <c r="N70" s="25"/>
      <c r="O70" s="21"/>
      <c r="P70" s="21"/>
      <c r="Q70" s="21"/>
      <c r="R70" s="21"/>
      <c r="S70" s="21"/>
      <c r="T70" s="21"/>
      <c r="U70" s="21"/>
      <c r="V70" s="21"/>
      <c r="W70" s="21"/>
    </row>
    <row r="71">
      <c r="B71" s="28" t="s">
        <v>23</v>
      </c>
      <c r="C71" s="29" t="s">
        <v>24</v>
      </c>
      <c r="D71" s="25"/>
      <c r="E71" s="30" t="s">
        <v>25</v>
      </c>
      <c r="F71" s="25"/>
      <c r="G71" s="29" t="s">
        <v>24</v>
      </c>
      <c r="H71" s="25"/>
      <c r="I71" s="30" t="s">
        <v>25</v>
      </c>
      <c r="J71" s="25"/>
      <c r="K71" s="29" t="s">
        <v>24</v>
      </c>
      <c r="L71" s="25"/>
      <c r="M71" s="30" t="s">
        <v>25</v>
      </c>
      <c r="N71" s="25"/>
      <c r="O71" s="21"/>
      <c r="P71" s="21"/>
      <c r="Q71" s="21"/>
      <c r="R71" s="21"/>
      <c r="S71" s="21"/>
      <c r="T71" s="21"/>
      <c r="U71" s="21"/>
      <c r="V71" s="21"/>
      <c r="W71" s="21"/>
    </row>
    <row r="72">
      <c r="B72" s="26"/>
      <c r="C72" s="31" t="s">
        <v>3</v>
      </c>
      <c r="D72" s="31" t="s">
        <v>26</v>
      </c>
      <c r="E72" s="32" t="s">
        <v>3</v>
      </c>
      <c r="F72" s="32" t="s">
        <v>26</v>
      </c>
      <c r="G72" s="31" t="s">
        <v>3</v>
      </c>
      <c r="H72" s="31" t="s">
        <v>26</v>
      </c>
      <c r="I72" s="32" t="s">
        <v>3</v>
      </c>
      <c r="J72" s="32" t="s">
        <v>26</v>
      </c>
      <c r="K72" s="31" t="s">
        <v>3</v>
      </c>
      <c r="L72" s="31" t="s">
        <v>26</v>
      </c>
      <c r="M72" s="32" t="s">
        <v>3</v>
      </c>
      <c r="N72" s="32" t="s">
        <v>26</v>
      </c>
      <c r="O72" s="21"/>
      <c r="P72" s="21"/>
      <c r="Q72" s="21"/>
      <c r="R72" s="21"/>
      <c r="S72" s="21"/>
      <c r="T72" s="21"/>
      <c r="U72" s="21"/>
      <c r="V72" s="21"/>
      <c r="W72" s="21"/>
    </row>
    <row r="73">
      <c r="B73" s="38">
        <v>10.0</v>
      </c>
      <c r="C73" s="34">
        <v>5.350988E-4</v>
      </c>
      <c r="D73" s="34">
        <v>5.73674E-5</v>
      </c>
      <c r="E73" s="35">
        <v>0.0013569265</v>
      </c>
      <c r="F73" s="35">
        <v>1.37119E-5</v>
      </c>
      <c r="G73" s="34">
        <v>7.86736E-4</v>
      </c>
      <c r="H73" s="34">
        <v>6.14118E-5</v>
      </c>
      <c r="I73" s="35">
        <v>0.0032879231</v>
      </c>
      <c r="J73" s="35">
        <v>1.29365E-5</v>
      </c>
      <c r="K73" s="34">
        <v>0.0010618527</v>
      </c>
      <c r="L73" s="34">
        <v>6.14679E-5</v>
      </c>
      <c r="M73" s="35">
        <v>0.0066980013</v>
      </c>
      <c r="N73" s="35">
        <v>1.81477E-5</v>
      </c>
      <c r="O73" s="21"/>
      <c r="P73" s="21"/>
      <c r="Q73" s="21"/>
      <c r="R73" s="21"/>
      <c r="S73" s="21"/>
      <c r="T73" s="21"/>
      <c r="U73" s="21"/>
      <c r="V73" s="21"/>
      <c r="W73" s="21"/>
    </row>
    <row r="74">
      <c r="B74" s="38">
        <v>100.0</v>
      </c>
      <c r="C74" s="34">
        <v>5.14892E-4</v>
      </c>
      <c r="D74" s="34">
        <v>4.139E-6</v>
      </c>
      <c r="E74" s="35">
        <v>0.0013514989</v>
      </c>
      <c r="F74" s="35">
        <v>4.0751E-6</v>
      </c>
      <c r="G74" s="34">
        <v>7.598171E-4</v>
      </c>
      <c r="H74" s="34">
        <v>2.6739E-6</v>
      </c>
      <c r="I74" s="35">
        <v>0.0032726445</v>
      </c>
      <c r="J74" s="35">
        <v>4.0464E-6</v>
      </c>
      <c r="K74" s="34">
        <v>0.0010353384</v>
      </c>
      <c r="L74" s="34">
        <v>3.8341E-6</v>
      </c>
      <c r="M74" s="35">
        <v>0.0066898815</v>
      </c>
      <c r="N74" s="35">
        <v>6.291E-6</v>
      </c>
      <c r="O74" s="21"/>
      <c r="P74" s="21"/>
      <c r="Q74" s="21"/>
      <c r="R74" s="21"/>
      <c r="S74" s="21"/>
      <c r="T74" s="21"/>
      <c r="U74" s="21"/>
      <c r="V74" s="21"/>
      <c r="W74" s="21"/>
    </row>
    <row r="75">
      <c r="B75" s="38">
        <v>1000.0</v>
      </c>
      <c r="C75" s="34">
        <v>5.132961E-4</v>
      </c>
      <c r="D75" s="34">
        <v>2.521E-6</v>
      </c>
      <c r="E75" s="35">
        <v>0.001347355</v>
      </c>
      <c r="F75" s="35">
        <v>3.1664E-6</v>
      </c>
      <c r="G75" s="34">
        <v>7.635985E-4</v>
      </c>
      <c r="H75" s="34">
        <v>2.3111E-6</v>
      </c>
      <c r="I75" s="35">
        <v>0.0032684292</v>
      </c>
      <c r="J75" s="35">
        <v>3.2457E-6</v>
      </c>
      <c r="K75" s="34">
        <v>0.0010378046</v>
      </c>
      <c r="L75" s="34">
        <v>3.881E-6</v>
      </c>
      <c r="M75" s="35">
        <v>0.0066892324</v>
      </c>
      <c r="N75" s="35">
        <v>3.4548E-6</v>
      </c>
      <c r="O75" s="21"/>
      <c r="P75" s="21"/>
      <c r="Q75" s="21"/>
      <c r="R75" s="21"/>
      <c r="S75" s="21"/>
      <c r="T75" s="21"/>
      <c r="U75" s="21"/>
      <c r="V75" s="21"/>
      <c r="W75" s="21"/>
    </row>
    <row r="76">
      <c r="B76" s="38">
        <v>10000.0</v>
      </c>
      <c r="C76" s="34">
        <v>5.039512E-4</v>
      </c>
      <c r="D76" s="34">
        <v>1.5561E-6</v>
      </c>
      <c r="E76" s="35">
        <v>0.0013465462</v>
      </c>
      <c r="F76" s="35">
        <v>9.721E-7</v>
      </c>
      <c r="G76" s="34">
        <v>7.655358E-4</v>
      </c>
      <c r="H76" s="34">
        <v>1.654E-6</v>
      </c>
      <c r="I76" s="35">
        <v>0.0032656692</v>
      </c>
      <c r="J76" s="35">
        <v>1.3725E-6</v>
      </c>
      <c r="K76" s="34">
        <v>0.0010407042</v>
      </c>
      <c r="L76" s="34">
        <v>2.6457E-6</v>
      </c>
      <c r="M76" s="35">
        <v>0.0066857534</v>
      </c>
      <c r="N76" s="35">
        <v>2.8649E-6</v>
      </c>
      <c r="O76" s="21"/>
      <c r="P76" s="21"/>
      <c r="Q76" s="21"/>
      <c r="R76" s="21"/>
      <c r="S76" s="21"/>
      <c r="T76" s="21"/>
      <c r="U76" s="21"/>
      <c r="V76" s="21"/>
      <c r="W76" s="21"/>
    </row>
    <row r="77">
      <c r="A77" s="46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>
      <c r="A78" s="22" t="s">
        <v>28</v>
      </c>
      <c r="B78" s="27" t="s">
        <v>13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/>
      <c r="O78" s="21"/>
      <c r="P78" s="21"/>
      <c r="Q78" s="21"/>
      <c r="R78" s="21"/>
      <c r="S78" s="21"/>
      <c r="T78" s="21"/>
      <c r="U78" s="21"/>
      <c r="V78" s="21"/>
      <c r="W78" s="21"/>
    </row>
    <row r="79">
      <c r="B79" s="26"/>
      <c r="C79" s="23">
        <v>2048.0</v>
      </c>
      <c r="D79" s="24"/>
      <c r="E79" s="24"/>
      <c r="F79" s="25"/>
      <c r="G79" s="27">
        <v>3072.0</v>
      </c>
      <c r="H79" s="24"/>
      <c r="I79" s="24"/>
      <c r="J79" s="25"/>
      <c r="K79" s="23">
        <v>4096.0</v>
      </c>
      <c r="L79" s="24"/>
      <c r="M79" s="24"/>
      <c r="N79" s="25"/>
      <c r="O79" s="21"/>
      <c r="P79" s="21"/>
      <c r="Q79" s="21"/>
      <c r="R79" s="21"/>
      <c r="S79" s="21"/>
      <c r="T79" s="21"/>
      <c r="U79" s="21"/>
      <c r="V79" s="21"/>
      <c r="W79" s="21"/>
    </row>
    <row r="80">
      <c r="B80" s="28" t="s">
        <v>23</v>
      </c>
      <c r="C80" s="29" t="s">
        <v>24</v>
      </c>
      <c r="D80" s="25"/>
      <c r="E80" s="30" t="s">
        <v>25</v>
      </c>
      <c r="F80" s="25"/>
      <c r="G80" s="29" t="s">
        <v>24</v>
      </c>
      <c r="H80" s="25"/>
      <c r="I80" s="30" t="s">
        <v>25</v>
      </c>
      <c r="J80" s="25"/>
      <c r="K80" s="29" t="s">
        <v>24</v>
      </c>
      <c r="L80" s="25"/>
      <c r="M80" s="30" t="s">
        <v>25</v>
      </c>
      <c r="N80" s="25"/>
      <c r="O80" s="21"/>
      <c r="P80" s="21"/>
      <c r="Q80" s="21"/>
      <c r="R80" s="21"/>
      <c r="S80" s="21"/>
      <c r="T80" s="21"/>
      <c r="U80" s="21"/>
      <c r="V80" s="21"/>
      <c r="W80" s="21"/>
    </row>
    <row r="81">
      <c r="B81" s="26"/>
      <c r="C81" s="31" t="s">
        <v>3</v>
      </c>
      <c r="D81" s="31" t="s">
        <v>26</v>
      </c>
      <c r="E81" s="32" t="s">
        <v>3</v>
      </c>
      <c r="F81" s="32" t="s">
        <v>26</v>
      </c>
      <c r="G81" s="31" t="s">
        <v>3</v>
      </c>
      <c r="H81" s="31" t="s">
        <v>26</v>
      </c>
      <c r="I81" s="32" t="s">
        <v>3</v>
      </c>
      <c r="J81" s="32" t="s">
        <v>26</v>
      </c>
      <c r="K81" s="31" t="s">
        <v>3</v>
      </c>
      <c r="L81" s="31" t="s">
        <v>26</v>
      </c>
      <c r="M81" s="32" t="s">
        <v>3</v>
      </c>
      <c r="N81" s="32" t="s">
        <v>26</v>
      </c>
      <c r="O81" s="21"/>
      <c r="P81" s="21"/>
      <c r="Q81" s="21"/>
      <c r="R81" s="21"/>
      <c r="S81" s="21"/>
      <c r="T81" s="21"/>
      <c r="U81" s="21"/>
      <c r="V81" s="21"/>
      <c r="W81" s="21"/>
    </row>
    <row r="82">
      <c r="B82" s="33">
        <v>10.0</v>
      </c>
      <c r="C82" s="34">
        <v>5.128618E-4</v>
      </c>
      <c r="D82" s="34">
        <v>6.14344E-5</v>
      </c>
      <c r="E82" s="35">
        <v>0.0013537301</v>
      </c>
      <c r="F82" s="35">
        <v>1.38527E-5</v>
      </c>
      <c r="G82" s="34">
        <v>8.000826E-4</v>
      </c>
      <c r="H82" s="34">
        <v>5.79385E-5</v>
      </c>
      <c r="I82" s="35">
        <v>0.0032972172</v>
      </c>
      <c r="J82" s="35">
        <v>1.47655E-5</v>
      </c>
      <c r="K82" s="34">
        <v>0.0010531674</v>
      </c>
      <c r="L82" s="34">
        <v>6.10056E-5</v>
      </c>
      <c r="M82" s="35">
        <v>0.0066932291</v>
      </c>
      <c r="N82" s="35">
        <v>1.53247E-5</v>
      </c>
      <c r="O82" s="21"/>
      <c r="P82" s="21"/>
      <c r="Q82" s="21"/>
      <c r="R82" s="21"/>
      <c r="S82" s="21"/>
      <c r="T82" s="21"/>
      <c r="U82" s="21"/>
      <c r="V82" s="21"/>
      <c r="W82" s="21"/>
    </row>
    <row r="83">
      <c r="B83" s="33">
        <v>100.0</v>
      </c>
      <c r="C83" s="34">
        <v>5.056424E-4</v>
      </c>
      <c r="D83" s="34">
        <v>4.204E-6</v>
      </c>
      <c r="E83" s="35">
        <v>0.0013494069</v>
      </c>
      <c r="F83" s="35">
        <v>2.4782E-6</v>
      </c>
      <c r="G83" s="34">
        <v>7.813853E-4</v>
      </c>
      <c r="H83" s="34">
        <v>2.119E-6</v>
      </c>
      <c r="I83" s="35">
        <v>0.0032939826</v>
      </c>
      <c r="J83" s="35">
        <v>4.8004E-6</v>
      </c>
      <c r="K83" s="34">
        <v>0.0010542214</v>
      </c>
      <c r="L83" s="34">
        <v>6.5309E-6</v>
      </c>
      <c r="M83" s="35">
        <v>0.0066953885</v>
      </c>
      <c r="N83" s="35">
        <v>5.5795E-6</v>
      </c>
      <c r="O83" s="21"/>
      <c r="P83" s="21"/>
      <c r="Q83" s="21"/>
      <c r="R83" s="21"/>
      <c r="S83" s="21"/>
      <c r="T83" s="21"/>
      <c r="U83" s="21"/>
      <c r="V83" s="21"/>
      <c r="W83" s="21"/>
    </row>
    <row r="84">
      <c r="B84" s="33">
        <v>1000.0</v>
      </c>
      <c r="C84" s="34">
        <v>5.0704E-4</v>
      </c>
      <c r="D84" s="34">
        <v>2.1867E-6</v>
      </c>
      <c r="E84" s="35">
        <v>0.0013491941</v>
      </c>
      <c r="F84" s="35">
        <v>1.7592E-6</v>
      </c>
      <c r="G84" s="34">
        <v>7.785407E-4</v>
      </c>
      <c r="H84" s="34">
        <v>3.0165E-6</v>
      </c>
      <c r="I84" s="35">
        <v>0.0033048389</v>
      </c>
      <c r="J84" s="35">
        <v>6.67797E-5</v>
      </c>
      <c r="K84" s="34">
        <v>0.0010598508</v>
      </c>
      <c r="L84" s="34">
        <v>7.403E-6</v>
      </c>
      <c r="M84" s="35">
        <v>0.0066933458</v>
      </c>
      <c r="N84" s="35">
        <v>4.0354E-6</v>
      </c>
      <c r="O84" s="21"/>
      <c r="P84" s="21"/>
      <c r="Q84" s="21"/>
      <c r="R84" s="21"/>
      <c r="S84" s="21"/>
      <c r="T84" s="21"/>
      <c r="U84" s="21"/>
      <c r="V84" s="21"/>
      <c r="W84" s="21"/>
    </row>
    <row r="85">
      <c r="B85" s="33">
        <v>10000.0</v>
      </c>
      <c r="C85" s="34">
        <v>4.947844E-4</v>
      </c>
      <c r="D85" s="34">
        <v>8.247E-7</v>
      </c>
      <c r="E85" s="35">
        <v>0.0013379504</v>
      </c>
      <c r="F85" s="35">
        <v>6.887E-7</v>
      </c>
      <c r="G85" s="34">
        <v>7.871667E-4</v>
      </c>
      <c r="H85" s="34">
        <v>1.06135E-5</v>
      </c>
      <c r="I85" s="35">
        <v>0.0032861958</v>
      </c>
      <c r="J85" s="35">
        <v>2.3614E-6</v>
      </c>
      <c r="K85" s="34">
        <v>0.0010562214</v>
      </c>
      <c r="L85" s="34">
        <v>2.7677E-6</v>
      </c>
      <c r="M85" s="35">
        <v>0.0066941194</v>
      </c>
      <c r="N85" s="35">
        <v>1.8205E-6</v>
      </c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46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22" t="s">
        <v>29</v>
      </c>
      <c r="B87" s="27" t="s">
        <v>13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5"/>
      <c r="O87" s="21"/>
      <c r="P87" s="21"/>
      <c r="Q87" s="21"/>
      <c r="R87" s="21"/>
      <c r="S87" s="21"/>
      <c r="T87" s="21"/>
      <c r="U87" s="21"/>
      <c r="V87" s="21"/>
      <c r="W87" s="21"/>
    </row>
    <row r="88">
      <c r="B88" s="26"/>
      <c r="C88" s="23">
        <v>2048.0</v>
      </c>
      <c r="D88" s="24"/>
      <c r="E88" s="24"/>
      <c r="F88" s="25"/>
      <c r="G88" s="27">
        <v>3072.0</v>
      </c>
      <c r="H88" s="24"/>
      <c r="I88" s="24"/>
      <c r="J88" s="25"/>
      <c r="K88" s="23">
        <v>4096.0</v>
      </c>
      <c r="L88" s="24"/>
      <c r="M88" s="24"/>
      <c r="N88" s="25"/>
      <c r="O88" s="21"/>
      <c r="P88" s="21"/>
      <c r="Q88" s="21"/>
      <c r="R88" s="21"/>
      <c r="S88" s="21"/>
      <c r="T88" s="21"/>
      <c r="U88" s="21"/>
      <c r="V88" s="21"/>
      <c r="W88" s="21"/>
    </row>
    <row r="89">
      <c r="B89" s="28" t="s">
        <v>23</v>
      </c>
      <c r="C89" s="29" t="s">
        <v>24</v>
      </c>
      <c r="D89" s="25"/>
      <c r="E89" s="30" t="s">
        <v>25</v>
      </c>
      <c r="F89" s="25"/>
      <c r="G89" s="29" t="s">
        <v>24</v>
      </c>
      <c r="H89" s="25"/>
      <c r="I89" s="30" t="s">
        <v>25</v>
      </c>
      <c r="J89" s="25"/>
      <c r="K89" s="29" t="s">
        <v>24</v>
      </c>
      <c r="L89" s="25"/>
      <c r="M89" s="30" t="s">
        <v>25</v>
      </c>
      <c r="N89" s="25"/>
      <c r="O89" s="21"/>
      <c r="P89" s="21"/>
      <c r="Q89" s="21"/>
      <c r="R89" s="21"/>
      <c r="S89" s="21"/>
      <c r="T89" s="21"/>
      <c r="U89" s="21"/>
      <c r="V89" s="21"/>
      <c r="W89" s="21"/>
    </row>
    <row r="90">
      <c r="B90" s="26"/>
      <c r="C90" s="31" t="s">
        <v>3</v>
      </c>
      <c r="D90" s="31" t="s">
        <v>26</v>
      </c>
      <c r="E90" s="32" t="s">
        <v>3</v>
      </c>
      <c r="F90" s="32" t="s">
        <v>26</v>
      </c>
      <c r="G90" s="31" t="s">
        <v>3</v>
      </c>
      <c r="H90" s="31" t="s">
        <v>26</v>
      </c>
      <c r="I90" s="32" t="s">
        <v>3</v>
      </c>
      <c r="J90" s="32" t="s">
        <v>26</v>
      </c>
      <c r="K90" s="31" t="s">
        <v>3</v>
      </c>
      <c r="L90" s="31" t="s">
        <v>26</v>
      </c>
      <c r="M90" s="32" t="s">
        <v>3</v>
      </c>
      <c r="N90" s="32" t="s">
        <v>26</v>
      </c>
      <c r="O90" s="21"/>
      <c r="P90" s="21"/>
      <c r="Q90" s="21"/>
      <c r="R90" s="21"/>
      <c r="S90" s="21"/>
      <c r="T90" s="21"/>
      <c r="U90" s="21"/>
      <c r="V90" s="21"/>
      <c r="W90" s="21"/>
    </row>
    <row r="91">
      <c r="B91" s="33">
        <v>10.0</v>
      </c>
      <c r="C91" s="34">
        <v>5.240194E-4</v>
      </c>
      <c r="D91" s="34">
        <v>5.94994E-5</v>
      </c>
      <c r="E91" s="35">
        <v>0.0013489389</v>
      </c>
      <c r="F91" s="35">
        <v>1.96057E-5</v>
      </c>
      <c r="G91" s="34">
        <v>7.881222E-4</v>
      </c>
      <c r="H91" s="34">
        <v>5.95268E-5</v>
      </c>
      <c r="I91" s="35">
        <v>0.0032924896</v>
      </c>
      <c r="J91" s="35">
        <v>1.00539E-5</v>
      </c>
      <c r="K91" s="34">
        <v>0.001069339</v>
      </c>
      <c r="L91" s="34">
        <v>5.83227E-5</v>
      </c>
      <c r="M91" s="35">
        <v>0.0067009167</v>
      </c>
      <c r="N91" s="35">
        <v>1.54939E-5</v>
      </c>
      <c r="O91" s="21"/>
      <c r="P91" s="21"/>
      <c r="Q91" s="21"/>
      <c r="R91" s="21"/>
      <c r="S91" s="21"/>
      <c r="T91" s="21"/>
      <c r="U91" s="21"/>
      <c r="V91" s="21"/>
      <c r="W91" s="21"/>
    </row>
    <row r="92">
      <c r="B92" s="33">
        <v>100.0</v>
      </c>
      <c r="C92" s="34">
        <v>5.084073E-4</v>
      </c>
      <c r="D92" s="34">
        <v>3.2399E-6</v>
      </c>
      <c r="E92" s="35">
        <v>0.0013360222</v>
      </c>
      <c r="F92" s="35">
        <v>4.4277E-6</v>
      </c>
      <c r="G92" s="34">
        <v>7.713108E-4</v>
      </c>
      <c r="H92" s="34">
        <v>5.4304E-6</v>
      </c>
      <c r="I92" s="35">
        <v>0.0032836123</v>
      </c>
      <c r="J92" s="35">
        <v>4.8312E-6</v>
      </c>
      <c r="K92" s="34">
        <v>0.0010565416</v>
      </c>
      <c r="L92" s="34">
        <v>1.08866E-5</v>
      </c>
      <c r="M92" s="35">
        <v>0.0067072226</v>
      </c>
      <c r="N92" s="35">
        <v>1.14095E-5</v>
      </c>
      <c r="O92" s="21"/>
      <c r="P92" s="21"/>
      <c r="Q92" s="21"/>
      <c r="R92" s="21"/>
      <c r="S92" s="21"/>
      <c r="T92" s="21"/>
      <c r="U92" s="21"/>
      <c r="V92" s="21"/>
      <c r="W92" s="21"/>
    </row>
    <row r="93">
      <c r="B93" s="33">
        <v>1000.0</v>
      </c>
      <c r="C93" s="34">
        <v>5.07334E-4</v>
      </c>
      <c r="D93" s="34">
        <v>3.3257E-6</v>
      </c>
      <c r="E93" s="35">
        <v>0.0013367028</v>
      </c>
      <c r="F93" s="35">
        <v>2.5344E-6</v>
      </c>
      <c r="G93" s="34">
        <v>7.770091E-4</v>
      </c>
      <c r="H93" s="34">
        <v>6.5876E-6</v>
      </c>
      <c r="I93" s="35">
        <v>0.0032847858</v>
      </c>
      <c r="J93" s="35">
        <v>2.9525E-6</v>
      </c>
      <c r="K93" s="34">
        <v>0.0010543171</v>
      </c>
      <c r="L93" s="34">
        <v>8.3762E-6</v>
      </c>
      <c r="M93" s="35">
        <v>0.0067063836</v>
      </c>
      <c r="N93" s="35">
        <v>4.7124E-6</v>
      </c>
      <c r="O93" s="21"/>
      <c r="P93" s="21"/>
      <c r="Q93" s="21"/>
      <c r="R93" s="21"/>
      <c r="S93" s="21"/>
      <c r="T93" s="21"/>
      <c r="U93" s="21"/>
      <c r="V93" s="21"/>
      <c r="W93" s="21"/>
    </row>
    <row r="94">
      <c r="B94" s="33">
        <v>10000.0</v>
      </c>
      <c r="C94" s="34">
        <v>4.995615E-4</v>
      </c>
      <c r="D94" s="34">
        <v>2.648E-6</v>
      </c>
      <c r="E94" s="35">
        <v>0.0013369679</v>
      </c>
      <c r="F94" s="35">
        <v>1.9115E-6</v>
      </c>
      <c r="G94" s="34">
        <v>7.781074E-4</v>
      </c>
      <c r="H94" s="34">
        <v>2.8419E-6</v>
      </c>
      <c r="I94" s="35">
        <v>0.0032774498</v>
      </c>
      <c r="J94" s="35">
        <v>2.3849E-6</v>
      </c>
      <c r="K94" s="34">
        <v>0.0010548841</v>
      </c>
      <c r="L94" s="34">
        <v>2.5438E-6</v>
      </c>
      <c r="M94" s="35">
        <v>0.0067091361</v>
      </c>
      <c r="N94" s="35">
        <v>2.4897E-6</v>
      </c>
      <c r="O94" s="21"/>
      <c r="P94" s="21"/>
      <c r="Q94" s="21"/>
      <c r="R94" s="21"/>
      <c r="S94" s="21"/>
      <c r="T94" s="21"/>
      <c r="U94" s="21"/>
      <c r="V94" s="21"/>
      <c r="W94" s="21"/>
    </row>
    <row r="95">
      <c r="A95" s="46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>
      <c r="A96" s="22" t="s">
        <v>30</v>
      </c>
      <c r="B96" s="27" t="s">
        <v>13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5"/>
      <c r="O96" s="21"/>
      <c r="P96" s="21"/>
      <c r="Q96" s="21"/>
      <c r="R96" s="21"/>
      <c r="S96" s="21"/>
      <c r="T96" s="21"/>
      <c r="U96" s="21"/>
      <c r="V96" s="21"/>
      <c r="W96" s="21"/>
    </row>
    <row r="97">
      <c r="B97" s="26"/>
      <c r="C97" s="23">
        <v>2048.0</v>
      </c>
      <c r="D97" s="24"/>
      <c r="E97" s="24"/>
      <c r="F97" s="25"/>
      <c r="G97" s="27">
        <v>3072.0</v>
      </c>
      <c r="H97" s="24"/>
      <c r="I97" s="24"/>
      <c r="J97" s="25"/>
      <c r="K97" s="23">
        <v>4096.0</v>
      </c>
      <c r="L97" s="24"/>
      <c r="M97" s="24"/>
      <c r="N97" s="25"/>
      <c r="O97" s="21"/>
      <c r="P97" s="21"/>
      <c r="Q97" s="21"/>
      <c r="R97" s="21"/>
      <c r="S97" s="21"/>
      <c r="T97" s="21"/>
      <c r="U97" s="21"/>
      <c r="V97" s="21"/>
      <c r="W97" s="21"/>
    </row>
    <row r="98">
      <c r="B98" s="28" t="s">
        <v>23</v>
      </c>
      <c r="C98" s="29" t="s">
        <v>24</v>
      </c>
      <c r="D98" s="25"/>
      <c r="E98" s="30" t="s">
        <v>25</v>
      </c>
      <c r="F98" s="25"/>
      <c r="G98" s="29" t="s">
        <v>24</v>
      </c>
      <c r="H98" s="25"/>
      <c r="I98" s="30" t="s">
        <v>25</v>
      </c>
      <c r="J98" s="25"/>
      <c r="K98" s="29" t="s">
        <v>24</v>
      </c>
      <c r="L98" s="25"/>
      <c r="M98" s="30" t="s">
        <v>25</v>
      </c>
      <c r="N98" s="25"/>
      <c r="O98" s="21"/>
      <c r="P98" s="21"/>
      <c r="Q98" s="21"/>
      <c r="R98" s="21"/>
      <c r="S98" s="21"/>
      <c r="T98" s="21"/>
      <c r="U98" s="21"/>
      <c r="V98" s="21"/>
      <c r="W98" s="21"/>
    </row>
    <row r="99">
      <c r="B99" s="26"/>
      <c r="C99" s="31" t="s">
        <v>3</v>
      </c>
      <c r="D99" s="31" t="s">
        <v>26</v>
      </c>
      <c r="E99" s="32" t="s">
        <v>3</v>
      </c>
      <c r="F99" s="32" t="s">
        <v>26</v>
      </c>
      <c r="G99" s="31" t="s">
        <v>3</v>
      </c>
      <c r="H99" s="31" t="s">
        <v>26</v>
      </c>
      <c r="I99" s="32" t="s">
        <v>3</v>
      </c>
      <c r="J99" s="32" t="s">
        <v>26</v>
      </c>
      <c r="K99" s="31" t="s">
        <v>3</v>
      </c>
      <c r="L99" s="31" t="s">
        <v>26</v>
      </c>
      <c r="M99" s="32" t="s">
        <v>3</v>
      </c>
      <c r="N99" s="32" t="s">
        <v>26</v>
      </c>
      <c r="O99" s="21"/>
      <c r="P99" s="21"/>
      <c r="Q99" s="21"/>
      <c r="R99" s="21"/>
      <c r="S99" s="21"/>
      <c r="T99" s="21"/>
      <c r="U99" s="21"/>
      <c r="V99" s="21"/>
      <c r="W99" s="21"/>
    </row>
    <row r="100">
      <c r="B100" s="33">
        <v>10.0</v>
      </c>
      <c r="C100" s="34">
        <v>5.231126E-4</v>
      </c>
      <c r="D100" s="34">
        <v>6.04439E-5</v>
      </c>
      <c r="E100" s="35">
        <v>0.0013528389</v>
      </c>
      <c r="F100" s="35">
        <v>1.57676E-5</v>
      </c>
      <c r="G100" s="34">
        <v>7.881222E-4</v>
      </c>
      <c r="H100" s="34">
        <v>5.95268E-5</v>
      </c>
      <c r="I100" s="35">
        <v>0.0032924896</v>
      </c>
      <c r="J100" s="35">
        <v>1.00539E-5</v>
      </c>
      <c r="K100" s="34">
        <v>0.0010537742</v>
      </c>
      <c r="L100" s="34">
        <v>6.1241E-5</v>
      </c>
      <c r="M100" s="35">
        <v>0.006674178</v>
      </c>
      <c r="N100" s="35">
        <v>1.71477E-5</v>
      </c>
      <c r="O100" s="21"/>
      <c r="P100" s="21"/>
      <c r="Q100" s="21"/>
      <c r="R100" s="21"/>
      <c r="S100" s="21"/>
      <c r="T100" s="21"/>
      <c r="U100" s="21"/>
      <c r="V100" s="21"/>
      <c r="W100" s="21"/>
    </row>
    <row r="101">
      <c r="B101" s="33">
        <v>100.0</v>
      </c>
      <c r="C101" s="34">
        <v>5.089501E-4</v>
      </c>
      <c r="D101" s="34">
        <v>3.0691E-6</v>
      </c>
      <c r="E101" s="35">
        <v>0.0013431162</v>
      </c>
      <c r="F101" s="35">
        <v>3.253E-6</v>
      </c>
      <c r="G101" s="34">
        <v>7.713108E-4</v>
      </c>
      <c r="H101" s="34">
        <v>5.4304E-6</v>
      </c>
      <c r="I101" s="35">
        <v>0.0032836123</v>
      </c>
      <c r="J101" s="35">
        <v>4.8312E-6</v>
      </c>
      <c r="K101" s="34">
        <v>0.0010302398</v>
      </c>
      <c r="L101" s="34">
        <v>4.7273E-6</v>
      </c>
      <c r="M101" s="35">
        <v>0.006669663</v>
      </c>
      <c r="N101" s="35">
        <v>4.4578E-6</v>
      </c>
      <c r="O101" s="21"/>
      <c r="P101" s="21"/>
      <c r="Q101" s="21"/>
      <c r="R101" s="21"/>
      <c r="S101" s="21"/>
      <c r="T101" s="21"/>
      <c r="U101" s="21"/>
      <c r="V101" s="21"/>
      <c r="W101" s="21"/>
    </row>
    <row r="102">
      <c r="B102" s="33">
        <v>1000.0</v>
      </c>
      <c r="C102" s="34">
        <v>5.104272E-4</v>
      </c>
      <c r="D102" s="34">
        <v>3.7148E-6</v>
      </c>
      <c r="E102" s="35">
        <v>0.001336759</v>
      </c>
      <c r="F102" s="35">
        <v>2.1848E-6</v>
      </c>
      <c r="G102" s="34">
        <v>7.770091E-4</v>
      </c>
      <c r="H102" s="34">
        <v>6.5876E-6</v>
      </c>
      <c r="I102" s="35">
        <v>0.0032847858</v>
      </c>
      <c r="J102" s="35">
        <v>2.9525E-6</v>
      </c>
      <c r="K102" s="34">
        <v>0.001029801</v>
      </c>
      <c r="L102" s="34">
        <v>3.3561E-6</v>
      </c>
      <c r="M102" s="35">
        <v>0.0066749669</v>
      </c>
      <c r="N102" s="35">
        <v>2.9845E-6</v>
      </c>
      <c r="O102" s="21"/>
      <c r="P102" s="21"/>
      <c r="Q102" s="21"/>
      <c r="R102" s="21"/>
      <c r="S102" s="21"/>
      <c r="T102" s="21"/>
      <c r="U102" s="21"/>
      <c r="V102" s="21"/>
      <c r="W102" s="21"/>
    </row>
    <row r="103">
      <c r="B103" s="33">
        <v>10000.0</v>
      </c>
      <c r="C103" s="34">
        <v>5.085194E-4</v>
      </c>
      <c r="D103" s="34">
        <v>3.127E-6</v>
      </c>
      <c r="E103" s="35">
        <v>0.0013400065</v>
      </c>
      <c r="F103" s="35">
        <v>2.6559E-6</v>
      </c>
      <c r="G103" s="34">
        <v>7.781074E-4</v>
      </c>
      <c r="H103" s="34">
        <v>2.8419E-6</v>
      </c>
      <c r="I103" s="35">
        <v>0.0032774498</v>
      </c>
      <c r="J103" s="35">
        <v>2.3849E-6</v>
      </c>
      <c r="K103" s="34">
        <v>0.0010342016</v>
      </c>
      <c r="L103" s="34">
        <v>3.5173E-6</v>
      </c>
      <c r="M103" s="35">
        <v>0.0066792615</v>
      </c>
      <c r="N103" s="35">
        <v>7.9146E-6</v>
      </c>
      <c r="O103" s="21"/>
      <c r="P103" s="21"/>
      <c r="Q103" s="21"/>
      <c r="R103" s="21"/>
      <c r="S103" s="21"/>
      <c r="T103" s="21"/>
      <c r="U103" s="21"/>
      <c r="V103" s="21"/>
      <c r="W103" s="21"/>
    </row>
    <row r="104">
      <c r="A104" s="46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>
      <c r="A105" s="22" t="s">
        <v>31</v>
      </c>
      <c r="B105" s="27" t="s">
        <v>13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5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B106" s="26"/>
      <c r="C106" s="23">
        <v>2048.0</v>
      </c>
      <c r="D106" s="24"/>
      <c r="E106" s="24"/>
      <c r="F106" s="25"/>
      <c r="G106" s="27">
        <v>3072.0</v>
      </c>
      <c r="H106" s="24"/>
      <c r="I106" s="24"/>
      <c r="J106" s="25"/>
      <c r="K106" s="23">
        <v>4096.0</v>
      </c>
      <c r="L106" s="24"/>
      <c r="M106" s="24"/>
      <c r="N106" s="25"/>
      <c r="O106" s="21"/>
      <c r="P106" s="21"/>
      <c r="Q106" s="21"/>
      <c r="R106" s="21"/>
      <c r="S106" s="21"/>
      <c r="T106" s="21"/>
      <c r="U106" s="21"/>
      <c r="V106" s="21"/>
      <c r="W106" s="21"/>
    </row>
    <row r="107">
      <c r="B107" s="28" t="s">
        <v>23</v>
      </c>
      <c r="C107" s="29" t="s">
        <v>24</v>
      </c>
      <c r="D107" s="25"/>
      <c r="E107" s="30" t="s">
        <v>25</v>
      </c>
      <c r="F107" s="25"/>
      <c r="G107" s="29" t="s">
        <v>24</v>
      </c>
      <c r="H107" s="25"/>
      <c r="I107" s="30" t="s">
        <v>25</v>
      </c>
      <c r="J107" s="25"/>
      <c r="K107" s="29" t="s">
        <v>24</v>
      </c>
      <c r="L107" s="25"/>
      <c r="M107" s="30" t="s">
        <v>25</v>
      </c>
      <c r="N107" s="25"/>
      <c r="O107" s="21"/>
      <c r="P107" s="21"/>
      <c r="Q107" s="21"/>
      <c r="R107" s="21"/>
      <c r="S107" s="21"/>
      <c r="T107" s="21"/>
      <c r="U107" s="21"/>
      <c r="V107" s="21"/>
      <c r="W107" s="21"/>
    </row>
    <row r="108">
      <c r="B108" s="26"/>
      <c r="C108" s="31" t="s">
        <v>3</v>
      </c>
      <c r="D108" s="31" t="s">
        <v>26</v>
      </c>
      <c r="E108" s="32" t="s">
        <v>3</v>
      </c>
      <c r="F108" s="32" t="s">
        <v>26</v>
      </c>
      <c r="G108" s="31" t="s">
        <v>3</v>
      </c>
      <c r="H108" s="31" t="s">
        <v>26</v>
      </c>
      <c r="I108" s="32" t="s">
        <v>3</v>
      </c>
      <c r="J108" s="32" t="s">
        <v>26</v>
      </c>
      <c r="K108" s="31" t="s">
        <v>3</v>
      </c>
      <c r="L108" s="31" t="s">
        <v>26</v>
      </c>
      <c r="M108" s="32" t="s">
        <v>3</v>
      </c>
      <c r="N108" s="32" t="s">
        <v>26</v>
      </c>
      <c r="O108" s="21"/>
      <c r="P108" s="21"/>
      <c r="Q108" s="21"/>
      <c r="R108" s="21"/>
      <c r="S108" s="21"/>
      <c r="T108" s="21"/>
      <c r="U108" s="21"/>
      <c r="V108" s="21"/>
      <c r="W108" s="21"/>
    </row>
    <row r="109">
      <c r="B109" s="33">
        <v>10.0</v>
      </c>
      <c r="C109" s="36">
        <f t="shared" ref="C109:N109" si="5">AVERAGE(C64,C73,C82,C91,C100)</f>
        <v>0.00052575086</v>
      </c>
      <c r="D109" s="36">
        <f t="shared" si="5"/>
        <v>0.00006171426</v>
      </c>
      <c r="E109" s="37">
        <f t="shared" si="5"/>
        <v>0.00135465156</v>
      </c>
      <c r="F109" s="37">
        <f t="shared" si="5"/>
        <v>0.00001535448</v>
      </c>
      <c r="G109" s="36">
        <f t="shared" si="5"/>
        <v>0.00079026482</v>
      </c>
      <c r="H109" s="36">
        <f t="shared" si="5"/>
        <v>0.00005946734</v>
      </c>
      <c r="I109" s="37">
        <f t="shared" si="5"/>
        <v>0.00329474894</v>
      </c>
      <c r="J109" s="37">
        <f t="shared" si="5"/>
        <v>0.00001270866</v>
      </c>
      <c r="K109" s="36">
        <f t="shared" si="5"/>
        <v>0.0010599972</v>
      </c>
      <c r="L109" s="36">
        <f t="shared" si="5"/>
        <v>0.00006070102</v>
      </c>
      <c r="M109" s="37">
        <f t="shared" si="5"/>
        <v>0.00669286528</v>
      </c>
      <c r="N109" s="37">
        <f t="shared" si="5"/>
        <v>0.00001685234</v>
      </c>
      <c r="O109" s="21"/>
      <c r="P109" s="21"/>
      <c r="Q109" s="21"/>
      <c r="R109" s="21"/>
      <c r="S109" s="21"/>
      <c r="T109" s="21"/>
      <c r="U109" s="21"/>
      <c r="V109" s="21"/>
      <c r="W109" s="21"/>
    </row>
    <row r="110">
      <c r="B110" s="33">
        <v>100.0</v>
      </c>
      <c r="C110" s="36">
        <f t="shared" ref="C110:N110" si="6">AVERAGE(C65,C74,C83,C92,C101)</f>
        <v>0.00051090228</v>
      </c>
      <c r="D110" s="36">
        <f t="shared" si="6"/>
        <v>0.00000378456</v>
      </c>
      <c r="E110" s="37">
        <f t="shared" si="6"/>
        <v>0.00134849074</v>
      </c>
      <c r="F110" s="37">
        <f t="shared" si="6"/>
        <v>0.00000384574</v>
      </c>
      <c r="G110" s="36">
        <f t="shared" si="6"/>
        <v>0.00077164644</v>
      </c>
      <c r="H110" s="36">
        <f t="shared" si="6"/>
        <v>0.00000354858</v>
      </c>
      <c r="I110" s="37">
        <f t="shared" si="6"/>
        <v>0.00328550602</v>
      </c>
      <c r="J110" s="37">
        <f t="shared" si="6"/>
        <v>0.00000407734</v>
      </c>
      <c r="K110" s="36">
        <f t="shared" si="6"/>
        <v>0.00104233592</v>
      </c>
      <c r="L110" s="36">
        <f t="shared" si="6"/>
        <v>0.0000059626</v>
      </c>
      <c r="M110" s="37">
        <f t="shared" si="6"/>
        <v>0.00669040742</v>
      </c>
      <c r="N110" s="37">
        <f t="shared" si="6"/>
        <v>0.00000680576</v>
      </c>
      <c r="O110" s="21"/>
      <c r="P110" s="21"/>
      <c r="Q110" s="21"/>
      <c r="R110" s="21"/>
      <c r="S110" s="21"/>
      <c r="T110" s="21"/>
      <c r="U110" s="21"/>
      <c r="V110" s="21"/>
      <c r="W110" s="21"/>
    </row>
    <row r="111">
      <c r="B111" s="33">
        <v>1000.0</v>
      </c>
      <c r="C111" s="36">
        <f t="shared" ref="C111:N111" si="7">AVERAGE(C66,C75,C84,C93,C102)</f>
        <v>0.0005109532</v>
      </c>
      <c r="D111" s="36">
        <f t="shared" si="7"/>
        <v>0.00000279606</v>
      </c>
      <c r="E111" s="37">
        <f t="shared" si="7"/>
        <v>0.00134448788</v>
      </c>
      <c r="F111" s="37">
        <f t="shared" si="7"/>
        <v>0.00000276082</v>
      </c>
      <c r="G111" s="36">
        <f t="shared" si="7"/>
        <v>0.00077347464</v>
      </c>
      <c r="H111" s="36">
        <f t="shared" si="7"/>
        <v>0.00000401832</v>
      </c>
      <c r="I111" s="37">
        <f t="shared" si="7"/>
        <v>0.0032833952</v>
      </c>
      <c r="J111" s="37">
        <f t="shared" si="7"/>
        <v>0.00001596128</v>
      </c>
      <c r="K111" s="36">
        <f t="shared" si="7"/>
        <v>0.00104391562</v>
      </c>
      <c r="L111" s="36">
        <f t="shared" si="7"/>
        <v>0.00000537946</v>
      </c>
      <c r="M111" s="37">
        <f t="shared" si="7"/>
        <v>0.00669063222</v>
      </c>
      <c r="N111" s="37">
        <f t="shared" si="7"/>
        <v>0.00000372838</v>
      </c>
      <c r="O111" s="21"/>
      <c r="P111" s="21"/>
      <c r="Q111" s="21"/>
      <c r="R111" s="21"/>
      <c r="S111" s="21"/>
      <c r="T111" s="21"/>
      <c r="U111" s="21"/>
      <c r="V111" s="21"/>
      <c r="W111" s="21"/>
    </row>
    <row r="112">
      <c r="B112" s="33">
        <v>10000.0</v>
      </c>
      <c r="C112" s="36">
        <f t="shared" ref="C112:N112" si="8">AVERAGE(C67,C76,C85,C94,C103)</f>
        <v>0.00050471108</v>
      </c>
      <c r="D112" s="36">
        <f t="shared" si="8"/>
        <v>0.00000212624</v>
      </c>
      <c r="E112" s="37">
        <f t="shared" si="8"/>
        <v>0.00134226718</v>
      </c>
      <c r="F112" s="37">
        <f t="shared" si="8"/>
        <v>0.00000172968</v>
      </c>
      <c r="G112" s="36">
        <f t="shared" si="8"/>
        <v>0.00077623382</v>
      </c>
      <c r="H112" s="36">
        <f t="shared" si="8"/>
        <v>0.00000396582</v>
      </c>
      <c r="I112" s="37">
        <f t="shared" si="8"/>
        <v>0.00327669816</v>
      </c>
      <c r="J112" s="37">
        <f t="shared" si="8"/>
        <v>0.00000211338</v>
      </c>
      <c r="K112" s="36">
        <f t="shared" si="8"/>
        <v>0.0010453431</v>
      </c>
      <c r="L112" s="36">
        <f t="shared" si="8"/>
        <v>0.00000282404</v>
      </c>
      <c r="M112" s="37">
        <f t="shared" si="8"/>
        <v>0.00669080476</v>
      </c>
      <c r="N112" s="37">
        <f t="shared" si="8"/>
        <v>0.00000359092</v>
      </c>
      <c r="O112" s="21"/>
      <c r="P112" s="21"/>
      <c r="Q112" s="21"/>
      <c r="R112" s="21"/>
      <c r="S112" s="21"/>
      <c r="T112" s="21"/>
      <c r="U112" s="21"/>
      <c r="V112" s="21"/>
      <c r="W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>
      <c r="A115" s="39" t="s">
        <v>0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>
      <c r="A116" s="21"/>
      <c r="B116" s="43" t="s">
        <v>3</v>
      </c>
      <c r="C116" s="43" t="s">
        <v>4</v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>
      <c r="A117" s="43" t="s">
        <v>13</v>
      </c>
      <c r="B117" s="41">
        <f t="shared" ref="B117:C117" si="9">AVERAGE(C110,C111,C112)*1000</f>
        <v>0.50885552</v>
      </c>
      <c r="C117" s="41">
        <f t="shared" si="9"/>
        <v>0.002902286667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>
      <c r="A118" s="43" t="s">
        <v>14</v>
      </c>
      <c r="B118" s="41">
        <f t="shared" ref="B118:C118" si="10">AVERAGE(C52,C53,C54)*1000</f>
        <v>0.03498228</v>
      </c>
      <c r="C118" s="41">
        <f t="shared" si="10"/>
        <v>0.0001505466667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>
      <c r="A120" s="42" t="s">
        <v>17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>
      <c r="A121" s="21"/>
      <c r="B121" s="43" t="s">
        <v>3</v>
      </c>
      <c r="C121" s="43" t="s">
        <v>4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>
      <c r="A122" s="43" t="s">
        <v>13</v>
      </c>
      <c r="B122" s="41">
        <f t="shared" ref="B122:C122" si="11">AVERAGE(E110,E111,E112)*1000</f>
        <v>1.345081933</v>
      </c>
      <c r="C122" s="41">
        <f t="shared" si="11"/>
        <v>0.002778746667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>
      <c r="A123" s="43" t="s">
        <v>14</v>
      </c>
      <c r="B123" s="41">
        <f>AVERAGE(E52,E53,E54)*1000</f>
        <v>0.7827542267</v>
      </c>
      <c r="C123" s="41">
        <f>AVERAGE(D52,D53,D54)*1000</f>
        <v>0.0001505466667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>
      <c r="A125" s="44" t="s">
        <v>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>
      <c r="A126" s="21"/>
      <c r="B126" s="43" t="s">
        <v>3</v>
      </c>
      <c r="C126" s="43" t="s">
        <v>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>
      <c r="A127" s="43" t="s">
        <v>13</v>
      </c>
      <c r="B127" s="41">
        <f t="shared" ref="B127:C127" si="12">AVERAGE(G110,G111,G112)*1000</f>
        <v>0.7737849667</v>
      </c>
      <c r="C127" s="41">
        <f t="shared" si="12"/>
        <v>0.00384424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>
      <c r="A128" s="43" t="s">
        <v>14</v>
      </c>
      <c r="B128" s="41">
        <f t="shared" ref="B128:C128" si="13">AVERAGE(G52,G53,G54)*1000</f>
        <v>0.06141333333</v>
      </c>
      <c r="C128" s="41">
        <f t="shared" si="13"/>
        <v>0.0004990466667</v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>
      <c r="A130" s="45" t="s">
        <v>18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>
      <c r="A131" s="21"/>
      <c r="B131" s="43" t="s">
        <v>3</v>
      </c>
      <c r="C131" s="43" t="s">
        <v>4</v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3" t="s">
        <v>13</v>
      </c>
      <c r="B132" s="41">
        <f t="shared" ref="B132:C132" si="14">AVERAGE(I110,I111,I112)*1000</f>
        <v>3.28186646</v>
      </c>
      <c r="C132" s="41">
        <f t="shared" si="14"/>
        <v>0.007384</v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>
      <c r="A133" s="43" t="s">
        <v>14</v>
      </c>
      <c r="B133" s="41">
        <f t="shared" ref="B133:C133" si="15">AVERAGE(I52,I53,I54)*1000</f>
        <v>2.413816193</v>
      </c>
      <c r="C133" s="41">
        <f t="shared" si="15"/>
        <v>0.002216126667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>
      <c r="A135" s="44" t="s">
        <v>2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>
      <c r="A136" s="21"/>
      <c r="B136" s="43" t="s">
        <v>3</v>
      </c>
      <c r="C136" s="43" t="s">
        <v>4</v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>
      <c r="A137" s="43" t="s">
        <v>13</v>
      </c>
      <c r="B137" s="41">
        <f t="shared" ref="B137:C137" si="16">AVERAGE(K110,K111,K112)*1000</f>
        <v>1.04386488</v>
      </c>
      <c r="C137" s="41">
        <f t="shared" si="16"/>
        <v>0.004722033333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>
      <c r="A138" s="43" t="s">
        <v>14</v>
      </c>
      <c r="B138" s="41">
        <f>AVERAGE(K52,K53,K54)*1000</f>
        <v>0.1057023767</v>
      </c>
      <c r="C138" s="41">
        <f>AVERAGE(H52,H53,H54)*1000</f>
        <v>0.0004990466667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>
      <c r="A140" s="45" t="s">
        <v>19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>
      <c r="A141" s="21"/>
      <c r="B141" s="43" t="s">
        <v>3</v>
      </c>
      <c r="C141" s="43" t="s">
        <v>4</v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>
      <c r="A142" s="43" t="s">
        <v>13</v>
      </c>
      <c r="B142" s="41">
        <f t="shared" ref="B142:C142" si="17">AVERAGE(M110,M111,M112)*1000</f>
        <v>6.6906148</v>
      </c>
      <c r="C142" s="41">
        <f t="shared" si="17"/>
        <v>0.004708353333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>
      <c r="A143" s="43" t="s">
        <v>14</v>
      </c>
      <c r="B143" s="41">
        <f t="shared" ref="B143:C143" si="18">AVERAGE(M52,M53,M54)*1000</f>
        <v>5.543411269</v>
      </c>
      <c r="C143" s="41">
        <f t="shared" si="18"/>
        <v>0.004845210514</v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>
      <c r="A146" s="21"/>
      <c r="B146" s="21"/>
      <c r="C146" s="21"/>
      <c r="D146" s="21"/>
      <c r="E146" s="21"/>
      <c r="F146" s="4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>
      <c r="A147" s="21"/>
      <c r="B147" s="21"/>
      <c r="C147" s="21"/>
      <c r="D147" s="21"/>
      <c r="E147" s="21"/>
      <c r="F147" s="4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</row>
  </sheetData>
  <mergeCells count="138">
    <mergeCell ref="K61:N61"/>
    <mergeCell ref="C62:D62"/>
    <mergeCell ref="E62:F62"/>
    <mergeCell ref="G62:H62"/>
    <mergeCell ref="I62:J62"/>
    <mergeCell ref="K62:L62"/>
    <mergeCell ref="M62:N62"/>
    <mergeCell ref="A29:A36"/>
    <mergeCell ref="A38:A45"/>
    <mergeCell ref="A47:A54"/>
    <mergeCell ref="C49:D49"/>
    <mergeCell ref="E49:F49"/>
    <mergeCell ref="A60:A67"/>
    <mergeCell ref="B60:N60"/>
    <mergeCell ref="G71:H71"/>
    <mergeCell ref="I71:J71"/>
    <mergeCell ref="K71:L71"/>
    <mergeCell ref="M71:N71"/>
    <mergeCell ref="C79:F79"/>
    <mergeCell ref="G79:J79"/>
    <mergeCell ref="C71:D71"/>
    <mergeCell ref="C80:D80"/>
    <mergeCell ref="E80:F80"/>
    <mergeCell ref="G80:H80"/>
    <mergeCell ref="E71:F71"/>
    <mergeCell ref="B78:N78"/>
    <mergeCell ref="I80:J80"/>
    <mergeCell ref="K80:L80"/>
    <mergeCell ref="A69:A76"/>
    <mergeCell ref="B69:N69"/>
    <mergeCell ref="C70:F70"/>
    <mergeCell ref="G70:J70"/>
    <mergeCell ref="K70:N70"/>
    <mergeCell ref="K79:N79"/>
    <mergeCell ref="M80:N80"/>
    <mergeCell ref="I89:J89"/>
    <mergeCell ref="K89:L89"/>
    <mergeCell ref="G98:H98"/>
    <mergeCell ref="I98:J98"/>
    <mergeCell ref="E107:F107"/>
    <mergeCell ref="G107:H107"/>
    <mergeCell ref="M107:N107"/>
    <mergeCell ref="A130:C130"/>
    <mergeCell ref="A135:C135"/>
    <mergeCell ref="A140:C140"/>
    <mergeCell ref="A78:A85"/>
    <mergeCell ref="A87:A94"/>
    <mergeCell ref="A96:A103"/>
    <mergeCell ref="A105:A112"/>
    <mergeCell ref="A115:C115"/>
    <mergeCell ref="A120:C120"/>
    <mergeCell ref="A125:C125"/>
    <mergeCell ref="E4:F4"/>
    <mergeCell ref="B11:N11"/>
    <mergeCell ref="A2:A9"/>
    <mergeCell ref="B2:N2"/>
    <mergeCell ref="C3:F3"/>
    <mergeCell ref="G3:J3"/>
    <mergeCell ref="K3:N3"/>
    <mergeCell ref="A11:A18"/>
    <mergeCell ref="K12:N12"/>
    <mergeCell ref="M22:N22"/>
    <mergeCell ref="B29:N29"/>
    <mergeCell ref="M13:N13"/>
    <mergeCell ref="B20:N20"/>
    <mergeCell ref="C21:F21"/>
    <mergeCell ref="G21:J21"/>
    <mergeCell ref="K21:N21"/>
    <mergeCell ref="E22:F22"/>
    <mergeCell ref="G22:H22"/>
    <mergeCell ref="M31:N31"/>
    <mergeCell ref="B38:N38"/>
    <mergeCell ref="I22:J22"/>
    <mergeCell ref="K22:L22"/>
    <mergeCell ref="G30:J30"/>
    <mergeCell ref="K30:N30"/>
    <mergeCell ref="G31:H31"/>
    <mergeCell ref="I31:J31"/>
    <mergeCell ref="K31:L31"/>
    <mergeCell ref="B47:N47"/>
    <mergeCell ref="C48:F48"/>
    <mergeCell ref="G48:J48"/>
    <mergeCell ref="K48:N48"/>
    <mergeCell ref="C39:F39"/>
    <mergeCell ref="C40:D40"/>
    <mergeCell ref="E40:F40"/>
    <mergeCell ref="G40:H40"/>
    <mergeCell ref="I40:J40"/>
    <mergeCell ref="K40:L40"/>
    <mergeCell ref="M40:N40"/>
    <mergeCell ref="G4:H4"/>
    <mergeCell ref="I4:J4"/>
    <mergeCell ref="G39:J39"/>
    <mergeCell ref="G49:H49"/>
    <mergeCell ref="I49:J49"/>
    <mergeCell ref="K4:L4"/>
    <mergeCell ref="M4:N4"/>
    <mergeCell ref="K39:N39"/>
    <mergeCell ref="K49:L49"/>
    <mergeCell ref="M49:N49"/>
    <mergeCell ref="C12:F12"/>
    <mergeCell ref="G12:J12"/>
    <mergeCell ref="E13:F13"/>
    <mergeCell ref="G13:H13"/>
    <mergeCell ref="I13:J13"/>
    <mergeCell ref="K13:L13"/>
    <mergeCell ref="C4:D4"/>
    <mergeCell ref="C13:D13"/>
    <mergeCell ref="A20:A27"/>
    <mergeCell ref="C22:D22"/>
    <mergeCell ref="C30:F30"/>
    <mergeCell ref="C31:D31"/>
    <mergeCell ref="E31:F31"/>
    <mergeCell ref="C61:F61"/>
    <mergeCell ref="G61:J61"/>
    <mergeCell ref="B87:N87"/>
    <mergeCell ref="C88:F88"/>
    <mergeCell ref="G88:J88"/>
    <mergeCell ref="K88:N88"/>
    <mergeCell ref="C89:D89"/>
    <mergeCell ref="E89:F89"/>
    <mergeCell ref="G89:H89"/>
    <mergeCell ref="M89:N89"/>
    <mergeCell ref="B96:N96"/>
    <mergeCell ref="C97:F97"/>
    <mergeCell ref="G97:J97"/>
    <mergeCell ref="K97:N97"/>
    <mergeCell ref="C98:D98"/>
    <mergeCell ref="E98:F98"/>
    <mergeCell ref="I107:J107"/>
    <mergeCell ref="K107:L107"/>
    <mergeCell ref="K98:L98"/>
    <mergeCell ref="M98:N98"/>
    <mergeCell ref="B105:N105"/>
    <mergeCell ref="C106:F106"/>
    <mergeCell ref="G106:J106"/>
    <mergeCell ref="K106:N106"/>
    <mergeCell ref="C107:D10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>
      <c r="A2" s="22" t="s">
        <v>21</v>
      </c>
      <c r="B2" s="27" t="s">
        <v>16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  <c r="O2" s="21"/>
      <c r="P2" s="21"/>
      <c r="Q2" s="21"/>
      <c r="R2" s="21"/>
      <c r="S2" s="21"/>
      <c r="T2" s="21"/>
      <c r="U2" s="21"/>
      <c r="V2" s="21"/>
      <c r="W2" s="21"/>
    </row>
    <row r="3">
      <c r="B3" s="26"/>
      <c r="C3" s="23">
        <v>2048.0</v>
      </c>
      <c r="D3" s="24"/>
      <c r="E3" s="24"/>
      <c r="F3" s="25"/>
      <c r="G3" s="27">
        <v>3072.0</v>
      </c>
      <c r="H3" s="24"/>
      <c r="I3" s="24"/>
      <c r="J3" s="25"/>
      <c r="K3" s="23">
        <v>4096.0</v>
      </c>
      <c r="L3" s="24"/>
      <c r="M3" s="24"/>
      <c r="N3" s="25"/>
      <c r="O3" s="21"/>
      <c r="P3" s="21"/>
      <c r="Q3" s="21"/>
      <c r="R3" s="21"/>
      <c r="S3" s="21"/>
      <c r="T3" s="21"/>
      <c r="U3" s="21"/>
      <c r="V3" s="21"/>
      <c r="W3" s="21"/>
    </row>
    <row r="4">
      <c r="B4" s="28" t="s">
        <v>23</v>
      </c>
      <c r="C4" s="29" t="s">
        <v>24</v>
      </c>
      <c r="D4" s="25"/>
      <c r="E4" s="30" t="s">
        <v>25</v>
      </c>
      <c r="F4" s="25"/>
      <c r="G4" s="29" t="s">
        <v>24</v>
      </c>
      <c r="H4" s="25"/>
      <c r="I4" s="30" t="s">
        <v>25</v>
      </c>
      <c r="J4" s="25"/>
      <c r="K4" s="29" t="s">
        <v>24</v>
      </c>
      <c r="L4" s="25"/>
      <c r="M4" s="30" t="s">
        <v>25</v>
      </c>
      <c r="N4" s="25"/>
      <c r="O4" s="21"/>
      <c r="P4" s="21"/>
      <c r="Q4" s="21"/>
      <c r="R4" s="21"/>
      <c r="S4" s="21"/>
      <c r="T4" s="21"/>
      <c r="U4" s="21"/>
      <c r="V4" s="21"/>
      <c r="W4" s="21"/>
    </row>
    <row r="5">
      <c r="B5" s="26"/>
      <c r="C5" s="31" t="s">
        <v>3</v>
      </c>
      <c r="D5" s="31" t="s">
        <v>26</v>
      </c>
      <c r="E5" s="32" t="s">
        <v>3</v>
      </c>
      <c r="F5" s="32" t="s">
        <v>26</v>
      </c>
      <c r="G5" s="31" t="s">
        <v>3</v>
      </c>
      <c r="H5" s="31" t="s">
        <v>26</v>
      </c>
      <c r="I5" s="32" t="s">
        <v>3</v>
      </c>
      <c r="J5" s="32" t="s">
        <v>26</v>
      </c>
      <c r="K5" s="31" t="s">
        <v>3</v>
      </c>
      <c r="L5" s="31" t="s">
        <v>26</v>
      </c>
      <c r="M5" s="32" t="s">
        <v>3</v>
      </c>
      <c r="N5" s="32" t="s">
        <v>26</v>
      </c>
      <c r="O5" s="21"/>
      <c r="P5" s="21"/>
      <c r="Q5" s="21"/>
      <c r="R5" s="21"/>
      <c r="S5" s="21"/>
      <c r="T5" s="21"/>
      <c r="U5" s="21"/>
      <c r="V5" s="21"/>
      <c r="W5" s="21"/>
    </row>
    <row r="6">
      <c r="B6" s="33">
        <v>10.0</v>
      </c>
      <c r="C6" s="34">
        <v>0.038364522689636</v>
      </c>
      <c r="D6" s="34">
        <v>4.5649173742E-5</v>
      </c>
      <c r="E6" s="35">
        <v>0.809831254605578</v>
      </c>
      <c r="F6" s="35">
        <v>0.005387475547812</v>
      </c>
      <c r="G6" s="34">
        <v>0.051271657052473</v>
      </c>
      <c r="H6" s="34">
        <v>1.3411178176E-5</v>
      </c>
      <c r="I6" s="35">
        <v>2.42179078761905</v>
      </c>
      <c r="J6" s="35">
        <v>0.002264197278116</v>
      </c>
      <c r="K6" s="34">
        <v>0.087909147903889</v>
      </c>
      <c r="L6" s="34">
        <v>4.67474744574E-4</v>
      </c>
      <c r="M6" s="35">
        <v>5.55245567222222</v>
      </c>
      <c r="N6" s="35">
        <v>0.006436706769912</v>
      </c>
      <c r="O6" s="21"/>
      <c r="P6" s="21"/>
      <c r="Q6" s="21"/>
      <c r="R6" s="21"/>
      <c r="S6" s="21"/>
      <c r="T6" s="21"/>
      <c r="U6" s="21"/>
      <c r="V6" s="21"/>
      <c r="W6" s="21"/>
    </row>
    <row r="7">
      <c r="B7" s="33">
        <v>100.0</v>
      </c>
      <c r="C7" s="34">
        <v>0.035347430882338</v>
      </c>
      <c r="D7" s="34">
        <v>5.09412221165E-4</v>
      </c>
      <c r="E7" s="35">
        <v>1.21069872941355</v>
      </c>
      <c r="F7" s="35">
        <v>0.008852940234811</v>
      </c>
      <c r="G7" s="34">
        <v>0.051229336383873</v>
      </c>
      <c r="H7" s="34">
        <v>1.1130942885E-5</v>
      </c>
      <c r="I7" s="35">
        <v>2.41546687904762</v>
      </c>
      <c r="J7" s="35">
        <v>0.001756202569778</v>
      </c>
      <c r="K7" s="34">
        <v>0.087388145632235</v>
      </c>
      <c r="L7" s="34">
        <v>1.84856776242E-4</v>
      </c>
      <c r="M7" s="35">
        <v>8.59057647833333</v>
      </c>
      <c r="N7" s="35">
        <v>0.012920150687304</v>
      </c>
      <c r="O7" s="21"/>
      <c r="P7" s="21"/>
      <c r="Q7" s="21"/>
      <c r="R7" s="21"/>
      <c r="S7" s="21"/>
      <c r="T7" s="21"/>
      <c r="U7" s="21"/>
      <c r="V7" s="21"/>
      <c r="W7" s="21"/>
    </row>
    <row r="8">
      <c r="B8" s="33">
        <v>1000.0</v>
      </c>
      <c r="C8" s="34">
        <v>0.024849344193044</v>
      </c>
      <c r="D8" s="34">
        <v>6.74128094E-6</v>
      </c>
      <c r="E8" s="35">
        <v>1.21056504507689</v>
      </c>
      <c r="F8" s="35">
        <v>0.009302155661416</v>
      </c>
      <c r="G8" s="34">
        <v>0.051268841080467</v>
      </c>
      <c r="H8" s="34">
        <v>1.2790142749E-5</v>
      </c>
      <c r="I8" s="35">
        <v>2.4126780452381</v>
      </c>
      <c r="J8" s="35">
        <v>0.001839663860191</v>
      </c>
      <c r="K8" s="34">
        <v>0.134778791877771</v>
      </c>
      <c r="L8" s="34">
        <v>1.0850635841E-4</v>
      </c>
      <c r="M8" s="35">
        <v>5.55493650888889</v>
      </c>
      <c r="N8" s="35">
        <v>0.006525020762835</v>
      </c>
      <c r="O8" s="21"/>
      <c r="P8" s="21"/>
      <c r="Q8" s="21"/>
      <c r="R8" s="21"/>
      <c r="S8" s="21"/>
      <c r="T8" s="21"/>
      <c r="U8" s="21"/>
      <c r="V8" s="21"/>
      <c r="W8" s="21"/>
    </row>
    <row r="9">
      <c r="B9" s="33">
        <v>10000.0</v>
      </c>
      <c r="C9" s="34">
        <v>0.038636682555573</v>
      </c>
      <c r="D9" s="34">
        <v>1.89565180254E-4</v>
      </c>
      <c r="E9" s="35">
        <v>1.20836341663398</v>
      </c>
      <c r="F9" s="35">
        <v>0.009183691677496</v>
      </c>
      <c r="G9" s="34">
        <v>0.051248282120717</v>
      </c>
      <c r="H9" s="34">
        <v>9.12784055E-6</v>
      </c>
      <c r="I9" s="35">
        <v>2.41365406666667</v>
      </c>
      <c r="J9" s="35">
        <v>0.00189816123393</v>
      </c>
      <c r="K9" s="34">
        <v>0.087162380971147</v>
      </c>
      <c r="L9" s="34">
        <v>1.7112976524E-5</v>
      </c>
      <c r="M9" s="35">
        <v>5.55352564888889</v>
      </c>
      <c r="N9" s="35">
        <v>0.006375558252595</v>
      </c>
      <c r="O9" s="21"/>
      <c r="P9" s="21"/>
      <c r="Q9" s="21"/>
      <c r="R9" s="21"/>
      <c r="S9" s="21"/>
      <c r="T9" s="21"/>
      <c r="U9" s="21"/>
      <c r="V9" s="21"/>
      <c r="W9" s="21"/>
    </row>
    <row r="10">
      <c r="A10" s="46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>
      <c r="A11" s="22" t="s">
        <v>27</v>
      </c>
      <c r="B11" s="27" t="s">
        <v>16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  <c r="O11" s="21"/>
      <c r="P11" s="21"/>
      <c r="Q11" s="21"/>
      <c r="R11" s="21"/>
      <c r="S11" s="21"/>
      <c r="T11" s="21"/>
      <c r="U11" s="21"/>
      <c r="V11" s="21"/>
      <c r="W11" s="21"/>
    </row>
    <row r="12">
      <c r="B12" s="26"/>
      <c r="C12" s="23">
        <v>2048.0</v>
      </c>
      <c r="D12" s="24"/>
      <c r="E12" s="24"/>
      <c r="F12" s="25"/>
      <c r="G12" s="27">
        <v>3072.0</v>
      </c>
      <c r="H12" s="24"/>
      <c r="I12" s="24"/>
      <c r="J12" s="25"/>
      <c r="K12" s="23">
        <v>4096.0</v>
      </c>
      <c r="L12" s="24"/>
      <c r="M12" s="24"/>
      <c r="N12" s="25"/>
      <c r="O12" s="21"/>
      <c r="P12" s="21"/>
      <c r="Q12" s="21"/>
      <c r="R12" s="21"/>
      <c r="S12" s="21"/>
      <c r="T12" s="21"/>
      <c r="U12" s="21"/>
      <c r="V12" s="21"/>
      <c r="W12" s="21"/>
    </row>
    <row r="13">
      <c r="B13" s="28" t="s">
        <v>23</v>
      </c>
      <c r="C13" s="29" t="s">
        <v>24</v>
      </c>
      <c r="D13" s="25"/>
      <c r="E13" s="30" t="s">
        <v>25</v>
      </c>
      <c r="F13" s="25"/>
      <c r="G13" s="29" t="s">
        <v>24</v>
      </c>
      <c r="H13" s="25"/>
      <c r="I13" s="30" t="s">
        <v>25</v>
      </c>
      <c r="J13" s="25"/>
      <c r="K13" s="29" t="s">
        <v>24</v>
      </c>
      <c r="L13" s="25"/>
      <c r="M13" s="30" t="s">
        <v>25</v>
      </c>
      <c r="N13" s="25"/>
      <c r="O13" s="21"/>
      <c r="P13" s="21"/>
      <c r="Q13" s="21"/>
      <c r="R13" s="21"/>
      <c r="S13" s="21"/>
      <c r="T13" s="21"/>
      <c r="U13" s="21"/>
      <c r="V13" s="21"/>
      <c r="W13" s="21"/>
    </row>
    <row r="14">
      <c r="B14" s="26"/>
      <c r="C14" s="31" t="s">
        <v>3</v>
      </c>
      <c r="D14" s="31" t="s">
        <v>26</v>
      </c>
      <c r="E14" s="32" t="s">
        <v>3</v>
      </c>
      <c r="F14" s="32" t="s">
        <v>26</v>
      </c>
      <c r="G14" s="31" t="s">
        <v>3</v>
      </c>
      <c r="H14" s="31" t="s">
        <v>26</v>
      </c>
      <c r="I14" s="32" t="s">
        <v>3</v>
      </c>
      <c r="J14" s="32" t="s">
        <v>26</v>
      </c>
      <c r="K14" s="31" t="s">
        <v>3</v>
      </c>
      <c r="L14" s="31" t="s">
        <v>26</v>
      </c>
      <c r="M14" s="32" t="s">
        <v>3</v>
      </c>
      <c r="N14" s="32" t="s">
        <v>26</v>
      </c>
      <c r="O14" s="21"/>
      <c r="P14" s="21"/>
      <c r="Q14" s="21"/>
      <c r="R14" s="21"/>
      <c r="S14" s="21"/>
      <c r="T14" s="21"/>
      <c r="U14" s="21"/>
      <c r="V14" s="21"/>
      <c r="W14" s="21"/>
    </row>
    <row r="15">
      <c r="B15" s="33">
        <v>10.0</v>
      </c>
      <c r="C15" s="34">
        <v>0.038347254516213</v>
      </c>
      <c r="D15" s="34">
        <v>7.194988712E-6</v>
      </c>
      <c r="E15" s="35">
        <v>0.775715656137726</v>
      </c>
      <c r="F15" s="35">
        <v>0.002026478732876</v>
      </c>
      <c r="G15" s="34">
        <v>0.051323823998412</v>
      </c>
      <c r="H15" s="34">
        <v>1.7112627162E-5</v>
      </c>
      <c r="I15" s="35">
        <v>2.41478580761905</v>
      </c>
      <c r="J15" s="35">
        <v>0.002009944741031</v>
      </c>
      <c r="K15" s="34">
        <v>0.087662716361233</v>
      </c>
      <c r="L15" s="34">
        <v>2.7415916982E-5</v>
      </c>
      <c r="M15" s="35">
        <v>5.58526899666667</v>
      </c>
      <c r="N15" s="35">
        <v>0.006804223828605</v>
      </c>
      <c r="O15" s="21"/>
      <c r="P15" s="21"/>
      <c r="Q15" s="21"/>
      <c r="R15" s="21"/>
      <c r="S15" s="21"/>
      <c r="T15" s="21"/>
      <c r="U15" s="21"/>
      <c r="V15" s="21"/>
      <c r="W15" s="21"/>
    </row>
    <row r="16">
      <c r="B16" s="33">
        <v>100.0</v>
      </c>
      <c r="C16" s="34">
        <v>0.02482147251994</v>
      </c>
      <c r="D16" s="34">
        <v>3.811465059E-6</v>
      </c>
      <c r="E16" s="35">
        <v>1.18049800161188</v>
      </c>
      <c r="F16" s="35">
        <v>0.006402526134382</v>
      </c>
      <c r="G16" s="34">
        <v>0.051445673184204</v>
      </c>
      <c r="H16" s="34">
        <v>6.5084610277E-5</v>
      </c>
      <c r="I16" s="35">
        <v>2.41447955904762</v>
      </c>
      <c r="J16" s="35">
        <v>0.001886246455037</v>
      </c>
      <c r="K16" s="34">
        <v>0.087767311559984</v>
      </c>
      <c r="L16" s="34">
        <v>9.0913682777E-5</v>
      </c>
      <c r="M16" s="35">
        <v>5.58366578111111</v>
      </c>
      <c r="N16" s="35">
        <v>0.006434761346669</v>
      </c>
      <c r="O16" s="21"/>
      <c r="P16" s="21"/>
      <c r="Q16" s="21"/>
      <c r="R16" s="21"/>
      <c r="S16" s="21"/>
      <c r="T16" s="21"/>
      <c r="U16" s="21"/>
      <c r="V16" s="21"/>
      <c r="W16" s="21"/>
    </row>
    <row r="17">
      <c r="B17" s="33">
        <v>1000.0</v>
      </c>
      <c r="C17" s="34">
        <v>0.024846171092688</v>
      </c>
      <c r="D17" s="34">
        <v>9.839712997E-6</v>
      </c>
      <c r="E17" s="35">
        <v>0.775332647461067</v>
      </c>
      <c r="F17" s="35">
        <v>5.33786746265E-4</v>
      </c>
      <c r="G17" s="34">
        <v>0.051370533609488</v>
      </c>
      <c r="H17" s="34">
        <v>2.6743929913E-5</v>
      </c>
      <c r="I17" s="35">
        <v>2.41370484285714</v>
      </c>
      <c r="J17" s="35">
        <v>0.001851557832052</v>
      </c>
      <c r="K17" s="34">
        <v>0.087596740070221</v>
      </c>
      <c r="L17" s="34">
        <v>2.8084763602E-5</v>
      </c>
      <c r="M17" s="35">
        <v>5.58372131</v>
      </c>
      <c r="N17" s="35">
        <v>0.006596690934075</v>
      </c>
      <c r="O17" s="21"/>
      <c r="P17" s="21"/>
      <c r="Q17" s="21"/>
      <c r="R17" s="21"/>
      <c r="S17" s="21"/>
      <c r="T17" s="21"/>
      <c r="U17" s="21"/>
      <c r="V17" s="21"/>
      <c r="W17" s="21"/>
    </row>
    <row r="18">
      <c r="B18" s="33">
        <v>10000.0</v>
      </c>
      <c r="C18" s="34">
        <v>0.024833670992884</v>
      </c>
      <c r="D18" s="34">
        <v>4.251118116E-6</v>
      </c>
      <c r="E18" s="35">
        <v>1.1919361763269</v>
      </c>
      <c r="F18" s="35">
        <v>0.010698842865962</v>
      </c>
      <c r="G18" s="34">
        <v>0.05127560508199</v>
      </c>
      <c r="H18" s="34">
        <v>1.5977247883E-5</v>
      </c>
      <c r="I18" s="35">
        <v>2.41307339666667</v>
      </c>
      <c r="J18" s="35">
        <v>0.001820370933099</v>
      </c>
      <c r="K18" s="34">
        <v>0.087614390763871</v>
      </c>
      <c r="L18" s="34">
        <v>2.3663675638E-5</v>
      </c>
      <c r="M18" s="35">
        <v>5.58199904666667</v>
      </c>
      <c r="N18" s="35">
        <v>0.006393995209737</v>
      </c>
      <c r="O18" s="21"/>
      <c r="P18" s="21"/>
      <c r="Q18" s="21"/>
      <c r="R18" s="21"/>
      <c r="S18" s="21"/>
      <c r="T18" s="21"/>
      <c r="U18" s="21"/>
      <c r="V18" s="21"/>
      <c r="W18" s="21"/>
    </row>
    <row r="19">
      <c r="A19" s="4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>
      <c r="A20" s="22" t="s">
        <v>28</v>
      </c>
      <c r="B20" s="27" t="s">
        <v>16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  <c r="O20" s="21"/>
      <c r="P20" s="21"/>
      <c r="Q20" s="21"/>
      <c r="R20" s="21"/>
      <c r="S20" s="21"/>
      <c r="T20" s="21"/>
      <c r="U20" s="21"/>
      <c r="V20" s="21"/>
      <c r="W20" s="21"/>
    </row>
    <row r="21">
      <c r="B21" s="26"/>
      <c r="C21" s="23">
        <v>2048.0</v>
      </c>
      <c r="D21" s="24"/>
      <c r="E21" s="24"/>
      <c r="F21" s="25"/>
      <c r="G21" s="27">
        <v>3072.0</v>
      </c>
      <c r="H21" s="24"/>
      <c r="I21" s="24"/>
      <c r="J21" s="25"/>
      <c r="K21" s="23">
        <v>4096.0</v>
      </c>
      <c r="L21" s="24"/>
      <c r="M21" s="24"/>
      <c r="N21" s="25"/>
      <c r="O21" s="21"/>
      <c r="P21" s="21"/>
      <c r="Q21" s="21"/>
      <c r="R21" s="21"/>
      <c r="S21" s="21"/>
      <c r="T21" s="21"/>
      <c r="U21" s="21"/>
      <c r="V21" s="21"/>
      <c r="W21" s="21"/>
    </row>
    <row r="22">
      <c r="B22" s="28" t="s">
        <v>23</v>
      </c>
      <c r="C22" s="29" t="s">
        <v>24</v>
      </c>
      <c r="D22" s="25"/>
      <c r="E22" s="30" t="s">
        <v>25</v>
      </c>
      <c r="F22" s="25"/>
      <c r="G22" s="29" t="s">
        <v>24</v>
      </c>
      <c r="H22" s="25"/>
      <c r="I22" s="30" t="s">
        <v>25</v>
      </c>
      <c r="J22" s="25"/>
      <c r="K22" s="29" t="s">
        <v>24</v>
      </c>
      <c r="L22" s="25"/>
      <c r="M22" s="30" t="s">
        <v>25</v>
      </c>
      <c r="N22" s="25"/>
      <c r="O22" s="21"/>
      <c r="P22" s="21"/>
      <c r="Q22" s="21"/>
      <c r="R22" s="21"/>
      <c r="S22" s="21"/>
      <c r="T22" s="21"/>
      <c r="U22" s="21"/>
      <c r="V22" s="21"/>
      <c r="W22" s="21"/>
    </row>
    <row r="23">
      <c r="B23" s="26"/>
      <c r="C23" s="31" t="s">
        <v>3</v>
      </c>
      <c r="D23" s="31" t="s">
        <v>26</v>
      </c>
      <c r="E23" s="32" t="s">
        <v>3</v>
      </c>
      <c r="F23" s="32" t="s">
        <v>26</v>
      </c>
      <c r="G23" s="31" t="s">
        <v>3</v>
      </c>
      <c r="H23" s="31" t="s">
        <v>26</v>
      </c>
      <c r="I23" s="32" t="s">
        <v>3</v>
      </c>
      <c r="J23" s="32" t="s">
        <v>26</v>
      </c>
      <c r="K23" s="31" t="s">
        <v>3</v>
      </c>
      <c r="L23" s="31" t="s">
        <v>26</v>
      </c>
      <c r="M23" s="32" t="s">
        <v>3</v>
      </c>
      <c r="N23" s="32" t="s">
        <v>26</v>
      </c>
      <c r="O23" s="21"/>
      <c r="P23" s="21"/>
      <c r="Q23" s="21"/>
      <c r="R23" s="21"/>
      <c r="S23" s="21"/>
      <c r="T23" s="21"/>
      <c r="U23" s="21"/>
      <c r="V23" s="21"/>
      <c r="W23" s="21"/>
    </row>
    <row r="24">
      <c r="B24" s="33">
        <v>10.0</v>
      </c>
      <c r="C24" s="34">
        <v>0.038754556905441</v>
      </c>
      <c r="D24" s="34">
        <v>1.96515197857E-4</v>
      </c>
      <c r="E24" s="35">
        <v>1.24230843286708</v>
      </c>
      <c r="F24" s="35">
        <v>0.003668019512207</v>
      </c>
      <c r="G24" s="34">
        <v>0.05173376935317</v>
      </c>
      <c r="H24" s="34">
        <v>2.32308709715E-4</v>
      </c>
      <c r="I24" s="35">
        <v>2.49055146238095</v>
      </c>
      <c r="J24" s="35">
        <v>0.002013617692834</v>
      </c>
      <c r="K24" s="34">
        <v>0.087642256757611</v>
      </c>
      <c r="L24" s="34">
        <v>2.878816755E-5</v>
      </c>
      <c r="M24" s="35">
        <v>5.58276085777778</v>
      </c>
      <c r="N24" s="35">
        <v>0.006545087469137</v>
      </c>
      <c r="O24" s="21"/>
      <c r="P24" s="21"/>
      <c r="Q24" s="21"/>
      <c r="R24" s="21"/>
      <c r="S24" s="21"/>
      <c r="T24" s="21"/>
      <c r="U24" s="21"/>
      <c r="V24" s="21"/>
      <c r="W24" s="21"/>
    </row>
    <row r="25">
      <c r="B25" s="33">
        <v>100.0</v>
      </c>
      <c r="C25" s="34">
        <v>0.02488349446131</v>
      </c>
      <c r="D25" s="34">
        <v>7.743930825E-6</v>
      </c>
      <c r="E25" s="35">
        <v>1.02324236213375</v>
      </c>
      <c r="F25" s="35">
        <v>0.020076230457373</v>
      </c>
      <c r="G25" s="34">
        <v>0.051362384054572</v>
      </c>
      <c r="H25" s="34">
        <v>5.4372751031E-5</v>
      </c>
      <c r="I25" s="35">
        <v>2.49353139</v>
      </c>
      <c r="J25" s="35">
        <v>0.001885114817997</v>
      </c>
      <c r="K25" s="34">
        <v>0.087995197201039</v>
      </c>
      <c r="L25" s="34">
        <v>5.341774901E-5</v>
      </c>
      <c r="M25" s="35">
        <v>5.58253887666667</v>
      </c>
      <c r="N25" s="35">
        <v>0.006627517590409</v>
      </c>
      <c r="O25" s="21"/>
      <c r="P25" s="21"/>
      <c r="Q25" s="21"/>
      <c r="R25" s="21"/>
      <c r="S25" s="21"/>
      <c r="T25" s="21"/>
      <c r="U25" s="21"/>
      <c r="V25" s="21"/>
      <c r="W25" s="21"/>
    </row>
    <row r="26">
      <c r="B26" s="33">
        <v>1000.0</v>
      </c>
      <c r="C26" s="34">
        <v>0.024892391417443</v>
      </c>
      <c r="D26" s="34">
        <v>1.1861822803E-5</v>
      </c>
      <c r="E26" s="35">
        <v>0.802115181914342</v>
      </c>
      <c r="F26" s="35">
        <v>5.83449935527E-4</v>
      </c>
      <c r="G26" s="34">
        <v>0.051229622752467</v>
      </c>
      <c r="H26" s="34">
        <v>1.7544811765E-5</v>
      </c>
      <c r="I26" s="35">
        <v>2.49406824238095</v>
      </c>
      <c r="J26" s="35">
        <v>0.002354194151517</v>
      </c>
      <c r="K26" s="34">
        <v>0.087907834147161</v>
      </c>
      <c r="L26" s="34">
        <v>2.9941586302E-5</v>
      </c>
      <c r="M26" s="35">
        <v>5.57746272222223</v>
      </c>
      <c r="N26" s="35">
        <v>0.006728550029493</v>
      </c>
      <c r="O26" s="21"/>
      <c r="P26" s="21"/>
      <c r="Q26" s="21"/>
      <c r="R26" s="21"/>
      <c r="S26" s="21"/>
      <c r="T26" s="21"/>
      <c r="U26" s="21"/>
      <c r="V26" s="21"/>
      <c r="W26" s="21"/>
    </row>
    <row r="27">
      <c r="B27" s="33">
        <v>10000.0</v>
      </c>
      <c r="C27" s="34">
        <v>0.038618992560485</v>
      </c>
      <c r="D27" s="34">
        <v>2.03531053088E-4</v>
      </c>
      <c r="E27" s="35">
        <v>0.802784954182967</v>
      </c>
      <c r="F27" s="35">
        <v>6.06890879538E-4</v>
      </c>
      <c r="G27" s="34">
        <v>0.051253430133384</v>
      </c>
      <c r="H27" s="34">
        <v>1.097083351E-5</v>
      </c>
      <c r="I27" s="35">
        <v>2.50507175952381</v>
      </c>
      <c r="J27" s="35">
        <v>0.002694457349573</v>
      </c>
      <c r="K27" s="34">
        <v>0.087697448778425</v>
      </c>
      <c r="L27" s="34">
        <v>6.1775766423E-5</v>
      </c>
      <c r="M27" s="35">
        <v>5.58802545666667</v>
      </c>
      <c r="N27" s="35">
        <v>0.009132123692497</v>
      </c>
      <c r="O27" s="21"/>
      <c r="P27" s="21"/>
      <c r="Q27" s="21"/>
      <c r="R27" s="21"/>
      <c r="S27" s="21"/>
      <c r="T27" s="21"/>
      <c r="U27" s="21"/>
      <c r="V27" s="21"/>
      <c r="W27" s="21"/>
    </row>
    <row r="28">
      <c r="A28" s="46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>
      <c r="A29" s="22" t="s">
        <v>29</v>
      </c>
      <c r="B29" s="27" t="s">
        <v>16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21"/>
      <c r="P29" s="21"/>
      <c r="Q29" s="21"/>
      <c r="R29" s="21"/>
      <c r="S29" s="21"/>
      <c r="T29" s="21"/>
      <c r="U29" s="21"/>
      <c r="V29" s="21"/>
      <c r="W29" s="21"/>
    </row>
    <row r="30">
      <c r="B30" s="26"/>
      <c r="C30" s="23">
        <v>2048.0</v>
      </c>
      <c r="D30" s="24"/>
      <c r="E30" s="24"/>
      <c r="F30" s="25"/>
      <c r="G30" s="27">
        <v>3072.0</v>
      </c>
      <c r="H30" s="24"/>
      <c r="I30" s="24"/>
      <c r="J30" s="25"/>
      <c r="K30" s="23">
        <v>4096.0</v>
      </c>
      <c r="L30" s="24"/>
      <c r="M30" s="24"/>
      <c r="N30" s="25"/>
      <c r="O30" s="21"/>
      <c r="P30" s="21"/>
      <c r="Q30" s="21"/>
      <c r="R30" s="21"/>
      <c r="S30" s="21"/>
      <c r="T30" s="21"/>
      <c r="U30" s="21"/>
      <c r="V30" s="21"/>
      <c r="W30" s="21"/>
    </row>
    <row r="31">
      <c r="B31" s="28" t="s">
        <v>23</v>
      </c>
      <c r="C31" s="29" t="s">
        <v>24</v>
      </c>
      <c r="D31" s="25"/>
      <c r="E31" s="30" t="s">
        <v>25</v>
      </c>
      <c r="F31" s="25"/>
      <c r="G31" s="29" t="s">
        <v>24</v>
      </c>
      <c r="H31" s="25"/>
      <c r="I31" s="30" t="s">
        <v>25</v>
      </c>
      <c r="J31" s="25"/>
      <c r="K31" s="29" t="s">
        <v>24</v>
      </c>
      <c r="L31" s="25"/>
      <c r="M31" s="30" t="s">
        <v>25</v>
      </c>
      <c r="N31" s="25"/>
      <c r="O31" s="21"/>
      <c r="P31" s="21"/>
      <c r="Q31" s="21"/>
      <c r="R31" s="21"/>
      <c r="S31" s="21"/>
      <c r="T31" s="21"/>
      <c r="U31" s="21"/>
      <c r="V31" s="21"/>
      <c r="W31" s="21"/>
    </row>
    <row r="32">
      <c r="B32" s="26"/>
      <c r="C32" s="31" t="s">
        <v>3</v>
      </c>
      <c r="D32" s="31" t="s">
        <v>26</v>
      </c>
      <c r="E32" s="32" t="s">
        <v>3</v>
      </c>
      <c r="F32" s="32" t="s">
        <v>26</v>
      </c>
      <c r="G32" s="31" t="s">
        <v>3</v>
      </c>
      <c r="H32" s="31" t="s">
        <v>26</v>
      </c>
      <c r="I32" s="32" t="s">
        <v>3</v>
      </c>
      <c r="J32" s="32" t="s">
        <v>26</v>
      </c>
      <c r="K32" s="31" t="s">
        <v>3</v>
      </c>
      <c r="L32" s="31" t="s">
        <v>26</v>
      </c>
      <c r="M32" s="32" t="s">
        <v>3</v>
      </c>
      <c r="N32" s="32" t="s">
        <v>26</v>
      </c>
      <c r="O32" s="21"/>
      <c r="P32" s="21"/>
      <c r="Q32" s="21"/>
      <c r="R32" s="21"/>
      <c r="S32" s="21"/>
      <c r="T32" s="21"/>
      <c r="U32" s="21"/>
      <c r="V32" s="21"/>
      <c r="W32" s="21"/>
    </row>
    <row r="33">
      <c r="B33" s="33">
        <v>10.0</v>
      </c>
      <c r="C33" s="34">
        <v>0.024835634178316</v>
      </c>
      <c r="D33" s="34">
        <v>4.413109207E-6</v>
      </c>
      <c r="E33" s="35">
        <v>1.18266874088669</v>
      </c>
      <c r="F33" s="35">
        <v>0.007461325194195</v>
      </c>
      <c r="G33" s="34">
        <v>0.05151676178705</v>
      </c>
      <c r="H33" s="34">
        <v>5.7618878883E-5</v>
      </c>
      <c r="I33" s="35">
        <v>2.42044361285714</v>
      </c>
      <c r="J33" s="35">
        <v>0.001816263058704</v>
      </c>
      <c r="K33" s="34">
        <v>0.087754678094998</v>
      </c>
      <c r="L33" s="34">
        <v>1.33543066005E-4</v>
      </c>
      <c r="M33" s="35">
        <v>5.503576257</v>
      </c>
      <c r="N33" s="35">
        <v>0.005996542175593</v>
      </c>
      <c r="O33" s="21"/>
      <c r="P33" s="21"/>
      <c r="Q33" s="21"/>
      <c r="R33" s="21"/>
      <c r="S33" s="21"/>
      <c r="T33" s="21"/>
      <c r="U33" s="21"/>
      <c r="V33" s="21"/>
      <c r="W33" s="21"/>
    </row>
    <row r="34">
      <c r="B34" s="33">
        <v>100.0</v>
      </c>
      <c r="C34" s="34">
        <v>0.024861379654761</v>
      </c>
      <c r="D34" s="34">
        <v>6.799143191E-6</v>
      </c>
      <c r="E34" s="35">
        <v>1.17788575422488</v>
      </c>
      <c r="F34" s="35">
        <v>0.00675912944858</v>
      </c>
      <c r="G34" s="34">
        <v>0.051321612240525</v>
      </c>
      <c r="H34" s="34">
        <v>1.2315838474E-5</v>
      </c>
      <c r="I34" s="35">
        <v>2.41814198428572</v>
      </c>
      <c r="J34" s="35">
        <v>0.001867904388613</v>
      </c>
      <c r="K34" s="34">
        <v>0.087750825499171</v>
      </c>
      <c r="L34" s="34">
        <v>9.6583468023E-5</v>
      </c>
      <c r="M34" s="35">
        <v>5.500993929</v>
      </c>
      <c r="N34" s="35">
        <v>0.006225917589576</v>
      </c>
      <c r="O34" s="21"/>
      <c r="P34" s="21"/>
      <c r="Q34" s="21"/>
      <c r="R34" s="21"/>
      <c r="S34" s="21"/>
      <c r="T34" s="21"/>
      <c r="U34" s="21"/>
      <c r="V34" s="21"/>
      <c r="W34" s="21"/>
    </row>
    <row r="35">
      <c r="B35" s="33">
        <v>1000.0</v>
      </c>
      <c r="C35" s="34">
        <v>0.024863882873784</v>
      </c>
      <c r="D35" s="34">
        <v>1.1403067322E-5</v>
      </c>
      <c r="E35" s="35">
        <v>1.17801443027317</v>
      </c>
      <c r="F35" s="35">
        <v>0.006096131869128</v>
      </c>
      <c r="G35" s="34">
        <v>0.051324607953843</v>
      </c>
      <c r="H35" s="34">
        <v>1.4332870893E-5</v>
      </c>
      <c r="I35" s="35">
        <v>2.41933731142857</v>
      </c>
      <c r="J35" s="35">
        <v>0.001883361562448</v>
      </c>
      <c r="K35" s="34">
        <v>0.087643413246694</v>
      </c>
      <c r="L35" s="34">
        <v>2.283450915E-5</v>
      </c>
      <c r="M35" s="35">
        <v>5.503106254</v>
      </c>
      <c r="N35" s="35">
        <v>0.006318313936031</v>
      </c>
      <c r="O35" s="21"/>
      <c r="P35" s="21"/>
      <c r="Q35" s="21"/>
      <c r="R35" s="21"/>
      <c r="S35" s="21"/>
      <c r="T35" s="21"/>
      <c r="U35" s="21"/>
      <c r="V35" s="21"/>
      <c r="W35" s="21"/>
    </row>
    <row r="36">
      <c r="B36" s="33">
        <v>10000.0</v>
      </c>
      <c r="C36" s="34">
        <v>0.024863882873784</v>
      </c>
      <c r="D36" s="34">
        <v>1.1403067322E-5</v>
      </c>
      <c r="E36" s="35">
        <v>1.17808188792015</v>
      </c>
      <c r="F36" s="35">
        <v>0.005768764974227</v>
      </c>
      <c r="G36" s="34">
        <v>0.051344302268683</v>
      </c>
      <c r="H36" s="34">
        <v>9.948732708E-6</v>
      </c>
      <c r="I36" s="35">
        <v>2.41328359904762</v>
      </c>
      <c r="J36" s="35">
        <v>0.001835763428137</v>
      </c>
      <c r="K36" s="34">
        <v>0.087629701179032</v>
      </c>
      <c r="L36" s="34">
        <v>2.6772486701E-5</v>
      </c>
      <c r="M36" s="35">
        <v>5.503854364</v>
      </c>
      <c r="N36" s="35">
        <v>0.006157125486335</v>
      </c>
      <c r="O36" s="21"/>
      <c r="P36" s="21"/>
      <c r="Q36" s="21"/>
      <c r="R36" s="21"/>
      <c r="S36" s="21"/>
      <c r="T36" s="21"/>
      <c r="U36" s="21"/>
      <c r="V36" s="21"/>
      <c r="W36" s="21"/>
    </row>
    <row r="37">
      <c r="A37" s="4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>
      <c r="A38" s="22" t="s">
        <v>30</v>
      </c>
      <c r="B38" s="27" t="s">
        <v>16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5"/>
      <c r="O38" s="21"/>
      <c r="P38" s="21"/>
      <c r="Q38" s="21"/>
      <c r="R38" s="21"/>
      <c r="S38" s="21"/>
      <c r="T38" s="21"/>
      <c r="U38" s="21"/>
      <c r="V38" s="21"/>
      <c r="W38" s="21"/>
    </row>
    <row r="39">
      <c r="B39" s="26"/>
      <c r="C39" s="23">
        <v>2048.0</v>
      </c>
      <c r="D39" s="24"/>
      <c r="E39" s="24"/>
      <c r="F39" s="25"/>
      <c r="G39" s="27">
        <v>3072.0</v>
      </c>
      <c r="H39" s="24"/>
      <c r="I39" s="24"/>
      <c r="J39" s="25"/>
      <c r="K39" s="23">
        <v>4096.0</v>
      </c>
      <c r="L39" s="24"/>
      <c r="M39" s="24"/>
      <c r="N39" s="25"/>
      <c r="O39" s="21"/>
      <c r="P39" s="21"/>
      <c r="Q39" s="21"/>
      <c r="R39" s="21"/>
      <c r="S39" s="21"/>
      <c r="T39" s="21"/>
      <c r="U39" s="21"/>
      <c r="V39" s="21"/>
      <c r="W39" s="21"/>
    </row>
    <row r="40">
      <c r="B40" s="28" t="s">
        <v>23</v>
      </c>
      <c r="C40" s="29" t="s">
        <v>24</v>
      </c>
      <c r="D40" s="25"/>
      <c r="E40" s="30" t="s">
        <v>25</v>
      </c>
      <c r="F40" s="25"/>
      <c r="G40" s="29" t="s">
        <v>24</v>
      </c>
      <c r="H40" s="25"/>
      <c r="I40" s="30" t="s">
        <v>25</v>
      </c>
      <c r="J40" s="25"/>
      <c r="K40" s="29" t="s">
        <v>24</v>
      </c>
      <c r="L40" s="25"/>
      <c r="M40" s="30" t="s">
        <v>25</v>
      </c>
      <c r="N40" s="25"/>
      <c r="O40" s="21"/>
      <c r="P40" s="21"/>
      <c r="Q40" s="21"/>
      <c r="R40" s="21"/>
      <c r="S40" s="21"/>
      <c r="T40" s="21"/>
      <c r="U40" s="21"/>
      <c r="V40" s="21"/>
      <c r="W40" s="21"/>
    </row>
    <row r="41">
      <c r="B41" s="26"/>
      <c r="C41" s="31" t="s">
        <v>3</v>
      </c>
      <c r="D41" s="31" t="s">
        <v>26</v>
      </c>
      <c r="E41" s="32" t="s">
        <v>3</v>
      </c>
      <c r="F41" s="32" t="s">
        <v>26</v>
      </c>
      <c r="G41" s="31" t="s">
        <v>3</v>
      </c>
      <c r="H41" s="31" t="s">
        <v>26</v>
      </c>
      <c r="I41" s="32" t="s">
        <v>3</v>
      </c>
      <c r="J41" s="32" t="s">
        <v>26</v>
      </c>
      <c r="K41" s="31" t="s">
        <v>3</v>
      </c>
      <c r="L41" s="31" t="s">
        <v>26</v>
      </c>
      <c r="M41" s="32" t="s">
        <v>3</v>
      </c>
      <c r="N41" s="32" t="s">
        <v>26</v>
      </c>
      <c r="O41" s="21"/>
      <c r="P41" s="21"/>
      <c r="Q41" s="21"/>
      <c r="R41" s="21"/>
      <c r="S41" s="21"/>
      <c r="T41" s="21"/>
      <c r="U41" s="21"/>
      <c r="V41" s="21"/>
      <c r="W41" s="21"/>
    </row>
    <row r="42">
      <c r="B42" s="33">
        <v>10.0</v>
      </c>
      <c r="C42" s="34">
        <v>0.02488333130174</v>
      </c>
      <c r="D42" s="34">
        <v>5.356912701E-6</v>
      </c>
      <c r="E42" s="35">
        <v>1.17743571039124</v>
      </c>
      <c r="F42" s="35">
        <v>0.007591712487632</v>
      </c>
      <c r="G42" s="34">
        <v>0.051561237066062</v>
      </c>
      <c r="H42" s="34">
        <v>2.25564509993E-4</v>
      </c>
      <c r="I42" s="35">
        <v>2.49376876476191</v>
      </c>
      <c r="J42" s="35">
        <v>0.002040276036682</v>
      </c>
      <c r="K42" s="34">
        <v>0.087679942222014</v>
      </c>
      <c r="L42" s="34">
        <v>2.075116913E-5</v>
      </c>
      <c r="M42" s="35">
        <v>5.58079397555556</v>
      </c>
      <c r="N42" s="35">
        <v>0.006686019485119</v>
      </c>
      <c r="O42" s="21"/>
      <c r="P42" s="21"/>
      <c r="Q42" s="21"/>
      <c r="R42" s="21"/>
      <c r="S42" s="21"/>
      <c r="T42" s="21"/>
      <c r="U42" s="21"/>
      <c r="V42" s="21"/>
      <c r="W42" s="21"/>
    </row>
    <row r="43">
      <c r="B43" s="33">
        <v>100.0</v>
      </c>
      <c r="C43" s="34">
        <v>0.03844442223323</v>
      </c>
      <c r="D43" s="34">
        <v>4.1727231017E-5</v>
      </c>
      <c r="E43" s="35">
        <v>1.17887241090552</v>
      </c>
      <c r="F43" s="35">
        <v>0.00642642516277</v>
      </c>
      <c r="G43" s="34">
        <v>0.051427327850754</v>
      </c>
      <c r="H43" s="34">
        <v>2.6619881875E-5</v>
      </c>
      <c r="I43" s="35">
        <v>2.49385733142857</v>
      </c>
      <c r="J43" s="35">
        <v>0.001943577444014</v>
      </c>
      <c r="K43" s="34">
        <v>0.087650445414371</v>
      </c>
      <c r="L43" s="34">
        <v>1.6521846704E-5</v>
      </c>
      <c r="M43" s="35">
        <v>5.57537242777778</v>
      </c>
      <c r="N43" s="35">
        <v>0.006745520632251</v>
      </c>
      <c r="O43" s="21"/>
      <c r="P43" s="21"/>
      <c r="Q43" s="21"/>
      <c r="R43" s="21"/>
      <c r="S43" s="21"/>
      <c r="T43" s="21"/>
      <c r="U43" s="21"/>
      <c r="V43" s="21"/>
      <c r="W43" s="21"/>
    </row>
    <row r="44">
      <c r="B44" s="33">
        <v>1000.0</v>
      </c>
      <c r="C44" s="34">
        <v>0.024936661168639</v>
      </c>
      <c r="D44" s="34">
        <v>1.1951292257E-5</v>
      </c>
      <c r="E44" s="35">
        <v>1.18023646633835</v>
      </c>
      <c r="F44" s="35">
        <v>0.006611031013238</v>
      </c>
      <c r="G44" s="34">
        <v>0.051440809451145</v>
      </c>
      <c r="H44" s="34">
        <v>4.6567700249E-5</v>
      </c>
      <c r="I44" s="35">
        <v>2.49369443190476</v>
      </c>
      <c r="J44" s="35">
        <v>0.001924949994387</v>
      </c>
      <c r="K44" s="34">
        <v>0.087616594042688</v>
      </c>
      <c r="L44" s="34">
        <v>1.9993645496E-5</v>
      </c>
      <c r="M44" s="35">
        <v>5.57979230555556</v>
      </c>
      <c r="N44" s="35">
        <v>0.006435558980534</v>
      </c>
      <c r="O44" s="21"/>
      <c r="P44" s="21"/>
      <c r="Q44" s="21"/>
      <c r="R44" s="21"/>
      <c r="S44" s="21"/>
      <c r="T44" s="21"/>
      <c r="U44" s="21"/>
      <c r="V44" s="21"/>
      <c r="W44" s="21"/>
    </row>
    <row r="45">
      <c r="B45" s="33">
        <v>10000.0</v>
      </c>
      <c r="C45" s="34">
        <v>0.02493212682526</v>
      </c>
      <c r="D45" s="34">
        <v>1.6877832454E-5</v>
      </c>
      <c r="E45" s="35">
        <v>0.777022753088443</v>
      </c>
      <c r="F45" s="35">
        <v>6.90034940274E-4</v>
      </c>
      <c r="G45" s="34">
        <v>0.051454888722498</v>
      </c>
      <c r="H45" s="34">
        <v>3.3776647584E-5</v>
      </c>
      <c r="I45" s="35">
        <v>2.49452857714286</v>
      </c>
      <c r="J45" s="35">
        <v>0.001883783787308</v>
      </c>
      <c r="K45" s="34">
        <v>0.087714567949694</v>
      </c>
      <c r="L45" s="34">
        <v>6.942375192E-5</v>
      </c>
      <c r="M45" s="35">
        <v>5.57845814111111</v>
      </c>
      <c r="N45" s="35">
        <v>0.006463771684821</v>
      </c>
      <c r="O45" s="21"/>
      <c r="P45" s="21"/>
      <c r="Q45" s="21"/>
      <c r="R45" s="21"/>
      <c r="S45" s="21"/>
      <c r="T45" s="21"/>
      <c r="U45" s="21"/>
      <c r="V45" s="21"/>
      <c r="W45" s="21"/>
    </row>
    <row r="46">
      <c r="A46" s="46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>
      <c r="A47" s="22" t="s">
        <v>31</v>
      </c>
      <c r="B47" s="27" t="s">
        <v>16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1"/>
      <c r="P47" s="21"/>
      <c r="Q47" s="21"/>
      <c r="R47" s="21"/>
      <c r="S47" s="21"/>
      <c r="T47" s="21"/>
      <c r="U47" s="21"/>
      <c r="V47" s="21"/>
      <c r="W47" s="21"/>
    </row>
    <row r="48">
      <c r="B48" s="26"/>
      <c r="C48" s="23">
        <v>2048.0</v>
      </c>
      <c r="D48" s="24"/>
      <c r="E48" s="24"/>
      <c r="F48" s="25"/>
      <c r="G48" s="27">
        <v>3072.0</v>
      </c>
      <c r="H48" s="24"/>
      <c r="I48" s="24"/>
      <c r="J48" s="25"/>
      <c r="K48" s="23">
        <v>4096.0</v>
      </c>
      <c r="L48" s="24"/>
      <c r="M48" s="24"/>
      <c r="N48" s="25"/>
      <c r="O48" s="21"/>
      <c r="P48" s="21"/>
      <c r="Q48" s="21"/>
      <c r="R48" s="21"/>
      <c r="S48" s="21"/>
      <c r="T48" s="21"/>
      <c r="U48" s="21"/>
      <c r="V48" s="21"/>
      <c r="W48" s="21"/>
    </row>
    <row r="49">
      <c r="B49" s="28" t="s">
        <v>23</v>
      </c>
      <c r="C49" s="29" t="s">
        <v>24</v>
      </c>
      <c r="D49" s="25"/>
      <c r="E49" s="30" t="s">
        <v>25</v>
      </c>
      <c r="F49" s="25"/>
      <c r="G49" s="29" t="s">
        <v>24</v>
      </c>
      <c r="H49" s="25"/>
      <c r="I49" s="30" t="s">
        <v>25</v>
      </c>
      <c r="J49" s="25"/>
      <c r="K49" s="29" t="s">
        <v>24</v>
      </c>
      <c r="L49" s="25"/>
      <c r="M49" s="30" t="s">
        <v>25</v>
      </c>
      <c r="N49" s="25"/>
      <c r="O49" s="21"/>
      <c r="P49" s="21"/>
      <c r="Q49" s="21"/>
      <c r="R49" s="21"/>
      <c r="S49" s="21"/>
      <c r="T49" s="21"/>
      <c r="U49" s="21"/>
      <c r="V49" s="21"/>
      <c r="W49" s="21"/>
    </row>
    <row r="50">
      <c r="B50" s="26"/>
      <c r="C50" s="31" t="s">
        <v>3</v>
      </c>
      <c r="D50" s="31" t="s">
        <v>26</v>
      </c>
      <c r="E50" s="32" t="s">
        <v>3</v>
      </c>
      <c r="F50" s="32" t="s">
        <v>26</v>
      </c>
      <c r="G50" s="31" t="s">
        <v>3</v>
      </c>
      <c r="H50" s="31" t="s">
        <v>26</v>
      </c>
      <c r="I50" s="32" t="s">
        <v>3</v>
      </c>
      <c r="J50" s="32" t="s">
        <v>26</v>
      </c>
      <c r="K50" s="31" t="s">
        <v>3</v>
      </c>
      <c r="L50" s="31" t="s">
        <v>26</v>
      </c>
      <c r="M50" s="32" t="s">
        <v>3</v>
      </c>
      <c r="N50" s="32" t="s">
        <v>26</v>
      </c>
      <c r="O50" s="21"/>
      <c r="P50" s="21"/>
      <c r="Q50" s="21"/>
      <c r="R50" s="21"/>
      <c r="S50" s="21"/>
      <c r="T50" s="21"/>
      <c r="U50" s="21"/>
      <c r="V50" s="21"/>
      <c r="W50" s="21"/>
    </row>
    <row r="51">
      <c r="B51" s="33">
        <v>10.0</v>
      </c>
      <c r="C51" s="36">
        <f t="shared" ref="C51:N51" si="1">AVERAGE(C6,C15,C24,C33,C42)</f>
        <v>0.03303705992</v>
      </c>
      <c r="D51" s="36">
        <f t="shared" si="1"/>
        <v>0.00005182587644</v>
      </c>
      <c r="E51" s="37">
        <f t="shared" si="1"/>
        <v>1.037591959</v>
      </c>
      <c r="F51" s="37">
        <f t="shared" si="1"/>
        <v>0.005227002295</v>
      </c>
      <c r="G51" s="36">
        <f t="shared" si="1"/>
        <v>0.05148144985</v>
      </c>
      <c r="H51" s="36">
        <f t="shared" si="1"/>
        <v>0.0001092031808</v>
      </c>
      <c r="I51" s="37">
        <f t="shared" si="1"/>
        <v>2.448268087</v>
      </c>
      <c r="J51" s="37">
        <f t="shared" si="1"/>
        <v>0.002028859761</v>
      </c>
      <c r="K51" s="36">
        <f t="shared" si="1"/>
        <v>0.08772974827</v>
      </c>
      <c r="L51" s="36">
        <f t="shared" si="1"/>
        <v>0.0001355946128</v>
      </c>
      <c r="M51" s="37">
        <f t="shared" si="1"/>
        <v>5.560971152</v>
      </c>
      <c r="N51" s="37">
        <f t="shared" si="1"/>
        <v>0.006493715946</v>
      </c>
      <c r="O51" s="21"/>
      <c r="P51" s="21"/>
      <c r="Q51" s="21"/>
      <c r="R51" s="21"/>
      <c r="S51" s="21"/>
      <c r="T51" s="21"/>
      <c r="U51" s="21"/>
      <c r="V51" s="21"/>
      <c r="W51" s="21"/>
    </row>
    <row r="52">
      <c r="B52" s="33">
        <v>100.0</v>
      </c>
      <c r="C52" s="36">
        <f t="shared" ref="C52:N52" si="2">AVERAGE(C7,C16,C25,C34,C43)</f>
        <v>0.02967163995</v>
      </c>
      <c r="D52" s="36">
        <f t="shared" si="2"/>
        <v>0.0001138987983</v>
      </c>
      <c r="E52" s="37">
        <f t="shared" si="2"/>
        <v>1.154239452</v>
      </c>
      <c r="F52" s="37">
        <f t="shared" si="2"/>
        <v>0.009703450288</v>
      </c>
      <c r="G52" s="36">
        <f t="shared" si="2"/>
        <v>0.05135726674</v>
      </c>
      <c r="H52" s="36">
        <f t="shared" si="2"/>
        <v>0.00003390480491</v>
      </c>
      <c r="I52" s="37">
        <f t="shared" si="2"/>
        <v>2.447095429</v>
      </c>
      <c r="J52" s="37">
        <f t="shared" si="2"/>
        <v>0.001867809135</v>
      </c>
      <c r="K52" s="36">
        <f t="shared" si="2"/>
        <v>0.08771038506</v>
      </c>
      <c r="L52" s="36">
        <f t="shared" si="2"/>
        <v>0.00008845870455</v>
      </c>
      <c r="M52" s="37">
        <f t="shared" si="2"/>
        <v>6.166629499</v>
      </c>
      <c r="N52" s="37">
        <f t="shared" si="2"/>
        <v>0.007790773569</v>
      </c>
      <c r="O52" s="21"/>
      <c r="P52" s="21"/>
      <c r="Q52" s="21"/>
      <c r="R52" s="21"/>
      <c r="S52" s="21"/>
      <c r="T52" s="21"/>
      <c r="U52" s="21"/>
      <c r="V52" s="21"/>
      <c r="W52" s="21"/>
    </row>
    <row r="53">
      <c r="B53" s="33">
        <v>1000.0</v>
      </c>
      <c r="C53" s="36">
        <f t="shared" ref="C53:N53" si="3">AVERAGE(C8,C17,C26,C35,C44)</f>
        <v>0.02487769015</v>
      </c>
      <c r="D53" s="36">
        <f t="shared" si="3"/>
        <v>0.00001035943526</v>
      </c>
      <c r="E53" s="37">
        <f t="shared" si="3"/>
        <v>1.029252754</v>
      </c>
      <c r="F53" s="37">
        <f t="shared" si="3"/>
        <v>0.004625311045</v>
      </c>
      <c r="G53" s="36">
        <f t="shared" si="3"/>
        <v>0.05132688297</v>
      </c>
      <c r="H53" s="36">
        <f t="shared" si="3"/>
        <v>0.00002359589111</v>
      </c>
      <c r="I53" s="37">
        <f t="shared" si="3"/>
        <v>2.446696575</v>
      </c>
      <c r="J53" s="37">
        <f t="shared" si="3"/>
        <v>0.00197074548</v>
      </c>
      <c r="K53" s="36">
        <f t="shared" si="3"/>
        <v>0.09710867468</v>
      </c>
      <c r="L53" s="36">
        <f t="shared" si="3"/>
        <v>0.00004187217259</v>
      </c>
      <c r="M53" s="37">
        <f t="shared" si="3"/>
        <v>5.55980382</v>
      </c>
      <c r="N53" s="37">
        <f t="shared" si="3"/>
        <v>0.006520826929</v>
      </c>
      <c r="O53" s="21"/>
      <c r="P53" s="21"/>
      <c r="Q53" s="21"/>
      <c r="R53" s="21"/>
      <c r="S53" s="21"/>
      <c r="T53" s="21"/>
      <c r="U53" s="21"/>
      <c r="V53" s="21"/>
      <c r="W53" s="21"/>
    </row>
    <row r="54">
      <c r="B54" s="33">
        <v>10000.0</v>
      </c>
      <c r="C54" s="36">
        <f t="shared" ref="C54:N54" si="4">AVERAGE(C9,C18,C27,C36,C45)</f>
        <v>0.03037707116</v>
      </c>
      <c r="D54" s="36">
        <f t="shared" si="4"/>
        <v>0.00008512565025</v>
      </c>
      <c r="E54" s="37">
        <f t="shared" si="4"/>
        <v>1.031637838</v>
      </c>
      <c r="F54" s="37">
        <f t="shared" si="4"/>
        <v>0.005389645067</v>
      </c>
      <c r="G54" s="36">
        <f t="shared" si="4"/>
        <v>0.05131530167</v>
      </c>
      <c r="H54" s="36">
        <f t="shared" si="4"/>
        <v>0.00001596026045</v>
      </c>
      <c r="I54" s="37">
        <f t="shared" si="4"/>
        <v>2.44792228</v>
      </c>
      <c r="J54" s="37">
        <f t="shared" si="4"/>
        <v>0.002026507346</v>
      </c>
      <c r="K54" s="36">
        <f t="shared" si="4"/>
        <v>0.08756369793</v>
      </c>
      <c r="L54" s="36">
        <f t="shared" si="4"/>
        <v>0.00003974973144</v>
      </c>
      <c r="M54" s="37">
        <f t="shared" si="4"/>
        <v>5.561172531</v>
      </c>
      <c r="N54" s="37">
        <f t="shared" si="4"/>
        <v>0.006904514865</v>
      </c>
      <c r="O54" s="21"/>
      <c r="P54" s="21"/>
      <c r="Q54" s="21"/>
      <c r="R54" s="21"/>
      <c r="S54" s="21"/>
      <c r="T54" s="21"/>
      <c r="U54" s="21"/>
      <c r="V54" s="21"/>
      <c r="W54" s="21"/>
    </row>
    <row r="55">
      <c r="A55" s="46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>
      <c r="A56" s="46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>
      <c r="A57" s="46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>
      <c r="A58" s="46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>
      <c r="A59" s="46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>
      <c r="A60" s="22" t="s">
        <v>21</v>
      </c>
      <c r="B60" s="27" t="s">
        <v>15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1"/>
      <c r="P60" s="21"/>
      <c r="Q60" s="21"/>
      <c r="R60" s="21"/>
      <c r="S60" s="21"/>
      <c r="T60" s="21"/>
      <c r="U60" s="21"/>
      <c r="V60" s="21"/>
      <c r="W60" s="21"/>
    </row>
    <row r="61">
      <c r="B61" s="26"/>
      <c r="C61" s="23">
        <v>2048.0</v>
      </c>
      <c r="D61" s="24"/>
      <c r="E61" s="24"/>
      <c r="F61" s="25"/>
      <c r="G61" s="27">
        <v>3072.0</v>
      </c>
      <c r="H61" s="24"/>
      <c r="I61" s="24"/>
      <c r="J61" s="25"/>
      <c r="K61" s="23">
        <v>4096.0</v>
      </c>
      <c r="L61" s="24"/>
      <c r="M61" s="24"/>
      <c r="N61" s="25"/>
      <c r="O61" s="21"/>
      <c r="P61" s="21"/>
      <c r="Q61" s="21"/>
      <c r="R61" s="21"/>
      <c r="S61" s="21"/>
      <c r="T61" s="21"/>
      <c r="U61" s="21"/>
      <c r="V61" s="21"/>
      <c r="W61" s="21"/>
    </row>
    <row r="62">
      <c r="B62" s="28" t="s">
        <v>23</v>
      </c>
      <c r="C62" s="29" t="s">
        <v>24</v>
      </c>
      <c r="D62" s="25"/>
      <c r="E62" s="30" t="s">
        <v>25</v>
      </c>
      <c r="F62" s="25"/>
      <c r="G62" s="29" t="s">
        <v>24</v>
      </c>
      <c r="H62" s="25"/>
      <c r="I62" s="30" t="s">
        <v>25</v>
      </c>
      <c r="J62" s="25"/>
      <c r="K62" s="29" t="s">
        <v>24</v>
      </c>
      <c r="L62" s="25"/>
      <c r="M62" s="30" t="s">
        <v>25</v>
      </c>
      <c r="N62" s="25"/>
      <c r="O62" s="21"/>
      <c r="P62" s="21"/>
      <c r="Q62" s="21"/>
      <c r="R62" s="21"/>
      <c r="S62" s="21"/>
      <c r="T62" s="21"/>
      <c r="U62" s="21"/>
      <c r="V62" s="21"/>
      <c r="W62" s="21"/>
    </row>
    <row r="63">
      <c r="B63" s="26"/>
      <c r="C63" s="31" t="s">
        <v>3</v>
      </c>
      <c r="D63" s="31" t="s">
        <v>26</v>
      </c>
      <c r="E63" s="32" t="s">
        <v>3</v>
      </c>
      <c r="F63" s="32" t="s">
        <v>26</v>
      </c>
      <c r="G63" s="31" t="s">
        <v>3</v>
      </c>
      <c r="H63" s="31" t="s">
        <v>26</v>
      </c>
      <c r="I63" s="32" t="s">
        <v>3</v>
      </c>
      <c r="J63" s="32" t="s">
        <v>26</v>
      </c>
      <c r="K63" s="31" t="s">
        <v>3</v>
      </c>
      <c r="L63" s="31" t="s">
        <v>26</v>
      </c>
      <c r="M63" s="32" t="s">
        <v>3</v>
      </c>
      <c r="N63" s="32" t="s">
        <v>26</v>
      </c>
      <c r="O63" s="21"/>
      <c r="P63" s="21"/>
      <c r="Q63" s="21"/>
      <c r="R63" s="21"/>
      <c r="S63" s="21"/>
      <c r="T63" s="21"/>
      <c r="U63" s="21"/>
      <c r="V63" s="21"/>
      <c r="W63" s="21"/>
    </row>
    <row r="64">
      <c r="B64" s="33">
        <v>10.0</v>
      </c>
      <c r="C64" s="34">
        <v>0.276023289994454</v>
      </c>
      <c r="D64" s="34">
        <v>4.46825528218E-4</v>
      </c>
      <c r="E64" s="35">
        <v>1.93513859937427</v>
      </c>
      <c r="F64" s="35">
        <v>9.94198422901E-4</v>
      </c>
      <c r="G64" s="34">
        <v>0.564194007766305</v>
      </c>
      <c r="H64" s="34">
        <v>0.0019871208822</v>
      </c>
      <c r="I64" s="35">
        <v>5.81649143111111</v>
      </c>
      <c r="J64" s="35">
        <v>6.95176192437E-4</v>
      </c>
      <c r="K64" s="34">
        <v>0.970029857318447</v>
      </c>
      <c r="L64" s="34">
        <v>2.18942682927E-4</v>
      </c>
      <c r="M64" s="35">
        <v>14.21495617</v>
      </c>
      <c r="N64" s="35">
        <v>0.004003969973565</v>
      </c>
      <c r="O64" s="21"/>
      <c r="P64" s="21"/>
      <c r="Q64" s="21"/>
      <c r="R64" s="21"/>
      <c r="S64" s="21"/>
      <c r="T64" s="21"/>
      <c r="U64" s="21"/>
      <c r="V64" s="21"/>
      <c r="W64" s="21"/>
    </row>
    <row r="65">
      <c r="B65" s="33">
        <v>100.0</v>
      </c>
      <c r="C65" s="34">
        <v>0.27367637525891</v>
      </c>
      <c r="D65" s="34">
        <v>0.001316843942831</v>
      </c>
      <c r="E65" s="35">
        <v>1.94103774446135</v>
      </c>
      <c r="F65" s="35">
        <v>0.00188100215454</v>
      </c>
      <c r="G65" s="34">
        <v>0.563805411303286</v>
      </c>
      <c r="H65" s="34">
        <v>2.75654109189E-4</v>
      </c>
      <c r="I65" s="35">
        <v>5.82166676222222</v>
      </c>
      <c r="J65" s="35">
        <v>7.36312902958E-4</v>
      </c>
      <c r="K65" s="34">
        <v>0.969460645062047</v>
      </c>
      <c r="L65" s="34">
        <v>3.74998708955E-4</v>
      </c>
      <c r="M65" s="35">
        <v>14.21752554</v>
      </c>
      <c r="N65" s="35">
        <v>0.004966529045512</v>
      </c>
      <c r="O65" s="21"/>
      <c r="P65" s="21"/>
      <c r="Q65" s="21"/>
      <c r="R65" s="21"/>
      <c r="S65" s="21"/>
      <c r="T65" s="21"/>
      <c r="U65" s="21"/>
      <c r="V65" s="21"/>
      <c r="W65" s="21"/>
    </row>
    <row r="66">
      <c r="B66" s="33">
        <v>1000.0</v>
      </c>
      <c r="C66" s="34">
        <v>0.272519792524575</v>
      </c>
      <c r="D66" s="34">
        <v>5.61407069753E-4</v>
      </c>
      <c r="E66" s="35">
        <v>1.93773446796643</v>
      </c>
      <c r="F66" s="35">
        <v>4.84744281574E-4</v>
      </c>
      <c r="G66" s="34">
        <v>0.563209015153789</v>
      </c>
      <c r="H66" s="34">
        <v>1.75148417142E-4</v>
      </c>
      <c r="I66" s="35">
        <v>5.81811251111111</v>
      </c>
      <c r="J66" s="35">
        <v>9.73532861117E-4</v>
      </c>
      <c r="K66" s="34">
        <v>0.971055405144598</v>
      </c>
      <c r="L66" s="34">
        <v>2.25929581403E-4</v>
      </c>
      <c r="M66" s="35">
        <v>14.2082845075</v>
      </c>
      <c r="N66" s="35">
        <v>0.005818559908504</v>
      </c>
      <c r="O66" s="21"/>
      <c r="P66" s="21"/>
      <c r="Q66" s="21"/>
      <c r="R66" s="21"/>
      <c r="S66" s="21"/>
      <c r="T66" s="21"/>
      <c r="U66" s="21"/>
      <c r="V66" s="21"/>
      <c r="W66" s="21"/>
    </row>
    <row r="67">
      <c r="B67" s="33">
        <v>10000.0</v>
      </c>
      <c r="C67" s="34">
        <v>0.272501353596623</v>
      </c>
      <c r="D67" s="34">
        <v>5.34139155746E-4</v>
      </c>
      <c r="E67" s="35">
        <v>1.93559884581137</v>
      </c>
      <c r="F67" s="35">
        <v>4.58502507154E-4</v>
      </c>
      <c r="G67" s="34">
        <v>0.5617052437497</v>
      </c>
      <c r="H67" s="34">
        <v>1.49688016288E-4</v>
      </c>
      <c r="I67" s="35">
        <v>5.81453277</v>
      </c>
      <c r="J67" s="35">
        <v>0.001384176691635</v>
      </c>
      <c r="K67" s="34">
        <v>0.973781883561657</v>
      </c>
      <c r="L67" s="34">
        <v>8.82868148522E-4</v>
      </c>
      <c r="M67" s="35">
        <v>14.23732482</v>
      </c>
      <c r="N67" s="35">
        <v>0.004515916702545</v>
      </c>
      <c r="O67" s="21"/>
      <c r="P67" s="21"/>
      <c r="Q67" s="21"/>
      <c r="R67" s="21"/>
      <c r="S67" s="21"/>
      <c r="T67" s="21"/>
      <c r="U67" s="21"/>
      <c r="V67" s="21"/>
      <c r="W67" s="21"/>
    </row>
    <row r="68">
      <c r="A68" s="46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>
      <c r="A69" s="22" t="s">
        <v>27</v>
      </c>
      <c r="B69" s="27" t="s">
        <v>15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1"/>
      <c r="P69" s="21"/>
      <c r="Q69" s="21"/>
      <c r="R69" s="21"/>
      <c r="S69" s="21"/>
      <c r="T69" s="21"/>
      <c r="U69" s="21"/>
      <c r="V69" s="21"/>
      <c r="W69" s="21"/>
    </row>
    <row r="70">
      <c r="B70" s="26"/>
      <c r="C70" s="23">
        <v>2048.0</v>
      </c>
      <c r="D70" s="24"/>
      <c r="E70" s="24"/>
      <c r="F70" s="25"/>
      <c r="G70" s="27">
        <v>3072.0</v>
      </c>
      <c r="H70" s="24"/>
      <c r="I70" s="24"/>
      <c r="J70" s="25"/>
      <c r="K70" s="23">
        <v>4096.0</v>
      </c>
      <c r="L70" s="24"/>
      <c r="M70" s="24"/>
      <c r="N70" s="25"/>
      <c r="O70" s="21"/>
      <c r="P70" s="21"/>
      <c r="Q70" s="21"/>
      <c r="R70" s="21"/>
      <c r="S70" s="21"/>
      <c r="T70" s="21"/>
      <c r="U70" s="21"/>
      <c r="V70" s="21"/>
      <c r="W70" s="21"/>
    </row>
    <row r="71">
      <c r="B71" s="28" t="s">
        <v>23</v>
      </c>
      <c r="C71" s="29" t="s">
        <v>24</v>
      </c>
      <c r="D71" s="25"/>
      <c r="E71" s="30" t="s">
        <v>25</v>
      </c>
      <c r="F71" s="25"/>
      <c r="G71" s="29" t="s">
        <v>24</v>
      </c>
      <c r="H71" s="25"/>
      <c r="I71" s="30" t="s">
        <v>25</v>
      </c>
      <c r="J71" s="25"/>
      <c r="K71" s="29" t="s">
        <v>24</v>
      </c>
      <c r="L71" s="25"/>
      <c r="M71" s="30" t="s">
        <v>25</v>
      </c>
      <c r="N71" s="25"/>
      <c r="O71" s="21"/>
      <c r="P71" s="21"/>
      <c r="Q71" s="21"/>
      <c r="R71" s="21"/>
      <c r="S71" s="21"/>
      <c r="T71" s="21"/>
      <c r="U71" s="21"/>
      <c r="V71" s="21"/>
      <c r="W71" s="21"/>
    </row>
    <row r="72">
      <c r="B72" s="26"/>
      <c r="C72" s="31" t="s">
        <v>3</v>
      </c>
      <c r="D72" s="31" t="s">
        <v>26</v>
      </c>
      <c r="E72" s="32" t="s">
        <v>3</v>
      </c>
      <c r="F72" s="32" t="s">
        <v>26</v>
      </c>
      <c r="G72" s="31" t="s">
        <v>3</v>
      </c>
      <c r="H72" s="31" t="s">
        <v>26</v>
      </c>
      <c r="I72" s="32" t="s">
        <v>3</v>
      </c>
      <c r="J72" s="32" t="s">
        <v>26</v>
      </c>
      <c r="K72" s="31" t="s">
        <v>3</v>
      </c>
      <c r="L72" s="31" t="s">
        <v>26</v>
      </c>
      <c r="M72" s="32" t="s">
        <v>3</v>
      </c>
      <c r="N72" s="32" t="s">
        <v>26</v>
      </c>
      <c r="O72" s="21"/>
      <c r="P72" s="21"/>
      <c r="Q72" s="21"/>
      <c r="R72" s="21"/>
      <c r="S72" s="21"/>
      <c r="T72" s="21"/>
      <c r="U72" s="21"/>
      <c r="V72" s="21"/>
      <c r="W72" s="21"/>
    </row>
    <row r="73">
      <c r="B73" s="38">
        <v>10.0</v>
      </c>
      <c r="C73" s="34">
        <v>0.271393056874259</v>
      </c>
      <c r="D73" s="34">
        <v>4.78838155555E-4</v>
      </c>
      <c r="E73" s="35">
        <v>1.93282915737291</v>
      </c>
      <c r="F73" s="35">
        <v>0.002831118393712</v>
      </c>
      <c r="G73" s="34">
        <v>0.559960627226859</v>
      </c>
      <c r="H73" s="34">
        <v>1.79932941721E-4</v>
      </c>
      <c r="I73" s="35">
        <v>5.82154704222222</v>
      </c>
      <c r="J73" s="35">
        <v>8.84366604472E-4</v>
      </c>
      <c r="K73" s="34">
        <v>0.970337879438507</v>
      </c>
      <c r="L73" s="34">
        <v>0.001207339004576</v>
      </c>
      <c r="M73" s="35">
        <v>14.2416120225</v>
      </c>
      <c r="N73" s="35">
        <v>0.00581923225944</v>
      </c>
      <c r="O73" s="21"/>
      <c r="P73" s="21"/>
      <c r="Q73" s="21"/>
      <c r="R73" s="21"/>
      <c r="S73" s="21"/>
      <c r="T73" s="21"/>
      <c r="U73" s="21"/>
      <c r="V73" s="21"/>
      <c r="W73" s="21"/>
    </row>
    <row r="74">
      <c r="B74" s="38">
        <v>100.0</v>
      </c>
      <c r="C74" s="34">
        <v>0.271534856991508</v>
      </c>
      <c r="D74" s="34">
        <v>4.48740845416E-4</v>
      </c>
      <c r="E74" s="35">
        <v>1.93210993919833</v>
      </c>
      <c r="F74" s="35">
        <v>6.13820148776E-4</v>
      </c>
      <c r="G74" s="34">
        <v>0.559553150558095</v>
      </c>
      <c r="H74" s="34">
        <v>1.18682479112E-4</v>
      </c>
      <c r="I74" s="35">
        <v>5.81598696444444</v>
      </c>
      <c r="J74" s="35">
        <v>8.21009911196E-4</v>
      </c>
      <c r="K74" s="34">
        <v>0.969061730637479</v>
      </c>
      <c r="L74" s="34">
        <v>4.06106684121E-4</v>
      </c>
      <c r="M74" s="35">
        <v>14.2149424325</v>
      </c>
      <c r="N74" s="35">
        <v>0.005334726927852</v>
      </c>
      <c r="O74" s="21"/>
      <c r="P74" s="21"/>
      <c r="Q74" s="21"/>
      <c r="R74" s="21"/>
      <c r="S74" s="21"/>
      <c r="T74" s="21"/>
      <c r="U74" s="21"/>
      <c r="V74" s="21"/>
      <c r="W74" s="21"/>
    </row>
    <row r="75">
      <c r="B75" s="38">
        <v>1000.0</v>
      </c>
      <c r="C75" s="34">
        <v>0.270688444407498</v>
      </c>
      <c r="D75" s="34">
        <v>4.31418689607E-4</v>
      </c>
      <c r="E75" s="35">
        <v>1.93525881167285</v>
      </c>
      <c r="F75" s="35">
        <v>6.11090871864E-4</v>
      </c>
      <c r="G75" s="34">
        <v>0.560324706178493</v>
      </c>
      <c r="H75" s="34">
        <v>1.88623611342E-4</v>
      </c>
      <c r="I75" s="35">
        <v>5.83268377111111</v>
      </c>
      <c r="J75" s="35">
        <v>0.002855586205386</v>
      </c>
      <c r="K75" s="34">
        <v>0.970767830812979</v>
      </c>
      <c r="L75" s="34">
        <v>4.25012922204E-4</v>
      </c>
      <c r="M75" s="35">
        <v>14.214283435</v>
      </c>
      <c r="N75" s="35">
        <v>0.005280636224198</v>
      </c>
      <c r="O75" s="21"/>
      <c r="P75" s="21"/>
      <c r="Q75" s="21"/>
      <c r="R75" s="21"/>
      <c r="S75" s="21"/>
      <c r="T75" s="21"/>
      <c r="U75" s="21"/>
      <c r="V75" s="21"/>
      <c r="W75" s="21"/>
    </row>
    <row r="76">
      <c r="B76" s="38">
        <v>10000.0</v>
      </c>
      <c r="C76" s="34">
        <v>0.269421951127751</v>
      </c>
      <c r="D76" s="34">
        <v>3.77430064635E-4</v>
      </c>
      <c r="E76" s="35">
        <v>1.93939186058011</v>
      </c>
      <c r="F76" s="35">
        <v>0.001797634946223</v>
      </c>
      <c r="G76" s="34">
        <v>0.560731955772413</v>
      </c>
      <c r="H76" s="34">
        <v>5.4996663722E-4</v>
      </c>
      <c r="I76" s="35">
        <v>5.81683099666667</v>
      </c>
      <c r="J76" s="35">
        <v>7.67617010677E-4</v>
      </c>
      <c r="K76" s="34">
        <v>0.970894571555348</v>
      </c>
      <c r="L76" s="34">
        <v>3.71985123829E-4</v>
      </c>
      <c r="M76" s="35">
        <v>14.20263343</v>
      </c>
      <c r="N76" s="35">
        <v>0.005199162248794</v>
      </c>
      <c r="O76" s="21"/>
      <c r="P76" s="21"/>
      <c r="Q76" s="21"/>
      <c r="R76" s="21"/>
      <c r="S76" s="21"/>
      <c r="T76" s="21"/>
      <c r="U76" s="21"/>
      <c r="V76" s="21"/>
      <c r="W76" s="21"/>
    </row>
    <row r="77">
      <c r="A77" s="46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>
      <c r="A78" s="22" t="s">
        <v>28</v>
      </c>
      <c r="B78" s="27" t="s">
        <v>15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/>
      <c r="O78" s="21"/>
      <c r="P78" s="21"/>
      <c r="Q78" s="21"/>
      <c r="R78" s="21"/>
      <c r="S78" s="21"/>
      <c r="T78" s="21"/>
      <c r="U78" s="21"/>
      <c r="V78" s="21"/>
      <c r="W78" s="21"/>
    </row>
    <row r="79">
      <c r="B79" s="26"/>
      <c r="C79" s="23">
        <v>2048.0</v>
      </c>
      <c r="D79" s="24"/>
      <c r="E79" s="24"/>
      <c r="F79" s="25"/>
      <c r="G79" s="27">
        <v>3072.0</v>
      </c>
      <c r="H79" s="24"/>
      <c r="I79" s="24"/>
      <c r="J79" s="25"/>
      <c r="K79" s="23">
        <v>4096.0</v>
      </c>
      <c r="L79" s="24"/>
      <c r="M79" s="24"/>
      <c r="N79" s="25"/>
      <c r="O79" s="21"/>
      <c r="P79" s="21"/>
      <c r="Q79" s="21"/>
      <c r="R79" s="21"/>
      <c r="S79" s="21"/>
      <c r="T79" s="21"/>
      <c r="U79" s="21"/>
      <c r="V79" s="21"/>
      <c r="W79" s="21"/>
    </row>
    <row r="80">
      <c r="B80" s="28" t="s">
        <v>23</v>
      </c>
      <c r="C80" s="29" t="s">
        <v>24</v>
      </c>
      <c r="D80" s="25"/>
      <c r="E80" s="30" t="s">
        <v>25</v>
      </c>
      <c r="F80" s="25"/>
      <c r="G80" s="29" t="s">
        <v>24</v>
      </c>
      <c r="H80" s="25"/>
      <c r="I80" s="30" t="s">
        <v>25</v>
      </c>
      <c r="J80" s="25"/>
      <c r="K80" s="29" t="s">
        <v>24</v>
      </c>
      <c r="L80" s="25"/>
      <c r="M80" s="30" t="s">
        <v>25</v>
      </c>
      <c r="N80" s="25"/>
      <c r="O80" s="21"/>
      <c r="P80" s="21"/>
      <c r="Q80" s="21"/>
      <c r="R80" s="21"/>
      <c r="S80" s="21"/>
      <c r="T80" s="21"/>
      <c r="U80" s="21"/>
      <c r="V80" s="21"/>
      <c r="W80" s="21"/>
    </row>
    <row r="81">
      <c r="B81" s="26"/>
      <c r="C81" s="31" t="s">
        <v>3</v>
      </c>
      <c r="D81" s="31" t="s">
        <v>26</v>
      </c>
      <c r="E81" s="32" t="s">
        <v>3</v>
      </c>
      <c r="F81" s="32" t="s">
        <v>26</v>
      </c>
      <c r="G81" s="31" t="s">
        <v>3</v>
      </c>
      <c r="H81" s="31" t="s">
        <v>26</v>
      </c>
      <c r="I81" s="32" t="s">
        <v>3</v>
      </c>
      <c r="J81" s="32" t="s">
        <v>26</v>
      </c>
      <c r="K81" s="31" t="s">
        <v>3</v>
      </c>
      <c r="L81" s="31" t="s">
        <v>26</v>
      </c>
      <c r="M81" s="32" t="s">
        <v>3</v>
      </c>
      <c r="N81" s="32" t="s">
        <v>26</v>
      </c>
      <c r="O81" s="21"/>
      <c r="P81" s="21"/>
      <c r="Q81" s="21"/>
      <c r="R81" s="21"/>
      <c r="S81" s="21"/>
      <c r="T81" s="21"/>
      <c r="U81" s="21"/>
      <c r="V81" s="21"/>
      <c r="W81" s="21"/>
    </row>
    <row r="82">
      <c r="B82" s="33">
        <v>10.0</v>
      </c>
      <c r="C82" s="34">
        <v>0.268444732128071</v>
      </c>
      <c r="D82" s="34">
        <v>3.63044061643E-4</v>
      </c>
      <c r="E82" s="35">
        <v>1.94395800979801</v>
      </c>
      <c r="F82" s="35">
        <v>0.006341688398981</v>
      </c>
      <c r="G82" s="34">
        <v>0.561127917498673</v>
      </c>
      <c r="H82" s="34">
        <v>5.6938992019E-4</v>
      </c>
      <c r="I82" s="35">
        <v>5.83532180111111</v>
      </c>
      <c r="J82" s="35">
        <v>0.007829375865129</v>
      </c>
      <c r="K82" s="34">
        <v>0.970596728623233</v>
      </c>
      <c r="L82" s="34">
        <v>2.21927901909E-4</v>
      </c>
      <c r="M82" s="35">
        <v>14.1984551325</v>
      </c>
      <c r="N82" s="35">
        <v>0.00388068393566</v>
      </c>
      <c r="O82" s="21"/>
      <c r="P82" s="21"/>
      <c r="Q82" s="21"/>
      <c r="R82" s="21"/>
      <c r="S82" s="21"/>
      <c r="T82" s="21"/>
      <c r="U82" s="21"/>
      <c r="V82" s="21"/>
      <c r="W82" s="21"/>
    </row>
    <row r="83">
      <c r="B83" s="33">
        <v>100.0</v>
      </c>
      <c r="C83" s="34">
        <v>0.27478631848434</v>
      </c>
      <c r="D83" s="34">
        <v>3.91273300735E-4</v>
      </c>
      <c r="E83" s="35">
        <v>1.9353215981702</v>
      </c>
      <c r="F83" s="35">
        <v>4.53099900411E-4</v>
      </c>
      <c r="G83" s="34">
        <v>0.562056055223864</v>
      </c>
      <c r="H83" s="34">
        <v>1.6694739146E-4</v>
      </c>
      <c r="I83" s="35">
        <v>5.82486649111111</v>
      </c>
      <c r="J83" s="35">
        <v>0.001047387850669</v>
      </c>
      <c r="K83" s="34">
        <v>0.970734101237219</v>
      </c>
      <c r="L83" s="34">
        <v>3.11026712611E-4</v>
      </c>
      <c r="M83" s="35">
        <v>14.18450304</v>
      </c>
      <c r="N83" s="35">
        <v>0.005133902275169</v>
      </c>
      <c r="O83" s="21"/>
      <c r="P83" s="21"/>
      <c r="Q83" s="21"/>
      <c r="R83" s="21"/>
      <c r="S83" s="21"/>
      <c r="T83" s="21"/>
      <c r="U83" s="21"/>
      <c r="V83" s="21"/>
      <c r="W83" s="21"/>
    </row>
    <row r="84">
      <c r="B84" s="33">
        <v>1000.0</v>
      </c>
      <c r="C84" s="34">
        <v>0.273502956724682</v>
      </c>
      <c r="D84" s="34">
        <v>3.15000539109E-4</v>
      </c>
      <c r="E84" s="35">
        <v>1.93959639895512</v>
      </c>
      <c r="F84" s="35">
        <v>5.11767737166E-4</v>
      </c>
      <c r="G84" s="34">
        <v>0.561772524943376</v>
      </c>
      <c r="H84" s="34">
        <v>1.6145905602E-4</v>
      </c>
      <c r="I84" s="35">
        <v>5.82048688555556</v>
      </c>
      <c r="J84" s="35">
        <v>9.47197445098E-4</v>
      </c>
      <c r="K84" s="34">
        <v>0.971239912754411</v>
      </c>
      <c r="L84" s="34">
        <v>1.9527895293E-4</v>
      </c>
      <c r="M84" s="35">
        <v>14.172436325</v>
      </c>
      <c r="N84" s="35">
        <v>0.004738980799356</v>
      </c>
      <c r="O84" s="21"/>
      <c r="P84" s="21"/>
      <c r="Q84" s="21"/>
      <c r="R84" s="21"/>
      <c r="S84" s="21"/>
      <c r="T84" s="21"/>
      <c r="U84" s="21"/>
      <c r="V84" s="21"/>
      <c r="W84" s="21"/>
    </row>
    <row r="85">
      <c r="B85" s="33">
        <v>10000.0</v>
      </c>
      <c r="C85" s="34">
        <v>0.276871583940947</v>
      </c>
      <c r="D85" s="34">
        <v>0.001252345849922</v>
      </c>
      <c r="E85" s="35">
        <v>1.93604399133171</v>
      </c>
      <c r="F85" s="35">
        <v>5.14300641634E-4</v>
      </c>
      <c r="G85" s="34">
        <v>0.560486780625653</v>
      </c>
      <c r="H85" s="34">
        <v>1.32429575577E-4</v>
      </c>
      <c r="I85" s="35">
        <v>5.82156428777778</v>
      </c>
      <c r="J85" s="35">
        <v>0.001902375739789</v>
      </c>
      <c r="K85" s="34">
        <v>0.971155532517504</v>
      </c>
      <c r="L85" s="34">
        <v>3.04467293897E-4</v>
      </c>
      <c r="M85" s="35">
        <v>14.181331755</v>
      </c>
      <c r="N85" s="35">
        <v>0.004321801003624</v>
      </c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46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22" t="s">
        <v>29</v>
      </c>
      <c r="B87" s="27" t="s">
        <v>15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5"/>
      <c r="O87" s="21"/>
      <c r="P87" s="21"/>
      <c r="Q87" s="21"/>
      <c r="R87" s="21"/>
      <c r="S87" s="21"/>
      <c r="T87" s="21"/>
      <c r="U87" s="21"/>
      <c r="V87" s="21"/>
      <c r="W87" s="21"/>
    </row>
    <row r="88">
      <c r="B88" s="26"/>
      <c r="C88" s="23">
        <v>2048.0</v>
      </c>
      <c r="D88" s="24"/>
      <c r="E88" s="24"/>
      <c r="F88" s="25"/>
      <c r="G88" s="27">
        <v>3072.0</v>
      </c>
      <c r="H88" s="24"/>
      <c r="I88" s="24"/>
      <c r="J88" s="25"/>
      <c r="K88" s="23">
        <v>4096.0</v>
      </c>
      <c r="L88" s="24"/>
      <c r="M88" s="24"/>
      <c r="N88" s="25"/>
      <c r="O88" s="21"/>
      <c r="P88" s="21"/>
      <c r="Q88" s="21"/>
      <c r="R88" s="21"/>
      <c r="S88" s="21"/>
      <c r="T88" s="21"/>
      <c r="U88" s="21"/>
      <c r="V88" s="21"/>
      <c r="W88" s="21"/>
    </row>
    <row r="89">
      <c r="B89" s="28" t="s">
        <v>23</v>
      </c>
      <c r="C89" s="29" t="s">
        <v>24</v>
      </c>
      <c r="D89" s="25"/>
      <c r="E89" s="30" t="s">
        <v>25</v>
      </c>
      <c r="F89" s="25"/>
      <c r="G89" s="29" t="s">
        <v>24</v>
      </c>
      <c r="H89" s="25"/>
      <c r="I89" s="30" t="s">
        <v>25</v>
      </c>
      <c r="J89" s="25"/>
      <c r="K89" s="29" t="s">
        <v>24</v>
      </c>
      <c r="L89" s="25"/>
      <c r="M89" s="30" t="s">
        <v>25</v>
      </c>
      <c r="N89" s="25"/>
      <c r="O89" s="21"/>
      <c r="P89" s="21"/>
      <c r="Q89" s="21"/>
      <c r="R89" s="21"/>
      <c r="S89" s="21"/>
      <c r="T89" s="21"/>
      <c r="U89" s="21"/>
      <c r="V89" s="21"/>
      <c r="W89" s="21"/>
    </row>
    <row r="90">
      <c r="B90" s="26"/>
      <c r="C90" s="31" t="s">
        <v>3</v>
      </c>
      <c r="D90" s="31" t="s">
        <v>26</v>
      </c>
      <c r="E90" s="32" t="s">
        <v>3</v>
      </c>
      <c r="F90" s="32" t="s">
        <v>26</v>
      </c>
      <c r="G90" s="31" t="s">
        <v>3</v>
      </c>
      <c r="H90" s="31" t="s">
        <v>26</v>
      </c>
      <c r="I90" s="32" t="s">
        <v>3</v>
      </c>
      <c r="J90" s="32" t="s">
        <v>26</v>
      </c>
      <c r="K90" s="31" t="s">
        <v>3</v>
      </c>
      <c r="L90" s="31" t="s">
        <v>26</v>
      </c>
      <c r="M90" s="32" t="s">
        <v>3</v>
      </c>
      <c r="N90" s="32" t="s">
        <v>26</v>
      </c>
      <c r="O90" s="21"/>
      <c r="P90" s="21"/>
      <c r="Q90" s="21"/>
      <c r="R90" s="21"/>
      <c r="S90" s="21"/>
      <c r="T90" s="21"/>
      <c r="U90" s="21"/>
      <c r="V90" s="21"/>
      <c r="W90" s="21"/>
    </row>
    <row r="91">
      <c r="B91" s="33">
        <v>10.0</v>
      </c>
      <c r="C91" s="34">
        <v>0.275350437891522</v>
      </c>
      <c r="D91" s="34">
        <v>0.00134262517724</v>
      </c>
      <c r="E91" s="35">
        <v>1.93566172519639</v>
      </c>
      <c r="F91" s="35">
        <v>4.3905992051E-4</v>
      </c>
      <c r="G91" s="34">
        <v>0.562801727936332</v>
      </c>
      <c r="H91" s="34">
        <v>4.08988000413E-4</v>
      </c>
      <c r="I91" s="35">
        <v>5.82730379777778</v>
      </c>
      <c r="J91" s="35">
        <v>0.001102713378131</v>
      </c>
      <c r="K91" s="34">
        <v>0.969544063414304</v>
      </c>
      <c r="L91" s="34">
        <v>3.23533097862E-4</v>
      </c>
      <c r="M91" s="35">
        <v>14.2145201575</v>
      </c>
      <c r="N91" s="35">
        <v>0.006550230787789</v>
      </c>
      <c r="O91" s="21"/>
      <c r="P91" s="21"/>
      <c r="Q91" s="21"/>
      <c r="R91" s="21"/>
      <c r="S91" s="21"/>
      <c r="T91" s="21"/>
      <c r="U91" s="21"/>
      <c r="V91" s="21"/>
      <c r="W91" s="21"/>
    </row>
    <row r="92">
      <c r="B92" s="33">
        <v>100.0</v>
      </c>
      <c r="C92" s="34">
        <v>0.271004836688435</v>
      </c>
      <c r="D92" s="34">
        <v>4.50351209106E-4</v>
      </c>
      <c r="E92" s="35">
        <v>1.93653517375512</v>
      </c>
      <c r="F92" s="35">
        <v>4.32879777914E-4</v>
      </c>
      <c r="G92" s="34">
        <v>0.561702239889038</v>
      </c>
      <c r="H92" s="34">
        <v>1.55582790778E-4</v>
      </c>
      <c r="I92" s="35">
        <v>5.82247495666666</v>
      </c>
      <c r="J92" s="35">
        <v>0.001626737816653</v>
      </c>
      <c r="K92" s="34">
        <v>0.968547868265078</v>
      </c>
      <c r="L92" s="34">
        <v>4.22373632911E-4</v>
      </c>
      <c r="M92" s="35">
        <v>14.2035161425</v>
      </c>
      <c r="N92" s="35">
        <v>0.008140085861516</v>
      </c>
      <c r="O92" s="21"/>
      <c r="P92" s="21"/>
      <c r="Q92" s="21"/>
      <c r="R92" s="21"/>
      <c r="S92" s="21"/>
      <c r="T92" s="21"/>
      <c r="U92" s="21"/>
      <c r="V92" s="21"/>
      <c r="W92" s="21"/>
    </row>
    <row r="93">
      <c r="B93" s="33">
        <v>1000.0</v>
      </c>
      <c r="C93" s="34">
        <v>0.272377202186338</v>
      </c>
      <c r="D93" s="34">
        <v>4.35736792241E-4</v>
      </c>
      <c r="E93" s="35">
        <v>1.93888677074431</v>
      </c>
      <c r="F93" s="35">
        <v>5.97771611532E-4</v>
      </c>
      <c r="G93" s="34">
        <v>0.561769715084275</v>
      </c>
      <c r="H93" s="34">
        <v>2.11538814095E-4</v>
      </c>
      <c r="I93" s="35">
        <v>5.82349766777778</v>
      </c>
      <c r="J93" s="35">
        <v>0.001090737547253</v>
      </c>
      <c r="K93" s="34">
        <v>0.969569582421044</v>
      </c>
      <c r="L93" s="34">
        <v>2.9516060631E-4</v>
      </c>
      <c r="M93" s="35">
        <v>14.167920995</v>
      </c>
      <c r="N93" s="35">
        <v>0.009024178573242</v>
      </c>
      <c r="O93" s="21"/>
      <c r="P93" s="21"/>
      <c r="Q93" s="21"/>
      <c r="R93" s="21"/>
      <c r="S93" s="21"/>
      <c r="T93" s="21"/>
      <c r="U93" s="21"/>
      <c r="V93" s="21"/>
      <c r="W93" s="21"/>
    </row>
    <row r="94">
      <c r="B94" s="33">
        <v>10000.0</v>
      </c>
      <c r="C94" s="34">
        <v>0.276293311722204</v>
      </c>
      <c r="D94" s="34">
        <v>1.26458020768E-4</v>
      </c>
      <c r="E94" s="35">
        <v>1.93492136410837</v>
      </c>
      <c r="F94" s="35">
        <v>3.6406171865E-4</v>
      </c>
      <c r="G94" s="34">
        <v>0.561855123708283</v>
      </c>
      <c r="H94" s="34">
        <v>2.67161581098E-4</v>
      </c>
      <c r="I94" s="35">
        <v>5.82005867777778</v>
      </c>
      <c r="J94" s="35">
        <v>0.001065163157492</v>
      </c>
      <c r="K94" s="34">
        <v>0.966999526510229</v>
      </c>
      <c r="L94" s="34">
        <v>3.02182651699E-4</v>
      </c>
      <c r="M94" s="35">
        <v>14.1687023425</v>
      </c>
      <c r="N94" s="35">
        <v>0.008462803306139</v>
      </c>
      <c r="O94" s="21"/>
      <c r="P94" s="21"/>
      <c r="Q94" s="21"/>
      <c r="R94" s="21"/>
      <c r="S94" s="21"/>
      <c r="T94" s="21"/>
      <c r="U94" s="21"/>
      <c r="V94" s="21"/>
      <c r="W94" s="21"/>
    </row>
    <row r="95">
      <c r="A95" s="46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>
      <c r="A96" s="22" t="s">
        <v>30</v>
      </c>
      <c r="B96" s="27" t="s">
        <v>15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5"/>
      <c r="O96" s="21"/>
      <c r="P96" s="21"/>
      <c r="Q96" s="21"/>
      <c r="R96" s="21"/>
      <c r="S96" s="21"/>
      <c r="T96" s="21"/>
      <c r="U96" s="21"/>
      <c r="V96" s="21"/>
      <c r="W96" s="21"/>
    </row>
    <row r="97">
      <c r="B97" s="26"/>
      <c r="C97" s="23">
        <v>2048.0</v>
      </c>
      <c r="D97" s="24"/>
      <c r="E97" s="24"/>
      <c r="F97" s="25"/>
      <c r="G97" s="27">
        <v>3072.0</v>
      </c>
      <c r="H97" s="24"/>
      <c r="I97" s="24"/>
      <c r="J97" s="25"/>
      <c r="K97" s="23">
        <v>4096.0</v>
      </c>
      <c r="L97" s="24"/>
      <c r="M97" s="24"/>
      <c r="N97" s="25"/>
      <c r="O97" s="21"/>
      <c r="P97" s="21"/>
      <c r="Q97" s="21"/>
      <c r="R97" s="21"/>
      <c r="S97" s="21"/>
      <c r="T97" s="21"/>
      <c r="U97" s="21"/>
      <c r="V97" s="21"/>
      <c r="W97" s="21"/>
    </row>
    <row r="98">
      <c r="B98" s="28" t="s">
        <v>23</v>
      </c>
      <c r="C98" s="29" t="s">
        <v>24</v>
      </c>
      <c r="D98" s="25"/>
      <c r="E98" s="30" t="s">
        <v>25</v>
      </c>
      <c r="F98" s="25"/>
      <c r="G98" s="29" t="s">
        <v>24</v>
      </c>
      <c r="H98" s="25"/>
      <c r="I98" s="30" t="s">
        <v>25</v>
      </c>
      <c r="J98" s="25"/>
      <c r="K98" s="29" t="s">
        <v>24</v>
      </c>
      <c r="L98" s="25"/>
      <c r="M98" s="30" t="s">
        <v>25</v>
      </c>
      <c r="N98" s="25"/>
      <c r="O98" s="21"/>
      <c r="P98" s="21"/>
      <c r="Q98" s="21"/>
      <c r="R98" s="21"/>
      <c r="S98" s="21"/>
      <c r="T98" s="21"/>
      <c r="U98" s="21"/>
      <c r="V98" s="21"/>
      <c r="W98" s="21"/>
    </row>
    <row r="99">
      <c r="B99" s="26"/>
      <c r="C99" s="31" t="s">
        <v>3</v>
      </c>
      <c r="D99" s="31" t="s">
        <v>26</v>
      </c>
      <c r="E99" s="32" t="s">
        <v>3</v>
      </c>
      <c r="F99" s="32" t="s">
        <v>26</v>
      </c>
      <c r="G99" s="31" t="s">
        <v>3</v>
      </c>
      <c r="H99" s="31" t="s">
        <v>26</v>
      </c>
      <c r="I99" s="32" t="s">
        <v>3</v>
      </c>
      <c r="J99" s="32" t="s">
        <v>26</v>
      </c>
      <c r="K99" s="31" t="s">
        <v>3</v>
      </c>
      <c r="L99" s="31" t="s">
        <v>26</v>
      </c>
      <c r="M99" s="32" t="s">
        <v>3</v>
      </c>
      <c r="N99" s="32" t="s">
        <v>26</v>
      </c>
      <c r="O99" s="21"/>
      <c r="P99" s="21"/>
      <c r="Q99" s="21"/>
      <c r="R99" s="21"/>
      <c r="S99" s="21"/>
      <c r="T99" s="21"/>
      <c r="U99" s="21"/>
      <c r="V99" s="21"/>
      <c r="W99" s="21"/>
    </row>
    <row r="100">
      <c r="B100" s="33">
        <v>10.0</v>
      </c>
      <c r="C100" s="34">
        <v>0.56216845479522</v>
      </c>
      <c r="D100" s="34">
        <v>2.43895630521E-4</v>
      </c>
      <c r="E100" s="35">
        <v>1.93412322517797</v>
      </c>
      <c r="F100" s="35">
        <v>7.2681669973E-4</v>
      </c>
      <c r="G100" s="34">
        <v>0.56216845479522</v>
      </c>
      <c r="H100" s="34">
        <v>2.43895630521E-4</v>
      </c>
      <c r="I100" s="35">
        <v>5.82297833222222</v>
      </c>
      <c r="J100" s="35">
        <v>8.51591060213E-4</v>
      </c>
      <c r="K100" s="34">
        <v>0.972849481769064</v>
      </c>
      <c r="L100" s="34">
        <v>2.598614843E-4</v>
      </c>
      <c r="M100" s="35">
        <v>14.24448142</v>
      </c>
      <c r="N100" s="35">
        <v>0.009440196470645</v>
      </c>
      <c r="O100" s="21"/>
      <c r="P100" s="21"/>
      <c r="Q100" s="21"/>
      <c r="R100" s="21"/>
      <c r="S100" s="21"/>
      <c r="T100" s="21"/>
      <c r="U100" s="21"/>
      <c r="V100" s="21"/>
      <c r="W100" s="21"/>
    </row>
    <row r="101">
      <c r="B101" s="33">
        <v>100.0</v>
      </c>
      <c r="C101" s="34">
        <v>0.561017361751391</v>
      </c>
      <c r="D101" s="34">
        <v>1.33526827611E-4</v>
      </c>
      <c r="E101" s="35">
        <v>1.93386865773488</v>
      </c>
      <c r="F101" s="35">
        <v>9.02738889753E-4</v>
      </c>
      <c r="G101" s="34">
        <v>0.561017361751391</v>
      </c>
      <c r="H101" s="34">
        <v>1.33526827611E-4</v>
      </c>
      <c r="I101" s="35">
        <v>5.81695093666666</v>
      </c>
      <c r="J101" s="35">
        <v>0.001722237785352</v>
      </c>
      <c r="K101" s="34">
        <v>0.972753249046748</v>
      </c>
      <c r="L101" s="34">
        <v>4.29101605596E-4</v>
      </c>
      <c r="M101" s="35">
        <v>14.22161948</v>
      </c>
      <c r="N101" s="35">
        <v>0.004652016568937</v>
      </c>
      <c r="O101" s="21"/>
      <c r="P101" s="21"/>
      <c r="Q101" s="21"/>
      <c r="R101" s="21"/>
      <c r="S101" s="21"/>
      <c r="T101" s="21"/>
      <c r="U101" s="21"/>
      <c r="V101" s="21"/>
      <c r="W101" s="21"/>
    </row>
    <row r="102">
      <c r="B102" s="33">
        <v>1000.0</v>
      </c>
      <c r="C102" s="34">
        <v>0.558133196307851</v>
      </c>
      <c r="D102" s="34">
        <v>1.88211431516E-4</v>
      </c>
      <c r="E102" s="35">
        <v>1.93951782298394</v>
      </c>
      <c r="F102" s="35">
        <v>8.56933312052E-4</v>
      </c>
      <c r="G102" s="34">
        <v>0.558133196307851</v>
      </c>
      <c r="H102" s="34">
        <v>1.88211431516E-4</v>
      </c>
      <c r="I102" s="35">
        <v>5.82233790666667</v>
      </c>
      <c r="J102" s="35">
        <v>6.91599295201E-4</v>
      </c>
      <c r="K102" s="34">
        <v>0.97064813323878</v>
      </c>
      <c r="L102" s="34">
        <v>2.99340282596E-4</v>
      </c>
      <c r="M102" s="35">
        <v>14.2163869225</v>
      </c>
      <c r="N102" s="35">
        <v>0.005141156290665</v>
      </c>
      <c r="O102" s="21"/>
      <c r="P102" s="21"/>
      <c r="Q102" s="21"/>
      <c r="R102" s="21"/>
      <c r="S102" s="21"/>
      <c r="T102" s="21"/>
      <c r="U102" s="21"/>
      <c r="V102" s="21"/>
      <c r="W102" s="21"/>
    </row>
    <row r="103">
      <c r="B103" s="33">
        <v>10000.0</v>
      </c>
      <c r="C103" s="34">
        <v>0.560923871794954</v>
      </c>
      <c r="D103" s="34">
        <v>1.10400031959E-4</v>
      </c>
      <c r="E103" s="35">
        <v>1.93825780628802</v>
      </c>
      <c r="F103" s="35">
        <v>4.95524483979E-4</v>
      </c>
      <c r="G103" s="34">
        <v>0.560923871794954</v>
      </c>
      <c r="H103" s="34">
        <v>1.10400031959E-4</v>
      </c>
      <c r="I103" s="35">
        <v>5.82518934333334</v>
      </c>
      <c r="J103" s="35">
        <v>0.001252594125571</v>
      </c>
      <c r="K103" s="34">
        <v>0.97282394546765</v>
      </c>
      <c r="L103" s="34">
        <v>3.91085077214E-4</v>
      </c>
      <c r="M103" s="35">
        <v>14.2000278125</v>
      </c>
      <c r="N103" s="35">
        <v>0.004603877164845</v>
      </c>
      <c r="O103" s="21"/>
      <c r="P103" s="21"/>
      <c r="Q103" s="21"/>
      <c r="R103" s="21"/>
      <c r="S103" s="21"/>
      <c r="T103" s="21"/>
      <c r="U103" s="21"/>
      <c r="V103" s="21"/>
      <c r="W103" s="21"/>
    </row>
    <row r="104">
      <c r="A104" s="46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>
      <c r="A105" s="22" t="s">
        <v>31</v>
      </c>
      <c r="B105" s="27" t="s">
        <v>15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5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B106" s="26"/>
      <c r="C106" s="23">
        <v>2048.0</v>
      </c>
      <c r="D106" s="24"/>
      <c r="E106" s="24"/>
      <c r="F106" s="25"/>
      <c r="G106" s="27">
        <v>3072.0</v>
      </c>
      <c r="H106" s="24"/>
      <c r="I106" s="24"/>
      <c r="J106" s="25"/>
      <c r="K106" s="23">
        <v>4096.0</v>
      </c>
      <c r="L106" s="24"/>
      <c r="M106" s="24"/>
      <c r="N106" s="25"/>
      <c r="O106" s="21"/>
      <c r="P106" s="21"/>
      <c r="Q106" s="21"/>
      <c r="R106" s="21"/>
      <c r="S106" s="21"/>
      <c r="T106" s="21"/>
      <c r="U106" s="21"/>
      <c r="V106" s="21"/>
      <c r="W106" s="21"/>
    </row>
    <row r="107">
      <c r="B107" s="28" t="s">
        <v>23</v>
      </c>
      <c r="C107" s="29" t="s">
        <v>24</v>
      </c>
      <c r="D107" s="25"/>
      <c r="E107" s="30" t="s">
        <v>25</v>
      </c>
      <c r="F107" s="25"/>
      <c r="G107" s="29" t="s">
        <v>24</v>
      </c>
      <c r="H107" s="25"/>
      <c r="I107" s="30" t="s">
        <v>25</v>
      </c>
      <c r="J107" s="25"/>
      <c r="K107" s="29" t="s">
        <v>24</v>
      </c>
      <c r="L107" s="25"/>
      <c r="M107" s="30" t="s">
        <v>25</v>
      </c>
      <c r="N107" s="25"/>
      <c r="O107" s="21"/>
      <c r="P107" s="21"/>
      <c r="Q107" s="21"/>
      <c r="R107" s="21"/>
      <c r="S107" s="21"/>
      <c r="T107" s="21"/>
      <c r="U107" s="21"/>
      <c r="V107" s="21"/>
      <c r="W107" s="21"/>
    </row>
    <row r="108">
      <c r="B108" s="26"/>
      <c r="C108" s="31" t="s">
        <v>3</v>
      </c>
      <c r="D108" s="31" t="s">
        <v>26</v>
      </c>
      <c r="E108" s="32" t="s">
        <v>3</v>
      </c>
      <c r="F108" s="32" t="s">
        <v>26</v>
      </c>
      <c r="G108" s="31" t="s">
        <v>3</v>
      </c>
      <c r="H108" s="31" t="s">
        <v>26</v>
      </c>
      <c r="I108" s="32" t="s">
        <v>3</v>
      </c>
      <c r="J108" s="32" t="s">
        <v>26</v>
      </c>
      <c r="K108" s="31" t="s">
        <v>3</v>
      </c>
      <c r="L108" s="31" t="s">
        <v>26</v>
      </c>
      <c r="M108" s="32" t="s">
        <v>3</v>
      </c>
      <c r="N108" s="32" t="s">
        <v>26</v>
      </c>
      <c r="O108" s="21"/>
      <c r="P108" s="21"/>
      <c r="Q108" s="21"/>
      <c r="R108" s="21"/>
      <c r="S108" s="21"/>
      <c r="T108" s="21"/>
      <c r="U108" s="21"/>
      <c r="V108" s="21"/>
      <c r="W108" s="21"/>
    </row>
    <row r="109">
      <c r="B109" s="33">
        <v>10.0</v>
      </c>
      <c r="C109" s="36">
        <f t="shared" ref="C109:N109" si="5">AVERAGE(C64,C73,C82,C91,C100)</f>
        <v>0.3306759943</v>
      </c>
      <c r="D109" s="36">
        <f t="shared" si="5"/>
        <v>0.0005750457106</v>
      </c>
      <c r="E109" s="37">
        <f t="shared" si="5"/>
        <v>1.936342143</v>
      </c>
      <c r="F109" s="37">
        <f t="shared" si="5"/>
        <v>0.002266576367</v>
      </c>
      <c r="G109" s="36">
        <f t="shared" si="5"/>
        <v>0.562050547</v>
      </c>
      <c r="H109" s="36">
        <f t="shared" si="5"/>
        <v>0.000677865475</v>
      </c>
      <c r="I109" s="37">
        <f t="shared" si="5"/>
        <v>5.824728481</v>
      </c>
      <c r="J109" s="37">
        <f t="shared" si="5"/>
        <v>0.00227264462</v>
      </c>
      <c r="K109" s="36">
        <f t="shared" si="5"/>
        <v>0.9706716021</v>
      </c>
      <c r="L109" s="36">
        <f t="shared" si="5"/>
        <v>0.0004463208343</v>
      </c>
      <c r="M109" s="37">
        <f t="shared" si="5"/>
        <v>14.22280498</v>
      </c>
      <c r="N109" s="37">
        <f t="shared" si="5"/>
        <v>0.005938862685</v>
      </c>
      <c r="O109" s="21"/>
      <c r="P109" s="21"/>
      <c r="Q109" s="21"/>
      <c r="R109" s="21"/>
      <c r="S109" s="21"/>
      <c r="T109" s="21"/>
      <c r="U109" s="21"/>
      <c r="V109" s="21"/>
      <c r="W109" s="21"/>
    </row>
    <row r="110">
      <c r="B110" s="33">
        <v>100.0</v>
      </c>
      <c r="C110" s="36">
        <f t="shared" ref="C110:N110" si="6">AVERAGE(C65,C74,C83,C92,C101)</f>
        <v>0.3304039498</v>
      </c>
      <c r="D110" s="36">
        <f t="shared" si="6"/>
        <v>0.0005481472251</v>
      </c>
      <c r="E110" s="37">
        <f t="shared" si="6"/>
        <v>1.935774623</v>
      </c>
      <c r="F110" s="37">
        <f t="shared" si="6"/>
        <v>0.0008567081743</v>
      </c>
      <c r="G110" s="36">
        <f t="shared" si="6"/>
        <v>0.5616268437</v>
      </c>
      <c r="H110" s="36">
        <f t="shared" si="6"/>
        <v>0.0001700787196</v>
      </c>
      <c r="I110" s="37">
        <f t="shared" si="6"/>
        <v>5.820389222</v>
      </c>
      <c r="J110" s="37">
        <f t="shared" si="6"/>
        <v>0.001190737253</v>
      </c>
      <c r="K110" s="36">
        <f t="shared" si="6"/>
        <v>0.9701115188</v>
      </c>
      <c r="L110" s="36">
        <f t="shared" si="6"/>
        <v>0.0003887214688</v>
      </c>
      <c r="M110" s="37">
        <f t="shared" si="6"/>
        <v>14.20842133</v>
      </c>
      <c r="N110" s="37">
        <f t="shared" si="6"/>
        <v>0.005645452136</v>
      </c>
      <c r="O110" s="21"/>
      <c r="P110" s="21"/>
      <c r="Q110" s="21"/>
      <c r="R110" s="21"/>
      <c r="S110" s="21"/>
      <c r="T110" s="21"/>
      <c r="U110" s="21"/>
      <c r="V110" s="21"/>
      <c r="W110" s="21"/>
    </row>
    <row r="111">
      <c r="B111" s="33">
        <v>1000.0</v>
      </c>
      <c r="C111" s="36">
        <f t="shared" ref="C111:N111" si="7">AVERAGE(C66,C75,C84,C93,C102)</f>
        <v>0.3294443184</v>
      </c>
      <c r="D111" s="36">
        <f t="shared" si="7"/>
        <v>0.0003863549044</v>
      </c>
      <c r="E111" s="37">
        <f t="shared" si="7"/>
        <v>1.938198854</v>
      </c>
      <c r="F111" s="37">
        <f t="shared" si="7"/>
        <v>0.0006124615628</v>
      </c>
      <c r="G111" s="36">
        <f t="shared" si="7"/>
        <v>0.5610418315</v>
      </c>
      <c r="H111" s="36">
        <f t="shared" si="7"/>
        <v>0.000184996266</v>
      </c>
      <c r="I111" s="37">
        <f t="shared" si="7"/>
        <v>5.823423748</v>
      </c>
      <c r="J111" s="37">
        <f t="shared" si="7"/>
        <v>0.001311730671</v>
      </c>
      <c r="K111" s="36">
        <f t="shared" si="7"/>
        <v>0.9706561729</v>
      </c>
      <c r="L111" s="36">
        <f t="shared" si="7"/>
        <v>0.0002881444691</v>
      </c>
      <c r="M111" s="37">
        <f t="shared" si="7"/>
        <v>14.19586244</v>
      </c>
      <c r="N111" s="37">
        <f t="shared" si="7"/>
        <v>0.006000702359</v>
      </c>
      <c r="O111" s="21"/>
      <c r="P111" s="21"/>
      <c r="Q111" s="21"/>
      <c r="R111" s="21"/>
      <c r="S111" s="21"/>
      <c r="T111" s="21"/>
      <c r="U111" s="21"/>
      <c r="V111" s="21"/>
      <c r="W111" s="21"/>
    </row>
    <row r="112">
      <c r="B112" s="33">
        <v>10000.0</v>
      </c>
      <c r="C112" s="36">
        <f t="shared" ref="C112:N112" si="8">AVERAGE(C67,C76,C85,C94,C103)</f>
        <v>0.3312024144</v>
      </c>
      <c r="D112" s="36">
        <f t="shared" si="8"/>
        <v>0.0004801546246</v>
      </c>
      <c r="E112" s="37">
        <f t="shared" si="8"/>
        <v>1.936842774</v>
      </c>
      <c r="F112" s="37">
        <f t="shared" si="8"/>
        <v>0.0007260048595</v>
      </c>
      <c r="G112" s="36">
        <f t="shared" si="8"/>
        <v>0.5611405951</v>
      </c>
      <c r="H112" s="36">
        <f t="shared" si="8"/>
        <v>0.0002419291684</v>
      </c>
      <c r="I112" s="37">
        <f t="shared" si="8"/>
        <v>5.819635215</v>
      </c>
      <c r="J112" s="37">
        <f t="shared" si="8"/>
        <v>0.001274385345</v>
      </c>
      <c r="K112" s="36">
        <f t="shared" si="8"/>
        <v>0.9711310919</v>
      </c>
      <c r="L112" s="36">
        <f t="shared" si="8"/>
        <v>0.000450517659</v>
      </c>
      <c r="M112" s="37">
        <f t="shared" si="8"/>
        <v>14.19800403</v>
      </c>
      <c r="N112" s="37">
        <f t="shared" si="8"/>
        <v>0.005420712085</v>
      </c>
      <c r="O112" s="21"/>
      <c r="P112" s="21"/>
      <c r="Q112" s="21"/>
      <c r="R112" s="21"/>
      <c r="S112" s="21"/>
      <c r="T112" s="21"/>
      <c r="U112" s="21"/>
      <c r="V112" s="21"/>
      <c r="W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>
      <c r="A115" s="39" t="s">
        <v>0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>
      <c r="A116" s="21"/>
      <c r="B116" s="43" t="s">
        <v>3</v>
      </c>
      <c r="C116" s="43" t="s">
        <v>4</v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>
      <c r="A117" s="43" t="s">
        <v>15</v>
      </c>
      <c r="B117" s="41">
        <f t="shared" ref="B117:C117" si="9">AVERAGE(C110,C111,C112)</f>
        <v>0.3303502276</v>
      </c>
      <c r="C117" s="41">
        <f t="shared" si="9"/>
        <v>0.0004715522514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>
      <c r="A118" s="43" t="s">
        <v>16</v>
      </c>
      <c r="B118" s="41">
        <f t="shared" ref="B118:C118" si="10">AVERAGE(C52,C53,C54)</f>
        <v>0.02830880042</v>
      </c>
      <c r="C118" s="41">
        <f t="shared" si="10"/>
        <v>0.00006979462792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>
      <c r="A120" s="42" t="s">
        <v>17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>
      <c r="A121" s="21"/>
      <c r="B121" s="43" t="s">
        <v>3</v>
      </c>
      <c r="C121" s="43" t="s">
        <v>4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>
      <c r="A122" s="43" t="s">
        <v>15</v>
      </c>
      <c r="B122" s="41">
        <f t="shared" ref="B122:C122" si="11">AVERAGE(E110,E111,E112)</f>
        <v>1.93693875</v>
      </c>
      <c r="C122" s="41">
        <f t="shared" si="11"/>
        <v>0.0007317248655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>
      <c r="A123" s="43" t="s">
        <v>16</v>
      </c>
      <c r="B123" s="41">
        <f>AVERAGE(E52,E53,E54)</f>
        <v>1.071710015</v>
      </c>
      <c r="C123" s="41">
        <f>AVERAGE(D52,D53,D54)</f>
        <v>0.00006979462792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>
      <c r="A125" s="44" t="s">
        <v>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>
      <c r="A126" s="21"/>
      <c r="B126" s="43" t="s">
        <v>3</v>
      </c>
      <c r="C126" s="43" t="s">
        <v>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>
      <c r="A127" s="43" t="s">
        <v>15</v>
      </c>
      <c r="B127" s="41">
        <f t="shared" ref="B127:C127" si="12">AVERAGE(G110,G111,G112)</f>
        <v>0.5612697568</v>
      </c>
      <c r="C127" s="41">
        <f t="shared" si="12"/>
        <v>0.0001990013847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>
      <c r="A128" s="43" t="s">
        <v>16</v>
      </c>
      <c r="B128" s="41">
        <f t="shared" ref="B128:C128" si="13">AVERAGE(G52,G53,G54)</f>
        <v>0.05133315046</v>
      </c>
      <c r="C128" s="41">
        <f t="shared" si="13"/>
        <v>0.00002448698549</v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>
      <c r="A130" s="45" t="s">
        <v>18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>
      <c r="A131" s="21"/>
      <c r="B131" s="43" t="s">
        <v>3</v>
      </c>
      <c r="C131" s="43" t="s">
        <v>4</v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43" t="s">
        <v>15</v>
      </c>
      <c r="B132" s="41">
        <f t="shared" ref="B132:C132" si="14">AVERAGE(I110,I111,I112)</f>
        <v>5.821149395</v>
      </c>
      <c r="C132" s="41">
        <f t="shared" si="14"/>
        <v>0.00125895109</v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>
      <c r="A133" s="43" t="s">
        <v>16</v>
      </c>
      <c r="B133" s="41">
        <f t="shared" ref="B133:C133" si="15">AVERAGE(I52,I53,I54)</f>
        <v>2.447238094</v>
      </c>
      <c r="C133" s="41">
        <f t="shared" si="15"/>
        <v>0.001955020654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>
      <c r="A135" s="44" t="s">
        <v>2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>
      <c r="A136" s="21"/>
      <c r="B136" s="43" t="s">
        <v>3</v>
      </c>
      <c r="C136" s="43" t="s">
        <v>4</v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>
      <c r="A137" s="43" t="s">
        <v>15</v>
      </c>
      <c r="B137" s="41">
        <f t="shared" ref="B137:C137" si="16">AVERAGE(K110,K111,K112)</f>
        <v>0.9706329279</v>
      </c>
      <c r="C137" s="41">
        <f t="shared" si="16"/>
        <v>0.0003757945323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>
      <c r="A138" s="43" t="s">
        <v>16</v>
      </c>
      <c r="B138" s="41">
        <f>AVERAGE(K52,K53,K54)</f>
        <v>0.09079425256</v>
      </c>
      <c r="C138" s="41">
        <f>AVERAGE(H52,H53,H54)</f>
        <v>0.00002448698549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>
      <c r="A140" s="45" t="s">
        <v>19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>
      <c r="A141" s="21"/>
      <c r="B141" s="43" t="s">
        <v>3</v>
      </c>
      <c r="C141" s="43" t="s">
        <v>4</v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>
      <c r="A142" s="43" t="s">
        <v>15</v>
      </c>
      <c r="B142" s="41">
        <f t="shared" ref="B142:C142" si="17">AVERAGE(M110,M111,M112)</f>
        <v>14.2007626</v>
      </c>
      <c r="C142" s="41">
        <f t="shared" si="17"/>
        <v>0.005688955527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>
      <c r="A143" s="43" t="s">
        <v>16</v>
      </c>
      <c r="B143" s="41">
        <f t="shared" ref="B143:C143" si="18">AVERAGE(M52,M53,M54)</f>
        <v>5.762535283</v>
      </c>
      <c r="C143" s="41">
        <f t="shared" si="18"/>
        <v>0.007072038454</v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</row>
  </sheetData>
  <mergeCells count="138">
    <mergeCell ref="K61:N61"/>
    <mergeCell ref="C62:D62"/>
    <mergeCell ref="E62:F62"/>
    <mergeCell ref="G62:H62"/>
    <mergeCell ref="I62:J62"/>
    <mergeCell ref="K62:L62"/>
    <mergeCell ref="M62:N62"/>
    <mergeCell ref="A29:A36"/>
    <mergeCell ref="A38:A45"/>
    <mergeCell ref="A47:A54"/>
    <mergeCell ref="C49:D49"/>
    <mergeCell ref="E49:F49"/>
    <mergeCell ref="A60:A67"/>
    <mergeCell ref="B60:N60"/>
    <mergeCell ref="G71:H71"/>
    <mergeCell ref="I71:J71"/>
    <mergeCell ref="K71:L71"/>
    <mergeCell ref="M71:N71"/>
    <mergeCell ref="C79:F79"/>
    <mergeCell ref="G79:J79"/>
    <mergeCell ref="C71:D71"/>
    <mergeCell ref="C80:D80"/>
    <mergeCell ref="E80:F80"/>
    <mergeCell ref="G80:H80"/>
    <mergeCell ref="E71:F71"/>
    <mergeCell ref="B78:N78"/>
    <mergeCell ref="I80:J80"/>
    <mergeCell ref="K80:L80"/>
    <mergeCell ref="A69:A76"/>
    <mergeCell ref="B69:N69"/>
    <mergeCell ref="C70:F70"/>
    <mergeCell ref="G70:J70"/>
    <mergeCell ref="K70:N70"/>
    <mergeCell ref="K79:N79"/>
    <mergeCell ref="M80:N80"/>
    <mergeCell ref="I89:J89"/>
    <mergeCell ref="K89:L89"/>
    <mergeCell ref="G98:H98"/>
    <mergeCell ref="I98:J98"/>
    <mergeCell ref="E107:F107"/>
    <mergeCell ref="G107:H107"/>
    <mergeCell ref="M107:N107"/>
    <mergeCell ref="A130:C130"/>
    <mergeCell ref="A135:C135"/>
    <mergeCell ref="A140:C140"/>
    <mergeCell ref="A78:A85"/>
    <mergeCell ref="A87:A94"/>
    <mergeCell ref="A96:A103"/>
    <mergeCell ref="A105:A112"/>
    <mergeCell ref="A115:C115"/>
    <mergeCell ref="A120:C120"/>
    <mergeCell ref="A125:C125"/>
    <mergeCell ref="E4:F4"/>
    <mergeCell ref="B11:N11"/>
    <mergeCell ref="A2:A9"/>
    <mergeCell ref="B2:N2"/>
    <mergeCell ref="C3:F3"/>
    <mergeCell ref="G3:J3"/>
    <mergeCell ref="K3:N3"/>
    <mergeCell ref="A11:A18"/>
    <mergeCell ref="K12:N12"/>
    <mergeCell ref="M22:N22"/>
    <mergeCell ref="B29:N29"/>
    <mergeCell ref="M13:N13"/>
    <mergeCell ref="B20:N20"/>
    <mergeCell ref="C21:F21"/>
    <mergeCell ref="G21:J21"/>
    <mergeCell ref="K21:N21"/>
    <mergeCell ref="E22:F22"/>
    <mergeCell ref="G22:H22"/>
    <mergeCell ref="M31:N31"/>
    <mergeCell ref="B38:N38"/>
    <mergeCell ref="I22:J22"/>
    <mergeCell ref="K22:L22"/>
    <mergeCell ref="G30:J30"/>
    <mergeCell ref="K30:N30"/>
    <mergeCell ref="G31:H31"/>
    <mergeCell ref="I31:J31"/>
    <mergeCell ref="K31:L31"/>
    <mergeCell ref="B47:N47"/>
    <mergeCell ref="C48:F48"/>
    <mergeCell ref="G48:J48"/>
    <mergeCell ref="K48:N48"/>
    <mergeCell ref="C39:F39"/>
    <mergeCell ref="C40:D40"/>
    <mergeCell ref="E40:F40"/>
    <mergeCell ref="G40:H40"/>
    <mergeCell ref="I40:J40"/>
    <mergeCell ref="K40:L40"/>
    <mergeCell ref="M40:N40"/>
    <mergeCell ref="G4:H4"/>
    <mergeCell ref="I4:J4"/>
    <mergeCell ref="G39:J39"/>
    <mergeCell ref="G49:H49"/>
    <mergeCell ref="I49:J49"/>
    <mergeCell ref="K4:L4"/>
    <mergeCell ref="M4:N4"/>
    <mergeCell ref="K39:N39"/>
    <mergeCell ref="K49:L49"/>
    <mergeCell ref="M49:N49"/>
    <mergeCell ref="C12:F12"/>
    <mergeCell ref="G12:J12"/>
    <mergeCell ref="E13:F13"/>
    <mergeCell ref="G13:H13"/>
    <mergeCell ref="I13:J13"/>
    <mergeCell ref="K13:L13"/>
    <mergeCell ref="C4:D4"/>
    <mergeCell ref="C13:D13"/>
    <mergeCell ref="A20:A27"/>
    <mergeCell ref="C22:D22"/>
    <mergeCell ref="C30:F30"/>
    <mergeCell ref="C31:D31"/>
    <mergeCell ref="E31:F31"/>
    <mergeCell ref="C61:F61"/>
    <mergeCell ref="G61:J61"/>
    <mergeCell ref="B87:N87"/>
    <mergeCell ref="C88:F88"/>
    <mergeCell ref="G88:J88"/>
    <mergeCell ref="K88:N88"/>
    <mergeCell ref="C89:D89"/>
    <mergeCell ref="E89:F89"/>
    <mergeCell ref="G89:H89"/>
    <mergeCell ref="M89:N89"/>
    <mergeCell ref="B96:N96"/>
    <mergeCell ref="C97:F97"/>
    <mergeCell ref="G97:J97"/>
    <mergeCell ref="K97:N97"/>
    <mergeCell ref="C98:D98"/>
    <mergeCell ref="E98:F98"/>
    <mergeCell ref="I107:J107"/>
    <mergeCell ref="K107:L107"/>
    <mergeCell ref="K98:L98"/>
    <mergeCell ref="M98:N98"/>
    <mergeCell ref="B105:N105"/>
    <mergeCell ref="C106:F106"/>
    <mergeCell ref="G106:J106"/>
    <mergeCell ref="K106:N106"/>
    <mergeCell ref="C107:D10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48"/>
    </row>
    <row r="3">
      <c r="A3" s="49" t="s">
        <v>22</v>
      </c>
      <c r="B3" s="50">
        <v>2048.0</v>
      </c>
      <c r="C3" s="50">
        <v>3072.0</v>
      </c>
      <c r="D3" s="50">
        <v>4096.0</v>
      </c>
      <c r="F3" s="49" t="s">
        <v>5</v>
      </c>
      <c r="G3" s="50">
        <v>2048.0</v>
      </c>
      <c r="H3" s="50">
        <v>3072.0</v>
      </c>
      <c r="I3" s="50">
        <v>4096.0</v>
      </c>
    </row>
    <row r="4">
      <c r="A4" s="50">
        <v>1.0</v>
      </c>
      <c r="B4" s="51">
        <f>0.977*1000</f>
        <v>977</v>
      </c>
      <c r="C4" s="50">
        <f>0.4535*1000</f>
        <v>453.5</v>
      </c>
      <c r="D4" s="50">
        <f>0.830254*1000</f>
        <v>830.254</v>
      </c>
      <c r="F4" s="50">
        <v>1.0</v>
      </c>
      <c r="G4" s="52">
        <f>0.187974*1000</f>
        <v>187.974</v>
      </c>
      <c r="H4" s="50">
        <f>0.662789*1000</f>
        <v>662.789</v>
      </c>
      <c r="I4" s="50">
        <f>3.232315*1000</f>
        <v>3232.315</v>
      </c>
    </row>
    <row r="5">
      <c r="A5" s="50">
        <v>2.0</v>
      </c>
      <c r="B5" s="50">
        <f>0.11872*1000</f>
        <v>118.72</v>
      </c>
      <c r="C5" s="50">
        <f>0.574376*1000</f>
        <v>574.376</v>
      </c>
      <c r="D5" s="50">
        <f>1.581397*1000</f>
        <v>1581.397</v>
      </c>
      <c r="F5" s="50">
        <v>2.0</v>
      </c>
      <c r="G5" s="50">
        <f>0.335647*1000</f>
        <v>335.647</v>
      </c>
      <c r="H5" s="50">
        <f>0.359584*1000</f>
        <v>359.584</v>
      </c>
      <c r="I5" s="50">
        <f>4.983546*1000</f>
        <v>4983.546</v>
      </c>
    </row>
    <row r="6">
      <c r="A6" s="50">
        <v>3.0</v>
      </c>
      <c r="B6" s="50">
        <f>0.289294*1000</f>
        <v>289.294</v>
      </c>
      <c r="C6" s="50">
        <f>0.601887*1000</f>
        <v>601.887</v>
      </c>
      <c r="D6" s="50">
        <f>0.8520003*1000</f>
        <v>852.0003</v>
      </c>
      <c r="F6" s="50">
        <v>3.0</v>
      </c>
      <c r="G6" s="50">
        <f>0.418615*1000</f>
        <v>418.615</v>
      </c>
      <c r="H6" s="50">
        <f>0.463224*1000</f>
        <v>463.224</v>
      </c>
      <c r="I6" s="50">
        <f>1.68232*1000</f>
        <v>1682.32</v>
      </c>
    </row>
    <row r="7">
      <c r="A7" s="50">
        <v>4.0</v>
      </c>
      <c r="B7" s="50">
        <f>0.28508*1000</f>
        <v>285.08</v>
      </c>
      <c r="C7" s="50">
        <f>1.088575*1000</f>
        <v>1088.575</v>
      </c>
      <c r="D7" s="50">
        <v>1.163614</v>
      </c>
      <c r="F7" s="50">
        <v>4.0</v>
      </c>
      <c r="G7" s="50">
        <f>0.246142*1000</f>
        <v>246.142</v>
      </c>
      <c r="H7" s="50">
        <f>0.751768*1000</f>
        <v>751.768</v>
      </c>
      <c r="I7" s="50">
        <f>3.280998*1000</f>
        <v>3280.998</v>
      </c>
    </row>
    <row r="8">
      <c r="A8" s="50">
        <v>5.0</v>
      </c>
      <c r="B8" s="50">
        <f>0.242013*1000</f>
        <v>242.013</v>
      </c>
      <c r="C8" s="50">
        <f>0.441784*1000</f>
        <v>441.784</v>
      </c>
      <c r="D8" s="50">
        <f>0.899126*1000</f>
        <v>899.126</v>
      </c>
      <c r="F8" s="50">
        <v>5.0</v>
      </c>
      <c r="G8" s="50">
        <f>0.168013*1000</f>
        <v>168.013</v>
      </c>
      <c r="H8" s="50">
        <f>0.425307*1000</f>
        <v>425.307</v>
      </c>
      <c r="I8" s="50">
        <f>1.21326*1000</f>
        <v>1213.26</v>
      </c>
    </row>
    <row r="9">
      <c r="A9" s="53" t="s">
        <v>31</v>
      </c>
      <c r="B9" s="54">
        <f t="shared" ref="B9:D9" si="1">AVERAGE(B4:B8)</f>
        <v>382.4214</v>
      </c>
      <c r="C9" s="55">
        <f t="shared" si="1"/>
        <v>632.0244</v>
      </c>
      <c r="D9" s="55">
        <f t="shared" si="1"/>
        <v>832.7881828</v>
      </c>
      <c r="E9" s="55"/>
      <c r="F9" s="55"/>
      <c r="G9" s="56">
        <f t="shared" ref="G9:I9" si="2">AVERAGE(G4:G8)</f>
        <v>271.2782</v>
      </c>
      <c r="H9" s="55">
        <f t="shared" si="2"/>
        <v>532.5344</v>
      </c>
      <c r="I9" s="55">
        <f t="shared" si="2"/>
        <v>2878.4878</v>
      </c>
    </row>
    <row r="13">
      <c r="A13" s="49" t="s">
        <v>10</v>
      </c>
      <c r="B13" s="50">
        <v>2048.0</v>
      </c>
      <c r="C13" s="50">
        <v>3072.0</v>
      </c>
      <c r="D13" s="50">
        <v>4096.0</v>
      </c>
      <c r="F13" s="49" t="s">
        <v>9</v>
      </c>
      <c r="G13" s="50">
        <v>2048.0</v>
      </c>
      <c r="H13" s="50">
        <v>3072.0</v>
      </c>
      <c r="I13" s="50">
        <v>4096.0</v>
      </c>
    </row>
    <row r="14">
      <c r="A14" s="50">
        <v>1.0</v>
      </c>
      <c r="B14" s="57">
        <f>AVERAGE(181.374613694,174.8863495364,186.1448755064,172.9113520874)</f>
        <v>178.8292977</v>
      </c>
      <c r="C14" s="57">
        <f>AVERAGE(589.0800351891,
642.3250560707,
610.8243235199,
726.497747972)</f>
        <v>642.1817907</v>
      </c>
      <c r="D14" s="57">
        <f>AVERAGE(1915.3918421314,
2219.810395505,
1939.9280285873,
2049.9605353324)</f>
        <v>2031.2727</v>
      </c>
      <c r="F14" s="50">
        <v>1.0</v>
      </c>
      <c r="G14" s="57">
        <f>AVERAGE(107.29085232,
104.5136353466,
105.2157863251,
100.365162936)</f>
        <v>104.3463592</v>
      </c>
      <c r="H14" s="57">
        <f t="shared" ref="H14:H15" si="3">AVERAGE(404.3727677907,
468.0152367281,
408.4767847391,
494.2639816772)</f>
        <v>443.7821927</v>
      </c>
      <c r="I14" s="57">
        <f>AVERAGE(1385.0684580076,
1282.9424802444,
1185.9019530354,
1309.5618015552)</f>
        <v>1290.868673</v>
      </c>
    </row>
    <row r="15">
      <c r="A15" s="50">
        <v>2.0</v>
      </c>
      <c r="B15" s="57">
        <f>AVERAGE(187.4152703107,173.7379364577,184.0124494142,175.4920352416)</f>
        <v>180.1644229</v>
      </c>
      <c r="C15" s="57">
        <f>AVERAGE(634.2178137392,
700.2769111344,
700.0315039946,
836.6241263713)</f>
        <v>717.7875888</v>
      </c>
      <c r="D15" s="57">
        <f>AVERAGE(1900.2177029819,
1657.1194804655,
1638.4261457921,
2026.0040641543)</f>
        <v>1805.441848</v>
      </c>
      <c r="F15" s="50">
        <v>2.0</v>
      </c>
      <c r="G15" s="57">
        <f>AVERAGE(108.1728199822,
111.056891915,
107.5930229582,
106.9939871445)</f>
        <v>108.4541805</v>
      </c>
      <c r="H15" s="57">
        <f t="shared" si="3"/>
        <v>443.7821927</v>
      </c>
      <c r="I15" s="57">
        <f>AVERAGE(1310.8644823,
1292.9239231923,
1229.9898096201,
1311.7395478079)</f>
        <v>1286.379441</v>
      </c>
    </row>
    <row r="16">
      <c r="A16" s="50">
        <v>3.0</v>
      </c>
      <c r="B16" s="57">
        <f>AVERAGE(185.3235805865,
172.0623804715,
167.5959966787,
184.3955064074)</f>
        <v>177.344366</v>
      </c>
      <c r="C16" s="57">
        <f>AVERAGE(636.1986131439,
727.9589199724,
715.5356362033,
678.0029190405)</f>
        <v>689.4240221</v>
      </c>
      <c r="D16" s="57">
        <f>AVERAGE(2005.8573631267,
1890.7620524964,
2367.2722981114,
2021.6611372133)</f>
        <v>2071.388213</v>
      </c>
      <c r="F16" s="50">
        <v>3.0</v>
      </c>
      <c r="G16" s="57">
        <f>AVERAGE(103.1108004042,
106.5397371865,
110.1531804576,
106.8993036051)</f>
        <v>106.6757554</v>
      </c>
      <c r="H16" s="57">
        <f>AVERAGE(456.764255226,
501.5093209469,
476.7403817017,
447.5238672961)</f>
        <v>470.6344563</v>
      </c>
      <c r="I16" s="57">
        <f>AVERAGE(1143.719535635,
1148.5646885556,
1182.9203079691,
1325.4527097974)</f>
        <v>1200.16431</v>
      </c>
    </row>
    <row r="17">
      <c r="A17" s="50">
        <v>4.0</v>
      </c>
      <c r="B17" s="57">
        <f>AVERAGE(172.9825166681,
176.119256881,
181.1975532764,
175.8612053127)</f>
        <v>176.540133</v>
      </c>
      <c r="C17" s="57">
        <f>AVERAGE(723.6997456901,
740.6439952362,
710.4057103589,
729.3389414963)</f>
        <v>726.0220982</v>
      </c>
      <c r="D17" s="57">
        <f>AVERAGE(2651.5424356679,
1773.5610900667,
2105.3551434407,
2170.8109712929)</f>
        <v>2175.31741</v>
      </c>
      <c r="F17" s="50">
        <v>4.0</v>
      </c>
      <c r="G17" s="57">
        <f>AVERAGE(109.9880672679,
102.290193906,
103.1903280501,
101.3557186129)</f>
        <v>104.206077</v>
      </c>
      <c r="H17" s="57">
        <f>AVERAGE(494.3969649092,
419.7113076174,
493.2296031141,
443.9082424484)</f>
        <v>462.8115295</v>
      </c>
      <c r="I17" s="57">
        <f>AVERAGE(1159.2970861349,
1216.4024215099,
1455.0755650653,
1282.1446908628)</f>
        <v>1278.229941</v>
      </c>
    </row>
    <row r="18">
      <c r="A18" s="50">
        <v>5.0</v>
      </c>
      <c r="B18" s="57">
        <f>AVERAGE(169.9114232752,
176.1677743794,
183.5338064168,
171.5644202722)</f>
        <v>175.2943561</v>
      </c>
      <c r="C18" s="57">
        <f>AVERAGE(792.907420276,
647.3335720198,
684.7894552842,
716.8201073733)</f>
        <v>710.4626387</v>
      </c>
      <c r="D18" s="57">
        <f>AVERAGE(1776.9903341071,
1764.4089547444,
1922.1152087895,
2130.0778192157)</f>
        <v>1898.398079</v>
      </c>
      <c r="F18" s="50">
        <v>5.0</v>
      </c>
      <c r="G18" s="57">
        <f>AVERAGE(107.9633924658,
102.6621207235,
108.6331304916,
110.4711913148)</f>
        <v>107.4324587</v>
      </c>
      <c r="H18" s="57">
        <f>AVERAGE(426.1863906533,
452.1004838671,
446.9677909431,
476.005597073)</f>
        <v>450.3150656</v>
      </c>
      <c r="I18" s="57">
        <f>AVERAGE(1473.9750457607,
1494.2966347622,
1381.2689967733,
1305.2951404234)</f>
        <v>1413.708954</v>
      </c>
    </row>
    <row r="19">
      <c r="A19" s="53" t="s">
        <v>31</v>
      </c>
      <c r="B19" s="55">
        <f t="shared" ref="B19:C19" si="4">AVERAGE(B14:B18)</f>
        <v>177.6345151</v>
      </c>
      <c r="C19" s="55">
        <f t="shared" si="4"/>
        <v>697.1756277</v>
      </c>
      <c r="D19" s="55">
        <f>AVERAGE(D14,D15,D16,D17,D18)</f>
        <v>1996.36365</v>
      </c>
      <c r="E19" s="55"/>
      <c r="F19" s="55"/>
      <c r="G19" s="55">
        <f t="shared" ref="G19:I19" si="5">AVERAGE(G14:G18)</f>
        <v>106.2229662</v>
      </c>
      <c r="H19" s="55">
        <f t="shared" si="5"/>
        <v>454.2650874</v>
      </c>
      <c r="I19" s="55">
        <f t="shared" si="5"/>
        <v>1293.870264</v>
      </c>
    </row>
    <row r="23">
      <c r="A23" s="49" t="s">
        <v>7</v>
      </c>
      <c r="B23" s="50">
        <v>2048.0</v>
      </c>
      <c r="C23" s="50">
        <v>3072.0</v>
      </c>
      <c r="D23" s="50">
        <v>4096.0</v>
      </c>
      <c r="F23" s="49" t="s">
        <v>8</v>
      </c>
      <c r="G23" s="50">
        <v>2048.0</v>
      </c>
      <c r="H23" s="50">
        <v>3072.0</v>
      </c>
      <c r="I23" s="50">
        <v>4096.0</v>
      </c>
    </row>
    <row r="24">
      <c r="A24" s="50">
        <v>1.0</v>
      </c>
      <c r="B24" s="50">
        <v>81.3561812001</v>
      </c>
      <c r="C24" s="50">
        <v>295.6880742</v>
      </c>
      <c r="D24" s="50">
        <v>621.2229192002</v>
      </c>
      <c r="F24" s="50">
        <v>1.0</v>
      </c>
      <c r="G24" s="50">
        <v>48.1452875996</v>
      </c>
      <c r="H24" s="50">
        <v>348.022137201</v>
      </c>
      <c r="I24" s="50">
        <v>329.6518939991</v>
      </c>
    </row>
    <row r="25">
      <c r="A25" s="50">
        <v>2.0</v>
      </c>
      <c r="B25" s="50">
        <v>87.8388188001</v>
      </c>
      <c r="C25" s="50">
        <v>460.5844468002</v>
      </c>
      <c r="D25" s="50">
        <v>428.0058885997</v>
      </c>
      <c r="F25" s="50">
        <v>2.0</v>
      </c>
      <c r="G25" s="50">
        <v>32.5014959999</v>
      </c>
      <c r="H25" s="50">
        <v>278.4962037993</v>
      </c>
      <c r="I25" s="50">
        <v>447.7987216</v>
      </c>
    </row>
    <row r="26">
      <c r="A26" s="50">
        <v>3.0</v>
      </c>
      <c r="B26" s="50">
        <v>137.7371123999</v>
      </c>
      <c r="C26" s="50">
        <v>479.5477994001</v>
      </c>
      <c r="D26" s="50">
        <v>509.6017914009</v>
      </c>
      <c r="F26" s="50">
        <v>3.0</v>
      </c>
      <c r="G26" s="50">
        <v>53.4122104</v>
      </c>
      <c r="H26" s="50">
        <v>396.1496704003</v>
      </c>
      <c r="I26" s="50">
        <v>530.8188470008</v>
      </c>
    </row>
    <row r="27">
      <c r="A27" s="50">
        <v>4.0</v>
      </c>
      <c r="B27" s="50">
        <v>93.9755632</v>
      </c>
      <c r="C27" s="50">
        <v>461.9026733999</v>
      </c>
      <c r="D27" s="50">
        <v>1090.0812683998</v>
      </c>
      <c r="F27" s="50">
        <v>4.0</v>
      </c>
      <c r="G27" s="50">
        <v>53.4122104</v>
      </c>
      <c r="H27" s="50">
        <v>262.8562797981</v>
      </c>
      <c r="I27" s="50">
        <v>557.1368599987</v>
      </c>
    </row>
    <row r="28">
      <c r="A28" s="50">
        <v>5.0</v>
      </c>
      <c r="B28" s="50">
        <v>75.9437395995</v>
      </c>
      <c r="C28" s="50">
        <v>599.0029200002</v>
      </c>
      <c r="D28" s="50">
        <v>797.5173194012</v>
      </c>
      <c r="F28" s="50">
        <v>5.0</v>
      </c>
      <c r="G28" s="50">
        <v>43.8420451996</v>
      </c>
      <c r="H28" s="50">
        <v>194.2453333999</v>
      </c>
      <c r="I28" s="50">
        <v>491.1171442007</v>
      </c>
    </row>
    <row r="29">
      <c r="A29" s="53" t="s">
        <v>31</v>
      </c>
      <c r="B29" s="55">
        <f t="shared" ref="B29:D29" si="6">AVERAGE(B24:B28)</f>
        <v>95.37028304</v>
      </c>
      <c r="C29" s="55">
        <f t="shared" si="6"/>
        <v>459.3451828</v>
      </c>
      <c r="D29" s="55">
        <f t="shared" si="6"/>
        <v>689.2858374</v>
      </c>
      <c r="E29" s="55"/>
      <c r="F29" s="55"/>
      <c r="G29" s="55">
        <f t="shared" ref="G29:I29" si="7">AVERAGE(G24:G28)</f>
        <v>46.26264992</v>
      </c>
      <c r="H29" s="55">
        <f t="shared" si="7"/>
        <v>295.9539249</v>
      </c>
      <c r="I29" s="55">
        <f t="shared" si="7"/>
        <v>471.3046934</v>
      </c>
    </row>
    <row r="33">
      <c r="A33" s="49" t="s">
        <v>16</v>
      </c>
      <c r="B33" s="50">
        <v>2048.0</v>
      </c>
      <c r="C33" s="50">
        <v>3072.0</v>
      </c>
      <c r="D33" s="50">
        <v>4096.0</v>
      </c>
      <c r="F33" s="49" t="s">
        <v>15</v>
      </c>
      <c r="G33" s="50">
        <v>3072.0</v>
      </c>
      <c r="H33" s="50">
        <v>2048.0</v>
      </c>
      <c r="I33" s="50">
        <v>4096.0</v>
      </c>
    </row>
    <row r="34">
      <c r="A34" s="50">
        <v>1.0</v>
      </c>
      <c r="B34" s="50">
        <v>261.60067164</v>
      </c>
      <c r="C34" s="50">
        <v>675.23247683</v>
      </c>
      <c r="D34" s="50">
        <v>1761.23091104</v>
      </c>
      <c r="F34" s="50">
        <v>1.0</v>
      </c>
      <c r="G34" s="50">
        <v>1032.98246892</v>
      </c>
      <c r="H34" s="50">
        <v>227.45057517</v>
      </c>
      <c r="I34" s="50">
        <v>3225.87816015</v>
      </c>
    </row>
    <row r="35">
      <c r="A35" s="50">
        <v>2.0</v>
      </c>
      <c r="B35" s="50">
        <v>251.62124296</v>
      </c>
      <c r="C35" s="50">
        <v>740.26670996</v>
      </c>
      <c r="D35" s="50">
        <v>1639.1444831</v>
      </c>
      <c r="F35" s="50">
        <v>2.0</v>
      </c>
      <c r="G35" s="50">
        <v>998.13107699</v>
      </c>
      <c r="H35" s="50">
        <v>217.92602758</v>
      </c>
      <c r="I35" s="50">
        <v>2918.58694417</v>
      </c>
    </row>
    <row r="36">
      <c r="A36" s="50">
        <v>3.0</v>
      </c>
      <c r="B36" s="50">
        <v>214.36725498</v>
      </c>
      <c r="C36" s="50">
        <v>774.87154973</v>
      </c>
      <c r="D36" s="50">
        <v>1711.80819016</v>
      </c>
      <c r="F36" s="50">
        <v>3.0</v>
      </c>
      <c r="G36" s="50">
        <v>894.34563784</v>
      </c>
      <c r="H36" s="50">
        <v>229.98335424</v>
      </c>
      <c r="I36" s="50">
        <v>2708.28683539</v>
      </c>
    </row>
    <row r="37">
      <c r="A37" s="50">
        <v>4.0</v>
      </c>
      <c r="B37" s="50">
        <v>261.93459655</v>
      </c>
      <c r="C37" s="50">
        <v>779.3442354</v>
      </c>
      <c r="D37" s="50">
        <v>1864.06976539</v>
      </c>
      <c r="F37" s="50">
        <v>4.0</v>
      </c>
      <c r="G37" s="50">
        <v>1005.83131599</v>
      </c>
      <c r="H37" s="50">
        <v>237.15658276</v>
      </c>
      <c r="I37" s="50">
        <v>2710.28784101</v>
      </c>
    </row>
    <row r="38">
      <c r="A38" s="50">
        <v>5.0</v>
      </c>
      <c r="B38" s="50">
        <v>239.05572978</v>
      </c>
      <c r="C38" s="50">
        <v>689.34979098</v>
      </c>
      <c r="D38" s="50">
        <v>1781.98816844</v>
      </c>
      <c r="F38" s="50">
        <v>5.0</v>
      </c>
      <c r="G38" s="50">
        <v>921.25608158</v>
      </c>
      <c r="H38" s="50">
        <v>222.71143658</v>
      </c>
      <c r="I38" s="50">
        <v>2837.3012618</v>
      </c>
    </row>
    <row r="39">
      <c r="A39" s="53" t="s">
        <v>31</v>
      </c>
      <c r="B39" s="55">
        <f t="shared" ref="B39:D39" si="8">AVERAGE(B34:B38)</f>
        <v>245.7158992</v>
      </c>
      <c r="C39" s="55">
        <f t="shared" si="8"/>
        <v>731.8129526</v>
      </c>
      <c r="D39" s="55">
        <f t="shared" si="8"/>
        <v>1751.648304</v>
      </c>
      <c r="E39" s="55"/>
      <c r="F39" s="55"/>
      <c r="G39" s="55">
        <f t="shared" ref="G39:I39" si="9">AVERAGE(G34:G38)</f>
        <v>970.5093163</v>
      </c>
      <c r="H39" s="55">
        <f t="shared" si="9"/>
        <v>227.0455953</v>
      </c>
      <c r="I39" s="55">
        <f t="shared" si="9"/>
        <v>2880.068209</v>
      </c>
    </row>
    <row r="43">
      <c r="A43" s="49" t="s">
        <v>34</v>
      </c>
      <c r="B43" s="50">
        <v>2048.0</v>
      </c>
      <c r="C43" s="50">
        <v>3072.0</v>
      </c>
      <c r="D43" s="50">
        <v>4096.0</v>
      </c>
      <c r="F43" s="49" t="s">
        <v>13</v>
      </c>
      <c r="G43" s="50">
        <v>2048.0</v>
      </c>
      <c r="H43" s="50">
        <v>3072.0</v>
      </c>
      <c r="I43" s="50">
        <v>4096.0</v>
      </c>
    </row>
    <row r="44">
      <c r="A44" s="50">
        <v>1.0</v>
      </c>
      <c r="B44" s="50">
        <f>0.0751472409310129*1000</f>
        <v>75.14724093</v>
      </c>
      <c r="C44" s="50">
        <f>0.220698044399614*1000</f>
        <v>220.6980444</v>
      </c>
      <c r="D44" s="50">
        <v>714.7015</v>
      </c>
      <c r="F44" s="50">
        <v>1.0</v>
      </c>
      <c r="G44" s="50">
        <v>368.0462</v>
      </c>
      <c r="H44" s="50">
        <v>1204.6013</v>
      </c>
      <c r="I44" s="50">
        <v>4344.152</v>
      </c>
    </row>
    <row r="45">
      <c r="A45" s="50">
        <v>2.0</v>
      </c>
      <c r="B45" s="58">
        <f>0.0595088542652471*1000</f>
        <v>59.50885427</v>
      </c>
      <c r="C45" s="57">
        <f>0.172163381067609*1000</f>
        <v>172.1633811</v>
      </c>
      <c r="D45" s="50">
        <v>711.2556</v>
      </c>
      <c r="F45" s="50">
        <v>2.0</v>
      </c>
      <c r="G45" s="50">
        <v>470.4812</v>
      </c>
      <c r="H45" s="50">
        <v>1440.0646</v>
      </c>
      <c r="I45" s="50">
        <v>4285.0545</v>
      </c>
    </row>
    <row r="46">
      <c r="A46" s="50">
        <v>3.0</v>
      </c>
      <c r="B46" s="57">
        <f>0.0620705780010515*1000</f>
        <v>62.070578</v>
      </c>
      <c r="C46" s="57">
        <f>0.235629913402954*1000</f>
        <v>235.6299134</v>
      </c>
      <c r="D46" s="59">
        <v>714.6659</v>
      </c>
      <c r="F46" s="50">
        <v>3.0</v>
      </c>
      <c r="G46" s="50">
        <v>433.139</v>
      </c>
      <c r="H46" s="50">
        <v>1787.0536</v>
      </c>
      <c r="I46" s="50">
        <v>3877.9877</v>
      </c>
    </row>
    <row r="47">
      <c r="A47" s="50">
        <v>4.0</v>
      </c>
      <c r="B47" s="50">
        <f>0.0575811075997383*1000</f>
        <v>57.5811076</v>
      </c>
      <c r="C47" s="57">
        <f>0.238345912264776*1000</f>
        <v>238.3459123</v>
      </c>
      <c r="D47" s="50">
        <v>574.3169</v>
      </c>
      <c r="F47" s="50">
        <v>4.0</v>
      </c>
      <c r="G47" s="50">
        <v>384.8969</v>
      </c>
      <c r="H47" s="50">
        <v>1328.1663</v>
      </c>
      <c r="I47" s="50">
        <v>4346.5438</v>
      </c>
    </row>
    <row r="48">
      <c r="A48" s="50">
        <v>5.0</v>
      </c>
      <c r="B48" s="57">
        <f>0.0521552352661577*1000</f>
        <v>52.15523527</v>
      </c>
      <c r="C48" s="57">
        <f>0.179419527198964*1000</f>
        <v>179.4195272</v>
      </c>
      <c r="D48" s="59">
        <v>633.4325</v>
      </c>
      <c r="F48" s="50">
        <v>5.0</v>
      </c>
      <c r="G48" s="50">
        <v>460.1397</v>
      </c>
      <c r="H48" s="50">
        <v>1590.3212</v>
      </c>
      <c r="I48" s="50">
        <v>4961.7913</v>
      </c>
    </row>
    <row r="49">
      <c r="A49" s="53" t="s">
        <v>31</v>
      </c>
      <c r="B49" s="55">
        <f t="shared" ref="B49:D49" si="10">AVERAGE(B44,B45,B46,B47,B48)</f>
        <v>61.29260321</v>
      </c>
      <c r="C49" s="55">
        <f t="shared" si="10"/>
        <v>209.2513557</v>
      </c>
      <c r="D49" s="55">
        <f t="shared" si="10"/>
        <v>669.67448</v>
      </c>
      <c r="E49" s="55"/>
      <c r="F49" s="60" t="s">
        <v>31</v>
      </c>
      <c r="G49" s="55">
        <f t="shared" ref="G49:I49" si="11">AVERAGE(G44:G48)</f>
        <v>423.3406</v>
      </c>
      <c r="H49" s="55">
        <f t="shared" si="11"/>
        <v>1470.0414</v>
      </c>
      <c r="I49" s="55">
        <f t="shared" si="11"/>
        <v>4363.10586</v>
      </c>
    </row>
    <row r="53">
      <c r="A53" s="49" t="s">
        <v>12</v>
      </c>
      <c r="B53" s="50">
        <v>2048.0</v>
      </c>
      <c r="C53" s="50">
        <v>3072.0</v>
      </c>
      <c r="D53" s="50">
        <v>4096.0</v>
      </c>
      <c r="F53" s="49" t="s">
        <v>11</v>
      </c>
      <c r="G53" s="50">
        <v>2048.0</v>
      </c>
      <c r="H53" s="50">
        <v>3072.0</v>
      </c>
      <c r="I53" s="50">
        <v>4096.0</v>
      </c>
    </row>
    <row r="54">
      <c r="A54" s="50">
        <v>1.0</v>
      </c>
      <c r="B54" s="50">
        <v>101.6376</v>
      </c>
      <c r="C54" s="50">
        <v>948.054263</v>
      </c>
      <c r="D54" s="50">
        <v>2901.986539</v>
      </c>
      <c r="F54" s="50">
        <v>1.0</v>
      </c>
      <c r="G54" s="50">
        <v>229.611395</v>
      </c>
      <c r="H54" s="50">
        <v>279.652944</v>
      </c>
      <c r="I54" s="50">
        <v>3135.915982</v>
      </c>
      <c r="K54" s="61"/>
    </row>
    <row r="55">
      <c r="A55" s="50">
        <v>2.0</v>
      </c>
      <c r="B55" s="58">
        <v>210.64799</v>
      </c>
      <c r="C55" s="50">
        <v>375.963769</v>
      </c>
      <c r="D55" s="50">
        <v>664.3947775</v>
      </c>
      <c r="F55" s="50">
        <v>2.0</v>
      </c>
      <c r="G55" s="50">
        <v>340.991772</v>
      </c>
      <c r="H55" s="50">
        <v>451.377132</v>
      </c>
      <c r="I55" s="50">
        <v>1308.729663</v>
      </c>
    </row>
    <row r="56">
      <c r="A56" s="50">
        <v>3.0</v>
      </c>
      <c r="B56" s="50">
        <v>256.448739</v>
      </c>
      <c r="C56" s="50">
        <v>416.142417</v>
      </c>
      <c r="D56" s="50">
        <v>2078.595251</v>
      </c>
      <c r="F56" s="50">
        <v>3.0</v>
      </c>
      <c r="G56" s="50">
        <v>76.62154</v>
      </c>
      <c r="H56" s="50">
        <v>1214.782104</v>
      </c>
      <c r="I56" s="50">
        <v>2382.598093</v>
      </c>
    </row>
    <row r="57">
      <c r="A57" s="50">
        <v>4.0</v>
      </c>
      <c r="B57" s="50">
        <v>252.840344</v>
      </c>
      <c r="C57" s="50">
        <v>299.184365</v>
      </c>
      <c r="D57" s="50">
        <v>516.465633</v>
      </c>
      <c r="F57" s="50">
        <v>4.0</v>
      </c>
      <c r="G57" s="50">
        <v>123.212382</v>
      </c>
      <c r="H57" s="50">
        <v>335.984907</v>
      </c>
      <c r="I57" s="50">
        <v>2004.339626</v>
      </c>
    </row>
    <row r="58">
      <c r="A58" s="50">
        <v>5.0</v>
      </c>
      <c r="B58" s="50">
        <v>433.09157</v>
      </c>
      <c r="C58" s="50">
        <v>764.608546</v>
      </c>
      <c r="D58" s="50">
        <v>1794.291286</v>
      </c>
      <c r="F58" s="50">
        <v>5.0</v>
      </c>
      <c r="G58" s="50">
        <v>274.112947</v>
      </c>
      <c r="H58" s="50">
        <v>1253.736228</v>
      </c>
      <c r="I58" s="50">
        <v>1558.218439</v>
      </c>
    </row>
    <row r="59">
      <c r="A59" s="53" t="s">
        <v>31</v>
      </c>
      <c r="B59" s="55">
        <f t="shared" ref="B59:D59" si="12">AVERAGE(B54:B58)</f>
        <v>250.9332486</v>
      </c>
      <c r="C59" s="55">
        <f t="shared" si="12"/>
        <v>560.790672</v>
      </c>
      <c r="D59" s="55">
        <f t="shared" si="12"/>
        <v>1591.146697</v>
      </c>
      <c r="E59" s="55"/>
      <c r="F59" s="55"/>
      <c r="G59" s="55">
        <f t="shared" ref="G59:I59" si="13">AVERAGE(G54:G58)</f>
        <v>208.9100072</v>
      </c>
      <c r="H59" s="55">
        <f t="shared" si="13"/>
        <v>707.106663</v>
      </c>
      <c r="I59" s="55">
        <f t="shared" si="13"/>
        <v>2077.960361</v>
      </c>
    </row>
  </sheetData>
  <mergeCells count="1">
    <mergeCell ref="A2:I2"/>
  </mergeCells>
  <drawing r:id="rId1"/>
</worksheet>
</file>