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b25892ff4a5b8/Documents/"/>
    </mc:Choice>
  </mc:AlternateContent>
  <xr:revisionPtr revIDLastSave="0" documentId="8_{28B2A625-B0B3-435D-B135-2377099724C9}" xr6:coauthVersionLast="47" xr6:coauthVersionMax="47" xr10:uidLastSave="{00000000-0000-0000-0000-000000000000}"/>
  <bookViews>
    <workbookView xWindow="2175" yWindow="4020" windowWidth="21600" windowHeight="11385" xr2:uid="{00000000-000D-0000-FFFF-FFFF00000000}"/>
  </bookViews>
  <sheets>
    <sheet name="Crowdfunding" sheetId="1" r:id="rId1"/>
    <sheet name="Sheet2" sheetId="3" r:id="rId2"/>
    <sheet name="Sheet3" sheetId="4" r:id="rId3"/>
    <sheet name="Sheet4" sheetId="6" r:id="rId4"/>
    <sheet name="Sheet5" sheetId="7" r:id="rId5"/>
    <sheet name="Sheet7" sheetId="9" r:id="rId6"/>
  </sheets>
  <definedNames>
    <definedName name="_xlcn.WorksheetConnection_CrowdfundingA1R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9" l="1"/>
  <c r="I14" i="9"/>
  <c r="I13" i="9"/>
  <c r="I12" i="9"/>
  <c r="I11" i="9"/>
  <c r="I10" i="9"/>
  <c r="I7" i="9"/>
  <c r="I6" i="9"/>
  <c r="I5" i="9"/>
  <c r="I4" i="9"/>
  <c r="I3" i="9"/>
  <c r="I2" i="9"/>
  <c r="D13" i="7"/>
  <c r="D12" i="7"/>
  <c r="D11" i="7"/>
  <c r="D10" i="7"/>
  <c r="D9" i="7"/>
  <c r="D8" i="7"/>
  <c r="D7" i="7"/>
  <c r="D6" i="7"/>
  <c r="D5" i="7"/>
  <c r="D3" i="7"/>
  <c r="D4" i="7"/>
  <c r="C13" i="7"/>
  <c r="B13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E9" i="7" s="1"/>
  <c r="B8" i="7"/>
  <c r="B7" i="7"/>
  <c r="B6" i="7"/>
  <c r="B5" i="7"/>
  <c r="B4" i="7"/>
  <c r="B3" i="7"/>
  <c r="D2" i="7"/>
  <c r="C2" i="7"/>
  <c r="B2" i="7"/>
  <c r="E8" i="7" l="1"/>
  <c r="H8" i="7" s="1"/>
  <c r="E7" i="7"/>
  <c r="H7" i="7" s="1"/>
  <c r="E10" i="7"/>
  <c r="F10" i="7" s="1"/>
  <c r="G9" i="7"/>
  <c r="H9" i="7"/>
  <c r="E2" i="7"/>
  <c r="G2" i="7" s="1"/>
  <c r="E6" i="7"/>
  <c r="G6" i="7" s="1"/>
  <c r="E13" i="7"/>
  <c r="F13" i="7" s="1"/>
  <c r="E5" i="7"/>
  <c r="F5" i="7" s="1"/>
  <c r="F9" i="7"/>
  <c r="E12" i="7"/>
  <c r="G12" i="7" s="1"/>
  <c r="E4" i="7"/>
  <c r="G4" i="7" s="1"/>
  <c r="E11" i="7"/>
  <c r="H11" i="7" s="1"/>
  <c r="E3" i="7"/>
  <c r="H3" i="7" s="1"/>
  <c r="G8" i="7" l="1"/>
  <c r="F8" i="7"/>
  <c r="G7" i="7"/>
  <c r="F7" i="7"/>
  <c r="G5" i="7"/>
  <c r="H10" i="7"/>
  <c r="H4" i="7"/>
  <c r="H13" i="7"/>
  <c r="H2" i="7"/>
  <c r="F11" i="7"/>
  <c r="G10" i="7"/>
  <c r="F3" i="7"/>
  <c r="H6" i="7"/>
  <c r="F2" i="7"/>
  <c r="G3" i="7"/>
  <c r="H12" i="7"/>
  <c r="G11" i="7"/>
  <c r="F4" i="7"/>
  <c r="F12" i="7"/>
  <c r="G13" i="7"/>
  <c r="F6" i="7"/>
  <c r="H5" i="7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G58" i="1"/>
  <c r="G422" i="1"/>
  <c r="G57" i="1"/>
  <c r="G421" i="1"/>
  <c r="G1001" i="1"/>
  <c r="G420" i="1"/>
  <c r="G56" i="1"/>
  <c r="G1000" i="1"/>
  <c r="G999" i="1"/>
  <c r="G419" i="1"/>
  <c r="G998" i="1"/>
  <c r="G418" i="1"/>
  <c r="G997" i="1"/>
  <c r="G417" i="1"/>
  <c r="G416" i="1"/>
  <c r="G996" i="1"/>
  <c r="G995" i="1"/>
  <c r="G415" i="1"/>
  <c r="G994" i="1"/>
  <c r="G414" i="1"/>
  <c r="G993" i="1"/>
  <c r="G992" i="1"/>
  <c r="G413" i="1"/>
  <c r="G991" i="1"/>
  <c r="G990" i="1"/>
  <c r="G989" i="1"/>
  <c r="G412" i="1"/>
  <c r="G988" i="1"/>
  <c r="G411" i="1"/>
  <c r="G410" i="1"/>
  <c r="G987" i="1"/>
  <c r="G986" i="1"/>
  <c r="G985" i="1"/>
  <c r="G984" i="1"/>
  <c r="G983" i="1"/>
  <c r="G982" i="1"/>
  <c r="G409" i="1"/>
  <c r="G981" i="1"/>
  <c r="G980" i="1"/>
  <c r="G408" i="1"/>
  <c r="G407" i="1"/>
  <c r="G979" i="1"/>
  <c r="G978" i="1"/>
  <c r="G406" i="1"/>
  <c r="G977" i="1"/>
  <c r="G976" i="1"/>
  <c r="G405" i="1"/>
  <c r="G55" i="1"/>
  <c r="G975" i="1"/>
  <c r="G404" i="1"/>
  <c r="G974" i="1"/>
  <c r="G54" i="1"/>
  <c r="G403" i="1"/>
  <c r="G402" i="1"/>
  <c r="G401" i="1"/>
  <c r="G400" i="1"/>
  <c r="G973" i="1"/>
  <c r="G399" i="1"/>
  <c r="G398" i="1"/>
  <c r="G436" i="1"/>
  <c r="G397" i="1"/>
  <c r="G972" i="1"/>
  <c r="G53" i="1"/>
  <c r="G396" i="1"/>
  <c r="G971" i="1"/>
  <c r="G970" i="1"/>
  <c r="G969" i="1"/>
  <c r="G968" i="1"/>
  <c r="G395" i="1"/>
  <c r="G967" i="1"/>
  <c r="G966" i="1"/>
  <c r="G965" i="1"/>
  <c r="G394" i="1"/>
  <c r="G393" i="1"/>
  <c r="G964" i="1"/>
  <c r="G963" i="1"/>
  <c r="G962" i="1"/>
  <c r="G961" i="1"/>
  <c r="G392" i="1"/>
  <c r="G960" i="1"/>
  <c r="G391" i="1"/>
  <c r="G959" i="1"/>
  <c r="G435" i="1"/>
  <c r="G390" i="1"/>
  <c r="G958" i="1"/>
  <c r="G389" i="1"/>
  <c r="G388" i="1"/>
  <c r="G957" i="1"/>
  <c r="G956" i="1"/>
  <c r="G52" i="1"/>
  <c r="G955" i="1"/>
  <c r="G954" i="1"/>
  <c r="G387" i="1"/>
  <c r="G953" i="1"/>
  <c r="G952" i="1"/>
  <c r="G386" i="1"/>
  <c r="G434" i="1"/>
  <c r="G951" i="1"/>
  <c r="G950" i="1"/>
  <c r="G385" i="1"/>
  <c r="G949" i="1"/>
  <c r="G384" i="1"/>
  <c r="G383" i="1"/>
  <c r="G948" i="1"/>
  <c r="G382" i="1"/>
  <c r="G947" i="1"/>
  <c r="G946" i="1"/>
  <c r="G945" i="1"/>
  <c r="G944" i="1"/>
  <c r="G943" i="1"/>
  <c r="G942" i="1"/>
  <c r="G941" i="1"/>
  <c r="G381" i="1"/>
  <c r="G380" i="1"/>
  <c r="G940" i="1"/>
  <c r="G379" i="1"/>
  <c r="G939" i="1"/>
  <c r="G938" i="1"/>
  <c r="G378" i="1"/>
  <c r="G937" i="1"/>
  <c r="G936" i="1"/>
  <c r="G377" i="1"/>
  <c r="G376" i="1"/>
  <c r="G375" i="1"/>
  <c r="G374" i="1"/>
  <c r="G935" i="1"/>
  <c r="G934" i="1"/>
  <c r="G933" i="1"/>
  <c r="G932" i="1"/>
  <c r="G373" i="1"/>
  <c r="G372" i="1"/>
  <c r="G931" i="1"/>
  <c r="G930" i="1"/>
  <c r="G51" i="1"/>
  <c r="G929" i="1"/>
  <c r="G928" i="1"/>
  <c r="G927" i="1"/>
  <c r="G926" i="1"/>
  <c r="G925" i="1"/>
  <c r="G924" i="1"/>
  <c r="G371" i="1"/>
  <c r="G370" i="1"/>
  <c r="G923" i="1"/>
  <c r="G922" i="1"/>
  <c r="G921" i="1"/>
  <c r="G920" i="1"/>
  <c r="G919" i="1"/>
  <c r="G369" i="1"/>
  <c r="G918" i="1"/>
  <c r="G368" i="1"/>
  <c r="G917" i="1"/>
  <c r="G916" i="1"/>
  <c r="G915" i="1"/>
  <c r="G914" i="1"/>
  <c r="G913" i="1"/>
  <c r="G50" i="1"/>
  <c r="G367" i="1"/>
  <c r="G912" i="1"/>
  <c r="G911" i="1"/>
  <c r="G910" i="1"/>
  <c r="G909" i="1"/>
  <c r="G908" i="1"/>
  <c r="G907" i="1"/>
  <c r="G366" i="1"/>
  <c r="G365" i="1"/>
  <c r="G906" i="1"/>
  <c r="G905" i="1"/>
  <c r="G904" i="1"/>
  <c r="G903" i="1"/>
  <c r="G364" i="1"/>
  <c r="G363" i="1"/>
  <c r="G362" i="1"/>
  <c r="G902" i="1"/>
  <c r="G901" i="1"/>
  <c r="G900" i="1"/>
  <c r="G899" i="1"/>
  <c r="G898" i="1"/>
  <c r="G897" i="1"/>
  <c r="G896" i="1"/>
  <c r="G895" i="1"/>
  <c r="G361" i="1"/>
  <c r="G894" i="1"/>
  <c r="G893" i="1"/>
  <c r="G892" i="1"/>
  <c r="G891" i="1"/>
  <c r="G360" i="1"/>
  <c r="G890" i="1"/>
  <c r="G889" i="1"/>
  <c r="G359" i="1"/>
  <c r="G888" i="1"/>
  <c r="G358" i="1"/>
  <c r="G357" i="1"/>
  <c r="G887" i="1"/>
  <c r="G886" i="1"/>
  <c r="G356" i="1"/>
  <c r="G885" i="1"/>
  <c r="G884" i="1"/>
  <c r="G883" i="1"/>
  <c r="G882" i="1"/>
  <c r="G355" i="1"/>
  <c r="G354" i="1"/>
  <c r="G881" i="1"/>
  <c r="G880" i="1"/>
  <c r="G353" i="1"/>
  <c r="G352" i="1"/>
  <c r="G879" i="1"/>
  <c r="G878" i="1"/>
  <c r="G351" i="1"/>
  <c r="G350" i="1"/>
  <c r="G49" i="1"/>
  <c r="G349" i="1"/>
  <c r="G433" i="1"/>
  <c r="G348" i="1"/>
  <c r="G877" i="1"/>
  <c r="G876" i="1"/>
  <c r="G875" i="1"/>
  <c r="G874" i="1"/>
  <c r="G873" i="1"/>
  <c r="G48" i="1"/>
  <c r="G872" i="1"/>
  <c r="G347" i="1"/>
  <c r="G871" i="1"/>
  <c r="G346" i="1"/>
  <c r="G345" i="1"/>
  <c r="G344" i="1"/>
  <c r="G870" i="1"/>
  <c r="G869" i="1"/>
  <c r="G868" i="1"/>
  <c r="G47" i="1"/>
  <c r="G867" i="1"/>
  <c r="G343" i="1"/>
  <c r="G866" i="1"/>
  <c r="G342" i="1"/>
  <c r="G341" i="1"/>
  <c r="G865" i="1"/>
  <c r="G864" i="1"/>
  <c r="G863" i="1"/>
  <c r="G862" i="1"/>
  <c r="G861" i="1"/>
  <c r="G340" i="1"/>
  <c r="G339" i="1"/>
  <c r="G860" i="1"/>
  <c r="G859" i="1"/>
  <c r="G858" i="1"/>
  <c r="G857" i="1"/>
  <c r="G856" i="1"/>
  <c r="G855" i="1"/>
  <c r="G46" i="1"/>
  <c r="G854" i="1"/>
  <c r="G338" i="1"/>
  <c r="G853" i="1"/>
  <c r="G45" i="1"/>
  <c r="G852" i="1"/>
  <c r="G851" i="1"/>
  <c r="G337" i="1"/>
  <c r="G850" i="1"/>
  <c r="G336" i="1"/>
  <c r="G849" i="1"/>
  <c r="G848" i="1"/>
  <c r="G335" i="1"/>
  <c r="G334" i="1"/>
  <c r="G333" i="1"/>
  <c r="G847" i="1"/>
  <c r="G44" i="1"/>
  <c r="G846" i="1"/>
  <c r="G845" i="1"/>
  <c r="G844" i="1"/>
  <c r="G332" i="1"/>
  <c r="G43" i="1"/>
  <c r="G843" i="1"/>
  <c r="G842" i="1"/>
  <c r="G331" i="1"/>
  <c r="G841" i="1"/>
  <c r="G42" i="1"/>
  <c r="G330" i="1"/>
  <c r="G840" i="1"/>
  <c r="G839" i="1"/>
  <c r="G838" i="1"/>
  <c r="G41" i="1"/>
  <c r="G40" i="1"/>
  <c r="G837" i="1"/>
  <c r="G836" i="1"/>
  <c r="G835" i="1"/>
  <c r="G834" i="1"/>
  <c r="G329" i="1"/>
  <c r="G833" i="1"/>
  <c r="G832" i="1"/>
  <c r="G831" i="1"/>
  <c r="G328" i="1"/>
  <c r="G830" i="1"/>
  <c r="G829" i="1"/>
  <c r="G828" i="1"/>
  <c r="G827" i="1"/>
  <c r="G826" i="1"/>
  <c r="G327" i="1"/>
  <c r="G825" i="1"/>
  <c r="G824" i="1"/>
  <c r="G326" i="1"/>
  <c r="G823" i="1"/>
  <c r="G325" i="1"/>
  <c r="G324" i="1"/>
  <c r="G822" i="1"/>
  <c r="G821" i="1"/>
  <c r="G323" i="1"/>
  <c r="G820" i="1"/>
  <c r="G322" i="1"/>
  <c r="G321" i="1"/>
  <c r="G320" i="1"/>
  <c r="G819" i="1"/>
  <c r="G818" i="1"/>
  <c r="G817" i="1"/>
  <c r="G816" i="1"/>
  <c r="G815" i="1"/>
  <c r="G814" i="1"/>
  <c r="G319" i="1"/>
  <c r="G813" i="1"/>
  <c r="G812" i="1"/>
  <c r="G811" i="1"/>
  <c r="G318" i="1"/>
  <c r="G317" i="1"/>
  <c r="G810" i="1"/>
  <c r="G39" i="1"/>
  <c r="G316" i="1"/>
  <c r="G809" i="1"/>
  <c r="G808" i="1"/>
  <c r="G38" i="1"/>
  <c r="G315" i="1"/>
  <c r="G314" i="1"/>
  <c r="G807" i="1"/>
  <c r="G806" i="1"/>
  <c r="G805" i="1"/>
  <c r="G313" i="1"/>
  <c r="G804" i="1"/>
  <c r="G37" i="1"/>
  <c r="G803" i="1"/>
  <c r="G312" i="1"/>
  <c r="G311" i="1"/>
  <c r="G310" i="1"/>
  <c r="G309" i="1"/>
  <c r="G308" i="1"/>
  <c r="G307" i="1"/>
  <c r="G36" i="1"/>
  <c r="G306" i="1"/>
  <c r="G305" i="1"/>
  <c r="G802" i="1"/>
  <c r="G801" i="1"/>
  <c r="G800" i="1"/>
  <c r="G799" i="1"/>
  <c r="G304" i="1"/>
  <c r="G303" i="1"/>
  <c r="G302" i="1"/>
  <c r="G35" i="1"/>
  <c r="G301" i="1"/>
  <c r="G300" i="1"/>
  <c r="G299" i="1"/>
  <c r="G298" i="1"/>
  <c r="G798" i="1"/>
  <c r="G797" i="1"/>
  <c r="G796" i="1"/>
  <c r="G297" i="1"/>
  <c r="G432" i="1"/>
  <c r="G296" i="1"/>
  <c r="G295" i="1"/>
  <c r="G294" i="1"/>
  <c r="G795" i="1"/>
  <c r="G34" i="1"/>
  <c r="G293" i="1"/>
  <c r="G431" i="1"/>
  <c r="G794" i="1"/>
  <c r="G33" i="1"/>
  <c r="G292" i="1"/>
  <c r="G793" i="1"/>
  <c r="G792" i="1"/>
  <c r="G791" i="1"/>
  <c r="G291" i="1"/>
  <c r="G790" i="1"/>
  <c r="G789" i="1"/>
  <c r="G290" i="1"/>
  <c r="G788" i="1"/>
  <c r="G787" i="1"/>
  <c r="G289" i="1"/>
  <c r="G288" i="1"/>
  <c r="G786" i="1"/>
  <c r="G785" i="1"/>
  <c r="G784" i="1"/>
  <c r="G783" i="1"/>
  <c r="G782" i="1"/>
  <c r="G781" i="1"/>
  <c r="G32" i="1"/>
  <c r="G780" i="1"/>
  <c r="G779" i="1"/>
  <c r="G778" i="1"/>
  <c r="G777" i="1"/>
  <c r="G776" i="1"/>
  <c r="G775" i="1"/>
  <c r="G774" i="1"/>
  <c r="G773" i="1"/>
  <c r="G772" i="1"/>
  <c r="G771" i="1"/>
  <c r="G287" i="1"/>
  <c r="G286" i="1"/>
  <c r="G770" i="1"/>
  <c r="G769" i="1"/>
  <c r="G285" i="1"/>
  <c r="G768" i="1"/>
  <c r="G284" i="1"/>
  <c r="G767" i="1"/>
  <c r="G283" i="1"/>
  <c r="G766" i="1"/>
  <c r="G282" i="1"/>
  <c r="G281" i="1"/>
  <c r="G280" i="1"/>
  <c r="G279" i="1"/>
  <c r="G765" i="1"/>
  <c r="G764" i="1"/>
  <c r="G763" i="1"/>
  <c r="G762" i="1"/>
  <c r="G278" i="1"/>
  <c r="G277" i="1"/>
  <c r="G761" i="1"/>
  <c r="G760" i="1"/>
  <c r="G276" i="1"/>
  <c r="G31" i="1"/>
  <c r="G275" i="1"/>
  <c r="G274" i="1"/>
  <c r="G759" i="1"/>
  <c r="G758" i="1"/>
  <c r="G30" i="1"/>
  <c r="G273" i="1"/>
  <c r="G757" i="1"/>
  <c r="G756" i="1"/>
  <c r="G755" i="1"/>
  <c r="G754" i="1"/>
  <c r="G272" i="1"/>
  <c r="G753" i="1"/>
  <c r="G271" i="1"/>
  <c r="G752" i="1"/>
  <c r="G270" i="1"/>
  <c r="G751" i="1"/>
  <c r="G750" i="1"/>
  <c r="G749" i="1"/>
  <c r="G748" i="1"/>
  <c r="G747" i="1"/>
  <c r="G746" i="1"/>
  <c r="G745" i="1"/>
  <c r="G744" i="1"/>
  <c r="G269" i="1"/>
  <c r="G268" i="1"/>
  <c r="G267" i="1"/>
  <c r="G29" i="1"/>
  <c r="G743" i="1"/>
  <c r="G742" i="1"/>
  <c r="G741" i="1"/>
  <c r="G740" i="1"/>
  <c r="G266" i="1"/>
  <c r="G739" i="1"/>
  <c r="G265" i="1"/>
  <c r="G264" i="1"/>
  <c r="G263" i="1"/>
  <c r="G738" i="1"/>
  <c r="G262" i="1"/>
  <c r="G261" i="1"/>
  <c r="G737" i="1"/>
  <c r="G736" i="1"/>
  <c r="G735" i="1"/>
  <c r="G260" i="1"/>
  <c r="G734" i="1"/>
  <c r="G733" i="1"/>
  <c r="G430" i="1"/>
  <c r="G259" i="1"/>
  <c r="G258" i="1"/>
  <c r="G257" i="1"/>
  <c r="G256" i="1"/>
  <c r="G732" i="1"/>
  <c r="G255" i="1"/>
  <c r="G254" i="1"/>
  <c r="G731" i="1"/>
  <c r="G253" i="1"/>
  <c r="G730" i="1"/>
  <c r="G729" i="1"/>
  <c r="G728" i="1"/>
  <c r="G252" i="1"/>
  <c r="G727" i="1"/>
  <c r="G251" i="1"/>
  <c r="G250" i="1"/>
  <c r="G28" i="1"/>
  <c r="G27" i="1"/>
  <c r="G726" i="1"/>
  <c r="G249" i="1"/>
  <c r="G725" i="1"/>
  <c r="G248" i="1"/>
  <c r="G724" i="1"/>
  <c r="G247" i="1"/>
  <c r="G723" i="1"/>
  <c r="G246" i="1"/>
  <c r="G245" i="1"/>
  <c r="G722" i="1"/>
  <c r="G721" i="1"/>
  <c r="G244" i="1"/>
  <c r="G243" i="1"/>
  <c r="G242" i="1"/>
  <c r="G241" i="1"/>
  <c r="G240" i="1"/>
  <c r="G239" i="1"/>
  <c r="G720" i="1"/>
  <c r="G719" i="1"/>
  <c r="G718" i="1"/>
  <c r="G26" i="1"/>
  <c r="G717" i="1"/>
  <c r="G716" i="1"/>
  <c r="G715" i="1"/>
  <c r="G714" i="1"/>
  <c r="G713" i="1"/>
  <c r="G238" i="1"/>
  <c r="G237" i="1"/>
  <c r="G712" i="1"/>
  <c r="G236" i="1"/>
  <c r="G235" i="1"/>
  <c r="G234" i="1"/>
  <c r="G711" i="1"/>
  <c r="G710" i="1"/>
  <c r="G709" i="1"/>
  <c r="G233" i="1"/>
  <c r="G232" i="1"/>
  <c r="G708" i="1"/>
  <c r="G707" i="1"/>
  <c r="G706" i="1"/>
  <c r="G231" i="1"/>
  <c r="G705" i="1"/>
  <c r="G704" i="1"/>
  <c r="G703" i="1"/>
  <c r="G230" i="1"/>
  <c r="G702" i="1"/>
  <c r="G701" i="1"/>
  <c r="G700" i="1"/>
  <c r="G699" i="1"/>
  <c r="G698" i="1"/>
  <c r="G229" i="1"/>
  <c r="G697" i="1"/>
  <c r="G696" i="1"/>
  <c r="G228" i="1"/>
  <c r="G695" i="1"/>
  <c r="G227" i="1"/>
  <c r="G694" i="1"/>
  <c r="G693" i="1"/>
  <c r="G226" i="1"/>
  <c r="G225" i="1"/>
  <c r="G224" i="1"/>
  <c r="G692" i="1"/>
  <c r="G223" i="1"/>
  <c r="G691" i="1"/>
  <c r="G222" i="1"/>
  <c r="G25" i="1"/>
  <c r="G221" i="1"/>
  <c r="G690" i="1"/>
  <c r="G689" i="1"/>
  <c r="G24" i="1"/>
  <c r="G688" i="1"/>
  <c r="G220" i="1"/>
  <c r="G687" i="1"/>
  <c r="G686" i="1"/>
  <c r="G685" i="1"/>
  <c r="G684" i="1"/>
  <c r="G683" i="1"/>
  <c r="G682" i="1"/>
  <c r="G23" i="1"/>
  <c r="G219" i="1"/>
  <c r="G218" i="1"/>
  <c r="G681" i="1"/>
  <c r="G217" i="1"/>
  <c r="G22" i="1"/>
  <c r="G216" i="1"/>
  <c r="G680" i="1"/>
  <c r="G679" i="1"/>
  <c r="G678" i="1"/>
  <c r="G215" i="1"/>
  <c r="G214" i="1"/>
  <c r="G677" i="1"/>
  <c r="G213" i="1"/>
  <c r="G676" i="1"/>
  <c r="G675" i="1"/>
  <c r="G212" i="1"/>
  <c r="G211" i="1"/>
  <c r="G210" i="1"/>
  <c r="G209" i="1"/>
  <c r="G208" i="1"/>
  <c r="G429" i="1"/>
  <c r="G674" i="1"/>
  <c r="G673" i="1"/>
  <c r="G428" i="1"/>
  <c r="G207" i="1"/>
  <c r="G672" i="1"/>
  <c r="G671" i="1"/>
  <c r="G670" i="1"/>
  <c r="G206" i="1"/>
  <c r="G669" i="1"/>
  <c r="G205" i="1"/>
  <c r="G204" i="1"/>
  <c r="G668" i="1"/>
  <c r="G203" i="1"/>
  <c r="G202" i="1"/>
  <c r="G667" i="1"/>
  <c r="G666" i="1"/>
  <c r="G665" i="1"/>
  <c r="G664" i="1"/>
  <c r="G663" i="1"/>
  <c r="G662" i="1"/>
  <c r="G201" i="1"/>
  <c r="G200" i="1"/>
  <c r="G661" i="1"/>
  <c r="G660" i="1"/>
  <c r="G21" i="1"/>
  <c r="G199" i="1"/>
  <c r="G198" i="1"/>
  <c r="G659" i="1"/>
  <c r="G658" i="1"/>
  <c r="G657" i="1"/>
  <c r="G197" i="1"/>
  <c r="G656" i="1"/>
  <c r="G655" i="1"/>
  <c r="G196" i="1"/>
  <c r="G195" i="1"/>
  <c r="G194" i="1"/>
  <c r="G654" i="1"/>
  <c r="G193" i="1"/>
  <c r="G192" i="1"/>
  <c r="G653" i="1"/>
  <c r="G652" i="1"/>
  <c r="G191" i="1"/>
  <c r="G651" i="1"/>
  <c r="G650" i="1"/>
  <c r="G649" i="1"/>
  <c r="G190" i="1"/>
  <c r="G648" i="1"/>
  <c r="G647" i="1"/>
  <c r="G646" i="1"/>
  <c r="G645" i="1"/>
  <c r="G644" i="1"/>
  <c r="G643" i="1"/>
  <c r="G642" i="1"/>
  <c r="G641" i="1"/>
  <c r="G189" i="1"/>
  <c r="G640" i="1"/>
  <c r="G188" i="1"/>
  <c r="G427" i="1"/>
  <c r="G639" i="1"/>
  <c r="G638" i="1"/>
  <c r="G187" i="1"/>
  <c r="G637" i="1"/>
  <c r="G186" i="1"/>
  <c r="G185" i="1"/>
  <c r="G184" i="1"/>
  <c r="G636" i="1"/>
  <c r="G183" i="1"/>
  <c r="G182" i="1"/>
  <c r="G181" i="1"/>
  <c r="G180" i="1"/>
  <c r="G179" i="1"/>
  <c r="G178" i="1"/>
  <c r="G177" i="1"/>
  <c r="G20" i="1"/>
  <c r="G635" i="1"/>
  <c r="G634" i="1"/>
  <c r="G176" i="1"/>
  <c r="G633" i="1"/>
  <c r="G632" i="1"/>
  <c r="G631" i="1"/>
  <c r="G630" i="1"/>
  <c r="G629" i="1"/>
  <c r="G628" i="1"/>
  <c r="G426" i="1"/>
  <c r="G627" i="1"/>
  <c r="G175" i="1"/>
  <c r="G174" i="1"/>
  <c r="G173" i="1"/>
  <c r="G626" i="1"/>
  <c r="G172" i="1"/>
  <c r="G625" i="1"/>
  <c r="G171" i="1"/>
  <c r="G170" i="1"/>
  <c r="G19" i="1"/>
  <c r="G169" i="1"/>
  <c r="G168" i="1"/>
  <c r="G167" i="1"/>
  <c r="G166" i="1"/>
  <c r="G624" i="1"/>
  <c r="G623" i="1"/>
  <c r="G622" i="1"/>
  <c r="G621" i="1"/>
  <c r="G165" i="1"/>
  <c r="G18" i="1"/>
  <c r="G164" i="1"/>
  <c r="G620" i="1"/>
  <c r="G163" i="1"/>
  <c r="G619" i="1"/>
  <c r="G618" i="1"/>
  <c r="G162" i="1"/>
  <c r="G161" i="1"/>
  <c r="G617" i="1"/>
  <c r="G160" i="1"/>
  <c r="G159" i="1"/>
  <c r="G616" i="1"/>
  <c r="G158" i="1"/>
  <c r="G157" i="1"/>
  <c r="G156" i="1"/>
  <c r="G615" i="1"/>
  <c r="G17" i="1"/>
  <c r="G155" i="1"/>
  <c r="G614" i="1"/>
  <c r="G154" i="1"/>
  <c r="G613" i="1"/>
  <c r="G153" i="1"/>
  <c r="G612" i="1"/>
  <c r="G16" i="1"/>
  <c r="G611" i="1"/>
  <c r="G152" i="1"/>
  <c r="G151" i="1"/>
  <c r="G610" i="1"/>
  <c r="G150" i="1"/>
  <c r="G609" i="1"/>
  <c r="G608" i="1"/>
  <c r="G607" i="1"/>
  <c r="G606" i="1"/>
  <c r="G149" i="1"/>
  <c r="G605" i="1"/>
  <c r="G148" i="1"/>
  <c r="G604" i="1"/>
  <c r="G603" i="1"/>
  <c r="G425" i="1"/>
  <c r="G15" i="1"/>
  <c r="G602" i="1"/>
  <c r="G601" i="1"/>
  <c r="G600" i="1"/>
  <c r="G147" i="1"/>
  <c r="G599" i="1"/>
  <c r="G598" i="1"/>
  <c r="G597" i="1"/>
  <c r="G596" i="1"/>
  <c r="G146" i="1"/>
  <c r="G595" i="1"/>
  <c r="G594" i="1"/>
  <c r="G593" i="1"/>
  <c r="G592" i="1"/>
  <c r="G145" i="1"/>
  <c r="G591" i="1"/>
  <c r="G590" i="1"/>
  <c r="G144" i="1"/>
  <c r="G589" i="1"/>
  <c r="G143" i="1"/>
  <c r="G142" i="1"/>
  <c r="G588" i="1"/>
  <c r="G587" i="1"/>
  <c r="G586" i="1"/>
  <c r="G585" i="1"/>
  <c r="G584" i="1"/>
  <c r="G583" i="1"/>
  <c r="G582" i="1"/>
  <c r="G581" i="1"/>
  <c r="G580" i="1"/>
  <c r="G579" i="1"/>
  <c r="G141" i="1"/>
  <c r="G578" i="1"/>
  <c r="G577" i="1"/>
  <c r="G140" i="1"/>
  <c r="G139" i="1"/>
  <c r="G576" i="1"/>
  <c r="G575" i="1"/>
  <c r="G574" i="1"/>
  <c r="G14" i="1"/>
  <c r="G573" i="1"/>
  <c r="G572" i="1"/>
  <c r="G571" i="1"/>
  <c r="G570" i="1"/>
  <c r="G569" i="1"/>
  <c r="G568" i="1"/>
  <c r="G567" i="1"/>
  <c r="G138" i="1"/>
  <c r="G566" i="1"/>
  <c r="G137" i="1"/>
  <c r="G136" i="1"/>
  <c r="G565" i="1"/>
  <c r="G564" i="1"/>
  <c r="G135" i="1"/>
  <c r="G563" i="1"/>
  <c r="G134" i="1"/>
  <c r="G562" i="1"/>
  <c r="G561" i="1"/>
  <c r="G560" i="1"/>
  <c r="G133" i="1"/>
  <c r="G132" i="1"/>
  <c r="G424" i="1"/>
  <c r="G559" i="1"/>
  <c r="G558" i="1"/>
  <c r="G13" i="1"/>
  <c r="G557" i="1"/>
  <c r="G131" i="1"/>
  <c r="G556" i="1"/>
  <c r="G12" i="1"/>
  <c r="G555" i="1"/>
  <c r="G130" i="1"/>
  <c r="G129" i="1"/>
  <c r="G128" i="1"/>
  <c r="G554" i="1"/>
  <c r="G127" i="1"/>
  <c r="G553" i="1"/>
  <c r="G552" i="1"/>
  <c r="G126" i="1"/>
  <c r="G125" i="1"/>
  <c r="G124" i="1"/>
  <c r="G123" i="1"/>
  <c r="G11" i="1"/>
  <c r="G122" i="1"/>
  <c r="G551" i="1"/>
  <c r="G121" i="1"/>
  <c r="G120" i="1"/>
  <c r="G550" i="1"/>
  <c r="G119" i="1"/>
  <c r="G549" i="1"/>
  <c r="G118" i="1"/>
  <c r="G548" i="1"/>
  <c r="G547" i="1"/>
  <c r="G117" i="1"/>
  <c r="G546" i="1"/>
  <c r="G116" i="1"/>
  <c r="G115" i="1"/>
  <c r="G545" i="1"/>
  <c r="G544" i="1"/>
  <c r="G114" i="1"/>
  <c r="G113" i="1"/>
  <c r="G112" i="1"/>
  <c r="G543" i="1"/>
  <c r="G111" i="1"/>
  <c r="G542" i="1"/>
  <c r="G541" i="1"/>
  <c r="G540" i="1"/>
  <c r="G539" i="1"/>
  <c r="G538" i="1"/>
  <c r="G537" i="1"/>
  <c r="G110" i="1"/>
  <c r="G536" i="1"/>
  <c r="G535" i="1"/>
  <c r="G534" i="1"/>
  <c r="G109" i="1"/>
  <c r="G10" i="1"/>
  <c r="G108" i="1"/>
  <c r="G107" i="1"/>
  <c r="G106" i="1"/>
  <c r="G533" i="1"/>
  <c r="G105" i="1"/>
  <c r="G104" i="1"/>
  <c r="G532" i="1"/>
  <c r="G531" i="1"/>
  <c r="G530" i="1"/>
  <c r="G9" i="1"/>
  <c r="G529" i="1"/>
  <c r="G528" i="1"/>
  <c r="G527" i="1"/>
  <c r="G526" i="1"/>
  <c r="G525" i="1"/>
  <c r="G524" i="1"/>
  <c r="G103" i="1"/>
  <c r="G102" i="1"/>
  <c r="G523" i="1"/>
  <c r="G8" i="1"/>
  <c r="G101" i="1"/>
  <c r="G100" i="1"/>
  <c r="G522" i="1"/>
  <c r="G521" i="1"/>
  <c r="G520" i="1"/>
  <c r="G519" i="1"/>
  <c r="G7" i="1"/>
  <c r="G6" i="1"/>
  <c r="G99" i="1"/>
  <c r="G98" i="1"/>
  <c r="G518" i="1"/>
  <c r="G517" i="1"/>
  <c r="G97" i="1"/>
  <c r="G96" i="1"/>
  <c r="G516" i="1"/>
  <c r="G515" i="1"/>
  <c r="G514" i="1"/>
  <c r="G513" i="1"/>
  <c r="G512" i="1"/>
  <c r="G95" i="1"/>
  <c r="G94" i="1"/>
  <c r="G511" i="1"/>
  <c r="G510" i="1"/>
  <c r="G509" i="1"/>
  <c r="G508" i="1"/>
  <c r="G93" i="1"/>
  <c r="G92" i="1"/>
  <c r="G507" i="1"/>
  <c r="G506" i="1"/>
  <c r="G505" i="1"/>
  <c r="G504" i="1"/>
  <c r="G503" i="1"/>
  <c r="G91" i="1"/>
  <c r="G502" i="1"/>
  <c r="G501" i="1"/>
  <c r="G90" i="1"/>
  <c r="G500" i="1"/>
  <c r="G89" i="1"/>
  <c r="G499" i="1"/>
  <c r="G498" i="1"/>
  <c r="G497" i="1"/>
  <c r="G496" i="1"/>
  <c r="G5" i="1"/>
  <c r="G495" i="1"/>
  <c r="G88" i="1"/>
  <c r="G87" i="1"/>
  <c r="G494" i="1"/>
  <c r="G493" i="1"/>
  <c r="G86" i="1"/>
  <c r="G492" i="1"/>
  <c r="G491" i="1"/>
  <c r="G490" i="1"/>
  <c r="G85" i="1"/>
  <c r="G489" i="1"/>
  <c r="G488" i="1"/>
  <c r="G487" i="1"/>
  <c r="G84" i="1"/>
  <c r="G486" i="1"/>
  <c r="G83" i="1"/>
  <c r="G82" i="1"/>
  <c r="G485" i="1"/>
  <c r="G484" i="1"/>
  <c r="G483" i="1"/>
  <c r="G482" i="1"/>
  <c r="G481" i="1"/>
  <c r="G480" i="1"/>
  <c r="G4" i="1"/>
  <c r="G479" i="1"/>
  <c r="G478" i="1"/>
  <c r="G81" i="1"/>
  <c r="G477" i="1"/>
  <c r="G80" i="1"/>
  <c r="G79" i="1"/>
  <c r="G476" i="1"/>
  <c r="G78" i="1"/>
  <c r="G475" i="1"/>
  <c r="G474" i="1"/>
  <c r="G473" i="1"/>
  <c r="G472" i="1"/>
  <c r="G471" i="1"/>
  <c r="G470" i="1"/>
  <c r="G77" i="1"/>
  <c r="G469" i="1"/>
  <c r="G76" i="1"/>
  <c r="G75" i="1"/>
  <c r="G74" i="1"/>
  <c r="G468" i="1"/>
  <c r="G467" i="1"/>
  <c r="G466" i="1"/>
  <c r="G465" i="1"/>
  <c r="G73" i="1"/>
  <c r="G464" i="1"/>
  <c r="G463" i="1"/>
  <c r="G462" i="1"/>
  <c r="G461" i="1"/>
  <c r="G460" i="1"/>
  <c r="G72" i="1"/>
  <c r="G459" i="1"/>
  <c r="G458" i="1"/>
  <c r="G457" i="1"/>
  <c r="G456" i="1"/>
  <c r="G455" i="1"/>
  <c r="G454" i="1"/>
  <c r="G71" i="1"/>
  <c r="G453" i="1"/>
  <c r="G452" i="1"/>
  <c r="G451" i="1"/>
  <c r="G450" i="1"/>
  <c r="G70" i="1"/>
  <c r="G3" i="1"/>
  <c r="G449" i="1"/>
  <c r="G448" i="1"/>
  <c r="G447" i="1"/>
  <c r="G446" i="1"/>
  <c r="G69" i="1"/>
  <c r="G445" i="1"/>
  <c r="G68" i="1"/>
  <c r="G2" i="1"/>
  <c r="G444" i="1"/>
  <c r="G443" i="1"/>
  <c r="G67" i="1"/>
  <c r="G66" i="1"/>
  <c r="G442" i="1"/>
  <c r="G65" i="1"/>
  <c r="G64" i="1"/>
  <c r="G441" i="1"/>
  <c r="G63" i="1"/>
  <c r="G423" i="1"/>
  <c r="G440" i="1"/>
  <c r="G62" i="1"/>
  <c r="G439" i="1"/>
  <c r="G61" i="1"/>
  <c r="G60" i="1"/>
  <c r="G438" i="1"/>
  <c r="G437" i="1"/>
  <c r="G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CA5ED-1993-4224-A615-345E77A5F76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CFF529-2A5C-42D1-A532-1F5C1F79BC58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Sub catg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<sst xmlns="http://schemas.openxmlformats.org/spreadsheetml/2006/main" count="9064" uniqueCount="2110">
  <si>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</si>
  <si>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</si>
  <si>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</si>
  <si>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</si>
  <si>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</si>
  <si>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</si>
  <si>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</si>
  <si>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</si>
  <si>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</si>
  <si>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</si>
  <si>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</si>
  <si>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</si>
  <si>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</si>
  <si>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</si>
  <si>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</si>
  <si>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</si>
  <si>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</si>
  <si>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</si>
  <si>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</si>
  <si>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</si>
  <si>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</si>
  <si>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</si>
  <si>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</si>
  <si>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</si>
  <si>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</si>
  <si>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</si>
  <si>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</si>
  <si>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</si>
  <si>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</si>
  <si>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</si>
  <si>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</si>
  <si>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</si>
  <si>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</si>
  <si>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</si>
  <si>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</si>
  <si>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</si>
  <si>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</si>
  <si>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</si>
  <si>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</si>
  <si>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</si>
  <si>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</si>
  <si>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</si>
  <si>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</si>
  <si>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</si>
  <si>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</si>
  <si>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</si>
  <si>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</si>
  <si>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</si>
  <si>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</si>
  <si>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</si>
  <si>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</si>
  <si>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</si>
  <si>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</si>
  <si>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</si>
  <si>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</si>
  <si>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</si>
  <si>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</si>
  <si>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</si>
  <si>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</si>
  <si>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</si>
  <si>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</si>
  <si>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</si>
  <si>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</si>
  <si>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</si>
  <si>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</si>
  <si>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</si>
  <si>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</si>
  <si>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</si>
  <si>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</si>
  <si>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</si>
  <si>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</si>
  <si>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</si>
  <si>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</si>
  <si>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</si>
  <si>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</si>
  <si>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</si>
  <si>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</si>
  <si>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</si>
  <si>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</si>
  <si>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</si>
  <si>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</si>
  <si>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</si>
  <si>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</si>
  <si>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</si>
  <si>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</si>
  <si>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</si>
  <si>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</si>
  <si>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</si>
  <si>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</si>
  <si>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</si>
  <si>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</si>
  <si>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</si>
  <si>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</si>
  <si>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</si>
  <si>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</si>
  <si>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</si>
  <si>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</si>
  <si>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</si>
  <si>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</si>
  <si>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</si>
  <si>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</si>
  <si>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</si>
  <si>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</si>
  <si>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</si>
  <si>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</si>
  <si>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</si>
  <si>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</si>
  <si>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</si>
  <si>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</si>
  <si>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</si>
  <si>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</si>
  <si>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</si>
  <si>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</si>
  <si>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</si>
  <si>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</si>
  <si>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</si>
  <si>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</si>
  <si>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</si>
  <si>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</si>
  <si>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</si>
  <si>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</si>
  <si>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</si>
  <si>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</si>
  <si>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</si>
  <si>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</si>
  <si>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</si>
  <si>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</si>
  <si>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</si>
  <si>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</si>
  <si>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</si>
  <si>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</si>
  <si>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</si>
  <si>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</si>
  <si>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</si>
  <si>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</si>
  <si>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</si>
  <si>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</si>
  <si>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</si>
  <si>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</si>
  <si>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</si>
  <si>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</si>
  <si>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</si>
  <si>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</si>
  <si>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</si>
  <si>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</si>
  <si>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</si>
  <si>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</si>
  <si>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</si>
  <si>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</si>
  <si>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</si>
  <si>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</si>
  <si>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</si>
  <si>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</si>
  <si>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</si>
  <si>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</si>
  <si>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</si>
  <si>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</si>
  <si>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</si>
  <si>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</si>
  <si>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</si>
  <si>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</si>
  <si>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</si>
  <si>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</si>
  <si>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</si>
  <si>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</si>
  <si>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</si>
  <si>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</si>
  <si>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</si>
  <si>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</si>
  <si>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</si>
  <si>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</si>
  <si>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</si>
  <si>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</si>
  <si>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</si>
  <si>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</si>
  <si>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</si>
  <si>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</si>
  <si>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</si>
  <si>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</si>
  <si>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</si>
  <si>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</si>
  <si>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</si>
  <si>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</si>
  <si>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</si>
  <si>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</si>
  <si>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</si>
  <si>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</si>
  <si>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</si>
  <si>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</si>
  <si>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</si>
  <si>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</si>
  <si>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</si>
  <si>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</si>
  <si>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</si>
  <si>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</si>
  <si>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</si>
  <si>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</si>
  <si>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</si>
  <si>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</si>
  <si>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</si>
  <si>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</si>
  <si>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</si>
  <si>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</si>
  <si>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</si>
  <si>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</si>
  <si>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</si>
  <si>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</si>
  <si>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</si>
  <si>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</si>
  <si>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</si>
  <si>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</si>
  <si>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</si>
  <si>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</si>
  <si>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</si>
  <si>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</si>
  <si>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</si>
  <si>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</si>
  <si>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</si>
  <si>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</si>
  <si>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</si>
  <si>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</si>
  <si>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</si>
  <si>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</si>
  <si>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</si>
  <si>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</si>
  <si>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</si>
  <si>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</si>
  <si>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</si>
  <si>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</si>
  <si>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</si>
  <si>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</si>
  <si>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</si>
  <si>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</si>
  <si>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</si>
  <si>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</si>
  <si>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</si>
  <si>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</si>
  <si>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</si>
  <si>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</si>
  <si>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</si>
  <si>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</si>
  <si>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</si>
  <si>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</si>
  <si>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</si>
  <si>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</si>
  <si>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</si>
  <si>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</si>
  <si>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</si>
  <si>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</si>
  <si>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</si>
  <si>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</si>
  <si>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</si>
  <si>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</si>
  <si>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</si>
  <si>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</si>
  <si>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</si>
  <si>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</si>
  <si>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</si>
  <si>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</si>
  <si>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</si>
  <si>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</si>
  <si>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</si>
  <si>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</si>
  <si>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</si>
  <si>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</si>
  <si>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</si>
  <si>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</si>
  <si>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</si>
  <si>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</si>
  <si>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</si>
  <si>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</si>
  <si>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</si>
  <si>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</si>
  <si>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</si>
  <si>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</si>
  <si>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</si>
  <si>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</si>
  <si>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</si>
  <si>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</si>
  <si>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</si>
  <si>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</si>
  <si>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</si>
  <si>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</si>
  <si>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</si>
  <si>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</si>
  <si>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</si>
  <si>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</si>
  <si>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</si>
  <si>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</si>
  <si>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</si>
  <si>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</si>
  <si>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</si>
  <si>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</si>
  <si>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</si>
  <si>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</si>
  <si>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</si>
  <si>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</si>
  <si>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</si>
  <si>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</si>
  <si>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</si>
  <si>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</si>
  <si>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</si>
  <si>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</si>
  <si>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</si>
  <si>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</si>
  <si>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</si>
  <si>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</si>
  <si>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</si>
  <si>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</si>
  <si>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</si>
  <si>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</si>
  <si>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</si>
  <si>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</si>
  <si>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</si>
  <si>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</si>
  <si>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</si>
  <si>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</si>
  <si>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</si>
  <si>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</si>
  <si>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</si>
  <si>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</si>
  <si>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</si>
  <si>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</si>
  <si>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</si>
  <si>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</si>
  <si>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</si>
  <si>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</si>
  <si>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</si>
  <si>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</si>
  <si>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</si>
  <si>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</si>
  <si>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</si>
  <si>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</si>
  <si>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</si>
  <si>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</si>
  <si>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</si>
  <si>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</si>
  <si>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</si>
  <si>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</si>
  <si>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</si>
  <si>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</si>
  <si>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</si>
  <si>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</si>
  <si>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</si>
  <si>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</si>
  <si>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</si>
  <si>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</si>
  <si>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</si>
  <si>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</si>
  <si>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</si>
  <si>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</si>
  <si>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</si>
  <si>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</si>
  <si>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</si>
  <si>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</si>
  <si>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</si>
  <si>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</si>
  <si>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</si>
  <si>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</si>
  <si>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</si>
  <si>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</si>
  <si>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</si>
  <si>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</si>
  <si>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</si>
  <si>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</si>
  <si>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</si>
  <si>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</si>
  <si>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</si>
  <si>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</si>
  <si>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</si>
  <si>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</si>
  <si>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</si>
  <si>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</si>
  <si>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</si>
  <si>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</si>
  <si>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</si>
  <si>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</si>
  <si>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</si>
  <si>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</si>
  <si>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</si>
  <si>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</si>
  <si>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</si>
  <si>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</si>
  <si>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</si>
  <si>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</si>
  <si>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</si>
  <si>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</si>
  <si>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</si>
  <si>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</si>
  <si>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</si>
  <si>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</si>
  <si>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</si>
  <si>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</si>
  <si>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</si>
  <si>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</si>
  <si>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</si>
  <si>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</si>
  <si>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</si>
  <si>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</si>
  <si>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</si>
  <si>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</si>
  <si>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</si>
  <si>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</si>
  <si>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</si>
  <si>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</si>
  <si>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</si>
  <si>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</si>
  <si>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</si>
  <si>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</si>
  <si>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</si>
  <si>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</si>
  <si>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</si>
  <si>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</si>
  <si>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</si>
  <si>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</si>
  <si>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</si>
  <si>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</si>
  <si>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</si>
  <si>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</si>
  <si>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</si>
  <si>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</si>
  <si>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</si>
  <si>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</si>
  <si>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</si>
  <si>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</si>
  <si>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</si>
  <si>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</si>
  <si>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</si>
  <si>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</si>
  <si>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</si>
  <si>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</si>
  <si>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</si>
  <si>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</si>
  <si>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</si>
  <si>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</si>
  <si>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</si>
  <si>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</si>
  <si>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</si>
  <si>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</si>
  <si>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</si>
  <si>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</si>
  <si>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</si>
  <si>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</si>
  <si>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</si>
  <si>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</si>
  <si>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</si>
  <si>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</si>
  <si>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</si>
  <si>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</si>
  <si>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</si>
  <si>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</si>
  <si>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</si>
  <si>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</si>
  <si>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</si>
  <si>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</si>
  <si>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</si>
  <si>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</si>
  <si>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</si>
  <si>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</si>
  <si>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</si>
  <si>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</si>
  <si>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</si>
  <si>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</si>
  <si>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</si>
  <si>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</si>
  <si>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</si>
  <si>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</si>
  <si>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</si>
  <si>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</si>
  <si>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</si>
  <si>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</si>
  <si>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</si>
  <si>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</si>
  <si>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</si>
  <si>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</si>
  <si>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</si>
  <si>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</si>
  <si>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</si>
  <si>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</si>
  <si>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</si>
  <si>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</si>
  <si>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</si>
  <si>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</si>
  <si>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</si>
  <si>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</si>
  <si>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</si>
  <si>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</si>
  <si>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</si>
  <si>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</si>
  <si>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</si>
  <si>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</si>
  <si>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</si>
  <si>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</si>
  <si>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</si>
  <si>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</si>
  <si>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</si>
  <si>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</si>
  <si>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</si>
  <si>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</si>
  <si>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</si>
  <si>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</si>
  <si>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</si>
  <si>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</si>
  <si>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</si>
  <si>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</si>
  <si>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</si>
  <si>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</si>
  <si>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</si>
  <si>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</si>
  <si>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</si>
  <si>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</si>
  <si>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</si>
  <si>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</si>
  <si>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</si>
  <si>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</si>
  <si>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</si>
  <si>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</si>
  <si>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</si>
  <si>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</si>
  <si>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</si>
  <si>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</si>
  <si>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</si>
  <si>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</si>
  <si>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</si>
  <si>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</si>
  <si>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</si>
  <si>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</si>
  <si>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</si>
  <si>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</si>
  <si>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</si>
  <si>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</si>
  <si>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</si>
  <si>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</si>
  <si>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</si>
  <si>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</si>
  <si>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</si>
  <si>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</si>
  <si>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</si>
  <si>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</si>
  <si>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</si>
  <si>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</si>
  <si>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</si>
  <si>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</si>
  <si>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</si>
  <si>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</si>
  <si>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</si>
  <si>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</si>
  <si>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</si>
  <si>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</si>
  <si>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</si>
  <si>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</si>
  <si>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</si>
  <si>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</si>
  <si>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</si>
  <si>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</si>
  <si>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</si>
  <si>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</si>
  <si>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</si>
  <si>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</si>
  <si>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</si>
  <si>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</si>
  <si>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</si>
  <si>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</si>
  <si>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</si>
  <si>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</si>
  <si>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</si>
  <si>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</si>
  <si>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</si>
  <si>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</si>
  <si>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</si>
  <si>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</si>
  <si>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</si>
  <si>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</si>
  <si>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</si>
  <si>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</si>
  <si>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</si>
  <si>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</si>
  <si>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</si>
  <si>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</si>
  <si>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</si>
  <si>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</si>
  <si>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</si>
  <si>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</si>
  <si>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</si>
  <si>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</si>
  <si>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</si>
  <si>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</si>
  <si>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</si>
  <si>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</si>
  <si>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</si>
  <si>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</si>
  <si>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</si>
  <si>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</si>
  <si>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</si>
  <si>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</si>
  <si>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</si>
  <si>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</si>
  <si>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</si>
  <si>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</si>
  <si>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</si>
  <si>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</si>
  <si>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</si>
  <si>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</si>
  <si>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</si>
  <si>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</si>
  <si>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</si>
  <si>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</si>
  <si>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</si>
  <si>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</si>
  <si>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</si>
  <si>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</si>
  <si>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</si>
  <si>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</si>
  <si>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</si>
  <si>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</si>
  <si>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</si>
  <si>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</si>
  <si>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</si>
  <si>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</si>
  <si>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</si>
  <si>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</si>
  <si>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</si>
  <si>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</si>
  <si>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</si>
  <si>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</si>
  <si>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</si>
  <si>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</si>
  <si>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</si>
  <si>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</si>
  <si>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</si>
  <si>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</si>
  <si>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</si>
  <si>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</si>
  <si>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</si>
  <si>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</si>
  <si>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</si>
  <si>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</si>
  <si>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</si>
  <si>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</si>
  <si>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</si>
  <si>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</si>
  <si>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</si>
  <si>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</si>
  <si>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</si>
  <si>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</si>
  <si>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</si>
  <si>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</si>
  <si>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</si>
  <si>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</si>
  <si>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</si>
  <si>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</si>
  <si>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</si>
  <si>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</si>
  <si>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</si>
  <si>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</si>
  <si>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</si>
  <si>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</si>
  <si>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</si>
  <si>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</si>
  <si>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</si>
  <si>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</si>
  <si>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</si>
  <si>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</si>
  <si>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</si>
  <si>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</si>
  <si>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</si>
  <si>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</si>
  <si>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</si>
  <si>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</si>
  <si>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</si>
  <si>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</si>
  <si>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</si>
  <si>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</si>
  <si>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</si>
  <si>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</si>
  <si>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</si>
  <si>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</si>
  <si>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</si>
  <si>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</si>
  <si>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</si>
  <si>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</si>
  <si>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</si>
  <si>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</si>
  <si>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</si>
  <si>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</si>
  <si>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</si>
  <si>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</si>
  <si>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</si>
  <si>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</si>
  <si>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</si>
  <si>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</si>
  <si>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</si>
  <si>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</si>
  <si>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</si>
  <si>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</si>
  <si>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</si>
  <si>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</si>
  <si>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</si>
  <si>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</si>
  <si>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</si>
  <si>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</si>
  <si>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</si>
  <si>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</si>
  <si>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</si>
  <si>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</si>
  <si>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</si>
  <si>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</si>
  <si>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</si>
  <si>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</si>
  <si>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</si>
  <si>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</si>
  <si>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</si>
  <si>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</si>
  <si>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</si>
  <si>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</si>
  <si>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</si>
  <si>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</si>
  <si>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</si>
  <si>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</si>
  <si>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</si>
  <si>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</si>
  <si>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</si>
  <si>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</si>
  <si>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</si>
  <si>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</si>
  <si>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</si>
  <si>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</si>
  <si>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</si>
  <si>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</si>
  <si>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</si>
  <si>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</si>
  <si>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</si>
  <si>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</si>
  <si>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</si>
  <si>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</si>
  <si>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</si>
  <si>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</si>
  <si>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</si>
  <si>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</si>
  <si>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</si>
  <si>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</si>
  <si>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</si>
  <si>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</si>
  <si>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</si>
  <si>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</si>
  <si>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</si>
  <si>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</si>
  <si>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</si>
  <si>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</si>
  <si>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</si>
  <si>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</si>
  <si>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</si>
  <si>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</si>
  <si>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</si>
  <si>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</si>
  <si>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</si>
  <si>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</si>
  <si>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</si>
  <si>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</si>
  <si>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</si>
  <si>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</si>
  <si>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</si>
  <si>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</si>
  <si>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</si>
  <si>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</si>
  <si>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</si>
  <si>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</si>
  <si>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</si>
  <si>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</si>
  <si>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</si>
  <si>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</si>
  <si>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</si>
  <si>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</si>
  <si>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</si>
  <si>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</si>
  <si>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</si>
  <si>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</si>
  <si>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</si>
  <si>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</si>
  <si>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</si>
  <si>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</si>
  <si>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</si>
  <si>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</si>
  <si>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</si>
  <si>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</si>
  <si>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</si>
  <si>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</si>
  <si>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</si>
  <si>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</si>
  <si>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</si>
  <si>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</si>
  <si>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</si>
  <si>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</si>
  <si>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</si>
  <si>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</si>
  <si>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</si>
  <si>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</si>
  <si>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</si>
  <si>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</si>
  <si>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</si>
  <si>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</si>
  <si>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</si>
  <si>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</si>
  <si>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</si>
  <si>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</si>
  <si>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</si>
  <si>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</si>
  <si>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</si>
  <si>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</si>
  <si>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</si>
  <si>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</si>
  <si>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</si>
  <si>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</si>
  <si>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</si>
  <si>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</si>
  <si>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</si>
  <si>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</si>
  <si>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</si>
  <si>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</si>
  <si>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</si>
  <si>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</si>
  <si>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</si>
  <si>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</si>
  <si>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</si>
  <si>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</si>
  <si>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</si>
  <si>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</si>
  <si>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</si>
  <si>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</si>
  <si>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</si>
  <si>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</si>
  <si>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</si>
  <si>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</si>
  <si>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</si>
  <si>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</si>
  <si>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</si>
  <si>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</si>
  <si>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</si>
  <si>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</si>
  <si>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</si>
  <si>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</si>
  <si>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</si>
  <si>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</si>
  <si>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</si>
  <si>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</si>
  <si>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</si>
  <si>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</si>
  <si>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</si>
  <si>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</si>
  <si>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</si>
  <si>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</si>
  <si>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</si>
  <si>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</si>
  <si>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</si>
  <si>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</si>
  <si>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</si>
  <si>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</si>
  <si>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</si>
  <si>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</si>
  <si>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</si>
  <si>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</si>
  <si>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</si>
  <si>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</si>
  <si>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</si>
  <si>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</si>
  <si>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</si>
  <si>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</si>
  <si>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</si>
  <si>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</si>
  <si>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</si>
  <si>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</si>
  <si>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</si>
  <si>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</si>
  <si>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</si>
  <si>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</si>
  <si>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</si>
  <si>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</si>
  <si>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</si>
  <si>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</si>
  <si>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</si>
  <si>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</si>
  <si>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</si>
  <si>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</si>
  <si>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</si>
  <si>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</si>
  <si>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</si>
  <si>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</si>
  <si>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</si>
  <si>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</si>
  <si>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</si>
  <si>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</si>
  <si>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</si>
  <si>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</si>
  <si>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</si>
  <si>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</si>
  <si>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</si>
  <si>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</si>
  <si>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</si>
  <si>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</si>
  <si>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</si>
  <si>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</si>
  <si>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</si>
  <si>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</si>
  <si>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</si>
  <si>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</si>
  <si>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</si>
  <si>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</si>
  <si>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</si>
  <si>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</si>
  <si>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</si>
  <si>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</si>
  <si>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</si>
  <si>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</si>
  <si>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</si>
  <si>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</si>
  <si>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</si>
  <si>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</si>
  <si>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</si>
  <si>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</si>
  <si>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</si>
  <si>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</si>
  <si>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</si>
  <si>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</si>
  <si>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</si>
  <si>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</si>
  <si>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</si>
  <si>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</si>
  <si>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</si>
  <si>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</si>
  <si>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</si>
  <si>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</si>
  <si>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</si>
  <si>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</si>
  <si>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</si>
  <si>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</si>
  <si>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</si>
  <si>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</si>
  <si>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</si>
  <si>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</si>
  <si>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</si>
  <si>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</si>
  <si>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</si>
  <si>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</si>
  <si>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</si>
  <si>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</si>
  <si>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</si>
  <si>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</si>
  <si>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</si>
  <si>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</si>
  <si>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</si>
  <si>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</si>
  <si>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</si>
  <si>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</si>
  <si>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</si>
  <si>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</si>
  <si>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</si>
  <si>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</si>
  <si>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</si>
  <si>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</si>
  <si>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</si>
  <si>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</si>
  <si>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</si>
  <si>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</si>
  <si>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</si>
  <si>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</si>
  <si>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</si>
  <si>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</si>
  <si>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</si>
  <si>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</si>
  <si>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</si>
  <si>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</si>
  <si>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</si>
  <si>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</si>
  <si>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</si>
  <si>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</si>
  <si>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</si>
  <si>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</si>
  <si>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</si>
  <si>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</si>
  <si>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</si>
  <si>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</si>
  <si>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</si>
  <si>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</si>
  <si>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</si>
  <si>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</si>
  <si>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</si>
  <si>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</si>
  <si>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</si>
  <si>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</si>
  <si>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</si>
  <si>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</si>
  <si>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</si>
  <si>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</si>
  <si>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</si>
  <si>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</si>
  <si>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</si>
  <si>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</si>
  <si>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</si>
  <si>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</si>
  <si>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</si>
  <si>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</si>
  <si>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</si>
  <si>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</si>
  <si>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</si>
  <si>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</si>
  <si>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</si>
  <si>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</si>
  <si>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</si>
  <si>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</si>
  <si>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</si>
  <si>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</si>
  <si>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</si>
  <si>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</si>
  <si>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</si>
  <si>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</si>
  <si>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</si>
  <si>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</si>
  <si>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</si>
  <si>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</si>
  <si>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</si>
  <si>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</si>
  <si>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</si>
  <si>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</si>
  <si>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</si>
  <si>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</si>
  <si>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</si>
  <si>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</si>
  <si>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</si>
  <si>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</si>
  <si>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</si>
  <si>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</si>
  <si>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</si>
  <si>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</si>
  <si>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</si>
  <si>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</si>
  <si>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</si>
  <si>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</si>
  <si>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</si>
  <si>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</si>
  <si>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</si>
  <si>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</si>
  <si>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</si>
  <si>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</si>
  <si>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</si>
  <si>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</si>
  <si>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</si>
  <si>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</si>
  <si>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</si>
  <si>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</si>
  <si>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</si>
  <si>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</si>
  <si>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</si>
  <si>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</si>
  <si>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</si>
  <si>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</si>
  <si>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</si>
  <si>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</si>
  <si>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</si>
  <si>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</si>
  <si>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</si>
  <si>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</si>
  <si>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</si>
  <si>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</si>
  <si>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</si>
  <si>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</si>
  <si>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</si>
  <si>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</si>
  <si>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</si>
  <si>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</si>
  <si>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</si>
  <si>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</si>
  <si>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</si>
  <si>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</si>
  <si>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</si>
  <si>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</si>
  <si>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</si>
  <si>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</si>
  <si>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</si>
  <si>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</si>
  <si>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</si>
  <si>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</si>
  <si>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</si>
  <si>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</si>
  <si>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</si>
  <si>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</si>
  <si>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</si>
  <si>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</si>
  <si>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</si>
  <si>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</si>
  <si>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</si>
  <si>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</si>
  <si>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</si>
  <si>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</si>
  <si>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</si>
  <si>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</si>
  <si>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</si>
  <si>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</si>
  <si>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</si>
  <si>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</si>
  <si>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</si>
  <si>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</si>
  <si>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</si>
  <si>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</si>
  <si>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</si>
  <si>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</si>
  <si>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</si>
  <si>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</si>
  <si>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</si>
  <si>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</si>
  <si>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</si>
  <si>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</si>
  <si>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</si>
  <si>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</si>
  <si>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</si>
  <si>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</si>
  <si>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</si>
  <si>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</si>
  <si>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</si>
  <si>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</si>
  <si>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</si>
  <si>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</si>
  <si>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</si>
  <si>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</si>
  <si>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</si>
  <si>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</si>
  <si>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</si>
  <si>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</si>
  <si>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</si>
  <si>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</si>
  <si>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</si>
  <si>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</si>
  <si>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</si>
  <si>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</si>
  <si>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</si>
  <si>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</si>
  <si>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</si>
  <si>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</si>
  <si>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</si>
  <si>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</si>
  <si>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</si>
  <si>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</si>
  <si>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</si>
  <si>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</si>
  <si>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</si>
  <si>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</si>
  <si>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</si>
  <si>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</si>
  <si>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</si>
  <si>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</si>
  <si>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</si>
  <si>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</si>
  <si>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</si>
  <si>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</si>
  <si>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</si>
  <si>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</si>
  <si>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</si>
  <si>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</si>
  <si>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</si>
  <si>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</si>
  <si>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</si>
  <si>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</si>
  <si>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</si>
  <si>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</si>
  <si>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</si>
  <si>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</si>
  <si>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</si>
  <si>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</si>
  <si>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</si>
  <si>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</si>
  <si>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</si>
  <si>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</si>
  <si>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</si>
  <si>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</si>
  <si>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</si>
  <si>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</si>
  <si>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</si>
  <si>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</si>
  <si>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</si>
  <si>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</si>
  <si>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</si>
  <si>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</si>
  <si>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</si>
  <si>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</si>
  <si>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</si>
  <si>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</si>
  <si>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</si>
  <si>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</si>
  <si>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</si>
  <si>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</si>
  <si>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</si>
  <si>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</si>
  <si>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</si>
  <si>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</si>
  <si>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</si>
  <si>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</si>
  <si>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</si>
  <si>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</si>
  <si>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</si>
  <si>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</si>
  <si>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</si>
  <si>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</si>
  <si>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</si>
  <si>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</si>
  <si>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</si>
  <si>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</si>
  <si>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</si>
  <si>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</si>
  <si>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</si>
  <si>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</si>
  <si>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</si>
  <si>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</si>
  <si>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</si>
  <si>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</si>
  <si>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</si>
  <si>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</si>
  <si>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</si>
  <si>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</si>
  <si>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</si>
  <si>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</si>
  <si>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</si>
  <si>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</si>
  <si>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</si>
  <si>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</si>
  <si>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</si>
  <si>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</si>
  <si>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</si>
  <si>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</si>
  <si>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</si>
  <si>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</si>
  <si>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</si>
  <si>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</si>
  <si>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</si>
  <si>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</si>
  <si>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</si>
  <si>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</si>
  <si>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</si>
  <si>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</si>
  <si>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</si>
  <si>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</si>
  <si>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</si>
  <si>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</si>
  <si>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</si>
  <si>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</si>
  <si>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</si>
  <si>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</si>
  <si>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</si>
  <si>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</si>
  <si>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</si>
  <si>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</si>
  <si>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</si>
  <si>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</si>
  <si>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</si>
  <si>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</si>
  <si>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</si>
  <si>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</si>
  <si>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</si>
  <si>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</si>
  <si>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</si>
  <si>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</si>
  <si>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</si>
  <si>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</si>
  <si>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</si>
  <si>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</si>
  <si>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</si>
  <si>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</si>
  <si>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</si>
  <si>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</si>
  <si>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</si>
  <si>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</si>
  <si>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</si>
  <si>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</si>
  <si>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</si>
  <si>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</si>
  <si>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</si>
  <si>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</si>
  <si>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</si>
  <si>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</si>
  <si>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</si>
  <si>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</si>
  <si>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</si>
  <si>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</si>
  <si>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</si>
  <si>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</si>
  <si>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</si>
  <si>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</si>
  <si>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</si>
  <si>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</si>
  <si>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</si>
  <si>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</si>
  <si>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</si>
  <si>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</si>
  <si>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</si>
  <si>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</si>
  <si>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</si>
  <si>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</si>
  <si>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</si>
  <si>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</si>
  <si>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</si>
  <si>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</si>
  <si>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</si>
  <si>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</si>
  <si>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</si>
  <si>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</si>
  <si>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</si>
  <si>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</si>
  <si>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</si>
  <si>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</si>
  <si>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</si>
  <si>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</si>
  <si>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</si>
  <si>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</si>
  <si>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</si>
  <si>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</si>
  <si>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</si>
  <si>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</si>
  <si>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</si>
  <si>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</si>
  <si>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</si>
  <si>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</si>
  <si>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</si>
  <si>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</si>
  <si>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</si>
  <si>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</si>
  <si>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</si>
  <si>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</si>
  <si>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</si>
  <si>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</si>
  <si>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</si>
  <si>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</si>
  <si>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</si>
  <si>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</si>
  <si>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</si>
  <si>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</si>
  <si>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</si>
  <si>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</si>
  <si>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</si>
  <si>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</si>
  <si>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</si>
  <si>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</si>
  <si>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</si>
  <si>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</si>
  <si>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</si>
  <si>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</si>
  <si>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</si>
  <si>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</si>
  <si>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</si>
  <si>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</si>
  <si>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</si>
  <si>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</si>
  <si>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</si>
  <si>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</si>
  <si>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</si>
  <si>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</si>
  <si>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</si>
  <si>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</si>
  <si>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</si>
  <si>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</si>
  <si>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</si>
  <si>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</si>
  <si>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</si>
  <si>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</si>
  <si>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</si>
  <si>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</si>
  <si>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</si>
  <si>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</si>
  <si>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</si>
  <si>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</si>
  <si>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</si>
  <si>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</si>
  <si>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</si>
  <si>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</si>
  <si>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</si>
  <si>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</si>
  <si>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</si>
  <si>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</si>
  <si>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</si>
  <si>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</si>
  <si>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</si>
  <si>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</si>
  <si>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</si>
  <si>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</si>
  <si>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</si>
  <si>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</si>
  <si>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</si>
  <si>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</si>
  <si>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</si>
  <si>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</si>
  <si>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</si>
  <si>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</si>
  <si>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</si>
  <si>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</si>
  <si>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</si>
  <si>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</si>
  <si>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</si>
  <si>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</si>
  <si>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</si>
  <si>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</si>
  <si>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</si>
  <si>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</si>
  <si>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</si>
  <si>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</si>
  <si>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</si>
  <si>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</si>
  <si>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</si>
  <si>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</si>
  <si>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</si>
  <si>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</si>
  <si>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</si>
  <si>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</si>
  <si>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</si>
  <si>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</si>
  <si>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</si>
  <si>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</si>
  <si>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</si>
  <si>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</si>
  <si>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</si>
  <si>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</si>
  <si>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</si>
  <si>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</si>
  <si>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</si>
  <si>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</si>
  <si>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</si>
  <si>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</si>
  <si>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</si>
  <si>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</si>
  <si>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</si>
  <si>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</si>
  <si>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</si>
  <si>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</si>
  <si>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</si>
  <si>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</si>
  <si>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</si>
  <si>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</si>
  <si>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</si>
  <si>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</si>
  <si>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</si>
  <si>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</si>
  <si>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</si>
  <si>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</si>
  <si>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</si>
  <si>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</si>
  <si>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</si>
  <si>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</si>
  <si>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</si>
  <si>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</si>
  <si>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</si>
  <si>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</si>
  <si>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</si>
  <si>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</si>
  <si>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</si>
  <si>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</si>
  <si>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</si>
  <si>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</si>
  <si>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</si>
  <si>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</si>
  <si>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</si>
  <si>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</si>
  <si>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</si>
  <si>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</si>
  <si>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</si>
  <si>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</si>
  <si>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</si>
  <si>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</si>
  <si>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</si>
  <si>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</si>
  <si>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</si>
  <si>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</si>
  <si>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</si>
  <si>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</si>
  <si>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</si>
  <si>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</si>
  <si>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</si>
  <si>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</si>
  <si>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</si>
  <si>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</si>
  <si>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</si>
  <si>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</si>
  <si>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</si>
  <si>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</si>
  <si>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</si>
  <si>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</si>
  <si>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</si>
  <si>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</si>
  <si>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</si>
  <si>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</si>
  <si>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</si>
  <si>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</si>
  <si>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</si>
  <si>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</si>
  <si>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</si>
  <si>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</si>
  <si>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</si>
  <si>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</si>
  <si>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</si>
  <si>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</si>
  <si>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</si>
  <si>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</si>
  <si>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</si>
  <si>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</si>
  <si>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</si>
  <si>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</si>
  <si>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</si>
  <si>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</si>
  <si>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</si>
  <si>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</si>
  <si>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</si>
  <si>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</si>
  <si>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</si>
  <si>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</si>
  <si>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</si>
  <si>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</si>
  <si>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</si>
  <si>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</si>
  <si>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</si>
  <si>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</si>
  <si>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</si>
  <si>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</si>
  <si>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</si>
  <si>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</si>
  <si>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</si>
  <si>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</si>
  <si>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</si>
  <si>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</si>
  <si>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</si>
  <si>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</si>
  <si>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</si>
  <si>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</si>
  <si>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</si>
  <si>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</si>
  <si>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</si>
  <si>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</si>
  <si>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</si>
  <si>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</si>
  <si>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</si>
  <si>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</si>
  <si>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</si>
  <si>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</si>
  <si>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</si>
  <si>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</si>
  <si>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</si>
  <si>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</si>
  <si>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</si>
  <si>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</si>
  <si>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</si>
  <si>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</si>
  <si>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</si>
  <si>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</si>
  <si>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</si>
  <si>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</si>
  <si>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</si>
  <si>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</si>
  <si>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</si>
  <si>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</si>
  <si>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</si>
  <si>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</si>
  <si>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</si>
  <si>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</si>
  <si>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</si>
  <si>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</si>
  <si>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</si>
  <si>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</si>
  <si>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</si>
  <si>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</si>
  <si>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</si>
  <si>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</si>
  <si>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</si>
  <si>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</si>
  <si>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</si>
  <si>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</si>
  <si>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</si>
  <si>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</si>
  <si>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</si>
  <si>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</si>
  <si>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</si>
  <si>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</si>
  <si>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</si>
  <si>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</si>
  <si>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</si>
  <si>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</si>
  <si>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</si>
  <si>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</si>
  <si>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</si>
  <si>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</si>
  <si>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</si>
  <si>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</si>
  <si>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</si>
  <si>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</si>
  <si>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</si>
  <si>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</si>
  <si>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</si>
  <si>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</si>
  <si>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</si>
  <si>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</si>
  <si>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</si>
  <si>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</si>
  <si>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</si>
  <si>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</si>
  <si>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</si>
  <si>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</si>
  <si>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</si>
  <si>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</si>
  <si>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</si>
  <si>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</si>
  <si>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</si>
  <si>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</si>
  <si>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</si>
  <si>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</si>
  <si>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</si>
  <si>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</si>
  <si>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</si>
  <si>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</si>
  <si>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</si>
  <si>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</si>
  <si>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</si>
  <si>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</si>
  <si>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</si>
  <si>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</si>
  <si>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</si>
  <si>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</si>
  <si>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</si>
  <si>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</si>
  <si>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</si>
  <si>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</si>
  <si>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</si>
  <si>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</si>
  <si>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</si>
  <si>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</si>
  <si>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</si>
  <si>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</si>
  <si>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</si>
  <si>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</si>
  <si>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</si>
  <si>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</si>
  <si>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</si>
  <si>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</si>
  <si>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</si>
  <si>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</si>
  <si>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</si>
  <si>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</si>
  <si>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</si>
  <si>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</si>
  <si>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</si>
  <si>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</si>
  <si>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</si>
  <si>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</si>
  <si>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</si>
  <si>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</si>
  <si>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</si>
  <si>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</si>
  <si>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</si>
  <si>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</si>
  <si>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</si>
  <si>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</si>
  <si>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</si>
  <si>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</si>
  <si>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</si>
  <si>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</si>
  <si>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</si>
  <si>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</si>
  <si>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</si>
  <si>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</si>
  <si>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</si>
  <si>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</si>
  <si>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</si>
  <si>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</si>
  <si>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</si>
  <si>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</si>
  <si>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</si>
  <si>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</si>
  <si>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</si>
  <si>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</si>
  <si>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</si>
  <si>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</si>
  <si>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</si>
  <si>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</si>
  <si>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</si>
  <si>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</si>
  <si>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</si>
  <si>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</si>
  <si>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</si>
  <si>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</si>
  <si>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</si>
  <si>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</si>
  <si>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</si>
  <si>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</si>
  <si>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</si>
  <si>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</si>
  <si>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</si>
  <si>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</si>
  <si>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</si>
  <si>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</si>
  <si>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</si>
  <si>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</si>
  <si>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</si>
  <si>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</si>
  <si>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</si>
  <si>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</si>
  <si>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</si>
  <si>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</si>
  <si>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</si>
  <si>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</si>
  <si>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</si>
  <si>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</si>
  <si>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</si>
  <si>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</si>
  <si>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</si>
  <si>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</si>
  <si>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</si>
  <si>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</si>
  <si>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</si>
  <si>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</si>
  <si>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</si>
  <si>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</si>
  <si>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</si>
  <si>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</si>
  <si>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</si>
  <si>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</si>
  <si>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</si>
  <si>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</si>
  <si>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</si>
  <si>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</si>
  <si>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</si>
  <si>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</si>
  <si>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</si>
  <si>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</si>
  <si>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</si>
  <si>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</si>
  <si>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</si>
  <si>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</si>
  <si>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</si>
  <si>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</si>
  <si>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</si>
  <si>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</si>
  <si>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</si>
  <si>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</si>
  <si>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</si>
  <si>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</si>
  <si>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</si>
  <si>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</si>
  <si>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</si>
  <si>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</si>
  <si>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</si>
  <si>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</si>
  <si>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</si>
  <si>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</si>
  <si>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</si>
  <si>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</si>
  <si>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</si>
  <si>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</si>
  <si>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</si>
  <si>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</si>
  <si>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</si>
  <si>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</si>
  <si>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</si>
  <si>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</si>
  <si>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</si>
  <si>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</si>
  <si>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</si>
  <si>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</si>
  <si>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</si>
  <si>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</si>
  <si>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</si>
  <si>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</si>
  <si>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</si>
  <si>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</si>
  <si>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</si>
  <si>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</si>
  <si>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</si>
  <si>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</si>
  <si>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</si>
  <si>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</si>
  <si>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</si>
  <si>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</si>
  <si>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</si>
  <si>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</si>
  <si>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</si>
  <si>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</si>
  <si>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</si>
  <si>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</si>
  <si>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</si>
  <si>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</si>
  <si>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</si>
  <si>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</si>
  <si>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</si>
  <si>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</si>
  <si>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</si>
  <si>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</si>
  <si>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</si>
  <si>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</si>
  <si>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</si>
  <si>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</si>
  <si>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</si>
  <si>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</si>
  <si>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</si>
  <si>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</si>
  <si>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</si>
  <si>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</si>
  <si>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</si>
  <si>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</si>
  <si>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</si>
  <si>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</si>
  <si>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</si>
  <si>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</si>
  <si>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</si>
  <si>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</si>
  <si>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</si>
  <si>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</si>
  <si>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</si>
  <si>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</si>
  <si>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</si>
  <si>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</si>
  <si>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</si>
  <si>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</si>
  <si>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</si>
  <si>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</si>
  <si>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</si>
  <si>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</si>
  <si>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</si>
  <si>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</si>
  <si>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</si>
  <si>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</si>
  <si>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</si>
  <si>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</si>
  <si>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</si>
  <si>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</si>
  <si>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</si>
  <si>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</si>
  <si>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</si>
  <si>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</si>
  <si>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</si>
  <si>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</si>
  <si>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</si>
  <si>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</si>
  <si>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</si>
  <si>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</si>
  <si>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</si>
  <si>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</si>
  <si>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</si>
  <si>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</si>
  <si>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</si>
  <si>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</si>
  <si>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</si>
  <si>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</si>
  <si>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</si>
  <si>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</si>
  <si>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</si>
  <si>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</si>
  <si>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</si>
  <si>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</si>
  <si>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</si>
  <si>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</si>
  <si>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</si>
  <si>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</si>
  <si>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</si>
  <si>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</si>
  <si>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</si>
  <si>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</si>
  <si>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</si>
  <si>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</si>
  <si>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</si>
  <si>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</si>
  <si>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</si>
  <si>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</si>
  <si>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</si>
  <si>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</si>
  <si>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</si>
  <si>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</si>
  <si>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</si>
  <si>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</si>
  <si>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</si>
  <si>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</si>
  <si>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</si>
  <si>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</si>
  <si>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</si>
  <si>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</si>
  <si>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</si>
  <si>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</si>
  <si>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</si>
  <si>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</si>
  <si>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</si>
  <si>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</si>
  <si>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</si>
  <si>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</si>
  <si>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</si>
  <si>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</si>
  <si>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</si>
  <si>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</si>
  <si>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</si>
  <si>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</si>
  <si>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</si>
  <si>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</si>
  <si>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</si>
  <si>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</si>
  <si>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</si>
  <si>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</si>
  <si>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</si>
  <si>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</si>
  <si>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</si>
  <si>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</si>
  <si>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</si>
  <si>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</si>
  <si>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</si>
  <si>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</si>
  <si>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</si>
  <si>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</si>
  <si>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</si>
  <si>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</si>
  <si>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</si>
  <si>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</si>
  <si>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</si>
  <si>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</si>
  <si>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</si>
  <si>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</si>
  <si>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</si>
  <si>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</si>
  <si>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</si>
  <si>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</si>
  <si>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</si>
  <si>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</si>
  <si>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</si>
  <si>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</si>
  <si>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</si>
  <si>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</si>
  <si>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</si>
  <si>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</si>
  <si>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</si>
  <si>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</si>
  <si>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</si>
  <si>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</si>
  <si>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</si>
  <si>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</si>
  <si>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</si>
  <si>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</si>
  <si>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</si>
  <si>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</si>
  <si>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</si>
  <si>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</si>
  <si>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</si>
  <si>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</si>
  <si>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</si>
  <si>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</si>
  <si>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</si>
  <si>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</si>
  <si>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</si>
  <si>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</si>
  <si>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</si>
  <si>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</si>
  <si>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</si>
  <si>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</si>
  <si>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</si>
  <si>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</si>
  <si>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</si>
  <si>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</si>
  <si>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</si>
  <si>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</si>
  <si>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</si>
  <si>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</si>
  <si>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</si>
  <si>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</si>
  <si>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</si>
  <si>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</si>
  <si>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</si>
  <si>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</si>
  <si>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</si>
  <si>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</si>
  <si>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</si>
  <si>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</si>
  <si>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</si>
  <si>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</si>
  <si>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</si>
  <si>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</si>
  <si>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</si>
  <si>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</si>
  <si>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</si>
  <si>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</si>
  <si>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</si>
  <si>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</si>
  <si>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</si>
  <si>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</si>
  <si>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</si>
  <si>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</si>
  <si>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</si>
  <si>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</si>
  <si>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</si>
  <si>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</si>
  <si>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</si>
  <si>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</si>
  <si>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</si>
  <si>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</si>
  <si>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</si>
  <si>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</si>
  <si>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</si>
  <si>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</si>
  <si>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</si>
  <si>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</si>
  <si>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</si>
  <si>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</si>
  <si>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</si>
  <si>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</si>
  <si>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</si>
  <si>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</si>
  <si>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</si>
  <si>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</si>
  <si>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</si>
  <si>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</si>
  <si>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</si>
  <si>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</si>
  <si>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</si>
  <si>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</si>
  <si>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</si>
  <si>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</si>
  <si>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</si>
  <si>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</si>
  <si>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</si>
  <si>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</si>
  <si>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</si>
  <si>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</si>
  <si>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</si>
  <si>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</si>
  <si>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</si>
  <si>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</si>
  <si>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</si>
  <si>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</si>
  <si>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</si>
  <si>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</si>
  <si>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</si>
  <si>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</si>
  <si>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</si>
  <si>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</si>
  <si>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</si>
  <si>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</si>
  <si>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</si>
  <si>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</si>
  <si>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</si>
  <si>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</si>
  <si>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</si>
  <si>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</si>
  <si>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</si>
  <si>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</si>
  <si>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</si>
  <si>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</si>
  <si>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</si>
  <si>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</si>
  <si>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</si>
  <si>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</si>
  <si>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</si>
  <si>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</si>
  <si>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</si>
  <si>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</si>
  <si>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</si>
  <si>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</si>
  <si>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</si>
  <si>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</si>
  <si>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</si>
  <si>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</si>
  <si>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</si>
  <si>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</si>
  <si>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</si>
  <si>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</si>
  <si>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</si>
  <si>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</si>
  <si>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</si>
  <si>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</si>
  <si>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</si>
  <si>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</si>
  <si>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</si>
  <si>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Parent catg</t>
  </si>
  <si>
    <t>Sub catg</t>
  </si>
  <si>
    <t>Count of outcome</t>
  </si>
  <si>
    <t>Column Labels</t>
  </si>
  <si>
    <t>(All)</t>
  </si>
  <si>
    <t>All</t>
  </si>
  <si>
    <t>Date Created</t>
  </si>
  <si>
    <t xml:space="preserve">Date Ended </t>
  </si>
  <si>
    <t>Qtr4</t>
  </si>
  <si>
    <t>Oct</t>
  </si>
  <si>
    <t>Nov</t>
  </si>
  <si>
    <t>Dec</t>
  </si>
  <si>
    <t>Years</t>
  </si>
  <si>
    <t>Quarters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</si>
  <si>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</si>
  <si>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</si>
  <si>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</si>
  <si>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</si>
  <si>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</si>
  <si>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</si>
  <si>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</si>
  <si>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</si>
  <si>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</si>
  <si>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</si>
  <si>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</si>
  <si>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</si>
  <si>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</si>
  <si>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</si>
  <si>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</si>
  <si>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</si>
  <si>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</si>
  <si>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</si>
  <si>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</si>
  <si>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</si>
  <si>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>Outcome</t>
  </si>
  <si>
    <t>Backers count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</si>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</sst>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2" applyNumberFormat="1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anaeem.xlsx]Sheet2!PivotTable7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8-4C33-B8A4-8A34EE7F1D5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8-4C33-B8A4-8A34EE7F1D5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8-4C33-B8A4-8A34EE7F1D5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48-4C33-B8A4-8A34EE7F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4374528"/>
        <c:axId val="524483856"/>
      </c:barChart>
      <c:catAx>
        <c:axId val="654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856"/>
        <c:crosses val="autoZero"/>
        <c:auto val="1"/>
        <c:lblAlgn val="ctr"/>
        <c:lblOffset val="100"/>
        <c:noMultiLvlLbl val="0"/>
      </c:catAx>
      <c:valAx>
        <c:axId val="524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anaeem.xlsx]Sheet3!PivotTable8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2AC-B415-A97F4E3F7A1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B-42AC-B415-A97F4E3F7A1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B-42AC-B415-A97F4E3F7A1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B-42AC-B415-A97F4E3F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380096"/>
        <c:axId val="524480976"/>
      </c:barChart>
      <c:catAx>
        <c:axId val="654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0976"/>
        <c:crosses val="autoZero"/>
        <c:auto val="1"/>
        <c:lblAlgn val="ctr"/>
        <c:lblOffset val="100"/>
        <c:noMultiLvlLbl val="0"/>
      </c:catAx>
      <c:valAx>
        <c:axId val="5244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anaeem.xlsx]Sheet4!PivotTable2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Sheet4!$A$7:$A$10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Sheet4!$B$7:$B$10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2-482E-B095-95DED6CA4718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Sheet4!$A$7:$A$10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Sheet4!$C$7:$C$10</c:f>
              <c:numCache>
                <c:formatCode>General</c:formatCode>
                <c:ptCount val="3"/>
                <c:pt idx="0">
                  <c:v>26</c:v>
                </c:pt>
                <c:pt idx="1">
                  <c:v>27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2-482E-B095-95DED6CA4718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Sheet4!$A$7:$A$10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Sheet4!$D$7:$D$10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2-482E-B095-95DED6CA4718}"/>
            </c:ext>
          </c:extLst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Sheet4!$A$7:$A$10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Sheet4!$E$7:$E$10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2-482E-B095-95DED6CA4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1092832"/>
        <c:axId val="1357254496"/>
      </c:lineChart>
      <c:catAx>
        <c:axId val="10610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54496"/>
        <c:crosses val="autoZero"/>
        <c:auto val="1"/>
        <c:lblAlgn val="ctr"/>
        <c:lblOffset val="100"/>
        <c:noMultiLvlLbl val="0"/>
      </c:catAx>
      <c:valAx>
        <c:axId val="13572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782407407407409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5-4B75-AB0F-ED850CEFDC29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5-4B75-AB0F-ED850CEFDC29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5-4B75-AB0F-ED850CEF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82688"/>
        <c:axId val="2140370752"/>
      </c:lineChart>
      <c:catAx>
        <c:axId val="206838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0752"/>
        <c:crosses val="autoZero"/>
        <c:auto val="1"/>
        <c:lblAlgn val="ctr"/>
        <c:lblOffset val="100"/>
        <c:noMultiLvlLbl val="0"/>
      </c:catAx>
      <c:valAx>
        <c:axId val="21403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114300</xdr:rowOff>
    </xdr:from>
    <xdr:to>
      <xdr:col>17</xdr:col>
      <xdr:colOff>609600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EAC9-F8C3-405B-EEE9-D60763E3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8</xdr:row>
      <xdr:rowOff>190500</xdr:rowOff>
    </xdr:from>
    <xdr:to>
      <xdr:col>15</xdr:col>
      <xdr:colOff>642937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7D90C-34DD-65E8-4DE2-52D9840DE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11</xdr:row>
      <xdr:rowOff>104775</xdr:rowOff>
    </xdr:from>
    <xdr:to>
      <xdr:col>12</xdr:col>
      <xdr:colOff>681037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2DDDC-3A94-F659-B9E2-46285B38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17</xdr:row>
      <xdr:rowOff>85725</xdr:rowOff>
    </xdr:from>
    <xdr:to>
      <xdr:col>5</xdr:col>
      <xdr:colOff>857250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99288-6BCF-1EAC-0177-21E61F0F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Naeem" refreshedDate="45008.436431944443" createdVersion="8" refreshedVersion="8" minRefreshableVersion="3" recordCount="1000" xr:uid="{B33D077E-061F-4E0D-8A87-BCC9C5E0DE8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164">
      <sharedItems containsSemiMixedTypes="0" containsString="0" containsNumber="1" minValue="0" maxValue="23.388333333333332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g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g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eem" refreshedDate="45008.522961458337" backgroundQuery="1" createdVersion="8" refreshedVersion="8" minRefreshableVersion="3" recordCount="0" supportSubquery="1" supportAdvancedDrill="1" xr:uid="{D2A95840-A09E-4D30-9769-5C94108071C5}">
  <cacheSource type="external" connectionId="1"/>
  <cacheFields count="5">
    <cacheField name="[Measures].[Count of outcome]" caption="Count of outcome" numFmtId="0" hierarchy="22" level="32767"/>
    <cacheField name="[Range].[Sub catg].[Sub catg]" caption="Sub catg" numFmtId="0" hierarchy="19" level="1">
      <sharedItems containsSemiMixedTypes="0" containsNonDate="0" containsString="0"/>
    </cacheField>
    <cacheField name="[Range].[outcome].[outcome]" caption="outcome" numFmtId="0" hierarchy="7" level="1">
      <sharedItems count="4">
        <s v="canceled"/>
        <s v="failed"/>
        <s v="live"/>
        <s v="successful"/>
      </sharedItems>
    </cacheField>
    <cacheField name="[Range].[country].[country]" caption="country" numFmtId="0" hierarchy="9" level="1">
      <sharedItems containsSemiMixedTypes="0" containsNonDate="0" containsString="0"/>
    </cacheField>
    <cacheField name="[Range].[Parent catg].[Parent catg]" caption="Parent catg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]" caption="Date Created" attribute="1" time="1" defaultMemberUniqueName="[Range].[Date Created].[All]" allUniqueName="[Range].[Date Created].[All]" dimensionUniqueName="[Range]" displayFolder="" count="0" memberValueDatatype="7" unbalanced="0"/>
    <cacheHierarchy uniqueName="[Range].[Date Ended]" caption="Date Ended" attribute="1" time="1" defaultMemberUniqueName="[Range].[Date Ended].[All]" allUniqueName="[Range].[Date Ended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g]" caption="Parent catg" attribute="1" defaultMemberUniqueName="[Range].[Parent catg].[All]" allUniqueName="[Range].[Parent catg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 catg]" caption="Sub catg" attribute="1" defaultMemberUniqueName="[Range].[Sub catg].[All]" allUniqueName="[Range].[Sub catg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.4"/>
    <n v="10.4"/>
    <x v="1"/>
    <n v="158"/>
    <x v="1"/>
    <s v="USD"/>
    <n v="1408424400"/>
    <x v="1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.3147878228782288"/>
    <x v="1"/>
    <n v="1425"/>
    <x v="2"/>
    <s v="AUD"/>
    <n v="1384668000"/>
    <x v="2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0.58976190476190471"/>
    <x v="0"/>
    <n v="24"/>
    <x v="1"/>
    <s v="USD"/>
    <n v="1565499600"/>
    <x v="3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n v="0.69276315789473686"/>
    <x v="0"/>
    <n v="53"/>
    <x v="1"/>
    <s v="USD"/>
    <n v="1547964000"/>
    <x v="4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n v="1.7361842105263159"/>
    <x v="1"/>
    <n v="174"/>
    <x v="3"/>
    <s v="DKK"/>
    <n v="1346130000"/>
    <x v="5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0.20961538461538462"/>
    <x v="0"/>
    <n v="18"/>
    <x v="4"/>
    <s v="GBP"/>
    <n v="1505278800"/>
    <x v="6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3.2757777777777779"/>
    <x v="1"/>
    <n v="227"/>
    <x v="3"/>
    <s v="DKK"/>
    <n v="1439442000"/>
    <x v="7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n v="0.19932788374205268"/>
    <x v="2"/>
    <n v="708"/>
    <x v="3"/>
    <s v="DKK"/>
    <n v="1281330000"/>
    <x v="8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0.51741935483870971"/>
    <x v="0"/>
    <n v="44"/>
    <x v="1"/>
    <s v="USD"/>
    <n v="1379566800"/>
    <x v="9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n v="2.6611538461538462"/>
    <x v="1"/>
    <n v="220"/>
    <x v="1"/>
    <s v="USD"/>
    <n v="1281762000"/>
    <x v="1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0.48095238095238096"/>
    <x v="0"/>
    <n v="27"/>
    <x v="1"/>
    <s v="USD"/>
    <n v="1285045200"/>
    <x v="11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n v="0.89349206349206345"/>
    <x v="0"/>
    <n v="55"/>
    <x v="1"/>
    <s v="USD"/>
    <n v="1571720400"/>
    <x v="12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2.4511904761904764"/>
    <x v="1"/>
    <n v="98"/>
    <x v="1"/>
    <s v="USD"/>
    <n v="1465621200"/>
    <x v="13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0.66769503546099296"/>
    <x v="0"/>
    <n v="200"/>
    <x v="1"/>
    <s v="USD"/>
    <n v="1331013600"/>
    <x v="14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0.47307881773399013"/>
    <x v="0"/>
    <n v="452"/>
    <x v="1"/>
    <s v="USD"/>
    <n v="1575957600"/>
    <x v="15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n v="6.4947058823529416"/>
    <x v="1"/>
    <n v="100"/>
    <x v="1"/>
    <s v="USD"/>
    <n v="1390370400"/>
    <x v="16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.5939125295508274"/>
    <x v="1"/>
    <n v="1249"/>
    <x v="1"/>
    <s v="USD"/>
    <n v="1294812000"/>
    <x v="17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0.66912087912087914"/>
    <x v="3"/>
    <n v="135"/>
    <x v="1"/>
    <s v="USD"/>
    <n v="1536382800"/>
    <x v="18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n v="0.48529600000000001"/>
    <x v="0"/>
    <n v="674"/>
    <x v="1"/>
    <s v="USD"/>
    <n v="1551679200"/>
    <x v="19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.1224279210925645"/>
    <x v="1"/>
    <n v="1396"/>
    <x v="1"/>
    <s v="USD"/>
    <n v="1406523600"/>
    <x v="2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0.40992553191489361"/>
    <x v="0"/>
    <n v="558"/>
    <x v="1"/>
    <s v="USD"/>
    <n v="1313384400"/>
    <x v="21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n v="1.2807106598984772"/>
    <x v="1"/>
    <n v="890"/>
    <x v="1"/>
    <s v="USD"/>
    <n v="1522731600"/>
    <x v="22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n v="3.3204444444444445"/>
    <x v="1"/>
    <n v="142"/>
    <x v="4"/>
    <s v="GBP"/>
    <n v="1550124000"/>
    <x v="23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1.1283225108225108"/>
    <x v="1"/>
    <n v="2673"/>
    <x v="1"/>
    <s v="USD"/>
    <n v="1403326800"/>
    <x v="24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2.1643636363636363"/>
    <x v="1"/>
    <n v="163"/>
    <x v="1"/>
    <s v="USD"/>
    <n v="1305694800"/>
    <x v="25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0.4819906976744186"/>
    <x v="3"/>
    <n v="1480"/>
    <x v="1"/>
    <s v="USD"/>
    <n v="1533013200"/>
    <x v="26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0.79949999999999999"/>
    <x v="0"/>
    <n v="15"/>
    <x v="1"/>
    <s v="USD"/>
    <n v="1443848400"/>
    <x v="27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1.0522553516819573"/>
    <x v="1"/>
    <n v="2220"/>
    <x v="1"/>
    <s v="USD"/>
    <n v="1265695200"/>
    <x v="28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3.2889978213507627"/>
    <x v="1"/>
    <n v="1606"/>
    <x v="5"/>
    <s v="CHF"/>
    <n v="1532062800"/>
    <x v="29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n v="1.606111111111111"/>
    <x v="1"/>
    <n v="129"/>
    <x v="1"/>
    <s v="USD"/>
    <n v="1558674000"/>
    <x v="3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n v="3.1"/>
    <x v="1"/>
    <n v="226"/>
    <x v="4"/>
    <s v="GBP"/>
    <n v="1451973600"/>
    <x v="31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n v="0.86807920792079207"/>
    <x v="0"/>
    <n v="2307"/>
    <x v="6"/>
    <s v="EUR"/>
    <n v="1515564000"/>
    <x v="32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.7782071713147412"/>
    <x v="1"/>
    <n v="5419"/>
    <x v="1"/>
    <s v="USD"/>
    <n v="1412485200"/>
    <x v="33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1.5080645161290323"/>
    <x v="1"/>
    <n v="165"/>
    <x v="1"/>
    <s v="USD"/>
    <n v="1490245200"/>
    <x v="34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1.5030119521912351"/>
    <x v="1"/>
    <n v="1965"/>
    <x v="3"/>
    <s v="DKK"/>
    <n v="1547877600"/>
    <x v="35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n v="1.572857142857143"/>
    <x v="1"/>
    <n v="16"/>
    <x v="1"/>
    <s v="USD"/>
    <n v="1298700000"/>
    <x v="36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.3998765432098765"/>
    <x v="1"/>
    <n v="107"/>
    <x v="1"/>
    <s v="USD"/>
    <n v="1570338000"/>
    <x v="37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3.2532258064516131"/>
    <x v="1"/>
    <n v="134"/>
    <x v="1"/>
    <s v="USD"/>
    <n v="1287378000"/>
    <x v="38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0.50777777777777777"/>
    <x v="0"/>
    <n v="88"/>
    <x v="3"/>
    <s v="DKK"/>
    <n v="1361772000"/>
    <x v="39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n v="1.6906818181818182"/>
    <x v="1"/>
    <n v="198"/>
    <x v="1"/>
    <s v="USD"/>
    <n v="1275714000"/>
    <x v="4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2.1292857142857144"/>
    <x v="1"/>
    <n v="111"/>
    <x v="6"/>
    <s v="EUR"/>
    <n v="1346734800"/>
    <x v="41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.4394444444444447"/>
    <n v="4.4394444444444447"/>
    <x v="1"/>
    <n v="222"/>
    <x v="1"/>
    <s v="USD"/>
    <n v="1309755600"/>
    <x v="42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n v="1.859390243902439"/>
    <x v="1"/>
    <n v="6212"/>
    <x v="1"/>
    <s v="USD"/>
    <n v="1406178000"/>
    <x v="43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6.5881249999999998"/>
    <x v="1"/>
    <n v="98"/>
    <x v="3"/>
    <s v="DKK"/>
    <n v="1552798800"/>
    <x v="44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0.4768421052631579"/>
    <x v="0"/>
    <n v="48"/>
    <x v="1"/>
    <s v="USD"/>
    <n v="1478062800"/>
    <x v="45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1.1478378378378378"/>
    <x v="1"/>
    <n v="92"/>
    <x v="1"/>
    <s v="USD"/>
    <n v="1278565200"/>
    <x v="46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n v="4.7526666666666664"/>
    <x v="1"/>
    <n v="149"/>
    <x v="1"/>
    <s v="USD"/>
    <n v="1396069200"/>
    <x v="47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n v="3.86972972972973"/>
    <x v="1"/>
    <n v="2431"/>
    <x v="1"/>
    <s v="USD"/>
    <n v="1435208400"/>
    <x v="48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.89625"/>
    <n v="1.89625"/>
    <x v="1"/>
    <n v="303"/>
    <x v="1"/>
    <s v="USD"/>
    <n v="1571547600"/>
    <x v="49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n v="0.02"/>
    <x v="0"/>
    <n v="1"/>
    <x v="6"/>
    <s v="EUR"/>
    <n v="1375333200"/>
    <x v="5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0.91867805186590767"/>
    <x v="0"/>
    <n v="1467"/>
    <x v="4"/>
    <s v="GBP"/>
    <n v="1332824400"/>
    <x v="51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0.34152777777777776"/>
    <x v="0"/>
    <n v="75"/>
    <x v="1"/>
    <s v="USD"/>
    <n v="1284526800"/>
    <x v="52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n v="1.4040909090909091"/>
    <x v="1"/>
    <n v="209"/>
    <x v="1"/>
    <s v="USD"/>
    <n v="1400562000"/>
    <x v="53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0.89866666666666661"/>
    <x v="0"/>
    <n v="120"/>
    <x v="1"/>
    <s v="USD"/>
    <n v="1520748000"/>
    <x v="54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1.7796969696969698"/>
    <x v="1"/>
    <n v="131"/>
    <x v="1"/>
    <s v="USD"/>
    <n v="1532926800"/>
    <x v="55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1.436625"/>
    <x v="1"/>
    <n v="164"/>
    <x v="1"/>
    <s v="USD"/>
    <n v="1420869600"/>
    <x v="56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2.1527586206896552"/>
    <x v="1"/>
    <n v="201"/>
    <x v="1"/>
    <s v="USD"/>
    <n v="1504242000"/>
    <x v="57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n v="2.2711111111111113"/>
    <x v="1"/>
    <n v="211"/>
    <x v="1"/>
    <s v="USD"/>
    <n v="1442811600"/>
    <x v="58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n v="2.7507142857142859"/>
    <x v="1"/>
    <n v="128"/>
    <x v="1"/>
    <s v="USD"/>
    <n v="1497243600"/>
    <x v="59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n v="1.4437048832271762"/>
    <x v="1"/>
    <n v="1600"/>
    <x v="0"/>
    <s v="CAD"/>
    <n v="1342501200"/>
    <x v="6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0.92745983935742971"/>
    <x v="0"/>
    <n v="2253"/>
    <x v="0"/>
    <s v="CAD"/>
    <n v="1298268000"/>
    <x v="61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n v="7.226"/>
    <x v="1"/>
    <n v="249"/>
    <x v="1"/>
    <s v="USD"/>
    <n v="1433480400"/>
    <x v="62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0.11851063829787234"/>
    <x v="0"/>
    <n v="5"/>
    <x v="1"/>
    <s v="USD"/>
    <n v="1493355600"/>
    <x v="63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n v="0.97642857142857142"/>
    <x v="0"/>
    <n v="38"/>
    <x v="1"/>
    <s v="USD"/>
    <n v="1530507600"/>
    <x v="64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n v="2.3614754098360655"/>
    <x v="1"/>
    <n v="236"/>
    <x v="1"/>
    <s v="USD"/>
    <n v="1296108000"/>
    <x v="65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n v="0.45068965517241377"/>
    <x v="0"/>
    <n v="12"/>
    <x v="1"/>
    <s v="USD"/>
    <n v="1428469200"/>
    <x v="66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n v="1.6238567493112948"/>
    <x v="1"/>
    <n v="4065"/>
    <x v="4"/>
    <s v="GBP"/>
    <n v="1264399200"/>
    <x v="67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2.5452631578947367"/>
    <x v="1"/>
    <n v="246"/>
    <x v="6"/>
    <s v="EUR"/>
    <n v="1501131600"/>
    <x v="68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n v="0.24063291139240506"/>
    <x v="3"/>
    <n v="17"/>
    <x v="1"/>
    <s v="USD"/>
    <n v="1292738400"/>
    <x v="69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n v="1.2374140625000001"/>
    <x v="1"/>
    <n v="2475"/>
    <x v="6"/>
    <s v="EUR"/>
    <n v="1288674000"/>
    <x v="7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1.0806666666666667"/>
    <x v="1"/>
    <n v="76"/>
    <x v="1"/>
    <s v="USD"/>
    <n v="1575093600"/>
    <x v="71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n v="6.7033333333333331"/>
    <x v="1"/>
    <n v="54"/>
    <x v="1"/>
    <s v="USD"/>
    <n v="1435726800"/>
    <x v="72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6.609285714285714"/>
    <x v="1"/>
    <n v="88"/>
    <x v="1"/>
    <s v="USD"/>
    <n v="1480226400"/>
    <x v="73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n v="1.2246153846153847"/>
    <x v="1"/>
    <n v="85"/>
    <x v="4"/>
    <s v="GBP"/>
    <n v="1459054800"/>
    <x v="74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1.5057731958762886"/>
    <x v="1"/>
    <n v="170"/>
    <x v="1"/>
    <s v="USD"/>
    <n v="1531630800"/>
    <x v="75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0.78106590724165992"/>
    <x v="0"/>
    <n v="1684"/>
    <x v="1"/>
    <s v="USD"/>
    <n v="1421992800"/>
    <x v="76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n v="0.46947368421052632"/>
    <x v="0"/>
    <n v="56"/>
    <x v="1"/>
    <s v="USD"/>
    <n v="1285563600"/>
    <x v="77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3.008"/>
    <x v="1"/>
    <n v="330"/>
    <x v="1"/>
    <s v="USD"/>
    <n v="1523854800"/>
    <x v="78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0.6959861591695502"/>
    <x v="0"/>
    <n v="838"/>
    <x v="1"/>
    <s v="USD"/>
    <n v="1529125200"/>
    <x v="79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6.374545454545455"/>
    <x v="1"/>
    <n v="127"/>
    <x v="1"/>
    <s v="USD"/>
    <n v="1503982800"/>
    <x v="8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2.253392857142857"/>
    <x v="1"/>
    <n v="411"/>
    <x v="1"/>
    <s v="USD"/>
    <n v="1511416800"/>
    <x v="81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n v="14.973000000000001"/>
    <x v="1"/>
    <n v="180"/>
    <x v="4"/>
    <s v="GBP"/>
    <n v="1547704800"/>
    <x v="82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n v="0.37590225563909774"/>
    <x v="0"/>
    <n v="1000"/>
    <x v="1"/>
    <s v="USD"/>
    <n v="1469682000"/>
    <x v="83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.3236942675159236"/>
    <x v="1"/>
    <n v="374"/>
    <x v="1"/>
    <s v="USD"/>
    <n v="1343451600"/>
    <x v="84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1.3122448979591836"/>
    <x v="1"/>
    <n v="71"/>
    <x v="2"/>
    <s v="AUD"/>
    <n v="1315717200"/>
    <x v="85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n v="1.6763513513513513"/>
    <x v="1"/>
    <n v="203"/>
    <x v="1"/>
    <s v="USD"/>
    <n v="1430715600"/>
    <x v="86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0.6198488664987406"/>
    <x v="0"/>
    <n v="1482"/>
    <x v="2"/>
    <s v="AUD"/>
    <n v="1299564000"/>
    <x v="87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n v="2.6074999999999999"/>
    <x v="1"/>
    <n v="113"/>
    <x v="1"/>
    <s v="USD"/>
    <n v="1429160400"/>
    <x v="88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2.5258823529411765"/>
    <x v="1"/>
    <n v="96"/>
    <x v="1"/>
    <s v="USD"/>
    <n v="1271307600"/>
    <x v="89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n v="0.7861538461538462"/>
    <x v="0"/>
    <n v="106"/>
    <x v="1"/>
    <s v="USD"/>
    <n v="1456380000"/>
    <x v="9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0.48404406999351912"/>
    <x v="0"/>
    <n v="679"/>
    <x v="6"/>
    <s v="EUR"/>
    <n v="1470459600"/>
    <x v="91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2.5887500000000001"/>
    <x v="1"/>
    <n v="498"/>
    <x v="5"/>
    <s v="CHF"/>
    <n v="1277269200"/>
    <x v="92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0.60548713235294116"/>
    <x v="3"/>
    <n v="610"/>
    <x v="1"/>
    <s v="USD"/>
    <n v="1350709200"/>
    <x v="93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n v="3.036896551724138"/>
    <x v="1"/>
    <n v="180"/>
    <x v="4"/>
    <s v="GBP"/>
    <n v="1554613200"/>
    <x v="94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n v="1.1299999999999999"/>
    <x v="1"/>
    <n v="27"/>
    <x v="1"/>
    <s v="USD"/>
    <n v="1571029200"/>
    <x v="95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2.1737876614060259"/>
    <x v="1"/>
    <n v="2331"/>
    <x v="1"/>
    <s v="USD"/>
    <n v="1299736800"/>
    <x v="96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n v="9.2669230769230762"/>
    <x v="1"/>
    <n v="113"/>
    <x v="1"/>
    <s v="USD"/>
    <n v="1435208400"/>
    <x v="48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0.33692229038854804"/>
    <x v="0"/>
    <n v="1220"/>
    <x v="2"/>
    <s v="AUD"/>
    <n v="1437973200"/>
    <x v="97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1.9672368421052631"/>
    <x v="1"/>
    <n v="164"/>
    <x v="1"/>
    <s v="USD"/>
    <n v="1416895200"/>
    <x v="98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n v="0.01"/>
    <x v="0"/>
    <n v="1"/>
    <x v="1"/>
    <s v="USD"/>
    <n v="1319000400"/>
    <x v="99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n v="10.214444444444444"/>
    <x v="1"/>
    <n v="164"/>
    <x v="1"/>
    <s v="USD"/>
    <n v="1424498400"/>
    <x v="1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n v="2.8167567567567566"/>
    <x v="1"/>
    <n v="336"/>
    <x v="1"/>
    <s v="USD"/>
    <n v="1526274000"/>
    <x v="101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0.24610000000000001"/>
    <x v="0"/>
    <n v="37"/>
    <x v="6"/>
    <s v="EUR"/>
    <n v="1287896400"/>
    <x v="102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1.4314010067114094"/>
    <x v="1"/>
    <n v="1917"/>
    <x v="1"/>
    <s v="USD"/>
    <n v="1495515600"/>
    <x v="103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.4454411764705883"/>
    <x v="1"/>
    <n v="95"/>
    <x v="1"/>
    <s v="USD"/>
    <n v="1364878800"/>
    <x v="104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3.5912820512820511"/>
    <x v="1"/>
    <n v="147"/>
    <x v="1"/>
    <s v="USD"/>
    <n v="1567918800"/>
    <x v="105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1.8648571428571428"/>
    <x v="1"/>
    <n v="86"/>
    <x v="1"/>
    <s v="USD"/>
    <n v="1524459600"/>
    <x v="106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n v="5.9526666666666666"/>
    <x v="1"/>
    <n v="83"/>
    <x v="1"/>
    <s v="USD"/>
    <n v="1333688400"/>
    <x v="107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0.5921153846153846"/>
    <x v="0"/>
    <n v="60"/>
    <x v="1"/>
    <s v="USD"/>
    <n v="1389506400"/>
    <x v="108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0.14962780898876404"/>
    <x v="0"/>
    <n v="296"/>
    <x v="1"/>
    <s v="USD"/>
    <n v="1536642000"/>
    <x v="109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n v="1.1995602605863191"/>
    <x v="1"/>
    <n v="676"/>
    <x v="1"/>
    <s v="USD"/>
    <n v="1348290000"/>
    <x v="11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2.6882978723404256"/>
    <x v="1"/>
    <n v="361"/>
    <x v="2"/>
    <s v="AUD"/>
    <n v="1408856400"/>
    <x v="111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n v="3.7687878787878786"/>
    <x v="1"/>
    <n v="131"/>
    <x v="1"/>
    <s v="USD"/>
    <n v="1505192400"/>
    <x v="112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n v="7.2715789473684209"/>
    <x v="1"/>
    <n v="126"/>
    <x v="1"/>
    <s v="USD"/>
    <n v="1554786000"/>
    <x v="113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0.87211757648470301"/>
    <x v="0"/>
    <n v="3304"/>
    <x v="6"/>
    <s v="EUR"/>
    <n v="1510898400"/>
    <x v="114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n v="0.88"/>
    <x v="0"/>
    <n v="73"/>
    <x v="1"/>
    <s v="USD"/>
    <n v="1442552400"/>
    <x v="115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n v="1.7393877551020409"/>
    <x v="1"/>
    <n v="275"/>
    <x v="1"/>
    <s v="USD"/>
    <n v="1316667600"/>
    <x v="116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1.1761111111111111"/>
    <x v="1"/>
    <n v="67"/>
    <x v="1"/>
    <s v="USD"/>
    <n v="1390716000"/>
    <x v="117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2.1496"/>
    <x v="1"/>
    <n v="154"/>
    <x v="1"/>
    <s v="USD"/>
    <n v="1402894800"/>
    <x v="118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1.4949667110519307"/>
    <x v="1"/>
    <n v="1782"/>
    <x v="1"/>
    <s v="USD"/>
    <n v="1429246800"/>
    <x v="119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n v="2.1933995584988963"/>
    <x v="1"/>
    <n v="903"/>
    <x v="1"/>
    <s v="USD"/>
    <n v="1412485200"/>
    <x v="33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n v="0.64367690058479532"/>
    <x v="0"/>
    <n v="3387"/>
    <x v="1"/>
    <s v="USD"/>
    <n v="1417068000"/>
    <x v="12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n v="0.18622397298818233"/>
    <x v="0"/>
    <n v="662"/>
    <x v="0"/>
    <s v="CAD"/>
    <n v="1448344800"/>
    <x v="121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3.6776923076923076"/>
    <x v="1"/>
    <n v="94"/>
    <x v="6"/>
    <s v="EUR"/>
    <n v="1557723600"/>
    <x v="122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1.5990566037735849"/>
    <x v="1"/>
    <n v="180"/>
    <x v="1"/>
    <s v="USD"/>
    <n v="1537333200"/>
    <x v="123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n v="0.38633185349611543"/>
    <x v="0"/>
    <n v="774"/>
    <x v="1"/>
    <s v="USD"/>
    <n v="1471150800"/>
    <x v="124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0.51421511627906979"/>
    <x v="0"/>
    <n v="672"/>
    <x v="0"/>
    <s v="CAD"/>
    <n v="1273640400"/>
    <x v="125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n v="0.60334277620396604"/>
    <x v="3"/>
    <n v="532"/>
    <x v="1"/>
    <s v="USD"/>
    <n v="1282885200"/>
    <x v="126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n v="3.2026936026936029E-2"/>
    <x v="3"/>
    <n v="55"/>
    <x v="2"/>
    <s v="AUD"/>
    <n v="1422943200"/>
    <x v="127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n v="1.5546875"/>
    <x v="1"/>
    <n v="533"/>
    <x v="3"/>
    <s v="DKK"/>
    <n v="1319605200"/>
    <x v="128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1.0085974499089254"/>
    <x v="1"/>
    <n v="2443"/>
    <x v="4"/>
    <s v="GBP"/>
    <n v="1385704800"/>
    <x v="129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n v="1.1618181818181819"/>
    <x v="1"/>
    <n v="89"/>
    <x v="1"/>
    <s v="USD"/>
    <n v="1515736800"/>
    <x v="13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n v="3.1077777777777778"/>
    <x v="1"/>
    <n v="159"/>
    <x v="1"/>
    <s v="USD"/>
    <n v="1313125200"/>
    <x v="131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n v="0.89736683417085428"/>
    <x v="0"/>
    <n v="940"/>
    <x v="5"/>
    <s v="CHF"/>
    <n v="1308459600"/>
    <x v="132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0.71272727272727276"/>
    <x v="0"/>
    <n v="117"/>
    <x v="1"/>
    <s v="USD"/>
    <n v="1362636000"/>
    <x v="133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3.2862318840579711E-2"/>
    <x v="3"/>
    <n v="58"/>
    <x v="1"/>
    <s v="USD"/>
    <n v="1402117200"/>
    <x v="134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2.617777777777778"/>
    <x v="1"/>
    <n v="50"/>
    <x v="1"/>
    <s v="USD"/>
    <n v="1286341200"/>
    <x v="135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n v="0.96"/>
    <x v="0"/>
    <n v="115"/>
    <x v="1"/>
    <s v="USD"/>
    <n v="1348808400"/>
    <x v="136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0.20896851248642778"/>
    <x v="0"/>
    <n v="326"/>
    <x v="1"/>
    <s v="USD"/>
    <n v="1429592400"/>
    <x v="137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2.2316363636363636"/>
    <x v="1"/>
    <n v="186"/>
    <x v="1"/>
    <s v="USD"/>
    <n v="1519538400"/>
    <x v="138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1.0159097978227061"/>
    <x v="1"/>
    <n v="1071"/>
    <x v="1"/>
    <s v="USD"/>
    <n v="1434085200"/>
    <x v="139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n v="2.3003999999999998"/>
    <x v="1"/>
    <n v="117"/>
    <x v="1"/>
    <s v="USD"/>
    <n v="1333688400"/>
    <x v="107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n v="1.355925925925926"/>
    <x v="1"/>
    <n v="70"/>
    <x v="1"/>
    <s v="USD"/>
    <n v="1277701200"/>
    <x v="14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1.2909999999999999"/>
    <x v="1"/>
    <n v="135"/>
    <x v="1"/>
    <s v="USD"/>
    <n v="1560747600"/>
    <x v="141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n v="2.3651200000000001"/>
    <x v="1"/>
    <n v="768"/>
    <x v="5"/>
    <s v="CHF"/>
    <n v="1410066000"/>
    <x v="142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0.17249999999999999"/>
    <x v="3"/>
    <n v="51"/>
    <x v="1"/>
    <s v="USD"/>
    <n v="1320732000"/>
    <x v="143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1.1249397590361445"/>
    <x v="1"/>
    <n v="199"/>
    <x v="1"/>
    <s v="USD"/>
    <n v="1465794000"/>
    <x v="144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.2102150537634409"/>
    <x v="1"/>
    <n v="107"/>
    <x v="1"/>
    <s v="USD"/>
    <n v="1500958800"/>
    <x v="145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2.1987096774193549"/>
    <x v="1"/>
    <n v="195"/>
    <x v="1"/>
    <s v="USD"/>
    <n v="1357020000"/>
    <x v="146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n v="0.01"/>
    <x v="0"/>
    <n v="1"/>
    <x v="1"/>
    <s v="USD"/>
    <n v="1544940000"/>
    <x v="147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n v="0.64166909620991253"/>
    <x v="0"/>
    <n v="1467"/>
    <x v="1"/>
    <s v="USD"/>
    <n v="1402290000"/>
    <x v="148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4.2306746987951804"/>
    <x v="1"/>
    <n v="3376"/>
    <x v="1"/>
    <s v="USD"/>
    <n v="1487311200"/>
    <x v="149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0.92984160506863778"/>
    <x v="0"/>
    <n v="5681"/>
    <x v="1"/>
    <s v="USD"/>
    <n v="1350622800"/>
    <x v="15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n v="0.58756567425569173"/>
    <x v="0"/>
    <n v="1059"/>
    <x v="1"/>
    <s v="USD"/>
    <n v="1463029200"/>
    <x v="151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0.65022222222222226"/>
    <x v="0"/>
    <n v="1194"/>
    <x v="1"/>
    <s v="USD"/>
    <n v="1269493200"/>
    <x v="152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n v="0.73939560439560437"/>
    <x v="3"/>
    <n v="379"/>
    <x v="2"/>
    <s v="AUD"/>
    <n v="1570251600"/>
    <x v="153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n v="0.52666666666666662"/>
    <x v="0"/>
    <n v="30"/>
    <x v="2"/>
    <s v="AUD"/>
    <n v="1388383200"/>
    <x v="154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2.2095238095238097"/>
    <x v="1"/>
    <n v="41"/>
    <x v="1"/>
    <s v="USD"/>
    <n v="1449554400"/>
    <x v="155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n v="1.0001150627615063"/>
    <x v="1"/>
    <n v="1821"/>
    <x v="1"/>
    <s v="USD"/>
    <n v="1553662800"/>
    <x v="156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n v="1.6231249999999999"/>
    <x v="1"/>
    <n v="164"/>
    <x v="1"/>
    <s v="USD"/>
    <n v="1556341200"/>
    <x v="157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0.78181818181818186"/>
    <x v="0"/>
    <n v="75"/>
    <x v="1"/>
    <s v="USD"/>
    <n v="1442984400"/>
    <x v="158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1.4973770491803278"/>
    <x v="1"/>
    <n v="157"/>
    <x v="5"/>
    <s v="CHF"/>
    <n v="1544248800"/>
    <x v="159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n v="2.5325714285714285"/>
    <x v="1"/>
    <n v="246"/>
    <x v="1"/>
    <s v="USD"/>
    <n v="1508475600"/>
    <x v="16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.0016943521594683"/>
    <x v="1"/>
    <n v="1396"/>
    <x v="1"/>
    <s v="USD"/>
    <n v="1507438800"/>
    <x v="161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n v="1.2199004424778761"/>
    <x v="1"/>
    <n v="2506"/>
    <x v="1"/>
    <s v="USD"/>
    <n v="1501563600"/>
    <x v="162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n v="1.3713265306122449"/>
    <x v="1"/>
    <n v="244"/>
    <x v="1"/>
    <s v="USD"/>
    <n v="1292997600"/>
    <x v="163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4.155384615384615"/>
    <x v="1"/>
    <n v="146"/>
    <x v="2"/>
    <s v="AUD"/>
    <n v="1370840400"/>
    <x v="164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n v="0.3130913348946136"/>
    <x v="0"/>
    <n v="955"/>
    <x v="3"/>
    <s v="DKK"/>
    <n v="1550815200"/>
    <x v="165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4.240815450643777"/>
    <x v="1"/>
    <n v="1267"/>
    <x v="1"/>
    <s v="USD"/>
    <n v="1339909200"/>
    <x v="166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2.9388623072833599E-2"/>
    <x v="0"/>
    <n v="67"/>
    <x v="1"/>
    <s v="USD"/>
    <n v="1501736400"/>
    <x v="167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0.1063265306122449"/>
    <x v="0"/>
    <n v="5"/>
    <x v="1"/>
    <s v="USD"/>
    <n v="1395291600"/>
    <x v="168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n v="0.82874999999999999"/>
    <x v="0"/>
    <n v="26"/>
    <x v="1"/>
    <s v="USD"/>
    <n v="1405746000"/>
    <x v="169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.6301447776628748"/>
    <x v="1"/>
    <n v="1561"/>
    <x v="1"/>
    <s v="USD"/>
    <n v="1368853200"/>
    <x v="17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n v="8.9466666666666672"/>
    <x v="1"/>
    <n v="48"/>
    <x v="1"/>
    <s v="USD"/>
    <n v="1444021200"/>
    <x v="171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0.26191501103752757"/>
    <x v="0"/>
    <n v="1130"/>
    <x v="1"/>
    <s v="USD"/>
    <n v="1472619600"/>
    <x v="172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0.74834782608695649"/>
    <x v="0"/>
    <n v="782"/>
    <x v="1"/>
    <s v="USD"/>
    <n v="1472878800"/>
    <x v="173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4.1647680412371137"/>
    <x v="1"/>
    <n v="2739"/>
    <x v="1"/>
    <s v="USD"/>
    <n v="1289800800"/>
    <x v="174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0.96208333333333329"/>
    <x v="0"/>
    <n v="210"/>
    <x v="1"/>
    <s v="USD"/>
    <n v="1505970000"/>
    <x v="175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3.5771910112359548"/>
    <x v="1"/>
    <n v="3537"/>
    <x v="0"/>
    <s v="CAD"/>
    <n v="1363496400"/>
    <x v="176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3.0845714285714285"/>
    <x v="1"/>
    <n v="2107"/>
    <x v="2"/>
    <s v="AUD"/>
    <n v="1269234000"/>
    <x v="177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0.61802325581395345"/>
    <x v="0"/>
    <n v="136"/>
    <x v="1"/>
    <s v="USD"/>
    <n v="1507093200"/>
    <x v="178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7.2232472324723247"/>
    <x v="1"/>
    <n v="3318"/>
    <x v="3"/>
    <s v="DKK"/>
    <n v="1560574800"/>
    <x v="179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0.69117647058823528"/>
    <x v="0"/>
    <n v="86"/>
    <x v="0"/>
    <s v="CAD"/>
    <n v="1284008400"/>
    <x v="18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2.9305555555555554"/>
    <x v="1"/>
    <n v="340"/>
    <x v="1"/>
    <s v="USD"/>
    <n v="1556859600"/>
    <x v="181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n v="0.71799999999999997"/>
    <x v="0"/>
    <n v="19"/>
    <x v="1"/>
    <s v="USD"/>
    <n v="1526187600"/>
    <x v="182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0.31934684684684683"/>
    <x v="0"/>
    <n v="886"/>
    <x v="1"/>
    <s v="USD"/>
    <n v="1400821200"/>
    <x v="183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n v="2.2987375415282392"/>
    <x v="1"/>
    <n v="1442"/>
    <x v="0"/>
    <s v="CAD"/>
    <n v="1361599200"/>
    <x v="184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0.3201219512195122"/>
    <x v="0"/>
    <n v="35"/>
    <x v="6"/>
    <s v="EUR"/>
    <n v="1417500000"/>
    <x v="185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n v="0.23525352848928385"/>
    <x v="3"/>
    <n v="441"/>
    <x v="1"/>
    <s v="USD"/>
    <n v="1457071200"/>
    <x v="186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n v="0.68594594594594593"/>
    <x v="0"/>
    <n v="24"/>
    <x v="1"/>
    <s v="USD"/>
    <n v="1370322000"/>
    <x v="187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n v="0.37952380952380954"/>
    <x v="0"/>
    <n v="86"/>
    <x v="6"/>
    <s v="EUR"/>
    <n v="1552366800"/>
    <x v="188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0.19992957746478873"/>
    <x v="0"/>
    <n v="243"/>
    <x v="1"/>
    <s v="USD"/>
    <n v="1403845200"/>
    <x v="189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n v="0.45636363636363636"/>
    <x v="0"/>
    <n v="65"/>
    <x v="1"/>
    <s v="USD"/>
    <n v="1523163600"/>
    <x v="19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n v="1.227605633802817"/>
    <x v="1"/>
    <n v="126"/>
    <x v="1"/>
    <s v="USD"/>
    <n v="1442206800"/>
    <x v="191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n v="3.61753164556962"/>
    <x v="1"/>
    <n v="524"/>
    <x v="1"/>
    <s v="USD"/>
    <n v="1532840400"/>
    <x v="192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n v="0.63146341463414635"/>
    <x v="0"/>
    <n v="100"/>
    <x v="3"/>
    <s v="DKK"/>
    <n v="1472878800"/>
    <x v="173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2.9820475319926874"/>
    <x v="1"/>
    <n v="1989"/>
    <x v="1"/>
    <s v="USD"/>
    <n v="1498194000"/>
    <x v="193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9.5585443037974685E-2"/>
    <x v="0"/>
    <n v="168"/>
    <x v="1"/>
    <s v="USD"/>
    <n v="1281070800"/>
    <x v="194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0.5377777777777778"/>
    <x v="0"/>
    <n v="13"/>
    <x v="1"/>
    <s v="USD"/>
    <n v="1436245200"/>
    <x v="195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0.02"/>
    <n v="0.02"/>
    <x v="0"/>
    <n v="1"/>
    <x v="0"/>
    <s v="CAD"/>
    <n v="1269493200"/>
    <x v="152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6.8119047619047617"/>
    <x v="1"/>
    <n v="157"/>
    <x v="1"/>
    <s v="USD"/>
    <n v="1406264400"/>
    <x v="196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n v="0.78831325301204824"/>
    <x v="3"/>
    <n v="82"/>
    <x v="1"/>
    <s v="USD"/>
    <n v="1317531600"/>
    <x v="197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1.3440792216817234"/>
    <x v="1"/>
    <n v="4498"/>
    <x v="2"/>
    <s v="AUD"/>
    <n v="1484632800"/>
    <x v="198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2E-2"/>
    <n v="3.372E-2"/>
    <x v="0"/>
    <n v="40"/>
    <x v="1"/>
    <s v="USD"/>
    <n v="1301806800"/>
    <x v="199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n v="4.3184615384615386"/>
    <x v="1"/>
    <n v="80"/>
    <x v="1"/>
    <s v="USD"/>
    <n v="1539752400"/>
    <x v="2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0.38844444444444443"/>
    <x v="3"/>
    <n v="57"/>
    <x v="1"/>
    <s v="USD"/>
    <n v="1267250400"/>
    <x v="201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4.2569999999999997"/>
    <x v="1"/>
    <n v="43"/>
    <x v="1"/>
    <s v="USD"/>
    <n v="1535432400"/>
    <x v="202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n v="1.0112239715591671"/>
    <x v="1"/>
    <n v="2053"/>
    <x v="1"/>
    <s v="USD"/>
    <n v="1510207200"/>
    <x v="203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0.21188688946015424"/>
    <x v="2"/>
    <n v="808"/>
    <x v="2"/>
    <s v="AUD"/>
    <n v="1462510800"/>
    <x v="204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0.67425531914893622"/>
    <x v="0"/>
    <n v="226"/>
    <x v="3"/>
    <s v="DKK"/>
    <n v="1488520800"/>
    <x v="205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0.9492337164750958"/>
    <x v="0"/>
    <n v="1625"/>
    <x v="1"/>
    <s v="USD"/>
    <n v="1377579600"/>
    <x v="206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n v="1.5185185185185186"/>
    <x v="1"/>
    <n v="168"/>
    <x v="1"/>
    <s v="USD"/>
    <n v="1576389600"/>
    <x v="207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1.9516382252559727"/>
    <x v="1"/>
    <n v="4289"/>
    <x v="1"/>
    <s v="USD"/>
    <n v="1289019600"/>
    <x v="208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n v="10.231428571428571"/>
    <x v="1"/>
    <n v="165"/>
    <x v="1"/>
    <s v="USD"/>
    <n v="1282194000"/>
    <x v="209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3.8418367346938778E-2"/>
    <x v="0"/>
    <n v="143"/>
    <x v="1"/>
    <s v="USD"/>
    <n v="1550037600"/>
    <x v="21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.5507066557107643"/>
    <x v="1"/>
    <n v="1815"/>
    <x v="1"/>
    <s v="USD"/>
    <n v="1321941600"/>
    <x v="211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0.44753477588871715"/>
    <x v="0"/>
    <n v="934"/>
    <x v="1"/>
    <s v="USD"/>
    <n v="1556427600"/>
    <x v="212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2.1594736842105262"/>
    <x v="1"/>
    <n v="397"/>
    <x v="4"/>
    <s v="GBP"/>
    <n v="1320991200"/>
    <x v="213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3.3212709832134291"/>
    <x v="1"/>
    <n v="1539"/>
    <x v="1"/>
    <s v="USD"/>
    <n v="1345093200"/>
    <x v="214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n v="8.4430379746835441E-2"/>
    <x v="0"/>
    <n v="17"/>
    <x v="1"/>
    <s v="USD"/>
    <n v="1309496400"/>
    <x v="215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0.9862551440329218"/>
    <x v="0"/>
    <n v="2179"/>
    <x v="1"/>
    <s v="USD"/>
    <n v="1340254800"/>
    <x v="216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n v="1.3797916666666667"/>
    <x v="1"/>
    <n v="138"/>
    <x v="1"/>
    <s v="USD"/>
    <n v="1412226000"/>
    <x v="217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0.93810996563573879"/>
    <x v="0"/>
    <n v="931"/>
    <x v="1"/>
    <s v="USD"/>
    <n v="1458104400"/>
    <x v="218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n v="4.0363930885529156"/>
    <x v="1"/>
    <n v="3594"/>
    <x v="1"/>
    <s v="USD"/>
    <n v="1411534800"/>
    <x v="219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.6017404129793511"/>
    <x v="1"/>
    <n v="5880"/>
    <x v="1"/>
    <s v="USD"/>
    <n v="1399093200"/>
    <x v="22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n v="3.6663333333333332"/>
    <x v="1"/>
    <n v="112"/>
    <x v="1"/>
    <s v="USD"/>
    <n v="1270702800"/>
    <x v="221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.687208538587849"/>
    <x v="1"/>
    <n v="943"/>
    <x v="1"/>
    <s v="USD"/>
    <n v="1431666000"/>
    <x v="222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n v="1.1990717911530093"/>
    <x v="1"/>
    <n v="2468"/>
    <x v="1"/>
    <s v="USD"/>
    <n v="1472619600"/>
    <x v="172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1.936892523364486"/>
    <x v="1"/>
    <n v="2551"/>
    <x v="1"/>
    <s v="USD"/>
    <n v="1496293200"/>
    <x v="223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4.2016666666666671"/>
    <x v="1"/>
    <n v="101"/>
    <x v="1"/>
    <s v="USD"/>
    <n v="1575612000"/>
    <x v="224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0.76708333333333334"/>
    <x v="3"/>
    <n v="67"/>
    <x v="1"/>
    <s v="USD"/>
    <n v="1369112400"/>
    <x v="225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n v="1.7126470588235294"/>
    <x v="1"/>
    <n v="92"/>
    <x v="1"/>
    <s v="USD"/>
    <n v="1469422800"/>
    <x v="226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n v="1.5789473684210527"/>
    <x v="1"/>
    <n v="62"/>
    <x v="1"/>
    <s v="USD"/>
    <n v="1307854800"/>
    <x v="227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n v="1.0908"/>
    <x v="1"/>
    <n v="149"/>
    <x v="6"/>
    <s v="EUR"/>
    <n v="1503378000"/>
    <x v="228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0.41732558139534881"/>
    <x v="0"/>
    <n v="92"/>
    <x v="1"/>
    <s v="USD"/>
    <n v="1486965600"/>
    <x v="229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0.10944303797468355"/>
    <x v="0"/>
    <n v="57"/>
    <x v="2"/>
    <s v="AUD"/>
    <n v="1561438800"/>
    <x v="23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n v="1.593763440860215"/>
    <x v="1"/>
    <n v="329"/>
    <x v="1"/>
    <s v="USD"/>
    <n v="1398402000"/>
    <x v="231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4.2241666666666671"/>
    <x v="1"/>
    <n v="97"/>
    <x v="3"/>
    <s v="DKK"/>
    <n v="1513231200"/>
    <x v="232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n v="0.97718749999999999"/>
    <x v="0"/>
    <n v="41"/>
    <x v="1"/>
    <s v="USD"/>
    <n v="1440824400"/>
    <x v="233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4.1878911564625847"/>
    <x v="1"/>
    <n v="1784"/>
    <x v="1"/>
    <s v="USD"/>
    <n v="1281070800"/>
    <x v="194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.0191632047477746"/>
    <x v="1"/>
    <n v="1684"/>
    <x v="2"/>
    <s v="AUD"/>
    <n v="1397365200"/>
    <x v="234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1.2772619047619047"/>
    <x v="1"/>
    <n v="250"/>
    <x v="1"/>
    <s v="USD"/>
    <n v="1494392400"/>
    <x v="235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n v="4.4521739130434783"/>
    <x v="1"/>
    <n v="238"/>
    <x v="1"/>
    <s v="USD"/>
    <n v="1520143200"/>
    <x v="236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5.6971428571428575"/>
    <x v="1"/>
    <n v="53"/>
    <x v="1"/>
    <s v="USD"/>
    <n v="1405314000"/>
    <x v="237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n v="5.0934482758620687"/>
    <x v="1"/>
    <n v="214"/>
    <x v="1"/>
    <s v="USD"/>
    <n v="1396846800"/>
    <x v="238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n v="3.2553333333333332"/>
    <x v="1"/>
    <n v="222"/>
    <x v="1"/>
    <s v="USD"/>
    <n v="1375678800"/>
    <x v="239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.3261616161616168"/>
    <x v="1"/>
    <n v="1884"/>
    <x v="1"/>
    <s v="USD"/>
    <n v="1482386400"/>
    <x v="24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2.1133870967741935"/>
    <x v="1"/>
    <n v="218"/>
    <x v="2"/>
    <s v="AUD"/>
    <n v="1420005600"/>
    <x v="241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n v="2.7332520325203253"/>
    <x v="1"/>
    <n v="6465"/>
    <x v="1"/>
    <s v="USD"/>
    <n v="1420178400"/>
    <x v="242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n v="0.03"/>
    <x v="0"/>
    <n v="1"/>
    <x v="1"/>
    <s v="USD"/>
    <n v="1264399200"/>
    <x v="67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n v="0.54084507042253516"/>
    <x v="0"/>
    <n v="101"/>
    <x v="1"/>
    <s v="USD"/>
    <n v="1355032800"/>
    <x v="243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n v="6.2629999999999999"/>
    <x v="1"/>
    <n v="59"/>
    <x v="1"/>
    <s v="USD"/>
    <n v="1382677200"/>
    <x v="244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0.8902139917695473"/>
    <x v="0"/>
    <n v="1335"/>
    <x v="0"/>
    <s v="CAD"/>
    <n v="1302238800"/>
    <x v="245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1.8489130434782608"/>
    <x v="1"/>
    <n v="88"/>
    <x v="1"/>
    <s v="USD"/>
    <n v="1487656800"/>
    <x v="246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1.2016770186335404"/>
    <x v="1"/>
    <n v="1697"/>
    <x v="1"/>
    <s v="USD"/>
    <n v="1297836000"/>
    <x v="247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n v="0.23390243902439026"/>
    <x v="0"/>
    <n v="15"/>
    <x v="4"/>
    <s v="GBP"/>
    <n v="1453615200"/>
    <x v="248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.46"/>
    <n v="1.46"/>
    <x v="1"/>
    <n v="92"/>
    <x v="1"/>
    <s v="USD"/>
    <n v="1362463200"/>
    <x v="249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2.6848000000000001"/>
    <x v="1"/>
    <n v="186"/>
    <x v="1"/>
    <s v="USD"/>
    <n v="1481176800"/>
    <x v="25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5.9749999999999996"/>
    <x v="1"/>
    <n v="138"/>
    <x v="1"/>
    <s v="USD"/>
    <n v="1354946400"/>
    <x v="251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1.5769841269841269"/>
    <x v="1"/>
    <n v="261"/>
    <x v="1"/>
    <s v="USD"/>
    <n v="1348808400"/>
    <x v="136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n v="0.31201660735468567"/>
    <x v="0"/>
    <n v="454"/>
    <x v="1"/>
    <s v="USD"/>
    <n v="1282712400"/>
    <x v="252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n v="3.1341176470588237"/>
    <x v="1"/>
    <n v="107"/>
    <x v="1"/>
    <s v="USD"/>
    <n v="1301979600"/>
    <x v="253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n v="3.7089655172413791"/>
    <x v="1"/>
    <n v="199"/>
    <x v="1"/>
    <s v="USD"/>
    <n v="1263016800"/>
    <x v="254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.6266447368421053"/>
    <x v="1"/>
    <n v="5512"/>
    <x v="1"/>
    <s v="USD"/>
    <n v="1360648800"/>
    <x v="255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n v="1.2308163265306122"/>
    <x v="1"/>
    <n v="86"/>
    <x v="1"/>
    <s v="USD"/>
    <n v="1451800800"/>
    <x v="256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n v="0.76766756032171579"/>
    <x v="0"/>
    <n v="3182"/>
    <x v="6"/>
    <s v="EUR"/>
    <n v="1415340000"/>
    <x v="257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n v="2.3362012987012988"/>
    <x v="1"/>
    <n v="2768"/>
    <x v="2"/>
    <s v="AUD"/>
    <n v="1351054800"/>
    <x v="258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n v="1.8053333333333332"/>
    <x v="1"/>
    <n v="48"/>
    <x v="1"/>
    <s v="USD"/>
    <n v="1349326800"/>
    <x v="259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2.5262857142857142"/>
    <x v="1"/>
    <n v="87"/>
    <x v="1"/>
    <s v="USD"/>
    <n v="1548914400"/>
    <x v="26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0.27176538240368026"/>
    <x v="3"/>
    <n v="1890"/>
    <x v="1"/>
    <s v="USD"/>
    <n v="1291269600"/>
    <x v="261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1.2706571242680547E-2"/>
    <x v="2"/>
    <n v="61"/>
    <x v="1"/>
    <s v="USD"/>
    <n v="1449468000"/>
    <x v="262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3.0400978473581213"/>
    <x v="1"/>
    <n v="1894"/>
    <x v="1"/>
    <s v="USD"/>
    <n v="1562734800"/>
    <x v="263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n v="1.3723076923076922"/>
    <x v="1"/>
    <n v="282"/>
    <x v="0"/>
    <s v="CAD"/>
    <n v="1505624400"/>
    <x v="264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0.32208333333333333"/>
    <x v="0"/>
    <n v="15"/>
    <x v="1"/>
    <s v="USD"/>
    <n v="1509948000"/>
    <x v="265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2.4151282051282053"/>
    <x v="1"/>
    <n v="116"/>
    <x v="1"/>
    <s v="USD"/>
    <n v="1554526800"/>
    <x v="266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n v="0.96799999999999997"/>
    <x v="0"/>
    <n v="133"/>
    <x v="1"/>
    <s v="USD"/>
    <n v="1334811600"/>
    <x v="267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10.664285714285715"/>
    <x v="1"/>
    <n v="83"/>
    <x v="1"/>
    <s v="USD"/>
    <n v="1279515600"/>
    <x v="268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3.2588888888888889"/>
    <x v="1"/>
    <n v="91"/>
    <x v="1"/>
    <s v="USD"/>
    <n v="1353909600"/>
    <x v="269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1.7070000000000001"/>
    <x v="1"/>
    <n v="546"/>
    <x v="1"/>
    <s v="USD"/>
    <n v="1535950800"/>
    <x v="27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n v="5.8144"/>
    <x v="1"/>
    <n v="393"/>
    <x v="1"/>
    <s v="USD"/>
    <n v="1511244000"/>
    <x v="271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0.91520972644376897"/>
    <x v="0"/>
    <n v="2062"/>
    <x v="1"/>
    <s v="USD"/>
    <n v="1331445600"/>
    <x v="272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1.0804761904761904"/>
    <x v="1"/>
    <n v="133"/>
    <x v="1"/>
    <s v="USD"/>
    <n v="1480226400"/>
    <x v="73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0.18728395061728395"/>
    <x v="0"/>
    <n v="29"/>
    <x v="3"/>
    <s v="DKK"/>
    <n v="1464584400"/>
    <x v="273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n v="0.83193877551020412"/>
    <x v="0"/>
    <n v="132"/>
    <x v="1"/>
    <s v="USD"/>
    <n v="1335848400"/>
    <x v="274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7.0633333333333335"/>
    <x v="1"/>
    <n v="254"/>
    <x v="1"/>
    <s v="USD"/>
    <n v="1473483600"/>
    <x v="275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n v="0.17446030330062445"/>
    <x v="3"/>
    <n v="184"/>
    <x v="1"/>
    <s v="USD"/>
    <n v="1479880800"/>
    <x v="276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n v="2.0973015873015872"/>
    <x v="1"/>
    <n v="176"/>
    <x v="1"/>
    <s v="USD"/>
    <n v="1430197200"/>
    <x v="277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n v="0.97785714285714287"/>
    <x v="0"/>
    <n v="137"/>
    <x v="3"/>
    <s v="DKK"/>
    <n v="1331701200"/>
    <x v="278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16.842500000000001"/>
    <x v="1"/>
    <n v="337"/>
    <x v="0"/>
    <s v="CAD"/>
    <n v="1438578000"/>
    <x v="279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0.54402135231316728"/>
    <x v="0"/>
    <n v="908"/>
    <x v="1"/>
    <s v="USD"/>
    <n v="1368162000"/>
    <x v="28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4.5661111111111108"/>
    <x v="1"/>
    <n v="107"/>
    <x v="1"/>
    <s v="USD"/>
    <n v="1318654800"/>
    <x v="281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n v="9.8219178082191785E-2"/>
    <x v="0"/>
    <n v="10"/>
    <x v="1"/>
    <s v="USD"/>
    <n v="1331874000"/>
    <x v="282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n v="0.16384615384615384"/>
    <x v="3"/>
    <n v="32"/>
    <x v="6"/>
    <s v="EUR"/>
    <n v="1286254800"/>
    <x v="283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n v="13.396666666666667"/>
    <x v="1"/>
    <n v="183"/>
    <x v="1"/>
    <s v="USD"/>
    <n v="1540530000"/>
    <x v="284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0.35650077760497667"/>
    <x v="0"/>
    <n v="1910"/>
    <x v="5"/>
    <s v="CHF"/>
    <n v="1381813200"/>
    <x v="285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n v="0.54950819672131146"/>
    <x v="0"/>
    <n v="38"/>
    <x v="2"/>
    <s v="AUD"/>
    <n v="1548655200"/>
    <x v="286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0.94236111111111109"/>
    <x v="0"/>
    <n v="104"/>
    <x v="2"/>
    <s v="AUD"/>
    <n v="1389679200"/>
    <x v="287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1.4391428571428571"/>
    <x v="1"/>
    <n v="72"/>
    <x v="1"/>
    <s v="USD"/>
    <n v="1456466400"/>
    <x v="288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0.51421052631578945"/>
    <x v="0"/>
    <n v="49"/>
    <x v="1"/>
    <s v="USD"/>
    <n v="1456984800"/>
    <x v="289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0.05"/>
    <n v="0.05"/>
    <x v="0"/>
    <n v="1"/>
    <x v="3"/>
    <s v="DKK"/>
    <n v="1504069200"/>
    <x v="29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13.446666666666667"/>
    <x v="1"/>
    <n v="295"/>
    <x v="1"/>
    <s v="USD"/>
    <n v="1424930400"/>
    <x v="291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0.31844940867279897"/>
    <x v="0"/>
    <n v="245"/>
    <x v="1"/>
    <s v="USD"/>
    <n v="1535864400"/>
    <x v="292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0.82617647058823529"/>
    <x v="0"/>
    <n v="32"/>
    <x v="1"/>
    <s v="USD"/>
    <n v="1452146400"/>
    <x v="293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n v="5.4614285714285717"/>
    <x v="1"/>
    <n v="142"/>
    <x v="1"/>
    <s v="USD"/>
    <n v="1470546000"/>
    <x v="294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2.8621428571428571"/>
    <x v="1"/>
    <n v="85"/>
    <x v="1"/>
    <s v="USD"/>
    <n v="1458363600"/>
    <x v="295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.9076923076923072E-2"/>
    <x v="0"/>
    <n v="7"/>
    <x v="1"/>
    <s v="USD"/>
    <n v="1500008400"/>
    <x v="296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1.3213677811550153"/>
    <x v="1"/>
    <n v="659"/>
    <x v="3"/>
    <s v="DKK"/>
    <n v="1338958800"/>
    <x v="297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n v="0.74077834179357027"/>
    <x v="0"/>
    <n v="803"/>
    <x v="1"/>
    <s v="USD"/>
    <n v="1303102800"/>
    <x v="298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n v="0.75292682926829269"/>
    <x v="3"/>
    <n v="75"/>
    <x v="1"/>
    <s v="USD"/>
    <n v="1316581200"/>
    <x v="299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0.20333333333333334"/>
    <x v="0"/>
    <n v="16"/>
    <x v="1"/>
    <s v="USD"/>
    <n v="1270789200"/>
    <x v="3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n v="2.0336507936507937"/>
    <x v="1"/>
    <n v="121"/>
    <x v="1"/>
    <s v="USD"/>
    <n v="1297836000"/>
    <x v="247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n v="3.1022842639593908"/>
    <x v="1"/>
    <n v="3742"/>
    <x v="1"/>
    <s v="USD"/>
    <n v="1382677200"/>
    <x v="244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n v="3.9531818181818181"/>
    <x v="1"/>
    <n v="223"/>
    <x v="1"/>
    <s v="USD"/>
    <n v="1330322400"/>
    <x v="301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n v="2.9471428571428571"/>
    <x v="1"/>
    <n v="133"/>
    <x v="1"/>
    <s v="USD"/>
    <n v="1552366800"/>
    <x v="188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0.33894736842105261"/>
    <x v="0"/>
    <n v="31"/>
    <x v="1"/>
    <s v="USD"/>
    <n v="1400907600"/>
    <x v="302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n v="0.66677083333333331"/>
    <x v="0"/>
    <n v="108"/>
    <x v="6"/>
    <s v="EUR"/>
    <n v="1574143200"/>
    <x v="303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n v="0.19227272727272726"/>
    <x v="0"/>
    <n v="30"/>
    <x v="1"/>
    <s v="USD"/>
    <n v="1494738000"/>
    <x v="304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0.15842105263157893"/>
    <x v="0"/>
    <n v="17"/>
    <x v="1"/>
    <s v="USD"/>
    <n v="1392357600"/>
    <x v="305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n v="0.38702380952380955"/>
    <x v="3"/>
    <n v="64"/>
    <x v="1"/>
    <s v="USD"/>
    <n v="1281589200"/>
    <x v="306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n v="9.5876777251184833E-2"/>
    <x v="0"/>
    <n v="80"/>
    <x v="1"/>
    <s v="USD"/>
    <n v="1305003600"/>
    <x v="307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0.94144366197183094"/>
    <x v="0"/>
    <n v="2468"/>
    <x v="1"/>
    <s v="USD"/>
    <n v="1301634000"/>
    <x v="308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1.6656234096692113"/>
    <x v="1"/>
    <n v="5168"/>
    <x v="1"/>
    <s v="USD"/>
    <n v="1290664800"/>
    <x v="309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0.24134831460674158"/>
    <x v="0"/>
    <n v="26"/>
    <x v="4"/>
    <s v="GBP"/>
    <n v="1395896400"/>
    <x v="31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1.6405633802816901"/>
    <x v="1"/>
    <n v="307"/>
    <x v="1"/>
    <s v="USD"/>
    <n v="1434862800"/>
    <x v="311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n v="0.90723076923076929"/>
    <x v="0"/>
    <n v="73"/>
    <x v="1"/>
    <s v="USD"/>
    <n v="1529125200"/>
    <x v="79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0.46194444444444444"/>
    <x v="0"/>
    <n v="128"/>
    <x v="1"/>
    <s v="USD"/>
    <n v="1451109600"/>
    <x v="312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0.38538461538461538"/>
    <x v="0"/>
    <n v="33"/>
    <x v="1"/>
    <s v="USD"/>
    <n v="1566968400"/>
    <x v="313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1.3356231003039514"/>
    <x v="1"/>
    <n v="2441"/>
    <x v="1"/>
    <s v="USD"/>
    <n v="1543557600"/>
    <x v="314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n v="0.22896588486140726"/>
    <x v="2"/>
    <n v="211"/>
    <x v="1"/>
    <s v="USD"/>
    <n v="1481522400"/>
    <x v="315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1.8495548961424333"/>
    <x v="1"/>
    <n v="1385"/>
    <x v="4"/>
    <s v="GBP"/>
    <n v="1512712800"/>
    <x v="316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n v="4.4372727272727275"/>
    <x v="1"/>
    <n v="190"/>
    <x v="1"/>
    <s v="USD"/>
    <n v="1324274400"/>
    <x v="317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1.999806763285024"/>
    <x v="1"/>
    <n v="470"/>
    <x v="1"/>
    <s v="USD"/>
    <n v="1364446800"/>
    <x v="318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1.2395833333333333"/>
    <x v="1"/>
    <n v="253"/>
    <x v="1"/>
    <s v="USD"/>
    <n v="1542693600"/>
    <x v="319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n v="1.8661329305135952"/>
    <x v="1"/>
    <n v="1113"/>
    <x v="1"/>
    <s v="USD"/>
    <n v="1515564000"/>
    <x v="32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n v="1.1428538550057536"/>
    <x v="1"/>
    <n v="2283"/>
    <x v="1"/>
    <s v="USD"/>
    <n v="1573797600"/>
    <x v="32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n v="0.97032531824611035"/>
    <x v="0"/>
    <n v="1072"/>
    <x v="1"/>
    <s v="USD"/>
    <n v="1292392800"/>
    <x v="321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n v="1.2281904761904763"/>
    <x v="1"/>
    <n v="1095"/>
    <x v="1"/>
    <s v="USD"/>
    <n v="1573452000"/>
    <x v="322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n v="1.7914326647564469"/>
    <x v="1"/>
    <n v="1690"/>
    <x v="1"/>
    <s v="USD"/>
    <n v="1317790800"/>
    <x v="323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0.79951577402787966"/>
    <x v="3"/>
    <n v="1297"/>
    <x v="0"/>
    <s v="CAD"/>
    <n v="1501650000"/>
    <x v="324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0.94242587601078165"/>
    <x v="0"/>
    <n v="393"/>
    <x v="1"/>
    <s v="USD"/>
    <n v="1323669600"/>
    <x v="325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0.84669291338582675"/>
    <x v="0"/>
    <n v="1257"/>
    <x v="1"/>
    <s v="USD"/>
    <n v="1440738000"/>
    <x v="326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0.66521920668058454"/>
    <x v="0"/>
    <n v="328"/>
    <x v="1"/>
    <s v="USD"/>
    <n v="1374296400"/>
    <x v="327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n v="0.53922222222222227"/>
    <x v="0"/>
    <n v="147"/>
    <x v="1"/>
    <s v="USD"/>
    <n v="1384840800"/>
    <x v="328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0.41983299595141699"/>
    <x v="0"/>
    <n v="830"/>
    <x v="1"/>
    <s v="USD"/>
    <n v="1516600800"/>
    <x v="329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0.14694796954314721"/>
    <x v="0"/>
    <n v="331"/>
    <x v="4"/>
    <s v="GBP"/>
    <n v="1436418000"/>
    <x v="33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n v="0.34475"/>
    <x v="0"/>
    <n v="25"/>
    <x v="1"/>
    <s v="USD"/>
    <n v="1503550800"/>
    <x v="331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n v="14.007777777777777"/>
    <x v="1"/>
    <n v="191"/>
    <x v="1"/>
    <s v="USD"/>
    <n v="1423634400"/>
    <x v="332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n v="0.71770351758793971"/>
    <x v="0"/>
    <n v="3483"/>
    <x v="1"/>
    <s v="USD"/>
    <n v="1487224800"/>
    <x v="333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0.53074115044247783"/>
    <x v="0"/>
    <n v="923"/>
    <x v="1"/>
    <s v="USD"/>
    <n v="1500008400"/>
    <x v="296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0.05"/>
    <n v="0.05"/>
    <x v="0"/>
    <n v="1"/>
    <x v="1"/>
    <s v="USD"/>
    <n v="1432098000"/>
    <x v="334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n v="1.2770715249662619"/>
    <x v="1"/>
    <n v="2013"/>
    <x v="1"/>
    <s v="USD"/>
    <n v="1440392400"/>
    <x v="335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n v="0.34892857142857142"/>
    <x v="0"/>
    <n v="33"/>
    <x v="0"/>
    <s v="CAD"/>
    <n v="1446876000"/>
    <x v="336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n v="4.105982142857143"/>
    <x v="1"/>
    <n v="1703"/>
    <x v="1"/>
    <s v="USD"/>
    <n v="1562302800"/>
    <x v="337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n v="1.2373770491803278"/>
    <x v="1"/>
    <n v="80"/>
    <x v="3"/>
    <s v="DKK"/>
    <n v="1378184400"/>
    <x v="338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0.58973684210526311"/>
    <x v="2"/>
    <n v="86"/>
    <x v="1"/>
    <s v="USD"/>
    <n v="1485064800"/>
    <x v="339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0.36892473118279567"/>
    <x v="0"/>
    <n v="40"/>
    <x v="6"/>
    <s v="EUR"/>
    <n v="1326520800"/>
    <x v="34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.8491304347826087"/>
    <x v="1"/>
    <n v="41"/>
    <x v="1"/>
    <s v="USD"/>
    <n v="1441256400"/>
    <x v="341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0.11814432989690722"/>
    <x v="0"/>
    <n v="23"/>
    <x v="0"/>
    <s v="CAD"/>
    <n v="1533877200"/>
    <x v="342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2.9870000000000001"/>
    <x v="1"/>
    <n v="187"/>
    <x v="1"/>
    <s v="USD"/>
    <n v="1314421200"/>
    <x v="343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2.2635175879396985"/>
    <x v="1"/>
    <n v="2875"/>
    <x v="4"/>
    <s v="GBP"/>
    <n v="1293861600"/>
    <x v="344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.7356363636363636"/>
    <x v="1"/>
    <n v="88"/>
    <x v="1"/>
    <s v="USD"/>
    <n v="1507352400"/>
    <x v="345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n v="3.7175675675675675"/>
    <x v="1"/>
    <n v="191"/>
    <x v="1"/>
    <s v="USD"/>
    <n v="1296108000"/>
    <x v="65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n v="1.601923076923077"/>
    <x v="1"/>
    <n v="139"/>
    <x v="1"/>
    <s v="USD"/>
    <n v="1324965600"/>
    <x v="346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n v="16.163333333333334"/>
    <x v="1"/>
    <n v="186"/>
    <x v="1"/>
    <s v="USD"/>
    <n v="1520229600"/>
    <x v="347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7.3343749999999996"/>
    <x v="1"/>
    <n v="112"/>
    <x v="2"/>
    <s v="AUD"/>
    <n v="1482991200"/>
    <x v="348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5.9211111111111112"/>
    <x v="1"/>
    <n v="101"/>
    <x v="1"/>
    <s v="USD"/>
    <n v="1294034400"/>
    <x v="349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0.18888888888888888"/>
    <x v="0"/>
    <n v="75"/>
    <x v="1"/>
    <s v="USD"/>
    <n v="1413608400"/>
    <x v="35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2.7680769230769231"/>
    <x v="1"/>
    <n v="206"/>
    <x v="4"/>
    <s v="GBP"/>
    <n v="1286946000"/>
    <x v="351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2.730185185185185"/>
    <x v="1"/>
    <n v="154"/>
    <x v="1"/>
    <s v="USD"/>
    <n v="1359871200"/>
    <x v="352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1.593633125556545"/>
    <x v="1"/>
    <n v="5966"/>
    <x v="1"/>
    <s v="USD"/>
    <n v="1555304400"/>
    <x v="353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0.67869978858350954"/>
    <x v="0"/>
    <n v="2176"/>
    <x v="1"/>
    <s v="USD"/>
    <n v="1423375200"/>
    <x v="354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15.915555555555555"/>
    <x v="1"/>
    <n v="169"/>
    <x v="1"/>
    <s v="USD"/>
    <n v="1420696800"/>
    <x v="355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.3018222222222224"/>
    <x v="1"/>
    <n v="2106"/>
    <x v="1"/>
    <s v="USD"/>
    <n v="1502946000"/>
    <x v="356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0.13185782556750297"/>
    <x v="0"/>
    <n v="441"/>
    <x v="1"/>
    <s v="USD"/>
    <n v="1547186400"/>
    <x v="357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0.54777777777777781"/>
    <x v="0"/>
    <n v="25"/>
    <x v="1"/>
    <s v="USD"/>
    <n v="1444971600"/>
    <x v="358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n v="3.6102941176470589"/>
    <x v="1"/>
    <n v="131"/>
    <x v="1"/>
    <s v="USD"/>
    <n v="1404622800"/>
    <x v="359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0.10257545271629778"/>
    <x v="0"/>
    <n v="127"/>
    <x v="1"/>
    <s v="USD"/>
    <n v="1571720400"/>
    <x v="12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n v="0.13962962962962963"/>
    <x v="0"/>
    <n v="355"/>
    <x v="1"/>
    <s v="USD"/>
    <n v="1526878800"/>
    <x v="36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0.40444444444444444"/>
    <x v="0"/>
    <n v="44"/>
    <x v="4"/>
    <s v="GBP"/>
    <n v="1319691600"/>
    <x v="361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1.6032"/>
    <x v="1"/>
    <n v="84"/>
    <x v="1"/>
    <s v="USD"/>
    <n v="1371963600"/>
    <x v="362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1.8394339622641509"/>
    <x v="1"/>
    <n v="155"/>
    <x v="1"/>
    <s v="USD"/>
    <n v="1433739600"/>
    <x v="363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n v="0.63769230769230767"/>
    <x v="0"/>
    <n v="67"/>
    <x v="1"/>
    <s v="USD"/>
    <n v="1508130000"/>
    <x v="364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2.2538095238095237"/>
    <x v="1"/>
    <n v="189"/>
    <x v="1"/>
    <s v="USD"/>
    <n v="1550037600"/>
    <x v="21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1.7200961538461539"/>
    <x v="1"/>
    <n v="4799"/>
    <x v="1"/>
    <s v="USD"/>
    <n v="1486706400"/>
    <x v="365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1.4616709511568124"/>
    <x v="1"/>
    <n v="1137"/>
    <x v="1"/>
    <s v="USD"/>
    <n v="1553835600"/>
    <x v="366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0.76423616236162362"/>
    <x v="0"/>
    <n v="1068"/>
    <x v="1"/>
    <s v="USD"/>
    <n v="1277528400"/>
    <x v="367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n v="0.39261467889908258"/>
    <x v="0"/>
    <n v="424"/>
    <x v="1"/>
    <s v="USD"/>
    <n v="1339477200"/>
    <x v="368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n v="0.11270034843205574"/>
    <x v="3"/>
    <n v="145"/>
    <x v="5"/>
    <s v="CHF"/>
    <n v="1325656800"/>
    <x v="369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n v="1.2211084337349398"/>
    <x v="1"/>
    <n v="1152"/>
    <x v="1"/>
    <s v="USD"/>
    <n v="1288242000"/>
    <x v="37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n v="1.8654166666666667"/>
    <x v="1"/>
    <n v="50"/>
    <x v="1"/>
    <s v="USD"/>
    <n v="1379048400"/>
    <x v="371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7.27317880794702E-2"/>
    <x v="0"/>
    <n v="151"/>
    <x v="1"/>
    <s v="USD"/>
    <n v="1389679200"/>
    <x v="287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0.65642371234207963"/>
    <x v="0"/>
    <n v="1608"/>
    <x v="1"/>
    <s v="USD"/>
    <n v="1294293600"/>
    <x v="372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2.2896178343949045"/>
    <x v="1"/>
    <n v="3059"/>
    <x v="0"/>
    <s v="CAD"/>
    <n v="1500267600"/>
    <x v="373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n v="4.6937499999999996"/>
    <x v="1"/>
    <n v="34"/>
    <x v="1"/>
    <s v="USD"/>
    <n v="1375074000"/>
    <x v="374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1.3011267605633803"/>
    <x v="1"/>
    <n v="220"/>
    <x v="1"/>
    <s v="USD"/>
    <n v="1323324000"/>
    <x v="375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n v="1.6705422993492407"/>
    <x v="1"/>
    <n v="1604"/>
    <x v="2"/>
    <s v="AUD"/>
    <n v="1538715600"/>
    <x v="376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n v="1.738641975308642"/>
    <x v="1"/>
    <n v="454"/>
    <x v="1"/>
    <s v="USD"/>
    <n v="1369285200"/>
    <x v="377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n v="7.1776470588235295"/>
    <x v="1"/>
    <n v="123"/>
    <x v="6"/>
    <s v="EUR"/>
    <n v="1525755600"/>
    <x v="378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0.63850976361767731"/>
    <x v="0"/>
    <n v="941"/>
    <x v="1"/>
    <s v="USD"/>
    <n v="1296626400"/>
    <x v="379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n v="0.02"/>
    <x v="0"/>
    <n v="1"/>
    <x v="1"/>
    <s v="USD"/>
    <n v="1376629200"/>
    <x v="38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15.302222222222222"/>
    <x v="1"/>
    <n v="299"/>
    <x v="1"/>
    <s v="USD"/>
    <n v="1572152400"/>
    <x v="381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0.40356164383561643"/>
    <x v="0"/>
    <n v="40"/>
    <x v="1"/>
    <s v="USD"/>
    <n v="1325829600"/>
    <x v="382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0.86220633299284988"/>
    <x v="0"/>
    <n v="3015"/>
    <x v="0"/>
    <s v="CAD"/>
    <n v="1273640400"/>
    <x v="125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n v="3.1558486707566464"/>
    <x v="1"/>
    <n v="2237"/>
    <x v="1"/>
    <s v="USD"/>
    <n v="1510639200"/>
    <x v="383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n v="0.89618243243243245"/>
    <x v="0"/>
    <n v="435"/>
    <x v="1"/>
    <s v="USD"/>
    <n v="1528088400"/>
    <x v="384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n v="1.8214503816793892"/>
    <x v="1"/>
    <n v="645"/>
    <x v="1"/>
    <s v="USD"/>
    <n v="1359525600"/>
    <x v="385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3.5588235294117645"/>
    <x v="1"/>
    <n v="484"/>
    <x v="3"/>
    <s v="DKK"/>
    <n v="1570942800"/>
    <x v="386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1.3183695652173912"/>
    <x v="1"/>
    <n v="154"/>
    <x v="0"/>
    <s v="CAD"/>
    <n v="1466398800"/>
    <x v="387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0.46315634218289087"/>
    <x v="0"/>
    <n v="714"/>
    <x v="1"/>
    <s v="USD"/>
    <n v="1492491600"/>
    <x v="388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n v="0.36132726089785294"/>
    <x v="2"/>
    <n v="1111"/>
    <x v="1"/>
    <s v="USD"/>
    <n v="1430197200"/>
    <x v="277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1.0462820512820512"/>
    <x v="1"/>
    <n v="82"/>
    <x v="1"/>
    <s v="USD"/>
    <n v="1496034000"/>
    <x v="389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n v="6.6885714285714286"/>
    <x v="1"/>
    <n v="134"/>
    <x v="1"/>
    <s v="USD"/>
    <n v="1388728800"/>
    <x v="39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n v="0.62072823218997364"/>
    <x v="2"/>
    <n v="1089"/>
    <x v="1"/>
    <s v="USD"/>
    <n v="1543298400"/>
    <x v="391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0.84699787460148779"/>
    <x v="0"/>
    <n v="5497"/>
    <x v="1"/>
    <s v="USD"/>
    <n v="1271739600"/>
    <x v="392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n v="0.11059030837004405"/>
    <x v="0"/>
    <n v="418"/>
    <x v="1"/>
    <s v="USD"/>
    <n v="1326434400"/>
    <x v="393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0.43838781575037145"/>
    <x v="0"/>
    <n v="1439"/>
    <x v="1"/>
    <s v="USD"/>
    <n v="1295244000"/>
    <x v="394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0.55470588235294116"/>
    <x v="0"/>
    <n v="15"/>
    <x v="1"/>
    <s v="USD"/>
    <n v="1541221200"/>
    <x v="395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n v="0.57399511301160655"/>
    <x v="0"/>
    <n v="1999"/>
    <x v="0"/>
    <s v="CAD"/>
    <n v="1336280400"/>
    <x v="396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1.2343497363796134"/>
    <x v="1"/>
    <n v="5203"/>
    <x v="1"/>
    <s v="USD"/>
    <n v="1324533600"/>
    <x v="397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n v="1.2846"/>
    <x v="1"/>
    <n v="94"/>
    <x v="1"/>
    <s v="USD"/>
    <n v="1498366800"/>
    <x v="398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n v="0.63989361702127656"/>
    <x v="0"/>
    <n v="118"/>
    <x v="1"/>
    <s v="USD"/>
    <n v="1498712400"/>
    <x v="399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1.2729885057471264"/>
    <x v="1"/>
    <n v="205"/>
    <x v="1"/>
    <s v="USD"/>
    <n v="1271480400"/>
    <x v="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n v="0.10638024357239513"/>
    <x v="0"/>
    <n v="162"/>
    <x v="1"/>
    <s v="USD"/>
    <n v="1316667600"/>
    <x v="116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n v="0.40470588235294119"/>
    <x v="0"/>
    <n v="83"/>
    <x v="1"/>
    <s v="USD"/>
    <n v="1524027600"/>
    <x v="401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2.8766666666666665"/>
    <x v="1"/>
    <n v="92"/>
    <x v="1"/>
    <s v="USD"/>
    <n v="1438059600"/>
    <x v="402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5.7294444444444448"/>
    <x v="1"/>
    <n v="219"/>
    <x v="1"/>
    <s v="USD"/>
    <n v="1361944800"/>
    <x v="403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n v="1.1290429799426933"/>
    <x v="1"/>
    <n v="2526"/>
    <x v="1"/>
    <s v="USD"/>
    <n v="1410584400"/>
    <x v="404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n v="0.46387573964497042"/>
    <x v="0"/>
    <n v="747"/>
    <x v="1"/>
    <s v="USD"/>
    <n v="1297404000"/>
    <x v="405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0.90675916230366493"/>
    <x v="3"/>
    <n v="2138"/>
    <x v="1"/>
    <s v="USD"/>
    <n v="1392012000"/>
    <x v="406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0.67740740740740746"/>
    <x v="0"/>
    <n v="84"/>
    <x v="1"/>
    <s v="USD"/>
    <n v="1569733200"/>
    <x v="407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n v="1.9249019607843136"/>
    <x v="1"/>
    <n v="94"/>
    <x v="1"/>
    <s v="USD"/>
    <n v="1529643600"/>
    <x v="408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n v="0.82714285714285718"/>
    <x v="0"/>
    <n v="91"/>
    <x v="1"/>
    <s v="USD"/>
    <n v="1399006800"/>
    <x v="409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0.54163920922570019"/>
    <x v="0"/>
    <n v="792"/>
    <x v="1"/>
    <s v="USD"/>
    <n v="1385359200"/>
    <x v="41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0.16722222222222222"/>
    <x v="3"/>
    <n v="10"/>
    <x v="0"/>
    <s v="CAD"/>
    <n v="1480572000"/>
    <x v="411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.168766404199475"/>
    <x v="1"/>
    <n v="1713"/>
    <x v="6"/>
    <s v="EUR"/>
    <n v="1418623200"/>
    <x v="412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n v="10.521538461538462"/>
    <x v="1"/>
    <n v="249"/>
    <x v="1"/>
    <s v="USD"/>
    <n v="1555736400"/>
    <x v="413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n v="1.2307407407407407"/>
    <x v="1"/>
    <n v="192"/>
    <x v="1"/>
    <s v="USD"/>
    <n v="1442120400"/>
    <x v="414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1.7863855421686747"/>
    <x v="1"/>
    <n v="247"/>
    <x v="1"/>
    <s v="USD"/>
    <n v="1362376800"/>
    <x v="415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n v="3.5528169014084505"/>
    <x v="1"/>
    <n v="2293"/>
    <x v="1"/>
    <s v="USD"/>
    <n v="1478408400"/>
    <x v="416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1.6190634146341463"/>
    <x v="1"/>
    <n v="3131"/>
    <x v="1"/>
    <s v="USD"/>
    <n v="1498798800"/>
    <x v="417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0.24914285714285714"/>
    <x v="0"/>
    <n v="32"/>
    <x v="1"/>
    <s v="USD"/>
    <n v="1335416400"/>
    <x v="418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1.9872222222222222"/>
    <x v="1"/>
    <n v="143"/>
    <x v="6"/>
    <s v="EUR"/>
    <n v="1504328400"/>
    <x v="419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n v="0.34752688172043011"/>
    <x v="3"/>
    <n v="90"/>
    <x v="1"/>
    <s v="USD"/>
    <n v="1285822800"/>
    <x v="42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n v="1.7641935483870967"/>
    <x v="1"/>
    <n v="296"/>
    <x v="1"/>
    <s v="USD"/>
    <n v="1311483600"/>
    <x v="421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5.1138095238095236"/>
    <x v="1"/>
    <n v="170"/>
    <x v="1"/>
    <s v="USD"/>
    <n v="1291356000"/>
    <x v="422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0.82044117647058823"/>
    <x v="0"/>
    <n v="186"/>
    <x v="1"/>
    <s v="USD"/>
    <n v="1355810400"/>
    <x v="423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0.24326030927835052"/>
    <x v="3"/>
    <n v="439"/>
    <x v="4"/>
    <s v="GBP"/>
    <n v="1513663200"/>
    <x v="424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0.50482758620689661"/>
    <x v="0"/>
    <n v="605"/>
    <x v="1"/>
    <s v="USD"/>
    <n v="1365915600"/>
    <x v="425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.67"/>
    <n v="9.67"/>
    <x v="1"/>
    <n v="86"/>
    <x v="3"/>
    <s v="DKK"/>
    <n v="1551852000"/>
    <x v="426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0.04"/>
    <n v="0.04"/>
    <x v="0"/>
    <n v="1"/>
    <x v="0"/>
    <s v="CAD"/>
    <n v="1540098000"/>
    <x v="427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1.2284501347708894"/>
    <x v="1"/>
    <n v="6286"/>
    <x v="1"/>
    <s v="USD"/>
    <n v="1500440400"/>
    <x v="428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0.63437500000000002"/>
    <x v="0"/>
    <n v="31"/>
    <x v="1"/>
    <s v="USD"/>
    <n v="1278392400"/>
    <x v="429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0.56331688596491225"/>
    <x v="0"/>
    <n v="1181"/>
    <x v="1"/>
    <s v="USD"/>
    <n v="1480572000"/>
    <x v="411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0.44074999999999998"/>
    <x v="0"/>
    <n v="39"/>
    <x v="1"/>
    <s v="USD"/>
    <n v="1382331600"/>
    <x v="43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1.1837253218884121"/>
    <x v="1"/>
    <n v="3727"/>
    <x v="1"/>
    <s v="USD"/>
    <n v="1316754000"/>
    <x v="431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1.041243169398907"/>
    <x v="1"/>
    <n v="1605"/>
    <x v="1"/>
    <s v="USD"/>
    <n v="1518242400"/>
    <x v="432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0.26640000000000003"/>
    <x v="0"/>
    <n v="46"/>
    <x v="1"/>
    <s v="USD"/>
    <n v="1476421200"/>
    <x v="433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3.5120118343195266"/>
    <x v="1"/>
    <n v="2120"/>
    <x v="1"/>
    <s v="USD"/>
    <n v="1269752400"/>
    <x v="434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0.90063492063492068"/>
    <x v="0"/>
    <n v="105"/>
    <x v="1"/>
    <s v="USD"/>
    <n v="1419746400"/>
    <x v="435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1.7162500000000001"/>
    <x v="1"/>
    <n v="50"/>
    <x v="1"/>
    <s v="USD"/>
    <n v="1281330000"/>
    <x v="8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n v="1.4104655870445344"/>
    <x v="1"/>
    <n v="2080"/>
    <x v="1"/>
    <s v="USD"/>
    <n v="1398661200"/>
    <x v="436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n v="0.30579449152542371"/>
    <x v="0"/>
    <n v="535"/>
    <x v="1"/>
    <s v="USD"/>
    <n v="1359525600"/>
    <x v="385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1.0816455696202532"/>
    <x v="1"/>
    <n v="2105"/>
    <x v="1"/>
    <s v="USD"/>
    <n v="1388469600"/>
    <x v="437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1.3345505617977529"/>
    <x v="1"/>
    <n v="2436"/>
    <x v="1"/>
    <s v="USD"/>
    <n v="1518328800"/>
    <x v="438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n v="1.8785106382978722"/>
    <x v="1"/>
    <n v="80"/>
    <x v="1"/>
    <s v="USD"/>
    <n v="1517032800"/>
    <x v="439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n v="3.32"/>
    <x v="1"/>
    <n v="42"/>
    <x v="1"/>
    <s v="USD"/>
    <n v="1368594000"/>
    <x v="44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.7521428571428572"/>
    <x v="1"/>
    <n v="139"/>
    <x v="0"/>
    <s v="CAD"/>
    <n v="1448258400"/>
    <x v="441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n v="0.40500000000000003"/>
    <x v="0"/>
    <n v="16"/>
    <x v="1"/>
    <s v="USD"/>
    <n v="1555218000"/>
    <x v="442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n v="1.8442857142857143"/>
    <x v="1"/>
    <n v="159"/>
    <x v="1"/>
    <s v="USD"/>
    <n v="1431925200"/>
    <x v="443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.8580555555555556"/>
    <x v="1"/>
    <n v="381"/>
    <x v="1"/>
    <s v="USD"/>
    <n v="1481522400"/>
    <x v="315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n v="3.19"/>
    <x v="1"/>
    <n v="194"/>
    <x v="4"/>
    <s v="GBP"/>
    <n v="1335934800"/>
    <x v="444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0.39234070221066319"/>
    <x v="0"/>
    <n v="575"/>
    <x v="1"/>
    <s v="USD"/>
    <n v="1552280400"/>
    <x v="445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n v="1.7814000000000001"/>
    <x v="1"/>
    <n v="106"/>
    <x v="1"/>
    <s v="USD"/>
    <n v="1529989200"/>
    <x v="446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n v="3.6515"/>
    <x v="1"/>
    <n v="142"/>
    <x v="1"/>
    <s v="USD"/>
    <n v="1418709600"/>
    <x v="447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1.1394594594594594"/>
    <x v="1"/>
    <n v="211"/>
    <x v="1"/>
    <s v="USD"/>
    <n v="1372136400"/>
    <x v="448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0.29828720626631855"/>
    <x v="0"/>
    <n v="1120"/>
    <x v="1"/>
    <s v="USD"/>
    <n v="1533877200"/>
    <x v="342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0.54270588235294115"/>
    <x v="0"/>
    <n v="113"/>
    <x v="1"/>
    <s v="USD"/>
    <n v="1309064400"/>
    <x v="449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2.3634156976744185"/>
    <x v="1"/>
    <n v="2756"/>
    <x v="1"/>
    <s v="USD"/>
    <n v="1425877200"/>
    <x v="45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5.1291666666666664"/>
    <x v="1"/>
    <n v="173"/>
    <x v="4"/>
    <s v="GBP"/>
    <n v="1501304400"/>
    <x v="451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n v="1.0065116279069768"/>
    <x v="1"/>
    <n v="87"/>
    <x v="1"/>
    <s v="USD"/>
    <n v="1268287200"/>
    <x v="452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0.81348423194303154"/>
    <x v="0"/>
    <n v="1538"/>
    <x v="1"/>
    <s v="USD"/>
    <n v="1412139600"/>
    <x v="453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0.16404761904761905"/>
    <x v="0"/>
    <n v="9"/>
    <x v="1"/>
    <s v="USD"/>
    <n v="1330063200"/>
    <x v="454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0.52774617067833696"/>
    <x v="0"/>
    <n v="554"/>
    <x v="1"/>
    <s v="USD"/>
    <n v="1576130400"/>
    <x v="455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n v="2.6020608108108108"/>
    <x v="1"/>
    <n v="1572"/>
    <x v="4"/>
    <s v="GBP"/>
    <n v="1407128400"/>
    <x v="456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0.30732891832229581"/>
    <x v="0"/>
    <n v="648"/>
    <x v="4"/>
    <s v="GBP"/>
    <n v="1560142800"/>
    <x v="457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0.13500000000000001"/>
    <x v="0"/>
    <n v="21"/>
    <x v="4"/>
    <s v="GBP"/>
    <n v="1520575200"/>
    <x v="458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1.7862556663644606"/>
    <x v="1"/>
    <n v="2346"/>
    <x v="1"/>
    <s v="USD"/>
    <n v="1492664400"/>
    <x v="459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2.2005660377358489"/>
    <x v="1"/>
    <n v="115"/>
    <x v="1"/>
    <s v="USD"/>
    <n v="1454479200"/>
    <x v="46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n v="1.015108695652174"/>
    <x v="1"/>
    <n v="85"/>
    <x v="6"/>
    <s v="EUR"/>
    <n v="1281934800"/>
    <x v="461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n v="1.915"/>
    <x v="1"/>
    <n v="144"/>
    <x v="1"/>
    <s v="USD"/>
    <n v="1573970400"/>
    <x v="462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3.0534683098591549"/>
    <x v="1"/>
    <n v="2443"/>
    <x v="1"/>
    <s v="USD"/>
    <n v="1372654800"/>
    <x v="463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n v="0.23995287958115183"/>
    <x v="3"/>
    <n v="595"/>
    <x v="1"/>
    <s v="USD"/>
    <n v="1275886800"/>
    <x v="464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7.2377777777777776"/>
    <x v="1"/>
    <n v="64"/>
    <x v="1"/>
    <s v="USD"/>
    <n v="1561784400"/>
    <x v="465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.4736000000000002"/>
    <x v="1"/>
    <n v="268"/>
    <x v="1"/>
    <s v="USD"/>
    <n v="1332392400"/>
    <x v="466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4.1449999999999996"/>
    <x v="1"/>
    <n v="195"/>
    <x v="3"/>
    <s v="DKK"/>
    <n v="1402376400"/>
    <x v="467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n v="9.0696409140369975E-3"/>
    <x v="0"/>
    <n v="54"/>
    <x v="1"/>
    <s v="USD"/>
    <n v="1495342800"/>
    <x v="468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0.34173469387755101"/>
    <x v="0"/>
    <n v="120"/>
    <x v="1"/>
    <s v="USD"/>
    <n v="1482213600"/>
    <x v="469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0.239488107549121"/>
    <x v="0"/>
    <n v="579"/>
    <x v="3"/>
    <s v="DKK"/>
    <n v="1420092000"/>
    <x v="47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0.48072649572649573"/>
    <x v="0"/>
    <n v="2072"/>
    <x v="1"/>
    <s v="USD"/>
    <n v="1458018000"/>
    <x v="471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472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n v="0.70145182291666663"/>
    <x v="0"/>
    <n v="1796"/>
    <x v="1"/>
    <s v="USD"/>
    <n v="1363064400"/>
    <x v="473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5.2992307692307694"/>
    <x v="1"/>
    <n v="186"/>
    <x v="2"/>
    <s v="AUD"/>
    <n v="1343365200"/>
    <x v="474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1.8032549019607844"/>
    <x v="1"/>
    <n v="460"/>
    <x v="1"/>
    <s v="USD"/>
    <n v="1435726800"/>
    <x v="72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0.92320000000000002"/>
    <x v="0"/>
    <n v="62"/>
    <x v="6"/>
    <s v="EUR"/>
    <n v="1431925200"/>
    <x v="443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n v="0.13901001112347053"/>
    <x v="0"/>
    <n v="347"/>
    <x v="1"/>
    <s v="USD"/>
    <n v="1362722400"/>
    <x v="475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9.2707777777777771"/>
    <x v="1"/>
    <n v="2528"/>
    <x v="1"/>
    <s v="USD"/>
    <n v="1511416800"/>
    <x v="81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0.39857142857142858"/>
    <x v="0"/>
    <n v="19"/>
    <x v="1"/>
    <s v="USD"/>
    <n v="1365483600"/>
    <x v="476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n v="1.1222929936305732"/>
    <x v="1"/>
    <n v="3657"/>
    <x v="1"/>
    <s v="USD"/>
    <n v="1532840400"/>
    <x v="192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n v="0.70925816023738875"/>
    <x v="0"/>
    <n v="1258"/>
    <x v="1"/>
    <s v="USD"/>
    <n v="1336194000"/>
    <x v="477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1.1908974358974358"/>
    <x v="1"/>
    <n v="131"/>
    <x v="2"/>
    <s v="AUD"/>
    <n v="1527742800"/>
    <x v="478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0.24017591339648173"/>
    <x v="0"/>
    <n v="362"/>
    <x v="1"/>
    <s v="USD"/>
    <n v="1564030800"/>
    <x v="479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n v="1.3931868131868133"/>
    <x v="1"/>
    <n v="239"/>
    <x v="1"/>
    <s v="USD"/>
    <n v="1404536400"/>
    <x v="48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0.39277108433734942"/>
    <x v="3"/>
    <n v="35"/>
    <x v="1"/>
    <s v="USD"/>
    <n v="1284008400"/>
    <x v="18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0.22439077144917088"/>
    <x v="3"/>
    <n v="528"/>
    <x v="5"/>
    <s v="CHF"/>
    <n v="1386309600"/>
    <x v="481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0.55779069767441858"/>
    <n v="0.55779069767441858"/>
    <x v="0"/>
    <n v="133"/>
    <x v="0"/>
    <s v="CAD"/>
    <n v="1324620000"/>
    <x v="482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0.42523125996810207"/>
    <x v="0"/>
    <n v="846"/>
    <x v="1"/>
    <s v="USD"/>
    <n v="1281070800"/>
    <x v="194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1.1200000000000001"/>
    <x v="1"/>
    <n v="78"/>
    <x v="1"/>
    <s v="USD"/>
    <n v="1493960400"/>
    <x v="483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7.0681818181818179E-2"/>
    <x v="0"/>
    <n v="10"/>
    <x v="1"/>
    <s v="USD"/>
    <n v="1519365600"/>
    <x v="484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.0174563871693867"/>
    <x v="1"/>
    <n v="1773"/>
    <x v="1"/>
    <s v="USD"/>
    <n v="1420696800"/>
    <x v="355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4.2575000000000003"/>
    <x v="1"/>
    <n v="32"/>
    <x v="1"/>
    <s v="USD"/>
    <n v="1555650000"/>
    <x v="485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n v="1.4553947368421052"/>
    <x v="1"/>
    <n v="369"/>
    <x v="1"/>
    <s v="USD"/>
    <n v="1471928400"/>
    <x v="486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0.32453465346534655"/>
    <x v="0"/>
    <n v="191"/>
    <x v="1"/>
    <s v="USD"/>
    <n v="1341291600"/>
    <x v="487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.003333333333333"/>
    <x v="1"/>
    <n v="89"/>
    <x v="1"/>
    <s v="USD"/>
    <n v="1267682400"/>
    <x v="488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0.83904860392967939"/>
    <x v="0"/>
    <n v="1979"/>
    <x v="1"/>
    <s v="USD"/>
    <n v="1272258000"/>
    <x v="489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0.84190476190476193"/>
    <x v="0"/>
    <n v="63"/>
    <x v="1"/>
    <s v="USD"/>
    <n v="1290492000"/>
    <x v="49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1.5595180722891566"/>
    <x v="1"/>
    <n v="147"/>
    <x v="1"/>
    <s v="USD"/>
    <n v="1451109600"/>
    <x v="312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0.99619450317124736"/>
    <x v="0"/>
    <n v="6080"/>
    <x v="0"/>
    <s v="CAD"/>
    <n v="1454652000"/>
    <x v="491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0.80300000000000005"/>
    <x v="0"/>
    <n v="80"/>
    <x v="4"/>
    <s v="GBP"/>
    <n v="1385186400"/>
    <x v="492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n v="0.11254901960784314"/>
    <x v="0"/>
    <n v="9"/>
    <x v="1"/>
    <s v="USD"/>
    <n v="1399698000"/>
    <x v="493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0.91740952380952379"/>
    <x v="0"/>
    <n v="1784"/>
    <x v="1"/>
    <s v="USD"/>
    <n v="1283230800"/>
    <x v="494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0.95521156936261387"/>
    <x v="2"/>
    <n v="3640"/>
    <x v="5"/>
    <s v="CHF"/>
    <n v="1384149600"/>
    <x v="495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5.0287499999999996"/>
    <x v="1"/>
    <n v="126"/>
    <x v="0"/>
    <s v="CAD"/>
    <n v="1516860000"/>
    <x v="496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1.5924394463667819"/>
    <x v="1"/>
    <n v="2218"/>
    <x v="4"/>
    <s v="GBP"/>
    <n v="1374642000"/>
    <x v="497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0.15022446689113356"/>
    <x v="0"/>
    <n v="243"/>
    <x v="1"/>
    <s v="USD"/>
    <n v="1534482000"/>
    <x v="498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4.820384615384615"/>
    <x v="1"/>
    <n v="202"/>
    <x v="6"/>
    <s v="EUR"/>
    <n v="1528434000"/>
    <x v="499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n v="1.4996938775510205"/>
    <x v="1"/>
    <n v="140"/>
    <x v="6"/>
    <s v="EUR"/>
    <n v="1282626000"/>
    <x v="5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1.1722156398104266"/>
    <x v="1"/>
    <n v="1052"/>
    <x v="3"/>
    <s v="DKK"/>
    <n v="1535605200"/>
    <x v="501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0.37695968274950431"/>
    <x v="0"/>
    <n v="1296"/>
    <x v="1"/>
    <s v="USD"/>
    <n v="1379826000"/>
    <x v="502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0.72653061224489801"/>
    <x v="0"/>
    <n v="77"/>
    <x v="1"/>
    <s v="USD"/>
    <n v="1561957200"/>
    <x v="503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n v="2.6598113207547169"/>
    <x v="1"/>
    <n v="247"/>
    <x v="1"/>
    <s v="USD"/>
    <n v="1525496400"/>
    <x v="504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0.24205617977528091"/>
    <x v="0"/>
    <n v="395"/>
    <x v="6"/>
    <s v="EUR"/>
    <n v="1433912400"/>
    <x v="505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2.5064935064935064E-2"/>
    <x v="0"/>
    <n v="49"/>
    <x v="4"/>
    <s v="GBP"/>
    <n v="1453442400"/>
    <x v="506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0.1632979976442874"/>
    <x v="0"/>
    <n v="180"/>
    <x v="1"/>
    <s v="USD"/>
    <n v="1378875600"/>
    <x v="507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2.7650000000000001"/>
    <x v="1"/>
    <n v="84"/>
    <x v="1"/>
    <s v="USD"/>
    <n v="1452232800"/>
    <x v="508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n v="0.88803571428571426"/>
    <x v="0"/>
    <n v="2690"/>
    <x v="1"/>
    <s v="USD"/>
    <n v="1577253600"/>
    <x v="509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1.6357142857142857"/>
    <x v="1"/>
    <n v="88"/>
    <x v="1"/>
    <s v="USD"/>
    <n v="1537160400"/>
    <x v="51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.69"/>
    <n v="9.69"/>
    <x v="1"/>
    <n v="156"/>
    <x v="1"/>
    <s v="USD"/>
    <n v="1422165600"/>
    <x v="511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n v="2.7091376701966716"/>
    <x v="1"/>
    <n v="2985"/>
    <x v="1"/>
    <s v="USD"/>
    <n v="1459486800"/>
    <x v="512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2.8421355932203389"/>
    <x v="1"/>
    <n v="762"/>
    <x v="1"/>
    <s v="USD"/>
    <n v="1369717200"/>
    <x v="513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n v="0.04"/>
    <x v="3"/>
    <n v="1"/>
    <x v="5"/>
    <s v="CHF"/>
    <n v="1330495200"/>
    <x v="514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0.58632981676846196"/>
    <x v="0"/>
    <n v="2779"/>
    <x v="2"/>
    <s v="AUD"/>
    <n v="1419055200"/>
    <x v="515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0.98511111111111116"/>
    <x v="0"/>
    <n v="92"/>
    <x v="1"/>
    <s v="USD"/>
    <n v="1480140000"/>
    <x v="516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0.43975381008206332"/>
    <x v="0"/>
    <n v="1028"/>
    <x v="1"/>
    <s v="USD"/>
    <n v="1293948000"/>
    <x v="517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n v="1.5166315789473683"/>
    <x v="1"/>
    <n v="554"/>
    <x v="0"/>
    <s v="CAD"/>
    <n v="1482127200"/>
    <x v="518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n v="2.2363492063492063"/>
    <x v="1"/>
    <n v="135"/>
    <x v="3"/>
    <s v="DKK"/>
    <n v="1396414800"/>
    <x v="519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.3975"/>
    <n v="2.3975"/>
    <x v="1"/>
    <n v="122"/>
    <x v="1"/>
    <s v="USD"/>
    <n v="1315285200"/>
    <x v="52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1.9933333333333334"/>
    <x v="1"/>
    <n v="221"/>
    <x v="1"/>
    <s v="USD"/>
    <n v="1443762000"/>
    <x v="521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1.373448275862069"/>
    <x v="1"/>
    <n v="126"/>
    <x v="1"/>
    <s v="USD"/>
    <n v="1456293600"/>
    <x v="522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.009696106362773"/>
    <x v="1"/>
    <n v="1022"/>
    <x v="1"/>
    <s v="USD"/>
    <n v="1470114000"/>
    <x v="523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n v="7.9416000000000002"/>
    <x v="1"/>
    <n v="3177"/>
    <x v="1"/>
    <s v="USD"/>
    <n v="1321596000"/>
    <x v="524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3.6970000000000001"/>
    <x v="1"/>
    <n v="198"/>
    <x v="5"/>
    <s v="CHF"/>
    <n v="1318827600"/>
    <x v="525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0.12818181818181817"/>
    <x v="0"/>
    <n v="26"/>
    <x v="5"/>
    <s v="CHF"/>
    <n v="1552366800"/>
    <x v="188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1.3802702702702703"/>
    <x v="1"/>
    <n v="85"/>
    <x v="2"/>
    <s v="AUD"/>
    <n v="1542088800"/>
    <x v="526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0.83813278008298753"/>
    <x v="0"/>
    <n v="1790"/>
    <x v="1"/>
    <s v="USD"/>
    <n v="1426395600"/>
    <x v="527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n v="2.0460063224446787"/>
    <x v="1"/>
    <n v="3596"/>
    <x v="1"/>
    <s v="USD"/>
    <n v="1321336800"/>
    <x v="528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n v="0.44344086021505374"/>
    <x v="0"/>
    <n v="37"/>
    <x v="1"/>
    <s v="USD"/>
    <n v="1456293600"/>
    <x v="522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2.1860294117647059"/>
    <x v="1"/>
    <n v="244"/>
    <x v="1"/>
    <s v="USD"/>
    <n v="1404968400"/>
    <x v="529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n v="1.8603314917127072"/>
    <x v="1"/>
    <n v="5180"/>
    <x v="1"/>
    <s v="USD"/>
    <n v="1279170000"/>
    <x v="53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2.3733830845771142"/>
    <x v="1"/>
    <n v="589"/>
    <x v="6"/>
    <s v="EUR"/>
    <n v="1294725600"/>
    <x v="531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.0565384615384614"/>
    <x v="1"/>
    <n v="2725"/>
    <x v="1"/>
    <s v="USD"/>
    <n v="1419055200"/>
    <x v="515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n v="0.94142857142857139"/>
    <x v="0"/>
    <n v="35"/>
    <x v="6"/>
    <s v="EUR"/>
    <n v="1434690000"/>
    <x v="532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0.54400000000000004"/>
    <x v="3"/>
    <n v="94"/>
    <x v="1"/>
    <s v="USD"/>
    <n v="1443416400"/>
    <x v="533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n v="1.1188059701492536"/>
    <x v="1"/>
    <n v="300"/>
    <x v="1"/>
    <s v="USD"/>
    <n v="1399006800"/>
    <x v="409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3.6914814814814814"/>
    <x v="1"/>
    <n v="144"/>
    <x v="1"/>
    <s v="USD"/>
    <n v="1575698400"/>
    <x v="534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n v="0.62930372148859548"/>
    <x v="0"/>
    <n v="558"/>
    <x v="1"/>
    <s v="USD"/>
    <n v="1400562000"/>
    <x v="53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0.6492783505154639"/>
    <x v="0"/>
    <n v="64"/>
    <x v="1"/>
    <s v="USD"/>
    <n v="1509512400"/>
    <x v="535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n v="0.18853658536585366"/>
    <x v="3"/>
    <n v="37"/>
    <x v="1"/>
    <s v="USD"/>
    <n v="1299823200"/>
    <x v="536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n v="0.1675440414507772"/>
    <x v="0"/>
    <n v="245"/>
    <x v="1"/>
    <s v="USD"/>
    <n v="1322719200"/>
    <x v="537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1.0111290322580646"/>
    <x v="1"/>
    <n v="87"/>
    <x v="1"/>
    <s v="USD"/>
    <n v="1312693200"/>
    <x v="538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n v="3.4150228310502282"/>
    <x v="1"/>
    <n v="3116"/>
    <x v="1"/>
    <s v="USD"/>
    <n v="1393394400"/>
    <x v="539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0.64016666666666666"/>
    <x v="0"/>
    <n v="71"/>
    <x v="1"/>
    <s v="USD"/>
    <n v="1304053200"/>
    <x v="54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n v="0.5208045977011494"/>
    <x v="0"/>
    <n v="42"/>
    <x v="1"/>
    <s v="USD"/>
    <n v="1433912400"/>
    <x v="505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3.2240211640211642"/>
    <x v="1"/>
    <n v="909"/>
    <x v="1"/>
    <s v="USD"/>
    <n v="1329717600"/>
    <x v="541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1.1950810185185186"/>
    <x v="1"/>
    <n v="1613"/>
    <x v="1"/>
    <s v="USD"/>
    <n v="1335330000"/>
    <x v="542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n v="1.4679775280898877"/>
    <x v="1"/>
    <n v="136"/>
    <x v="1"/>
    <s v="USD"/>
    <n v="1268888400"/>
    <x v="543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9.5057142857142853"/>
    <x v="1"/>
    <n v="130"/>
    <x v="1"/>
    <s v="USD"/>
    <n v="1289973600"/>
    <x v="544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n v="0.72893617021276591"/>
    <x v="0"/>
    <n v="156"/>
    <x v="0"/>
    <s v="CAD"/>
    <n v="1547877600"/>
    <x v="35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n v="0.7900824873096447"/>
    <x v="0"/>
    <n v="1368"/>
    <x v="4"/>
    <s v="GBP"/>
    <n v="1269493200"/>
    <x v="152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0.64721518987341775"/>
    <x v="0"/>
    <n v="102"/>
    <x v="1"/>
    <s v="USD"/>
    <n v="1436072400"/>
    <x v="545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0.82028169014084507"/>
    <x v="0"/>
    <n v="86"/>
    <x v="2"/>
    <s v="AUD"/>
    <n v="1419141600"/>
    <x v="546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10.376666666666667"/>
    <x v="1"/>
    <n v="102"/>
    <x v="1"/>
    <s v="USD"/>
    <n v="1279083600"/>
    <x v="547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0.12910076530612244"/>
    <x v="0"/>
    <n v="253"/>
    <x v="1"/>
    <s v="USD"/>
    <n v="1401426000"/>
    <x v="548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n v="1.5484210526315789"/>
    <x v="1"/>
    <n v="4006"/>
    <x v="1"/>
    <s v="USD"/>
    <n v="1395810000"/>
    <x v="549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.0991735537190084E-2"/>
    <x v="0"/>
    <n v="157"/>
    <x v="1"/>
    <s v="USD"/>
    <n v="1467003600"/>
    <x v="55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2.0852773826458035"/>
    <x v="1"/>
    <n v="1629"/>
    <x v="1"/>
    <s v="USD"/>
    <n v="1268715600"/>
    <x v="551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n v="0.99683544303797467"/>
    <x v="0"/>
    <n v="183"/>
    <x v="1"/>
    <s v="USD"/>
    <n v="1457157600"/>
    <x v="552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2.0159756097560977"/>
    <x v="1"/>
    <n v="2188"/>
    <x v="1"/>
    <s v="USD"/>
    <n v="1573970400"/>
    <x v="462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1.6209032258064515"/>
    <x v="1"/>
    <n v="2409"/>
    <x v="6"/>
    <s v="EUR"/>
    <n v="1276578000"/>
    <x v="553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3.6436208125445471E-2"/>
    <x v="0"/>
    <n v="82"/>
    <x v="3"/>
    <s v="DKK"/>
    <n v="1423720800"/>
    <x v="554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n v="0.05"/>
    <x v="0"/>
    <n v="1"/>
    <x v="4"/>
    <s v="GBP"/>
    <n v="1375160400"/>
    <x v="555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n v="2.0663492063492064"/>
    <x v="1"/>
    <n v="194"/>
    <x v="1"/>
    <s v="USD"/>
    <n v="1401426000"/>
    <x v="548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1.2823628691983122"/>
    <x v="1"/>
    <n v="1140"/>
    <x v="1"/>
    <s v="USD"/>
    <n v="1433480400"/>
    <x v="62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1.1966037735849056"/>
    <x v="1"/>
    <n v="102"/>
    <x v="1"/>
    <s v="USD"/>
    <n v="1555563600"/>
    <x v="556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1.7073055242390078"/>
    <x v="1"/>
    <n v="2857"/>
    <x v="1"/>
    <s v="USD"/>
    <n v="1295676000"/>
    <x v="557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1.8721212121212121"/>
    <x v="1"/>
    <n v="107"/>
    <x v="1"/>
    <s v="USD"/>
    <n v="1443848400"/>
    <x v="27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n v="1.8838235294117647"/>
    <x v="1"/>
    <n v="160"/>
    <x v="4"/>
    <s v="GBP"/>
    <n v="1457330400"/>
    <x v="558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1.3129869186046512"/>
    <x v="1"/>
    <n v="2230"/>
    <x v="1"/>
    <s v="USD"/>
    <n v="1395550800"/>
    <x v="559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n v="2.8397435897435899"/>
    <x v="1"/>
    <n v="316"/>
    <x v="1"/>
    <s v="USD"/>
    <n v="1551852000"/>
    <x v="426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n v="1.2041999999999999"/>
    <x v="1"/>
    <n v="117"/>
    <x v="1"/>
    <s v="USD"/>
    <n v="1547618400"/>
    <x v="56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4.1905607476635511"/>
    <x v="1"/>
    <n v="6406"/>
    <x v="1"/>
    <s v="USD"/>
    <n v="1355637600"/>
    <x v="561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0.13853658536585367"/>
    <x v="3"/>
    <n v="15"/>
    <x v="1"/>
    <s v="USD"/>
    <n v="1374728400"/>
    <x v="562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n v="1.3943548387096774"/>
    <x v="1"/>
    <n v="192"/>
    <x v="1"/>
    <s v="USD"/>
    <n v="1287810000"/>
    <x v="563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1.74"/>
    <x v="1"/>
    <n v="26"/>
    <x v="0"/>
    <s v="CAD"/>
    <n v="1503723600"/>
    <x v="564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1.5549056603773586"/>
    <x v="1"/>
    <n v="723"/>
    <x v="1"/>
    <s v="USD"/>
    <n v="1484114400"/>
    <x v="565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1.7044705882352942"/>
    <x v="1"/>
    <n v="170"/>
    <x v="6"/>
    <s v="EUR"/>
    <n v="1461906000"/>
    <x v="566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n v="1.8951562500000001"/>
    <x v="1"/>
    <n v="238"/>
    <x v="4"/>
    <s v="GBP"/>
    <n v="1379653200"/>
    <x v="567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n v="2.4971428571428573"/>
    <x v="1"/>
    <n v="55"/>
    <x v="1"/>
    <s v="USD"/>
    <n v="1401858000"/>
    <x v="568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n v="0.48860523665659616"/>
    <x v="0"/>
    <n v="1198"/>
    <x v="1"/>
    <s v="USD"/>
    <n v="1367470800"/>
    <x v="569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0.28461970393057684"/>
    <x v="0"/>
    <n v="648"/>
    <x v="1"/>
    <s v="USD"/>
    <n v="1304658000"/>
    <x v="57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2.6802325581395348"/>
    <x v="1"/>
    <n v="128"/>
    <x v="2"/>
    <s v="AUD"/>
    <n v="1467954000"/>
    <x v="571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6.1980078125000002"/>
    <x v="1"/>
    <n v="2144"/>
    <x v="1"/>
    <s v="USD"/>
    <n v="1473742800"/>
    <x v="572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n v="3.1301587301587303E-2"/>
    <x v="0"/>
    <n v="64"/>
    <x v="1"/>
    <s v="USD"/>
    <n v="1523768400"/>
    <x v="573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1.5992152704135738"/>
    <x v="1"/>
    <n v="2693"/>
    <x v="4"/>
    <s v="GBP"/>
    <n v="1437022800"/>
    <x v="574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2.793921568627451"/>
    <x v="1"/>
    <n v="432"/>
    <x v="1"/>
    <s v="USD"/>
    <n v="1422165600"/>
    <x v="511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0.77373333333333338"/>
    <x v="0"/>
    <n v="62"/>
    <x v="1"/>
    <s v="USD"/>
    <n v="1580104800"/>
    <x v="575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2.0632812500000002"/>
    <x v="1"/>
    <n v="189"/>
    <x v="1"/>
    <s v="USD"/>
    <n v="1285650000"/>
    <x v="576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6.9424999999999999"/>
    <x v="1"/>
    <n v="154"/>
    <x v="4"/>
    <s v="GBP"/>
    <n v="1276664400"/>
    <x v="577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1.5178947368421052"/>
    <x v="1"/>
    <n v="96"/>
    <x v="1"/>
    <s v="USD"/>
    <n v="1286168400"/>
    <x v="578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0.64582072176949945"/>
    <x v="0"/>
    <n v="750"/>
    <x v="1"/>
    <s v="USD"/>
    <n v="1467781200"/>
    <x v="579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n v="0.62873684210526315"/>
    <x v="3"/>
    <n v="87"/>
    <x v="1"/>
    <s v="USD"/>
    <n v="1556686800"/>
    <x v="58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3.1039864864864866"/>
    <x v="1"/>
    <n v="3063"/>
    <x v="1"/>
    <s v="USD"/>
    <n v="1553576400"/>
    <x v="581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n v="0.42859916782246882"/>
    <x v="2"/>
    <n v="278"/>
    <x v="1"/>
    <s v="USD"/>
    <n v="1414904400"/>
    <x v="582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n v="0.83119402985074631"/>
    <x v="0"/>
    <n v="105"/>
    <x v="1"/>
    <s v="USD"/>
    <n v="1446876000"/>
    <x v="336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0.78531302876480547"/>
    <x v="3"/>
    <n v="1658"/>
    <x v="1"/>
    <s v="USD"/>
    <n v="1490418000"/>
    <x v="583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n v="1.1409352517985611"/>
    <x v="1"/>
    <n v="2266"/>
    <x v="1"/>
    <s v="USD"/>
    <n v="1360389600"/>
    <x v="584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0.64537683358624176"/>
    <x v="0"/>
    <n v="2604"/>
    <x v="3"/>
    <s v="DKK"/>
    <n v="1326866400"/>
    <x v="585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0.79411764705882348"/>
    <x v="0"/>
    <n v="65"/>
    <x v="1"/>
    <s v="USD"/>
    <n v="1479103200"/>
    <x v="586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n v="0.11419117647058824"/>
    <x v="0"/>
    <n v="94"/>
    <x v="1"/>
    <s v="USD"/>
    <n v="1280206800"/>
    <x v="587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n v="0.56186046511627907"/>
    <x v="2"/>
    <n v="45"/>
    <x v="1"/>
    <s v="USD"/>
    <n v="1532754000"/>
    <x v="588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0.16501669449081802"/>
    <x v="0"/>
    <n v="257"/>
    <x v="1"/>
    <s v="USD"/>
    <n v="1453096800"/>
    <x v="589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1.1996808510638297"/>
    <x v="1"/>
    <n v="194"/>
    <x v="5"/>
    <s v="CHF"/>
    <n v="1487570400"/>
    <x v="59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.4545652173913044"/>
    <x v="1"/>
    <n v="129"/>
    <x v="0"/>
    <s v="CAD"/>
    <n v="1545026400"/>
    <x v="591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n v="2.2138255033557046"/>
    <x v="1"/>
    <n v="375"/>
    <x v="1"/>
    <s v="USD"/>
    <n v="1488348000"/>
    <x v="592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n v="0.48396694214876035"/>
    <x v="0"/>
    <n v="2928"/>
    <x v="0"/>
    <s v="CAD"/>
    <n v="1545112800"/>
    <x v="593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0.92911504424778757"/>
    <x v="0"/>
    <n v="4697"/>
    <x v="1"/>
    <s v="USD"/>
    <n v="1537938000"/>
    <x v="594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n v="0.88599797365754818"/>
    <x v="0"/>
    <n v="2915"/>
    <x v="1"/>
    <s v="USD"/>
    <n v="1363150800"/>
    <x v="595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0.41399999999999998"/>
    <x v="0"/>
    <n v="18"/>
    <x v="1"/>
    <s v="USD"/>
    <n v="1523250000"/>
    <x v="596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0.63056795131845844"/>
    <x v="3"/>
    <n v="723"/>
    <x v="1"/>
    <s v="USD"/>
    <n v="1499317200"/>
    <x v="597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n v="0.48482333607230893"/>
    <x v="0"/>
    <n v="602"/>
    <x v="5"/>
    <s v="CHF"/>
    <n v="1287550800"/>
    <x v="598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n v="0.02"/>
    <x v="0"/>
    <n v="1"/>
    <x v="1"/>
    <s v="USD"/>
    <n v="1404795600"/>
    <x v="599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n v="0.88479410269445857"/>
    <x v="0"/>
    <n v="3868"/>
    <x v="6"/>
    <s v="EUR"/>
    <n v="1393048800"/>
    <x v="6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n v="1.2684"/>
    <x v="1"/>
    <n v="409"/>
    <x v="1"/>
    <s v="USD"/>
    <n v="1470373200"/>
    <x v="601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n v="23.388333333333332"/>
    <x v="1"/>
    <n v="234"/>
    <x v="1"/>
    <s v="USD"/>
    <n v="1460091600"/>
    <x v="602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.0838857142857146"/>
    <x v="1"/>
    <n v="3016"/>
    <x v="1"/>
    <s v="USD"/>
    <n v="1440392400"/>
    <x v="335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1.9147826086956521"/>
    <x v="1"/>
    <n v="264"/>
    <x v="1"/>
    <s v="USD"/>
    <n v="1488434400"/>
    <x v="603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0.42127533783783783"/>
    <x v="0"/>
    <n v="504"/>
    <x v="2"/>
    <s v="AUD"/>
    <n v="1514440800"/>
    <x v="604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n v="8.2400000000000001E-2"/>
    <x v="0"/>
    <n v="14"/>
    <x v="1"/>
    <s v="USD"/>
    <n v="1514354400"/>
    <x v="605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0.60064638783269964"/>
    <x v="3"/>
    <n v="390"/>
    <x v="1"/>
    <s v="USD"/>
    <n v="1440910800"/>
    <x v="606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n v="0.47232808616404309"/>
    <x v="0"/>
    <n v="750"/>
    <x v="4"/>
    <s v="GBP"/>
    <n v="1296108000"/>
    <x v="65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0.81736263736263737"/>
    <x v="0"/>
    <n v="77"/>
    <x v="1"/>
    <s v="USD"/>
    <n v="1440133200"/>
    <x v="607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n v="0.54187265917603"/>
    <x v="0"/>
    <n v="752"/>
    <x v="3"/>
    <s v="DKK"/>
    <n v="1332910800"/>
    <x v="608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n v="0.97868131868131869"/>
    <x v="0"/>
    <n v="131"/>
    <x v="1"/>
    <s v="USD"/>
    <n v="1544335200"/>
    <x v="609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n v="0.77239999999999998"/>
    <x v="0"/>
    <n v="87"/>
    <x v="1"/>
    <s v="USD"/>
    <n v="1286427600"/>
    <x v="61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n v="0.33464735516372796"/>
    <x v="0"/>
    <n v="1063"/>
    <x v="1"/>
    <s v="USD"/>
    <n v="1329717600"/>
    <x v="541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n v="2.3958823529411766"/>
    <x v="1"/>
    <n v="272"/>
    <x v="1"/>
    <s v="USD"/>
    <n v="1310187600"/>
    <x v="611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0.64032258064516134"/>
    <x v="3"/>
    <n v="25"/>
    <x v="1"/>
    <s v="USD"/>
    <n v="1377838800"/>
    <x v="612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n v="1.7615942028985507"/>
    <x v="1"/>
    <n v="419"/>
    <x v="1"/>
    <s v="USD"/>
    <n v="1410325200"/>
    <x v="613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0.20338181818181819"/>
    <x v="0"/>
    <n v="76"/>
    <x v="1"/>
    <s v="USD"/>
    <n v="1343797200"/>
    <x v="614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3.5864754098360656"/>
    <x v="1"/>
    <n v="1621"/>
    <x v="6"/>
    <s v="EUR"/>
    <n v="1498453200"/>
    <x v="615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4.6885802469135802"/>
    <x v="1"/>
    <n v="1101"/>
    <x v="1"/>
    <s v="USD"/>
    <n v="1456380000"/>
    <x v="9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.220563524590164"/>
    <x v="1"/>
    <n v="1073"/>
    <x v="1"/>
    <s v="USD"/>
    <n v="1280552400"/>
    <x v="616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n v="0.55931783729156137"/>
    <x v="0"/>
    <n v="4428"/>
    <x v="2"/>
    <s v="AUD"/>
    <n v="1521608400"/>
    <x v="617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0.43660714285714286"/>
    <x v="0"/>
    <n v="58"/>
    <x v="6"/>
    <s v="EUR"/>
    <n v="1460696400"/>
    <x v="618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n v="0.33538371411833628"/>
    <x v="3"/>
    <n v="1218"/>
    <x v="1"/>
    <s v="USD"/>
    <n v="1313730000"/>
    <x v="619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1.2297938144329896"/>
    <x v="1"/>
    <n v="331"/>
    <x v="1"/>
    <s v="USD"/>
    <n v="1568178000"/>
    <x v="62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.8974959871589085"/>
    <x v="1"/>
    <n v="1170"/>
    <x v="1"/>
    <s v="USD"/>
    <n v="1348635600"/>
    <x v="621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0.83622641509433959"/>
    <x v="0"/>
    <n v="111"/>
    <x v="1"/>
    <s v="USD"/>
    <n v="1468126800"/>
    <x v="622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0.17968844221105529"/>
    <x v="3"/>
    <n v="215"/>
    <x v="1"/>
    <s v="USD"/>
    <n v="1547877600"/>
    <x v="35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n v="10.365"/>
    <x v="1"/>
    <n v="363"/>
    <x v="1"/>
    <s v="USD"/>
    <n v="1571374800"/>
    <x v="623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0.97405219780219776"/>
    <x v="0"/>
    <n v="2955"/>
    <x v="1"/>
    <s v="USD"/>
    <n v="1576303200"/>
    <x v="624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0.86386203150461705"/>
    <x v="0"/>
    <n v="1657"/>
    <x v="1"/>
    <s v="USD"/>
    <n v="1324447200"/>
    <x v="625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n v="1.5016666666666667"/>
    <x v="1"/>
    <n v="103"/>
    <x v="1"/>
    <s v="USD"/>
    <n v="1386741600"/>
    <x v="626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n v="3.5843478260869563"/>
    <x v="1"/>
    <n v="147"/>
    <x v="1"/>
    <s v="USD"/>
    <n v="1537074000"/>
    <x v="627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n v="5.4285714285714288"/>
    <x v="1"/>
    <n v="110"/>
    <x v="0"/>
    <s v="CAD"/>
    <n v="1277787600"/>
    <x v="628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0.67500714285714281"/>
    <x v="0"/>
    <n v="926"/>
    <x v="0"/>
    <s v="CAD"/>
    <n v="1440306000"/>
    <x v="629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.9174666666666667"/>
    <x v="1"/>
    <n v="134"/>
    <x v="1"/>
    <s v="USD"/>
    <n v="1522126800"/>
    <x v="63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n v="9.32"/>
    <x v="1"/>
    <n v="269"/>
    <x v="1"/>
    <s v="USD"/>
    <n v="1489298400"/>
    <x v="631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4.2927586206896553"/>
    <x v="1"/>
    <n v="175"/>
    <x v="1"/>
    <s v="USD"/>
    <n v="1547100000"/>
    <x v="632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.0065753424657535"/>
    <x v="1"/>
    <n v="69"/>
    <x v="1"/>
    <s v="USD"/>
    <n v="1383022800"/>
    <x v="633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n v="2.266111111111111"/>
    <x v="1"/>
    <n v="190"/>
    <x v="1"/>
    <s v="USD"/>
    <n v="1322373600"/>
    <x v="634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n v="1.4238"/>
    <x v="1"/>
    <n v="237"/>
    <x v="1"/>
    <s v="USD"/>
    <n v="1349240400"/>
    <x v="635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0.90633333333333332"/>
    <x v="0"/>
    <n v="77"/>
    <x v="4"/>
    <s v="GBP"/>
    <n v="1562648400"/>
    <x v="636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0.63966740576496672"/>
    <x v="0"/>
    <n v="1748"/>
    <x v="1"/>
    <s v="USD"/>
    <n v="1508216400"/>
    <x v="637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n v="0.84131868131868137"/>
    <x v="0"/>
    <n v="79"/>
    <x v="1"/>
    <s v="USD"/>
    <n v="1511762400"/>
    <x v="638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1.3393478260869565"/>
    <x v="1"/>
    <n v="196"/>
    <x v="6"/>
    <s v="EUR"/>
    <n v="1447480800"/>
    <x v="639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n v="0.59042047531992692"/>
    <x v="0"/>
    <n v="889"/>
    <x v="1"/>
    <s v="USD"/>
    <n v="1429506000"/>
    <x v="64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1.5280062063615205"/>
    <x v="1"/>
    <n v="7295"/>
    <x v="1"/>
    <s v="USD"/>
    <n v="1522472400"/>
    <x v="641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4.466912114014252"/>
    <x v="1"/>
    <n v="2893"/>
    <x v="0"/>
    <s v="CAD"/>
    <n v="1322114400"/>
    <x v="642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n v="0.8439189189189189"/>
    <x v="0"/>
    <n v="56"/>
    <x v="1"/>
    <s v="USD"/>
    <n v="1561438800"/>
    <x v="23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n v="0.03"/>
    <x v="0"/>
    <n v="1"/>
    <x v="1"/>
    <s v="USD"/>
    <n v="1264399200"/>
    <x v="67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.7502692307692307"/>
    <x v="1"/>
    <n v="820"/>
    <x v="1"/>
    <s v="USD"/>
    <n v="1301202000"/>
    <x v="643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n v="0.54137931034482756"/>
    <x v="0"/>
    <n v="83"/>
    <x v="1"/>
    <s v="USD"/>
    <n v="1374469200"/>
    <x v="644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n v="3.1187381703470032"/>
    <x v="1"/>
    <n v="2038"/>
    <x v="1"/>
    <s v="USD"/>
    <n v="1334984400"/>
    <x v="645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1.2278160919540231"/>
    <x v="1"/>
    <n v="116"/>
    <x v="1"/>
    <s v="USD"/>
    <n v="1467608400"/>
    <x v="646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0.99026517383618151"/>
    <x v="0"/>
    <n v="2025"/>
    <x v="4"/>
    <s v="GBP"/>
    <n v="1386741600"/>
    <x v="626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.278468634686347"/>
    <x v="1"/>
    <n v="1345"/>
    <x v="2"/>
    <s v="AUD"/>
    <n v="1546754400"/>
    <x v="647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1.5861643835616439"/>
    <x v="1"/>
    <n v="168"/>
    <x v="1"/>
    <s v="USD"/>
    <n v="1544248800"/>
    <x v="159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n v="7.0705882352941174"/>
    <x v="1"/>
    <n v="137"/>
    <x v="5"/>
    <s v="CHF"/>
    <n v="1495429200"/>
    <x v="648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1.4238775510204082"/>
    <x v="1"/>
    <n v="186"/>
    <x v="6"/>
    <s v="EUR"/>
    <n v="1334811600"/>
    <x v="267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1.4786046511627906"/>
    <x v="1"/>
    <n v="125"/>
    <x v="1"/>
    <s v="USD"/>
    <n v="1531544400"/>
    <x v="649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0.20322580645161289"/>
    <x v="0"/>
    <n v="14"/>
    <x v="6"/>
    <s v="EUR"/>
    <n v="1453615200"/>
    <x v="248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n v="18.40625"/>
    <x v="1"/>
    <n v="202"/>
    <x v="1"/>
    <s v="USD"/>
    <n v="1467954000"/>
    <x v="571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n v="1.6194202898550725"/>
    <x v="1"/>
    <n v="103"/>
    <x v="1"/>
    <s v="USD"/>
    <n v="1471842000"/>
    <x v="65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4.7282077922077921"/>
    <x v="1"/>
    <n v="1785"/>
    <x v="1"/>
    <s v="USD"/>
    <n v="1408424400"/>
    <x v="1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0.24466101694915254"/>
    <x v="0"/>
    <n v="656"/>
    <x v="1"/>
    <s v="USD"/>
    <n v="1281157200"/>
    <x v="651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5.1764999999999999"/>
    <x v="1"/>
    <n v="157"/>
    <x v="1"/>
    <s v="USD"/>
    <n v="1373432400"/>
    <x v="652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.4764285714285714"/>
    <x v="1"/>
    <n v="555"/>
    <x v="1"/>
    <s v="USD"/>
    <n v="1313989200"/>
    <x v="653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1.0020481927710843"/>
    <x v="1"/>
    <n v="297"/>
    <x v="1"/>
    <s v="USD"/>
    <n v="1371445200"/>
    <x v="654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n v="1.53"/>
    <x v="1"/>
    <n v="123"/>
    <x v="1"/>
    <s v="USD"/>
    <n v="1338267600"/>
    <x v="655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0.37091954022988505"/>
    <x v="3"/>
    <n v="38"/>
    <x v="3"/>
    <s v="DKK"/>
    <n v="1519192800"/>
    <x v="656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4.3923948220064728E-2"/>
    <x v="3"/>
    <n v="60"/>
    <x v="1"/>
    <s v="USD"/>
    <n v="1522818000"/>
    <x v="657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n v="1.5650721649484536"/>
    <x v="1"/>
    <n v="3036"/>
    <x v="1"/>
    <s v="USD"/>
    <n v="1509948000"/>
    <x v="265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2.704081632653061"/>
    <x v="1"/>
    <n v="144"/>
    <x v="2"/>
    <s v="AUD"/>
    <n v="1456898400"/>
    <x v="658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n v="1.3405952380952382"/>
    <x v="1"/>
    <n v="121"/>
    <x v="4"/>
    <s v="GBP"/>
    <n v="1413954000"/>
    <x v="659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n v="0.50398033126293995"/>
    <x v="0"/>
    <n v="1596"/>
    <x v="1"/>
    <s v="USD"/>
    <n v="1416031200"/>
    <x v="66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0.88815837937384901"/>
    <x v="3"/>
    <n v="524"/>
    <x v="1"/>
    <s v="USD"/>
    <n v="1287982800"/>
    <x v="661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n v="1.65"/>
    <x v="1"/>
    <n v="181"/>
    <x v="1"/>
    <s v="USD"/>
    <n v="1547964000"/>
    <x v="4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n v="0.17499999999999999"/>
    <x v="0"/>
    <n v="10"/>
    <x v="1"/>
    <s v="USD"/>
    <n v="1464152400"/>
    <x v="662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1.8566071428571429"/>
    <x v="1"/>
    <n v="122"/>
    <x v="1"/>
    <s v="USD"/>
    <n v="1359957600"/>
    <x v="663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4.1266319444444441"/>
    <x v="1"/>
    <n v="1071"/>
    <x v="0"/>
    <s v="CAD"/>
    <n v="1432357200"/>
    <x v="664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0.90249999999999997"/>
    <x v="3"/>
    <n v="219"/>
    <x v="1"/>
    <s v="USD"/>
    <n v="1500786000"/>
    <x v="665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0.91984615384615387"/>
    <x v="0"/>
    <n v="1121"/>
    <x v="1"/>
    <s v="USD"/>
    <n v="1490158800"/>
    <x v="666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n v="5.2700632911392402"/>
    <x v="1"/>
    <n v="980"/>
    <x v="1"/>
    <s v="USD"/>
    <n v="1406178000"/>
    <x v="43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n v="3.1914285714285713"/>
    <x v="1"/>
    <n v="536"/>
    <x v="1"/>
    <s v="USD"/>
    <n v="1485583200"/>
    <x v="667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3.5418867924528303"/>
    <x v="1"/>
    <n v="1991"/>
    <x v="1"/>
    <s v="USD"/>
    <n v="1459314000"/>
    <x v="668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0.32896103896103895"/>
    <x v="3"/>
    <n v="29"/>
    <x v="1"/>
    <s v="USD"/>
    <n v="1424412000"/>
    <x v="669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1.358918918918919"/>
    <x v="1"/>
    <n v="180"/>
    <x v="1"/>
    <s v="USD"/>
    <n v="1478844000"/>
    <x v="67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2.0843373493975904E-2"/>
    <x v="0"/>
    <n v="15"/>
    <x v="1"/>
    <s v="USD"/>
    <n v="1416117600"/>
    <x v="671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0.61"/>
    <n v="0.61"/>
    <x v="0"/>
    <n v="191"/>
    <x v="1"/>
    <s v="USD"/>
    <n v="1340946000"/>
    <x v="672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0.30037735849056602"/>
    <x v="0"/>
    <n v="16"/>
    <x v="1"/>
    <s v="USD"/>
    <n v="1486101600"/>
    <x v="673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n v="11.791666666666666"/>
    <x v="1"/>
    <n v="130"/>
    <x v="1"/>
    <s v="USD"/>
    <n v="1274590800"/>
    <x v="674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n v="11.260833333333334"/>
    <x v="1"/>
    <n v="122"/>
    <x v="1"/>
    <s v="USD"/>
    <n v="1263880800"/>
    <x v="675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0.12923076923076923"/>
    <x v="0"/>
    <n v="17"/>
    <x v="1"/>
    <s v="USD"/>
    <n v="1445403600"/>
    <x v="676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.12"/>
    <n v="7.12"/>
    <x v="1"/>
    <n v="140"/>
    <x v="1"/>
    <s v="USD"/>
    <n v="1533877200"/>
    <x v="342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0.30304347826086958"/>
    <x v="0"/>
    <n v="34"/>
    <x v="1"/>
    <s v="USD"/>
    <n v="1275195600"/>
    <x v="677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2.1250896057347672"/>
    <x v="1"/>
    <n v="3388"/>
    <x v="1"/>
    <s v="USD"/>
    <n v="1318136400"/>
    <x v="678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n v="2.2885714285714287"/>
    <x v="1"/>
    <n v="280"/>
    <x v="1"/>
    <s v="USD"/>
    <n v="1283403600"/>
    <x v="679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n v="0.34959979476654696"/>
    <x v="3"/>
    <n v="614"/>
    <x v="1"/>
    <s v="USD"/>
    <n v="1267423200"/>
    <x v="68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1.5729069767441861"/>
    <x v="1"/>
    <n v="366"/>
    <x v="6"/>
    <s v="EUR"/>
    <n v="1412744400"/>
    <x v="681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n v="0.01"/>
    <x v="0"/>
    <n v="1"/>
    <x v="4"/>
    <s v="GBP"/>
    <n v="1277960400"/>
    <x v="682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n v="2.3230555555555554"/>
    <x v="1"/>
    <n v="270"/>
    <x v="1"/>
    <s v="USD"/>
    <n v="1458190800"/>
    <x v="683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n v="0.92448275862068963"/>
    <x v="3"/>
    <n v="114"/>
    <x v="1"/>
    <s v="USD"/>
    <n v="1280984400"/>
    <x v="684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n v="2.5670212765957445"/>
    <x v="1"/>
    <n v="137"/>
    <x v="1"/>
    <s v="USD"/>
    <n v="1274590800"/>
    <x v="674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1.6847017045454546"/>
    <x v="1"/>
    <n v="3205"/>
    <x v="1"/>
    <s v="USD"/>
    <n v="1351400400"/>
    <x v="685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1.6657777777777778"/>
    <x v="1"/>
    <n v="288"/>
    <x v="3"/>
    <s v="DKK"/>
    <n v="1514354400"/>
    <x v="605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7.7207692307692311"/>
    <x v="1"/>
    <n v="148"/>
    <x v="1"/>
    <s v="USD"/>
    <n v="1421733600"/>
    <x v="686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n v="4.0685714285714285"/>
    <x v="1"/>
    <n v="114"/>
    <x v="1"/>
    <s v="USD"/>
    <n v="1305176400"/>
    <x v="687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n v="5.6420608108108112"/>
    <x v="1"/>
    <n v="1518"/>
    <x v="0"/>
    <s v="CAD"/>
    <n v="1414126800"/>
    <x v="688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0.6842686567164179"/>
    <x v="0"/>
    <n v="1274"/>
    <x v="1"/>
    <s v="USD"/>
    <n v="1517810400"/>
    <x v="689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n v="0.34351966873706002"/>
    <x v="0"/>
    <n v="210"/>
    <x v="6"/>
    <s v="EUR"/>
    <n v="1564635600"/>
    <x v="69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n v="6.5545454545454547"/>
    <x v="1"/>
    <n v="166"/>
    <x v="1"/>
    <s v="USD"/>
    <n v="1500699600"/>
    <x v="691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n v="1.7725714285714285"/>
    <x v="1"/>
    <n v="100"/>
    <x v="2"/>
    <s v="AUD"/>
    <n v="1354082400"/>
    <x v="692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n v="1.1317857142857144"/>
    <x v="1"/>
    <n v="235"/>
    <x v="1"/>
    <s v="USD"/>
    <n v="1336453200"/>
    <x v="693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7.2818181818181822"/>
    <x v="1"/>
    <n v="148"/>
    <x v="1"/>
    <s v="USD"/>
    <n v="1305262800"/>
    <x v="694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n v="2.0833333333333335"/>
    <x v="1"/>
    <n v="198"/>
    <x v="1"/>
    <s v="USD"/>
    <n v="1492232400"/>
    <x v="695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0.31171232876712329"/>
    <x v="0"/>
    <n v="248"/>
    <x v="2"/>
    <s v="AUD"/>
    <n v="1537333200"/>
    <x v="123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0.56967078189300413"/>
    <x v="0"/>
    <n v="513"/>
    <x v="1"/>
    <s v="USD"/>
    <n v="1444107600"/>
    <x v="696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n v="2.31"/>
    <x v="1"/>
    <n v="150"/>
    <x v="1"/>
    <s v="USD"/>
    <n v="1386741600"/>
    <x v="626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n v="0.86867834394904464"/>
    <x v="0"/>
    <n v="3410"/>
    <x v="1"/>
    <s v="USD"/>
    <n v="1376542800"/>
    <x v="697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2.7074418604651163"/>
    <x v="1"/>
    <n v="216"/>
    <x v="6"/>
    <s v="EUR"/>
    <n v="1397451600"/>
    <x v="698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0.49446428571428569"/>
    <x v="3"/>
    <n v="26"/>
    <x v="1"/>
    <s v="USD"/>
    <n v="1548482400"/>
    <x v="699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n v="1.1335962566844919"/>
    <x v="1"/>
    <n v="5139"/>
    <x v="1"/>
    <s v="USD"/>
    <n v="1549692000"/>
    <x v="7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1.9055555555555554"/>
    <x v="1"/>
    <n v="2353"/>
    <x v="1"/>
    <s v="USD"/>
    <n v="1492059600"/>
    <x v="701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.355"/>
    <n v="1.355"/>
    <x v="1"/>
    <n v="78"/>
    <x v="6"/>
    <s v="EUR"/>
    <n v="1463979600"/>
    <x v="702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n v="0.10297872340425532"/>
    <x v="0"/>
    <n v="10"/>
    <x v="1"/>
    <s v="USD"/>
    <n v="1415253600"/>
    <x v="703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n v="0.65544223826714798"/>
    <x v="0"/>
    <n v="2201"/>
    <x v="1"/>
    <s v="USD"/>
    <n v="1562216400"/>
    <x v="704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n v="0.49026652452025588"/>
    <x v="0"/>
    <n v="676"/>
    <x v="1"/>
    <s v="USD"/>
    <n v="1316754000"/>
    <x v="431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n v="7.8792307692307695"/>
    <x v="1"/>
    <n v="174"/>
    <x v="5"/>
    <s v="CHF"/>
    <n v="1313211600"/>
    <x v="705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0.80306347746090156"/>
    <x v="0"/>
    <n v="831"/>
    <x v="1"/>
    <s v="USD"/>
    <n v="1439528400"/>
    <x v="706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1.0629411764705883"/>
    <x v="1"/>
    <n v="164"/>
    <x v="1"/>
    <s v="USD"/>
    <n v="1469163600"/>
    <x v="707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0.50735632183908042"/>
    <x v="3"/>
    <n v="56"/>
    <x v="5"/>
    <s v="CHF"/>
    <n v="1288501200"/>
    <x v="708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n v="2.153137254901961"/>
    <x v="1"/>
    <n v="161"/>
    <x v="1"/>
    <s v="USD"/>
    <n v="1298959200"/>
    <x v="709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1.4122972972972974"/>
    <x v="1"/>
    <n v="138"/>
    <x v="1"/>
    <s v="USD"/>
    <n v="1387260000"/>
    <x v="71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n v="1.1533745781777278"/>
    <x v="1"/>
    <n v="3308"/>
    <x v="1"/>
    <s v="USD"/>
    <n v="1457244000"/>
    <x v="711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.9311940298507462"/>
    <x v="1"/>
    <n v="127"/>
    <x v="2"/>
    <s v="AUD"/>
    <n v="1556341200"/>
    <x v="157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7.2973333333333334"/>
    <x v="1"/>
    <n v="207"/>
    <x v="6"/>
    <s v="EUR"/>
    <n v="1522126800"/>
    <x v="63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n v="0.99663398692810456"/>
    <x v="0"/>
    <n v="859"/>
    <x v="0"/>
    <s v="CAD"/>
    <n v="1305954000"/>
    <x v="712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n v="0.88166666666666671"/>
    <x v="2"/>
    <n v="31"/>
    <x v="1"/>
    <s v="USD"/>
    <n v="1350709200"/>
    <x v="93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0.37233333333333335"/>
    <x v="0"/>
    <n v="45"/>
    <x v="1"/>
    <s v="USD"/>
    <n v="1401166800"/>
    <x v="713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n v="0.30540075309306081"/>
    <x v="3"/>
    <n v="1113"/>
    <x v="1"/>
    <s v="USD"/>
    <n v="1266127200"/>
    <x v="714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0.25714285714285712"/>
    <x v="0"/>
    <n v="6"/>
    <x v="1"/>
    <s v="USD"/>
    <n v="1481436000"/>
    <x v="715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n v="0.34"/>
    <x v="0"/>
    <n v="7"/>
    <x v="1"/>
    <s v="USD"/>
    <n v="1372222800"/>
    <x v="716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11.859090909090909"/>
    <x v="1"/>
    <n v="181"/>
    <x v="5"/>
    <s v="CHF"/>
    <n v="1372136400"/>
    <x v="448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n v="1.2539393939393939"/>
    <x v="1"/>
    <n v="110"/>
    <x v="1"/>
    <s v="USD"/>
    <n v="1513922400"/>
    <x v="717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n v="0.14394366197183098"/>
    <x v="0"/>
    <n v="31"/>
    <x v="1"/>
    <s v="USD"/>
    <n v="1477976400"/>
    <x v="718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0.54807692307692313"/>
    <x v="0"/>
    <n v="78"/>
    <x v="1"/>
    <s v="USD"/>
    <n v="1407474000"/>
    <x v="719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1.0963157894736841"/>
    <x v="1"/>
    <n v="185"/>
    <x v="1"/>
    <s v="USD"/>
    <n v="1546149600"/>
    <x v="72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n v="1.8847058823529412"/>
    <x v="1"/>
    <n v="121"/>
    <x v="1"/>
    <s v="USD"/>
    <n v="1338440400"/>
    <x v="721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n v="0.87008284023668636"/>
    <x v="0"/>
    <n v="1225"/>
    <x v="4"/>
    <s v="GBP"/>
    <n v="1454133600"/>
    <x v="722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0.01"/>
    <n v="0.01"/>
    <x v="0"/>
    <n v="1"/>
    <x v="5"/>
    <s v="CHF"/>
    <n v="1434085200"/>
    <x v="139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n v="2.0291304347826089"/>
    <x v="1"/>
    <n v="106"/>
    <x v="1"/>
    <s v="USD"/>
    <n v="1577772000"/>
    <x v="723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1.9703225806451612"/>
    <x v="1"/>
    <n v="142"/>
    <x v="1"/>
    <s v="USD"/>
    <n v="1562216400"/>
    <x v="704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1.07"/>
    <x v="1"/>
    <n v="233"/>
    <x v="1"/>
    <s v="USD"/>
    <n v="1548568800"/>
    <x v="724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n v="2.6873076923076922"/>
    <x v="1"/>
    <n v="218"/>
    <x v="1"/>
    <s v="USD"/>
    <n v="1514872800"/>
    <x v="725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n v="0.50845360824742269"/>
    <x v="0"/>
    <n v="67"/>
    <x v="2"/>
    <s v="AUD"/>
    <n v="1416031200"/>
    <x v="66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n v="11.802857142857142"/>
    <x v="1"/>
    <n v="76"/>
    <x v="1"/>
    <s v="USD"/>
    <n v="1330927200"/>
    <x v="726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n v="2.64"/>
    <x v="1"/>
    <n v="43"/>
    <x v="1"/>
    <s v="USD"/>
    <n v="1571115600"/>
    <x v="727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0.30442307692307691"/>
    <x v="0"/>
    <n v="19"/>
    <x v="1"/>
    <s v="USD"/>
    <n v="1463461200"/>
    <x v="728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0.62880681818181816"/>
    <x v="0"/>
    <n v="2108"/>
    <x v="5"/>
    <s v="CHF"/>
    <n v="1344920400"/>
    <x v="729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1.9312499999999999"/>
    <x v="1"/>
    <n v="221"/>
    <x v="1"/>
    <s v="USD"/>
    <n v="1511848800"/>
    <x v="73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0.77102702702702708"/>
    <x v="0"/>
    <n v="679"/>
    <x v="1"/>
    <s v="USD"/>
    <n v="1452319200"/>
    <x v="731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n v="2.2552763819095478"/>
    <x v="1"/>
    <n v="2805"/>
    <x v="0"/>
    <s v="CAD"/>
    <n v="1523854800"/>
    <x v="78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n v="2.3940625"/>
    <x v="1"/>
    <n v="68"/>
    <x v="1"/>
    <s v="USD"/>
    <n v="1346043600"/>
    <x v="732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0.921875"/>
    <n v="0.921875"/>
    <x v="0"/>
    <n v="36"/>
    <x v="3"/>
    <s v="DKK"/>
    <n v="1464325200"/>
    <x v="733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n v="1.3023333333333333"/>
    <x v="1"/>
    <n v="183"/>
    <x v="0"/>
    <s v="CAD"/>
    <n v="1511935200"/>
    <x v="734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6.1521739130434785"/>
    <x v="1"/>
    <n v="133"/>
    <x v="1"/>
    <s v="USD"/>
    <n v="1392012000"/>
    <x v="406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n v="3.687953216374269"/>
    <x v="1"/>
    <n v="2489"/>
    <x v="6"/>
    <s v="EUR"/>
    <n v="1556946000"/>
    <x v="735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n v="10.948571428571428"/>
    <x v="1"/>
    <n v="69"/>
    <x v="1"/>
    <s v="USD"/>
    <n v="1548050400"/>
    <x v="736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n v="0.50662921348314605"/>
    <x v="0"/>
    <n v="47"/>
    <x v="1"/>
    <s v="USD"/>
    <n v="1353736800"/>
    <x v="737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8.0060000000000002"/>
    <x v="1"/>
    <n v="279"/>
    <x v="4"/>
    <s v="GBP"/>
    <n v="1532840400"/>
    <x v="192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n v="2.9128571428571428"/>
    <x v="1"/>
    <n v="210"/>
    <x v="1"/>
    <s v="USD"/>
    <n v="1488261600"/>
    <x v="738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3.4996666666666667"/>
    <x v="1"/>
    <n v="2100"/>
    <x v="1"/>
    <s v="USD"/>
    <n v="1393567200"/>
    <x v="739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n v="3.5707317073170732"/>
    <x v="1"/>
    <n v="252"/>
    <x v="1"/>
    <s v="USD"/>
    <n v="1410325200"/>
    <x v="613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1.2648941176470587"/>
    <x v="1"/>
    <n v="1280"/>
    <x v="1"/>
    <s v="USD"/>
    <n v="1276923600"/>
    <x v="74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n v="3.875"/>
    <x v="1"/>
    <n v="157"/>
    <x v="4"/>
    <s v="GBP"/>
    <n v="1500958800"/>
    <x v="145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4.5703571428571426"/>
    <x v="1"/>
    <n v="194"/>
    <x v="1"/>
    <s v="USD"/>
    <n v="1292220000"/>
    <x v="741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2.6669565217391304"/>
    <x v="1"/>
    <n v="82"/>
    <x v="2"/>
    <s v="AUD"/>
    <n v="1304398800"/>
    <x v="742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0.69"/>
    <x v="0"/>
    <n v="70"/>
    <x v="1"/>
    <s v="USD"/>
    <n v="1535432400"/>
    <x v="202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n v="0.51343749999999999"/>
    <x v="0"/>
    <n v="154"/>
    <x v="1"/>
    <s v="USD"/>
    <n v="1433826000"/>
    <x v="743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1.1710526315789473E-2"/>
    <x v="0"/>
    <n v="22"/>
    <x v="1"/>
    <s v="USD"/>
    <n v="1514959200"/>
    <x v="744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n v="1.089773429454171"/>
    <x v="1"/>
    <n v="4233"/>
    <x v="1"/>
    <s v="USD"/>
    <n v="1332738000"/>
    <x v="745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3.1517592592592591"/>
    <x v="1"/>
    <n v="1297"/>
    <x v="3"/>
    <s v="DKK"/>
    <n v="1445490000"/>
    <x v="746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1.5769117647058823"/>
    <x v="1"/>
    <n v="165"/>
    <x v="3"/>
    <s v="DKK"/>
    <n v="1297663200"/>
    <x v="747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1.5380821917808218"/>
    <x v="1"/>
    <n v="119"/>
    <x v="1"/>
    <s v="USD"/>
    <n v="1371963600"/>
    <x v="362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0.89738979118329465"/>
    <x v="0"/>
    <n v="1758"/>
    <x v="1"/>
    <s v="USD"/>
    <n v="1425103200"/>
    <x v="748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n v="0.75135802469135804"/>
    <x v="0"/>
    <n v="94"/>
    <x v="1"/>
    <s v="USD"/>
    <n v="1265349600"/>
    <x v="749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.5288135593220336"/>
    <x v="1"/>
    <n v="1797"/>
    <x v="1"/>
    <s v="USD"/>
    <n v="1301202000"/>
    <x v="643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n v="1.3890625000000001"/>
    <x v="1"/>
    <n v="261"/>
    <x v="1"/>
    <s v="USD"/>
    <n v="1538024400"/>
    <x v="75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n v="1.9018181818181819"/>
    <x v="1"/>
    <n v="157"/>
    <x v="1"/>
    <s v="USD"/>
    <n v="1395032400"/>
    <x v="751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1.0024333619948409"/>
    <x v="1"/>
    <n v="3533"/>
    <x v="1"/>
    <s v="USD"/>
    <n v="1405486800"/>
    <x v="752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1.4275824175824177"/>
    <x v="1"/>
    <n v="155"/>
    <x v="1"/>
    <s v="USD"/>
    <n v="1455861600"/>
    <x v="753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5.6313333333333331"/>
    <x v="1"/>
    <n v="132"/>
    <x v="6"/>
    <s v="EUR"/>
    <n v="1529038800"/>
    <x v="754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0.30715909090909088"/>
    <x v="0"/>
    <n v="33"/>
    <x v="1"/>
    <s v="USD"/>
    <n v="1535259600"/>
    <x v="755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0.99397727272727276"/>
    <x v="3"/>
    <n v="94"/>
    <x v="1"/>
    <s v="USD"/>
    <n v="1327212000"/>
    <x v="756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.9754935622317598"/>
    <x v="1"/>
    <n v="1354"/>
    <x v="4"/>
    <s v="GBP"/>
    <n v="1526360400"/>
    <x v="757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n v="5.085"/>
    <x v="1"/>
    <n v="48"/>
    <x v="1"/>
    <s v="USD"/>
    <n v="1532149200"/>
    <x v="758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2.3774468085106384"/>
    <x v="1"/>
    <n v="110"/>
    <x v="1"/>
    <s v="USD"/>
    <n v="1515304800"/>
    <x v="759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3.3846875000000001"/>
    <x v="1"/>
    <n v="172"/>
    <x v="1"/>
    <s v="USD"/>
    <n v="1276318800"/>
    <x v="76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1.3308955223880596"/>
    <x v="1"/>
    <n v="307"/>
    <x v="1"/>
    <s v="USD"/>
    <n v="1328767200"/>
    <x v="761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n v="0.01"/>
    <x v="0"/>
    <n v="1"/>
    <x v="1"/>
    <s v="USD"/>
    <n v="1321682400"/>
    <x v="762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n v="2.0779999999999998"/>
    <x v="1"/>
    <n v="160"/>
    <x v="1"/>
    <s v="USD"/>
    <n v="1335934800"/>
    <x v="444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0.51122448979591839"/>
    <x v="0"/>
    <n v="31"/>
    <x v="1"/>
    <s v="USD"/>
    <n v="1310792400"/>
    <x v="763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n v="6.5205847953216374"/>
    <x v="1"/>
    <n v="1467"/>
    <x v="0"/>
    <s v="CAD"/>
    <n v="1308546000"/>
    <x v="764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1.1363099415204678"/>
    <x v="1"/>
    <n v="2662"/>
    <x v="0"/>
    <s v="CAD"/>
    <n v="1574056800"/>
    <x v="765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1.0237606837606839"/>
    <x v="1"/>
    <n v="452"/>
    <x v="2"/>
    <s v="AUD"/>
    <n v="1308373200"/>
    <x v="766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n v="3.5658333333333334"/>
    <x v="1"/>
    <n v="158"/>
    <x v="1"/>
    <s v="USD"/>
    <n v="1335243600"/>
    <x v="767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1.3986792452830188"/>
    <x v="1"/>
    <n v="225"/>
    <x v="5"/>
    <s v="CHF"/>
    <n v="1328421600"/>
    <x v="768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0.69450000000000001"/>
    <x v="0"/>
    <n v="35"/>
    <x v="1"/>
    <s v="USD"/>
    <n v="1524286800"/>
    <x v="769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0.35534246575342465"/>
    <x v="0"/>
    <n v="63"/>
    <x v="1"/>
    <s v="USD"/>
    <n v="1362117600"/>
    <x v="77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n v="2.5165000000000002"/>
    <x v="1"/>
    <n v="65"/>
    <x v="1"/>
    <s v="USD"/>
    <n v="1550556000"/>
    <x v="771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1.0587500000000001"/>
    <x v="1"/>
    <n v="163"/>
    <x v="1"/>
    <s v="USD"/>
    <n v="1269147600"/>
    <x v="772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n v="1.8742857142857143"/>
    <x v="1"/>
    <n v="85"/>
    <x v="1"/>
    <s v="USD"/>
    <n v="1312174800"/>
    <x v="773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n v="3.8678571428571429"/>
    <x v="1"/>
    <n v="217"/>
    <x v="1"/>
    <s v="USD"/>
    <n v="1434517200"/>
    <x v="774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3.4707142857142856"/>
    <x v="1"/>
    <n v="150"/>
    <x v="1"/>
    <s v="USD"/>
    <n v="1471582800"/>
    <x v="775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1.8582098765432098"/>
    <x v="1"/>
    <n v="3272"/>
    <x v="1"/>
    <s v="USD"/>
    <n v="1410757200"/>
    <x v="776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n v="0.43241247264770238"/>
    <x v="3"/>
    <n v="898"/>
    <x v="1"/>
    <s v="USD"/>
    <n v="1304830800"/>
    <x v="777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1.6243749999999999"/>
    <x v="1"/>
    <n v="300"/>
    <x v="1"/>
    <s v="USD"/>
    <n v="1539061200"/>
    <x v="778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.8484285714285715"/>
    <x v="1"/>
    <n v="126"/>
    <x v="1"/>
    <s v="USD"/>
    <n v="1381554000"/>
    <x v="779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n v="0.23703520691785052"/>
    <x v="0"/>
    <n v="526"/>
    <x v="1"/>
    <s v="USD"/>
    <n v="1277096400"/>
    <x v="78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0.89870129870129867"/>
    <x v="0"/>
    <n v="121"/>
    <x v="1"/>
    <s v="USD"/>
    <n v="1440392400"/>
    <x v="335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2.7260419580419581"/>
    <x v="1"/>
    <n v="2320"/>
    <x v="1"/>
    <s v="USD"/>
    <n v="1509512400"/>
    <x v="535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n v="1.7004255319148935"/>
    <x v="1"/>
    <n v="81"/>
    <x v="2"/>
    <s v="AUD"/>
    <n v="1535950800"/>
    <x v="27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1.8828503562945369"/>
    <x v="1"/>
    <n v="1887"/>
    <x v="1"/>
    <s v="USD"/>
    <n v="1389160800"/>
    <x v="781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.4693532338308457"/>
    <x v="1"/>
    <n v="4358"/>
    <x v="1"/>
    <s v="USD"/>
    <n v="1271998800"/>
    <x v="782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0.6917721518987342"/>
    <x v="0"/>
    <n v="67"/>
    <x v="1"/>
    <s v="USD"/>
    <n v="1294898400"/>
    <x v="783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0.25433734939759034"/>
    <x v="0"/>
    <n v="57"/>
    <x v="0"/>
    <s v="CAD"/>
    <n v="1559970000"/>
    <x v="784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0.77400977995110021"/>
    <x v="0"/>
    <n v="1229"/>
    <x v="1"/>
    <s v="USD"/>
    <n v="1469509200"/>
    <x v="785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n v="0.37481481481481482"/>
    <x v="0"/>
    <n v="12"/>
    <x v="6"/>
    <s v="EUR"/>
    <n v="1579068000"/>
    <x v="786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n v="5.4379999999999997"/>
    <x v="1"/>
    <n v="53"/>
    <x v="1"/>
    <s v="USD"/>
    <n v="1487743200"/>
    <x v="787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2.2852189349112426"/>
    <x v="1"/>
    <n v="2414"/>
    <x v="1"/>
    <s v="USD"/>
    <n v="1563685200"/>
    <x v="788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0.38948339483394834"/>
    <x v="0"/>
    <n v="452"/>
    <x v="1"/>
    <s v="USD"/>
    <n v="1436418000"/>
    <x v="33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.7"/>
    <n v="3.7"/>
    <x v="1"/>
    <n v="80"/>
    <x v="1"/>
    <s v="USD"/>
    <n v="1421820000"/>
    <x v="789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2.3791176470588233"/>
    <x v="1"/>
    <n v="193"/>
    <x v="1"/>
    <s v="USD"/>
    <n v="1274763600"/>
    <x v="79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0.64036299765807958"/>
    <x v="0"/>
    <n v="1886"/>
    <x v="1"/>
    <s v="USD"/>
    <n v="1399179600"/>
    <x v="791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n v="1.1827777777777777"/>
    <x v="1"/>
    <n v="52"/>
    <x v="1"/>
    <s v="USD"/>
    <n v="1275800400"/>
    <x v="792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n v="0.84824037184594958"/>
    <x v="0"/>
    <n v="1825"/>
    <x v="1"/>
    <s v="USD"/>
    <n v="1282798800"/>
    <x v="793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n v="0.29346153846153844"/>
    <x v="0"/>
    <n v="31"/>
    <x v="1"/>
    <s v="USD"/>
    <n v="1437109200"/>
    <x v="794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n v="2.0989655172413793"/>
    <x v="1"/>
    <n v="290"/>
    <x v="1"/>
    <s v="USD"/>
    <n v="1491886800"/>
    <x v="795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n v="1.697857142857143"/>
    <x v="1"/>
    <n v="122"/>
    <x v="1"/>
    <s v="USD"/>
    <n v="1394600400"/>
    <x v="796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.1595907738095239"/>
    <x v="1"/>
    <n v="1470"/>
    <x v="1"/>
    <s v="USD"/>
    <n v="1561352400"/>
    <x v="797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2.5859999999999999"/>
    <x v="1"/>
    <n v="165"/>
    <x v="0"/>
    <s v="CAD"/>
    <n v="1322892000"/>
    <x v="798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2.3058333333333332"/>
    <x v="1"/>
    <n v="182"/>
    <x v="1"/>
    <s v="USD"/>
    <n v="1274418000"/>
    <x v="799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1.2821428571428573"/>
    <x v="1"/>
    <n v="199"/>
    <x v="6"/>
    <s v="EUR"/>
    <n v="1434344400"/>
    <x v="8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1.8870588235294117"/>
    <x v="1"/>
    <n v="56"/>
    <x v="4"/>
    <s v="GBP"/>
    <n v="1373518800"/>
    <x v="801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6.9511889862327911E-2"/>
    <x v="0"/>
    <n v="107"/>
    <x v="1"/>
    <s v="USD"/>
    <n v="1517637600"/>
    <x v="802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7.7443434343434348"/>
    <x v="1"/>
    <n v="1460"/>
    <x v="2"/>
    <s v="AUD"/>
    <n v="1310619600"/>
    <x v="803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n v="0.27693181818181817"/>
    <x v="0"/>
    <n v="27"/>
    <x v="1"/>
    <s v="USD"/>
    <n v="1556427600"/>
    <x v="212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n v="0.52479620323841425"/>
    <x v="0"/>
    <n v="1221"/>
    <x v="1"/>
    <s v="USD"/>
    <n v="1576476000"/>
    <x v="804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4.0709677419354842"/>
    <x v="1"/>
    <n v="123"/>
    <x v="5"/>
    <s v="CHF"/>
    <n v="1381122000"/>
    <x v="805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n v="0.02"/>
    <x v="0"/>
    <n v="1"/>
    <x v="1"/>
    <s v="USD"/>
    <n v="1411102800"/>
    <x v="806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n v="1.5617857142857143"/>
    <x v="1"/>
    <n v="159"/>
    <x v="1"/>
    <s v="USD"/>
    <n v="1531803600"/>
    <x v="807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n v="2.5242857142857145"/>
    <x v="1"/>
    <n v="110"/>
    <x v="1"/>
    <s v="USD"/>
    <n v="1454133600"/>
    <x v="722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1.729268292682927E-2"/>
    <x v="2"/>
    <n v="14"/>
    <x v="1"/>
    <s v="USD"/>
    <n v="1336194000"/>
    <x v="477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0.12230769230769231"/>
    <x v="0"/>
    <n v="16"/>
    <x v="1"/>
    <s v="USD"/>
    <n v="1349326800"/>
    <x v="259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1.6398734177215191"/>
    <x v="1"/>
    <n v="236"/>
    <x v="1"/>
    <s v="USD"/>
    <n v="1379566800"/>
    <x v="9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n v="1.6298181818181818"/>
    <x v="1"/>
    <n v="191"/>
    <x v="1"/>
    <s v="USD"/>
    <n v="1494651600"/>
    <x v="808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0.20252747252747252"/>
    <x v="0"/>
    <n v="41"/>
    <x v="1"/>
    <s v="USD"/>
    <n v="1303880400"/>
    <x v="809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n v="3.1924083769633507"/>
    <x v="1"/>
    <n v="3934"/>
    <x v="1"/>
    <s v="USD"/>
    <n v="1335934800"/>
    <x v="444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4.7894444444444444"/>
    <x v="1"/>
    <n v="80"/>
    <x v="0"/>
    <s v="CAD"/>
    <n v="1528088400"/>
    <x v="384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n v="0.19556634304207121"/>
    <x v="3"/>
    <n v="296"/>
    <x v="1"/>
    <s v="USD"/>
    <n v="1421906400"/>
    <x v="81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1.9894827586206896"/>
    <x v="1"/>
    <n v="462"/>
    <x v="1"/>
    <s v="USD"/>
    <n v="1568005200"/>
    <x v="811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n v="7.95"/>
    <x v="1"/>
    <n v="179"/>
    <x v="1"/>
    <s v="USD"/>
    <n v="1346821200"/>
    <x v="812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0.50621082621082625"/>
    <x v="0"/>
    <n v="523"/>
    <x v="2"/>
    <s v="AUD"/>
    <n v="1557637200"/>
    <x v="813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0.57437499999999997"/>
    <x v="0"/>
    <n v="141"/>
    <x v="4"/>
    <s v="GBP"/>
    <n v="1375592400"/>
    <x v="814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.5562827640984909"/>
    <x v="1"/>
    <n v="1866"/>
    <x v="4"/>
    <s v="GBP"/>
    <n v="1503982800"/>
    <x v="8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0.36297297297297298"/>
    <x v="0"/>
    <n v="52"/>
    <x v="1"/>
    <s v="USD"/>
    <n v="1418882400"/>
    <x v="815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0.58250000000000002"/>
    <x v="2"/>
    <n v="27"/>
    <x v="4"/>
    <s v="GBP"/>
    <n v="1309237200"/>
    <x v="816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n v="2.3739473684210526"/>
    <x v="1"/>
    <n v="156"/>
    <x v="5"/>
    <s v="CHF"/>
    <n v="1343365200"/>
    <x v="474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0.58750000000000002"/>
    <x v="0"/>
    <n v="225"/>
    <x v="2"/>
    <s v="AUD"/>
    <n v="1507957200"/>
    <x v="817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n v="1.8256603773584905"/>
    <x v="1"/>
    <n v="255"/>
    <x v="1"/>
    <s v="USD"/>
    <n v="1549519200"/>
    <x v="818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7.5436408977556111E-3"/>
    <x v="0"/>
    <n v="38"/>
    <x v="1"/>
    <s v="USD"/>
    <n v="1329026400"/>
    <x v="819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n v="1.7595330739299611"/>
    <x v="1"/>
    <n v="2261"/>
    <x v="1"/>
    <s v="USD"/>
    <n v="1544335200"/>
    <x v="609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n v="2.3788235294117648"/>
    <x v="1"/>
    <n v="40"/>
    <x v="1"/>
    <s v="USD"/>
    <n v="1279083600"/>
    <x v="547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n v="4.8805076142131982"/>
    <x v="1"/>
    <n v="2289"/>
    <x v="6"/>
    <s v="EUR"/>
    <n v="1572498000"/>
    <x v="82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2.2406666666666668"/>
    <x v="1"/>
    <n v="65"/>
    <x v="1"/>
    <s v="USD"/>
    <n v="1506056400"/>
    <x v="821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n v="0.18126436781609195"/>
    <x v="0"/>
    <n v="15"/>
    <x v="1"/>
    <s v="USD"/>
    <n v="1463029200"/>
    <x v="151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n v="0.45847222222222223"/>
    <x v="0"/>
    <n v="37"/>
    <x v="1"/>
    <s v="USD"/>
    <n v="1342069200"/>
    <x v="822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n v="1.1731541218637993"/>
    <x v="1"/>
    <n v="3777"/>
    <x v="6"/>
    <s v="EUR"/>
    <n v="1388296800"/>
    <x v="823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n v="2.173090909090909"/>
    <x v="1"/>
    <n v="184"/>
    <x v="4"/>
    <s v="GBP"/>
    <n v="1493787600"/>
    <x v="824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1.1228571428571428"/>
    <x v="1"/>
    <n v="85"/>
    <x v="1"/>
    <s v="USD"/>
    <n v="1424844000"/>
    <x v="825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0.72518987341772156"/>
    <x v="0"/>
    <n v="112"/>
    <x v="1"/>
    <s v="USD"/>
    <n v="1403931600"/>
    <x v="826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2.1230434782608696"/>
    <x v="1"/>
    <n v="144"/>
    <x v="1"/>
    <s v="USD"/>
    <n v="1394514000"/>
    <x v="827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n v="2.3974657534246577"/>
    <x v="1"/>
    <n v="1902"/>
    <x v="1"/>
    <s v="USD"/>
    <n v="1365397200"/>
    <x v="828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.8193548387096774"/>
    <x v="1"/>
    <n v="105"/>
    <x v="1"/>
    <s v="USD"/>
    <n v="1456120800"/>
    <x v="829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1.6413114754098361"/>
    <x v="1"/>
    <n v="132"/>
    <x v="1"/>
    <s v="USD"/>
    <n v="1437714000"/>
    <x v="83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n v="1.6375968992248063E-2"/>
    <x v="0"/>
    <n v="21"/>
    <x v="1"/>
    <s v="USD"/>
    <n v="1563771600"/>
    <x v="831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0.49643859649122807"/>
    <x v="3"/>
    <n v="976"/>
    <x v="1"/>
    <s v="USD"/>
    <n v="1448517600"/>
    <x v="832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n v="1.0970652173913042"/>
    <x v="1"/>
    <n v="96"/>
    <x v="1"/>
    <s v="USD"/>
    <n v="1528779600"/>
    <x v="833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0.49217948717948717"/>
    <x v="0"/>
    <n v="67"/>
    <x v="1"/>
    <s v="USD"/>
    <n v="1304744400"/>
    <x v="834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n v="0.62232323232323228"/>
    <x v="2"/>
    <n v="66"/>
    <x v="0"/>
    <s v="CAD"/>
    <n v="1354341600"/>
    <x v="835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n v="0.1305813953488372"/>
    <x v="0"/>
    <n v="78"/>
    <x v="1"/>
    <s v="USD"/>
    <n v="1294552800"/>
    <x v="836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n v="0.64635416666666667"/>
    <x v="0"/>
    <n v="67"/>
    <x v="2"/>
    <s v="AUD"/>
    <n v="1295935200"/>
    <x v="837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.5958666666666668"/>
    <x v="1"/>
    <n v="114"/>
    <x v="1"/>
    <s v="USD"/>
    <n v="1411534800"/>
    <x v="219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n v="0.81420000000000003"/>
    <x v="0"/>
    <n v="263"/>
    <x v="2"/>
    <s v="AUD"/>
    <n v="1486706400"/>
    <x v="365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0.32444767441860467"/>
    <x v="0"/>
    <n v="1691"/>
    <x v="1"/>
    <s v="USD"/>
    <n v="1333602000"/>
    <x v="838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9.9141184124918666E-2"/>
    <x v="0"/>
    <n v="181"/>
    <x v="1"/>
    <s v="USD"/>
    <n v="1308200400"/>
    <x v="839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n v="0.26694444444444443"/>
    <x v="0"/>
    <n v="13"/>
    <x v="1"/>
    <s v="USD"/>
    <n v="1411707600"/>
    <x v="84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n v="0.62957446808510642"/>
    <x v="3"/>
    <n v="160"/>
    <x v="1"/>
    <s v="USD"/>
    <n v="1418364000"/>
    <x v="841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1.6135593220338984"/>
    <x v="1"/>
    <n v="203"/>
    <x v="1"/>
    <s v="USD"/>
    <n v="1429333200"/>
    <x v="842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n v="0.05"/>
    <x v="0"/>
    <n v="1"/>
    <x v="1"/>
    <s v="USD"/>
    <n v="1555390800"/>
    <x v="843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n v="10.969379310344827"/>
    <x v="1"/>
    <n v="1559"/>
    <x v="1"/>
    <s v="USD"/>
    <n v="1482732000"/>
    <x v="844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n v="0.70094158075601376"/>
    <x v="3"/>
    <n v="2266"/>
    <x v="1"/>
    <s v="USD"/>
    <n v="1470718800"/>
    <x v="845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n v="0.6"/>
    <x v="0"/>
    <n v="21"/>
    <x v="1"/>
    <s v="USD"/>
    <n v="1450591200"/>
    <x v="846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3.6709859154929578"/>
    <x v="1"/>
    <n v="1548"/>
    <x v="2"/>
    <s v="AUD"/>
    <n v="1348290000"/>
    <x v="11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n v="11.09"/>
    <x v="1"/>
    <n v="80"/>
    <x v="1"/>
    <s v="USD"/>
    <n v="1353823200"/>
    <x v="847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n v="0.19028784648187633"/>
    <x v="0"/>
    <n v="830"/>
    <x v="1"/>
    <s v="USD"/>
    <n v="1450764000"/>
    <x v="848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1.2687755102040816"/>
    <x v="1"/>
    <n v="131"/>
    <x v="1"/>
    <s v="USD"/>
    <n v="1329372000"/>
    <x v="849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.3463636363636367"/>
    <x v="1"/>
    <n v="112"/>
    <x v="1"/>
    <s v="USD"/>
    <n v="1277096400"/>
    <x v="78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4.5731034482758622E-2"/>
    <x v="0"/>
    <n v="130"/>
    <x v="1"/>
    <s v="USD"/>
    <n v="1277701200"/>
    <x v="14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0.85054545454545449"/>
    <x v="0"/>
    <n v="55"/>
    <x v="1"/>
    <s v="USD"/>
    <n v="1454911200"/>
    <x v="85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1.1929824561403508"/>
    <x v="1"/>
    <n v="155"/>
    <x v="1"/>
    <s v="USD"/>
    <n v="1297922400"/>
    <x v="851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2.9602777777777778"/>
    <x v="1"/>
    <n v="266"/>
    <x v="1"/>
    <s v="USD"/>
    <n v="1384408800"/>
    <x v="852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n v="0.84694915254237291"/>
    <x v="0"/>
    <n v="114"/>
    <x v="6"/>
    <s v="EUR"/>
    <n v="1299304800"/>
    <x v="853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3.5578378378378379"/>
    <x v="1"/>
    <n v="155"/>
    <x v="1"/>
    <s v="USD"/>
    <n v="1431320400"/>
    <x v="854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n v="3.8640909090909092"/>
    <x v="1"/>
    <n v="207"/>
    <x v="4"/>
    <s v="GBP"/>
    <n v="1264399200"/>
    <x v="67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n v="7.9223529411764702"/>
    <x v="1"/>
    <n v="245"/>
    <x v="1"/>
    <s v="USD"/>
    <n v="1497502800"/>
    <x v="855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n v="1.3703393665158372"/>
    <x v="1"/>
    <n v="1573"/>
    <x v="1"/>
    <s v="USD"/>
    <n v="1333688400"/>
    <x v="107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3.3820833333333336"/>
    <x v="1"/>
    <n v="114"/>
    <x v="1"/>
    <s v="USD"/>
    <n v="1293861600"/>
    <x v="344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n v="1.0822784810126582"/>
    <x v="1"/>
    <n v="93"/>
    <x v="1"/>
    <s v="USD"/>
    <n v="1576994400"/>
    <x v="856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0.60757639620653314"/>
    <x v="0"/>
    <n v="594"/>
    <x v="1"/>
    <s v="USD"/>
    <n v="1304917200"/>
    <x v="857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n v="0.27725490196078434"/>
    <x v="0"/>
    <n v="24"/>
    <x v="1"/>
    <s v="USD"/>
    <n v="1381208400"/>
    <x v="858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2.283934426229508"/>
    <x v="1"/>
    <n v="1681"/>
    <x v="1"/>
    <s v="USD"/>
    <n v="1401685200"/>
    <x v="859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0.21615194054500414"/>
    <x v="0"/>
    <n v="252"/>
    <x v="1"/>
    <s v="USD"/>
    <n v="1291960800"/>
    <x v="86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n v="3.73875"/>
    <x v="1"/>
    <n v="32"/>
    <x v="1"/>
    <s v="USD"/>
    <n v="1368853200"/>
    <x v="17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n v="1.5492592592592593"/>
    <x v="1"/>
    <n v="135"/>
    <x v="1"/>
    <s v="USD"/>
    <n v="1448776800"/>
    <x v="861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3.2214999999999998"/>
    <x v="1"/>
    <n v="140"/>
    <x v="1"/>
    <s v="USD"/>
    <n v="1296194400"/>
    <x v="862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n v="0.73957142857142855"/>
    <x v="0"/>
    <n v="67"/>
    <x v="1"/>
    <s v="USD"/>
    <n v="1517983200"/>
    <x v="863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8.641"/>
    <x v="1"/>
    <n v="92"/>
    <x v="1"/>
    <s v="USD"/>
    <n v="1478930400"/>
    <x v="864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1.432624584717608"/>
    <x v="1"/>
    <n v="1015"/>
    <x v="4"/>
    <s v="GBP"/>
    <n v="1426395600"/>
    <x v="527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0.40281762295081969"/>
    <x v="0"/>
    <n v="742"/>
    <x v="1"/>
    <s v="USD"/>
    <n v="1446181200"/>
    <x v="865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n v="1.7822388059701493"/>
    <x v="1"/>
    <n v="323"/>
    <x v="1"/>
    <s v="USD"/>
    <n v="1514181600"/>
    <x v="866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n v="0.84930555555555554"/>
    <x v="0"/>
    <n v="75"/>
    <x v="1"/>
    <s v="USD"/>
    <n v="1311051600"/>
    <x v="867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1.4593648334624323"/>
    <x v="1"/>
    <n v="2326"/>
    <x v="1"/>
    <s v="USD"/>
    <n v="1564894800"/>
    <x v="868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1.5246153846153847"/>
    <x v="1"/>
    <n v="381"/>
    <x v="1"/>
    <s v="USD"/>
    <n v="1567918800"/>
    <x v="105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n v="0.67129542790152408"/>
    <x v="0"/>
    <n v="4405"/>
    <x v="1"/>
    <s v="USD"/>
    <n v="1386309600"/>
    <x v="481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0.40307692307692305"/>
    <x v="0"/>
    <n v="92"/>
    <x v="1"/>
    <s v="USD"/>
    <n v="1301979600"/>
    <x v="253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n v="2.1679032258064517"/>
    <x v="1"/>
    <n v="480"/>
    <x v="1"/>
    <s v="USD"/>
    <n v="1493269200"/>
    <x v="869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0.52117021276595743"/>
    <x v="0"/>
    <n v="64"/>
    <x v="1"/>
    <s v="USD"/>
    <n v="1478930400"/>
    <x v="864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4.9958333333333336"/>
    <x v="1"/>
    <n v="226"/>
    <x v="1"/>
    <s v="USD"/>
    <n v="1555390800"/>
    <x v="843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0.87679487179487181"/>
    <x v="0"/>
    <n v="64"/>
    <x v="1"/>
    <s v="USD"/>
    <n v="1456984800"/>
    <x v="289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n v="1.131734693877551"/>
    <x v="1"/>
    <n v="241"/>
    <x v="1"/>
    <s v="USD"/>
    <n v="1411621200"/>
    <x v="87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n v="4.2654838709677421"/>
    <x v="1"/>
    <n v="132"/>
    <x v="1"/>
    <s v="USD"/>
    <n v="1525669200"/>
    <x v="871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0.77632653061224488"/>
    <x v="3"/>
    <n v="75"/>
    <x v="6"/>
    <s v="EUR"/>
    <n v="1450936800"/>
    <x v="872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0.52496810772501767"/>
    <x v="0"/>
    <n v="842"/>
    <x v="1"/>
    <s v="USD"/>
    <n v="1413522000"/>
    <x v="873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1.5746762589928058"/>
    <x v="1"/>
    <n v="2043"/>
    <x v="1"/>
    <s v="USD"/>
    <n v="1541307600"/>
    <x v="874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0.72939393939393937"/>
    <x v="0"/>
    <n v="112"/>
    <x v="1"/>
    <s v="USD"/>
    <n v="1357106400"/>
    <x v="875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n v="0.60565789473684206"/>
    <x v="3"/>
    <n v="139"/>
    <x v="6"/>
    <s v="EUR"/>
    <n v="1390197600"/>
    <x v="876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0.5679129129129129"/>
    <x v="0"/>
    <n v="374"/>
    <x v="1"/>
    <s v="USD"/>
    <n v="1265868000"/>
    <x v="877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0.56542754275427543"/>
    <x v="3"/>
    <n v="1122"/>
    <x v="1"/>
    <s v="USD"/>
    <n v="1467176400"/>
    <x v="878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95327-D042-4423-BCC3-A7AEA2F2E41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FE1F-D328-48A1-A8C0-C984F6FE8F3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2" colPageCount="1"/>
  <pivotFields count="5">
    <pivotField dataField="1" subtotalTop="0" showAll="0" defaultSubtota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1" hier="19" name="[Range].[Sub catg].[All]" cap="All"/>
  </pageFields>
  <dataFields count="1">
    <dataField name="Count of outcome" fld="0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3384B-A021-4F25-9BBE-9B13E4923E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0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7">
        <item h="1" sd="0" x="0"/>
        <item h="1" sd="0" x="1"/>
        <item h="1" sd="0" x="2"/>
        <item h="1" sd="0" x="3"/>
        <item sd="0" x="4"/>
        <item h="1"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4"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3">
    <pageField fld="21" hier="-1"/>
    <pageField fld="20" hier="-1"/>
    <pageField fld="18" hier="-1"/>
  </pageFields>
  <dataFields count="1">
    <dataField name="Count of outcome" fld="7" subtotal="count" baseField="0" baseItem="0"/>
  </dataFields>
  <chartFormats count="8">
    <chartFormat chart="0" format="1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A356" zoomScale="85" zoomScaleNormal="85" workbookViewId="0">
      <selection activeCell="I489" sqref="I48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75" bestFit="1" customWidth="1"/>
    <col min="6" max="6" width="20" style="7" customWidth="1"/>
    <col min="7" max="7" width="16.375" customWidth="1"/>
    <col min="9" max="9" width="13" bestFit="1" customWidth="1"/>
    <col min="12" max="12" width="13.875" customWidth="1"/>
    <col min="13" max="14" width="23.5" customWidth="1"/>
    <col min="15" max="15" width="11.125" bestFit="1" customWidth="1"/>
    <col min="18" max="18" width="28" bestFit="1" customWidth="1"/>
    <col min="19" max="19" width="21.75" customWidth="1"/>
    <col min="20" max="20" width="19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2067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E2/D2</f>
        <v>0.66912087912087914</v>
      </c>
      <c r="G2" s="4">
        <f t="shared" ref="G2:G65" si="1">E2/D2</f>
        <v>0.66912087912087914</v>
      </c>
      <c r="H2" t="s">
        <v>74</v>
      </c>
      <c r="I2">
        <v>135</v>
      </c>
      <c r="J2" t="s">
        <v>21</v>
      </c>
      <c r="K2" t="s">
        <v>22</v>
      </c>
      <c r="L2">
        <v>1536382800</v>
      </c>
      <c r="M2" s="10">
        <f t="shared" ref="M2:M65" si="2">(((L2/60)/60)/24)+DATE(1970,1,1)</f>
        <v>43351.208333333328</v>
      </c>
      <c r="N2" s="10">
        <f t="shared" ref="N2:N65" si="3">(((O2/60)/60)/24)+DATE(1970,1,1)</f>
        <v>43359.208333333328</v>
      </c>
      <c r="O2">
        <v>1537074000</v>
      </c>
      <c r="P2" t="b">
        <v>0</v>
      </c>
      <c r="Q2" t="b">
        <v>0</v>
      </c>
      <c r="R2" t="s">
        <v>33</v>
      </c>
      <c r="S2" t="s">
        <v>2037</v>
      </c>
      <c r="T2" t="s">
        <v>2038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0.4819906976744186</v>
      </c>
      <c r="G3" s="4">
        <f t="shared" si="1"/>
        <v>0.4819906976744186</v>
      </c>
      <c r="H3" t="s">
        <v>74</v>
      </c>
      <c r="I3">
        <v>1480</v>
      </c>
      <c r="J3" t="s">
        <v>21</v>
      </c>
      <c r="K3" t="s">
        <v>22</v>
      </c>
      <c r="L3">
        <v>1533013200</v>
      </c>
      <c r="M3" s="10">
        <f t="shared" si="2"/>
        <v>43312.208333333328</v>
      </c>
      <c r="N3" s="10">
        <f t="shared" si="3"/>
        <v>43339.208333333328</v>
      </c>
      <c r="O3">
        <v>1535346000</v>
      </c>
      <c r="P3" t="b">
        <v>0</v>
      </c>
      <c r="Q3" t="b">
        <v>0</v>
      </c>
      <c r="R3" t="s">
        <v>33</v>
      </c>
      <c r="S3" t="s">
        <v>2037</v>
      </c>
      <c r="T3" t="s">
        <v>2038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0.24063291139240506</v>
      </c>
      <c r="G4" s="4">
        <f t="shared" si="1"/>
        <v>0.24063291139240506</v>
      </c>
      <c r="H4" t="s">
        <v>74</v>
      </c>
      <c r="I4">
        <v>17</v>
      </c>
      <c r="J4" t="s">
        <v>21</v>
      </c>
      <c r="K4" t="s">
        <v>22</v>
      </c>
      <c r="L4">
        <v>1292738400</v>
      </c>
      <c r="M4" s="10">
        <f t="shared" si="2"/>
        <v>40531.25</v>
      </c>
      <c r="N4" s="10">
        <f t="shared" si="3"/>
        <v>40565.25</v>
      </c>
      <c r="O4">
        <v>1295676000</v>
      </c>
      <c r="P4" t="b">
        <v>0</v>
      </c>
      <c r="Q4" t="b">
        <v>0</v>
      </c>
      <c r="R4" t="s">
        <v>33</v>
      </c>
      <c r="S4" t="s">
        <v>2037</v>
      </c>
      <c r="T4" t="s">
        <v>2038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0.60548713235294116</v>
      </c>
      <c r="G5" s="4">
        <f t="shared" si="1"/>
        <v>0.60548713235294116</v>
      </c>
      <c r="H5" t="s">
        <v>74</v>
      </c>
      <c r="I5">
        <v>610</v>
      </c>
      <c r="J5" t="s">
        <v>21</v>
      </c>
      <c r="K5" t="s">
        <v>22</v>
      </c>
      <c r="L5">
        <v>1350709200</v>
      </c>
      <c r="M5" s="10">
        <f t="shared" si="2"/>
        <v>41202.208333333336</v>
      </c>
      <c r="N5" s="10">
        <f t="shared" si="3"/>
        <v>41206.208333333336</v>
      </c>
      <c r="O5">
        <v>1351054800</v>
      </c>
      <c r="P5" t="b">
        <v>0</v>
      </c>
      <c r="Q5" t="b">
        <v>1</v>
      </c>
      <c r="R5" t="s">
        <v>33</v>
      </c>
      <c r="S5" t="s">
        <v>2037</v>
      </c>
      <c r="T5" t="s">
        <v>2038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0.60334277620396604</v>
      </c>
      <c r="G6" s="4">
        <f t="shared" si="1"/>
        <v>0.60334277620396604</v>
      </c>
      <c r="H6" t="s">
        <v>74</v>
      </c>
      <c r="I6">
        <v>532</v>
      </c>
      <c r="J6" t="s">
        <v>21</v>
      </c>
      <c r="K6" t="s">
        <v>22</v>
      </c>
      <c r="L6">
        <v>1282885200</v>
      </c>
      <c r="M6" s="10">
        <f t="shared" si="2"/>
        <v>40417.208333333336</v>
      </c>
      <c r="N6" s="10">
        <f t="shared" si="3"/>
        <v>40430.208333333336</v>
      </c>
      <c r="O6">
        <v>1284008400</v>
      </c>
      <c r="P6" t="b">
        <v>0</v>
      </c>
      <c r="Q6" t="b">
        <v>0</v>
      </c>
      <c r="R6" t="s">
        <v>23</v>
      </c>
      <c r="S6" t="s">
        <v>2033</v>
      </c>
      <c r="T6" t="s">
        <v>2034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3.2026936026936029E-2</v>
      </c>
      <c r="G7" s="4">
        <f t="shared" si="1"/>
        <v>3.2026936026936029E-2</v>
      </c>
      <c r="H7" t="s">
        <v>74</v>
      </c>
      <c r="I7">
        <v>55</v>
      </c>
      <c r="J7" t="s">
        <v>26</v>
      </c>
      <c r="K7" t="s">
        <v>27</v>
      </c>
      <c r="L7">
        <v>1422943200</v>
      </c>
      <c r="M7" s="10">
        <f t="shared" si="2"/>
        <v>42038.25</v>
      </c>
      <c r="N7" s="10">
        <f t="shared" si="3"/>
        <v>42063.25</v>
      </c>
      <c r="O7">
        <v>1425103200</v>
      </c>
      <c r="P7" t="b">
        <v>0</v>
      </c>
      <c r="Q7" t="b">
        <v>0</v>
      </c>
      <c r="R7" t="s">
        <v>17</v>
      </c>
      <c r="S7" t="s">
        <v>2031</v>
      </c>
      <c r="T7" t="s">
        <v>2032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3.2862318840579711E-2</v>
      </c>
      <c r="G8" s="4">
        <f t="shared" si="1"/>
        <v>3.2862318840579711E-2</v>
      </c>
      <c r="H8" t="s">
        <v>74</v>
      </c>
      <c r="I8">
        <v>58</v>
      </c>
      <c r="J8" t="s">
        <v>21</v>
      </c>
      <c r="K8" t="s">
        <v>22</v>
      </c>
      <c r="L8">
        <v>1402117200</v>
      </c>
      <c r="M8" s="10">
        <f t="shared" si="2"/>
        <v>41797.208333333336</v>
      </c>
      <c r="N8" s="10">
        <f t="shared" si="3"/>
        <v>41809.208333333336</v>
      </c>
      <c r="O8">
        <v>1403154000</v>
      </c>
      <c r="P8" t="b">
        <v>0</v>
      </c>
      <c r="Q8" t="b">
        <v>1</v>
      </c>
      <c r="R8" t="s">
        <v>53</v>
      </c>
      <c r="S8" t="s">
        <v>2039</v>
      </c>
      <c r="T8" t="s">
        <v>2042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0.17249999999999999</v>
      </c>
      <c r="G9" s="4">
        <f t="shared" si="1"/>
        <v>0.17249999999999999</v>
      </c>
      <c r="H9" t="s">
        <v>74</v>
      </c>
      <c r="I9">
        <v>51</v>
      </c>
      <c r="J9" t="s">
        <v>21</v>
      </c>
      <c r="K9" t="s">
        <v>22</v>
      </c>
      <c r="L9">
        <v>1320732000</v>
      </c>
      <c r="M9" s="10">
        <f t="shared" si="2"/>
        <v>40855.25</v>
      </c>
      <c r="N9" s="10">
        <f t="shared" si="3"/>
        <v>40875.25</v>
      </c>
      <c r="O9">
        <v>1322460000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0.73939560439560437</v>
      </c>
      <c r="G10" s="4">
        <f t="shared" si="1"/>
        <v>0.73939560439560437</v>
      </c>
      <c r="H10" t="s">
        <v>74</v>
      </c>
      <c r="I10">
        <v>379</v>
      </c>
      <c r="J10" t="s">
        <v>26</v>
      </c>
      <c r="K10" t="s">
        <v>27</v>
      </c>
      <c r="L10">
        <v>1570251600</v>
      </c>
      <c r="M10" s="10">
        <f t="shared" si="2"/>
        <v>43743.208333333328</v>
      </c>
      <c r="N10" s="10">
        <f t="shared" si="3"/>
        <v>43767.208333333328</v>
      </c>
      <c r="O10">
        <v>1572325200</v>
      </c>
      <c r="P10" t="b">
        <v>0</v>
      </c>
      <c r="Q10" t="b">
        <v>0</v>
      </c>
      <c r="R10" t="s">
        <v>23</v>
      </c>
      <c r="S10" t="s">
        <v>2033</v>
      </c>
      <c r="T10" t="s">
        <v>2034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0.23525352848928385</v>
      </c>
      <c r="G11" s="4">
        <f t="shared" si="1"/>
        <v>0.23525352848928385</v>
      </c>
      <c r="H11" t="s">
        <v>74</v>
      </c>
      <c r="I11">
        <v>441</v>
      </c>
      <c r="J11" t="s">
        <v>21</v>
      </c>
      <c r="K11" t="s">
        <v>22</v>
      </c>
      <c r="L11">
        <v>1457071200</v>
      </c>
      <c r="M11" s="10">
        <f t="shared" si="2"/>
        <v>42433.25</v>
      </c>
      <c r="N11" s="10">
        <f t="shared" si="3"/>
        <v>42433.25</v>
      </c>
      <c r="O11">
        <v>1457071200</v>
      </c>
      <c r="P11" t="b">
        <v>0</v>
      </c>
      <c r="Q11" t="b">
        <v>0</v>
      </c>
      <c r="R11" t="s">
        <v>33</v>
      </c>
      <c r="S11" t="s">
        <v>2037</v>
      </c>
      <c r="T11" t="s">
        <v>2038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0.78831325301204824</v>
      </c>
      <c r="G12" s="4">
        <f t="shared" si="1"/>
        <v>0.78831325301204824</v>
      </c>
      <c r="H12" t="s">
        <v>74</v>
      </c>
      <c r="I12">
        <v>82</v>
      </c>
      <c r="J12" t="s">
        <v>21</v>
      </c>
      <c r="K12" t="s">
        <v>22</v>
      </c>
      <c r="L12">
        <v>1317531600</v>
      </c>
      <c r="M12" s="10">
        <f t="shared" si="2"/>
        <v>40818.208333333336</v>
      </c>
      <c r="N12" s="10">
        <f t="shared" si="3"/>
        <v>40822.208333333336</v>
      </c>
      <c r="O12">
        <v>1317877200</v>
      </c>
      <c r="P12" t="b">
        <v>0</v>
      </c>
      <c r="Q12" t="b">
        <v>0</v>
      </c>
      <c r="R12" t="s">
        <v>17</v>
      </c>
      <c r="S12" t="s">
        <v>2031</v>
      </c>
      <c r="T12" t="s">
        <v>2032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0.38844444444444443</v>
      </c>
      <c r="G13" s="4">
        <f t="shared" si="1"/>
        <v>0.38844444444444443</v>
      </c>
      <c r="H13" t="s">
        <v>74</v>
      </c>
      <c r="I13">
        <v>57</v>
      </c>
      <c r="J13" t="s">
        <v>21</v>
      </c>
      <c r="K13" t="s">
        <v>22</v>
      </c>
      <c r="L13">
        <v>1267250400</v>
      </c>
      <c r="M13" s="10">
        <f t="shared" si="2"/>
        <v>40236.25</v>
      </c>
      <c r="N13" s="10">
        <f t="shared" si="3"/>
        <v>40245.25</v>
      </c>
      <c r="O13">
        <v>1268028000</v>
      </c>
      <c r="P13" t="b">
        <v>0</v>
      </c>
      <c r="Q13" t="b">
        <v>0</v>
      </c>
      <c r="R13" t="s">
        <v>119</v>
      </c>
      <c r="S13" t="s">
        <v>2045</v>
      </c>
      <c r="T13" t="s">
        <v>2051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0.76708333333333334</v>
      </c>
      <c r="G14" s="4">
        <f t="shared" si="1"/>
        <v>0.76708333333333334</v>
      </c>
      <c r="H14" t="s">
        <v>74</v>
      </c>
      <c r="I14">
        <v>67</v>
      </c>
      <c r="J14" t="s">
        <v>21</v>
      </c>
      <c r="K14" t="s">
        <v>22</v>
      </c>
      <c r="L14">
        <v>1369112400</v>
      </c>
      <c r="M14" s="10">
        <f t="shared" si="2"/>
        <v>41415.208333333336</v>
      </c>
      <c r="N14" s="10">
        <f t="shared" si="3"/>
        <v>41473.208333333336</v>
      </c>
      <c r="O14">
        <v>1374123600</v>
      </c>
      <c r="P14" t="b">
        <v>0</v>
      </c>
      <c r="Q14" t="b">
        <v>0</v>
      </c>
      <c r="R14" t="s">
        <v>33</v>
      </c>
      <c r="S14" t="s">
        <v>2037</v>
      </c>
      <c r="T14" t="s">
        <v>2038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0.27176538240368026</v>
      </c>
      <c r="G15" s="4">
        <f t="shared" si="1"/>
        <v>0.27176538240368026</v>
      </c>
      <c r="H15" t="s">
        <v>74</v>
      </c>
      <c r="I15">
        <v>1890</v>
      </c>
      <c r="J15" t="s">
        <v>21</v>
      </c>
      <c r="K15" t="s">
        <v>22</v>
      </c>
      <c r="L15">
        <v>1291269600</v>
      </c>
      <c r="M15" s="10">
        <f t="shared" si="2"/>
        <v>40514.25</v>
      </c>
      <c r="N15" s="10">
        <f t="shared" si="3"/>
        <v>40516.25</v>
      </c>
      <c r="O15">
        <v>1291442400</v>
      </c>
      <c r="P15" t="b">
        <v>0</v>
      </c>
      <c r="Q15" t="b">
        <v>0</v>
      </c>
      <c r="R15" t="s">
        <v>89</v>
      </c>
      <c r="S15" t="s">
        <v>2048</v>
      </c>
      <c r="T15" t="s">
        <v>2049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0.17446030330062445</v>
      </c>
      <c r="G16" s="4">
        <f t="shared" si="1"/>
        <v>0.17446030330062445</v>
      </c>
      <c r="H16" t="s">
        <v>74</v>
      </c>
      <c r="I16">
        <v>184</v>
      </c>
      <c r="J16" t="s">
        <v>21</v>
      </c>
      <c r="K16" t="s">
        <v>22</v>
      </c>
      <c r="L16">
        <v>1479880800</v>
      </c>
      <c r="M16" s="10">
        <f t="shared" si="2"/>
        <v>42697.25</v>
      </c>
      <c r="N16" s="10">
        <f t="shared" si="3"/>
        <v>42704.25</v>
      </c>
      <c r="O16">
        <v>1480485600</v>
      </c>
      <c r="P16" t="b">
        <v>0</v>
      </c>
      <c r="Q16" t="b">
        <v>0</v>
      </c>
      <c r="R16" t="s">
        <v>33</v>
      </c>
      <c r="S16" t="s">
        <v>2037</v>
      </c>
      <c r="T16" t="s">
        <v>2038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0.16384615384615384</v>
      </c>
      <c r="G17" s="4">
        <f t="shared" si="1"/>
        <v>0.16384615384615384</v>
      </c>
      <c r="H17" t="s">
        <v>74</v>
      </c>
      <c r="I17">
        <v>32</v>
      </c>
      <c r="J17" t="s">
        <v>107</v>
      </c>
      <c r="K17" t="s">
        <v>108</v>
      </c>
      <c r="L17">
        <v>1286254800</v>
      </c>
      <c r="M17" s="10">
        <f t="shared" si="2"/>
        <v>40456.208333333336</v>
      </c>
      <c r="N17" s="10">
        <f t="shared" si="3"/>
        <v>40465.208333333336</v>
      </c>
      <c r="O17">
        <v>1287032400</v>
      </c>
      <c r="P17" t="b">
        <v>0</v>
      </c>
      <c r="Q17" t="b">
        <v>0</v>
      </c>
      <c r="R17" t="s">
        <v>33</v>
      </c>
      <c r="S17" t="s">
        <v>2037</v>
      </c>
      <c r="T17" t="s">
        <v>2038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0.75292682926829269</v>
      </c>
      <c r="G18" s="4">
        <f t="shared" si="1"/>
        <v>0.75292682926829269</v>
      </c>
      <c r="H18" t="s">
        <v>74</v>
      </c>
      <c r="I18">
        <v>75</v>
      </c>
      <c r="J18" t="s">
        <v>21</v>
      </c>
      <c r="K18" t="s">
        <v>22</v>
      </c>
      <c r="L18">
        <v>1316581200</v>
      </c>
      <c r="M18" s="10">
        <f t="shared" si="2"/>
        <v>40807.208333333336</v>
      </c>
      <c r="N18" s="10">
        <f t="shared" si="3"/>
        <v>40827.208333333336</v>
      </c>
      <c r="O18">
        <v>1318309200</v>
      </c>
      <c r="P18" t="b">
        <v>0</v>
      </c>
      <c r="Q18" t="b">
        <v>1</v>
      </c>
      <c r="R18" t="s">
        <v>60</v>
      </c>
      <c r="S18" t="s">
        <v>2033</v>
      </c>
      <c r="T18" t="s">
        <v>2043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0.38702380952380955</v>
      </c>
      <c r="G19" s="4">
        <f t="shared" si="1"/>
        <v>0.38702380952380955</v>
      </c>
      <c r="H19" t="s">
        <v>74</v>
      </c>
      <c r="I19">
        <v>64</v>
      </c>
      <c r="J19" t="s">
        <v>21</v>
      </c>
      <c r="K19" t="s">
        <v>22</v>
      </c>
      <c r="L19">
        <v>1281589200</v>
      </c>
      <c r="M19" s="10">
        <f t="shared" si="2"/>
        <v>40402.208333333336</v>
      </c>
      <c r="N19" s="10">
        <f t="shared" si="3"/>
        <v>40426.208333333336</v>
      </c>
      <c r="O19">
        <v>1283662800</v>
      </c>
      <c r="P19" t="b">
        <v>0</v>
      </c>
      <c r="Q19" t="b">
        <v>0</v>
      </c>
      <c r="R19" t="s">
        <v>28</v>
      </c>
      <c r="S19" t="s">
        <v>2035</v>
      </c>
      <c r="T19" t="s">
        <v>2036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0.79951577402787966</v>
      </c>
      <c r="G20" s="4">
        <f t="shared" si="1"/>
        <v>0.79951577402787966</v>
      </c>
      <c r="H20" t="s">
        <v>74</v>
      </c>
      <c r="I20">
        <v>1297</v>
      </c>
      <c r="J20" t="s">
        <v>15</v>
      </c>
      <c r="K20" t="s">
        <v>16</v>
      </c>
      <c r="L20">
        <v>1501650000</v>
      </c>
      <c r="M20" s="10">
        <f t="shared" si="2"/>
        <v>42949.208333333328</v>
      </c>
      <c r="N20" s="10">
        <f t="shared" si="3"/>
        <v>42963.208333333328</v>
      </c>
      <c r="O20">
        <v>1502859600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0.11270034843205574</v>
      </c>
      <c r="G21" s="4">
        <f t="shared" si="1"/>
        <v>0.11270034843205574</v>
      </c>
      <c r="H21" t="s">
        <v>74</v>
      </c>
      <c r="I21">
        <v>145</v>
      </c>
      <c r="J21" t="s">
        <v>98</v>
      </c>
      <c r="K21" t="s">
        <v>99</v>
      </c>
      <c r="L21">
        <v>1325656800</v>
      </c>
      <c r="M21" s="10">
        <f t="shared" si="2"/>
        <v>40912.25</v>
      </c>
      <c r="N21" s="10">
        <f t="shared" si="3"/>
        <v>40914.25</v>
      </c>
      <c r="O21">
        <v>1325829600</v>
      </c>
      <c r="P21" t="b">
        <v>0</v>
      </c>
      <c r="Q21" t="b">
        <v>0</v>
      </c>
      <c r="R21" t="s">
        <v>60</v>
      </c>
      <c r="S21" t="s">
        <v>2033</v>
      </c>
      <c r="T21" t="s">
        <v>2043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0.90675916230366493</v>
      </c>
      <c r="G22" s="4">
        <f t="shared" si="1"/>
        <v>0.90675916230366493</v>
      </c>
      <c r="H22" t="s">
        <v>74</v>
      </c>
      <c r="I22">
        <v>2138</v>
      </c>
      <c r="J22" t="s">
        <v>21</v>
      </c>
      <c r="K22" t="s">
        <v>22</v>
      </c>
      <c r="L22">
        <v>1392012000</v>
      </c>
      <c r="M22" s="10">
        <f t="shared" si="2"/>
        <v>41680.25</v>
      </c>
      <c r="N22" s="10">
        <f t="shared" si="3"/>
        <v>41708.208333333336</v>
      </c>
      <c r="O22">
        <v>1394427600</v>
      </c>
      <c r="P22" t="b">
        <v>0</v>
      </c>
      <c r="Q22" t="b">
        <v>1</v>
      </c>
      <c r="R22" t="s">
        <v>122</v>
      </c>
      <c r="S22" t="s">
        <v>2052</v>
      </c>
      <c r="T22" t="s">
        <v>2053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0.16722222222222222</v>
      </c>
      <c r="G23" s="4">
        <f t="shared" si="1"/>
        <v>0.16722222222222222</v>
      </c>
      <c r="H23" t="s">
        <v>74</v>
      </c>
      <c r="I23">
        <v>10</v>
      </c>
      <c r="J23" t="s">
        <v>15</v>
      </c>
      <c r="K23" t="s">
        <v>16</v>
      </c>
      <c r="L23">
        <v>1480572000</v>
      </c>
      <c r="M23" s="10">
        <f t="shared" si="2"/>
        <v>42705.25</v>
      </c>
      <c r="N23" s="10">
        <f t="shared" si="3"/>
        <v>42719.25</v>
      </c>
      <c r="O23">
        <v>1481781600</v>
      </c>
      <c r="P23" t="b">
        <v>1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0.34752688172043011</v>
      </c>
      <c r="G24" s="4">
        <f t="shared" si="1"/>
        <v>0.34752688172043011</v>
      </c>
      <c r="H24" t="s">
        <v>74</v>
      </c>
      <c r="I24">
        <v>90</v>
      </c>
      <c r="J24" t="s">
        <v>21</v>
      </c>
      <c r="K24" t="s">
        <v>22</v>
      </c>
      <c r="L24">
        <v>1285822800</v>
      </c>
      <c r="M24" s="10">
        <f t="shared" si="2"/>
        <v>40451.208333333336</v>
      </c>
      <c r="N24" s="10">
        <f t="shared" si="3"/>
        <v>40470.208333333336</v>
      </c>
      <c r="O24">
        <v>1287464400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0.24326030927835052</v>
      </c>
      <c r="G25" s="4">
        <f t="shared" si="1"/>
        <v>0.24326030927835052</v>
      </c>
      <c r="H25" t="s">
        <v>74</v>
      </c>
      <c r="I25">
        <v>439</v>
      </c>
      <c r="J25" t="s">
        <v>40</v>
      </c>
      <c r="K25" t="s">
        <v>41</v>
      </c>
      <c r="L25">
        <v>1513663200</v>
      </c>
      <c r="M25" s="10">
        <f t="shared" si="2"/>
        <v>43088.25</v>
      </c>
      <c r="N25" s="10">
        <f t="shared" si="3"/>
        <v>43104.25</v>
      </c>
      <c r="O25">
        <v>1515045600</v>
      </c>
      <c r="P25" t="b">
        <v>0</v>
      </c>
      <c r="Q25" t="b">
        <v>0</v>
      </c>
      <c r="R25" t="s">
        <v>269</v>
      </c>
      <c r="S25" t="s">
        <v>2039</v>
      </c>
      <c r="T25" t="s">
        <v>2058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0.23995287958115183</v>
      </c>
      <c r="G26" s="4">
        <f t="shared" si="1"/>
        <v>0.23995287958115183</v>
      </c>
      <c r="H26" t="s">
        <v>74</v>
      </c>
      <c r="I26">
        <v>595</v>
      </c>
      <c r="J26" t="s">
        <v>21</v>
      </c>
      <c r="K26" t="s">
        <v>22</v>
      </c>
      <c r="L26">
        <v>1275886800</v>
      </c>
      <c r="M26" s="10">
        <f t="shared" si="2"/>
        <v>40336.208333333336</v>
      </c>
      <c r="N26" s="10">
        <f t="shared" si="3"/>
        <v>40371.208333333336</v>
      </c>
      <c r="O26">
        <v>1278910800</v>
      </c>
      <c r="P26" t="b">
        <v>1</v>
      </c>
      <c r="Q26" t="b">
        <v>1</v>
      </c>
      <c r="R26" t="s">
        <v>100</v>
      </c>
      <c r="S26" t="s">
        <v>2039</v>
      </c>
      <c r="T26" t="s">
        <v>2050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0.39277108433734942</v>
      </c>
      <c r="G27" s="4">
        <f t="shared" si="1"/>
        <v>0.39277108433734942</v>
      </c>
      <c r="H27" t="s">
        <v>74</v>
      </c>
      <c r="I27">
        <v>35</v>
      </c>
      <c r="J27" t="s">
        <v>21</v>
      </c>
      <c r="K27" t="s">
        <v>22</v>
      </c>
      <c r="L27">
        <v>1284008400</v>
      </c>
      <c r="M27" s="10">
        <f t="shared" si="2"/>
        <v>40430.208333333336</v>
      </c>
      <c r="N27" s="10">
        <f t="shared" si="3"/>
        <v>40432.208333333336</v>
      </c>
      <c r="O27">
        <v>1284181200</v>
      </c>
      <c r="P27" t="b">
        <v>0</v>
      </c>
      <c r="Q27" t="b">
        <v>0</v>
      </c>
      <c r="R27" t="s">
        <v>269</v>
      </c>
      <c r="S27" t="s">
        <v>2039</v>
      </c>
      <c r="T27" t="s">
        <v>2058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0.22439077144917088</v>
      </c>
      <c r="G28" s="4">
        <f t="shared" si="1"/>
        <v>0.22439077144917088</v>
      </c>
      <c r="H28" t="s">
        <v>74</v>
      </c>
      <c r="I28">
        <v>528</v>
      </c>
      <c r="J28" t="s">
        <v>98</v>
      </c>
      <c r="K28" t="s">
        <v>99</v>
      </c>
      <c r="L28">
        <v>1386309600</v>
      </c>
      <c r="M28" s="10">
        <f t="shared" si="2"/>
        <v>41614.25</v>
      </c>
      <c r="N28" s="10">
        <f t="shared" si="3"/>
        <v>41619.25</v>
      </c>
      <c r="O28">
        <v>1386741600</v>
      </c>
      <c r="P28" t="b">
        <v>0</v>
      </c>
      <c r="Q28" t="b">
        <v>1</v>
      </c>
      <c r="R28" t="s">
        <v>23</v>
      </c>
      <c r="S28" t="s">
        <v>2033</v>
      </c>
      <c r="T28" t="s">
        <v>2034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0.04</v>
      </c>
      <c r="G29" s="4">
        <f t="shared" si="1"/>
        <v>0.04</v>
      </c>
      <c r="H29" t="s">
        <v>74</v>
      </c>
      <c r="I29">
        <v>1</v>
      </c>
      <c r="J29" t="s">
        <v>98</v>
      </c>
      <c r="K29" t="s">
        <v>99</v>
      </c>
      <c r="L29">
        <v>1330495200</v>
      </c>
      <c r="M29" s="10">
        <f t="shared" si="2"/>
        <v>40968.25</v>
      </c>
      <c r="N29" s="10">
        <f t="shared" si="3"/>
        <v>40989.208333333336</v>
      </c>
      <c r="O29">
        <v>1332306000</v>
      </c>
      <c r="P29" t="b">
        <v>0</v>
      </c>
      <c r="Q29" t="b">
        <v>0</v>
      </c>
      <c r="R29" t="s">
        <v>60</v>
      </c>
      <c r="S29" t="s">
        <v>2033</v>
      </c>
      <c r="T29" t="s">
        <v>2043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0.54400000000000004</v>
      </c>
      <c r="G30" s="4">
        <f t="shared" si="1"/>
        <v>0.54400000000000004</v>
      </c>
      <c r="H30" t="s">
        <v>74</v>
      </c>
      <c r="I30">
        <v>94</v>
      </c>
      <c r="J30" t="s">
        <v>21</v>
      </c>
      <c r="K30" t="s">
        <v>22</v>
      </c>
      <c r="L30">
        <v>1443416400</v>
      </c>
      <c r="M30" s="10">
        <f t="shared" si="2"/>
        <v>42275.208333333328</v>
      </c>
      <c r="N30" s="10">
        <f t="shared" si="3"/>
        <v>42291.208333333328</v>
      </c>
      <c r="O30">
        <v>1444798800</v>
      </c>
      <c r="P30" t="b">
        <v>0</v>
      </c>
      <c r="Q30" t="b">
        <v>1</v>
      </c>
      <c r="R30" t="s">
        <v>23</v>
      </c>
      <c r="S30" t="s">
        <v>2033</v>
      </c>
      <c r="T30" t="s">
        <v>2034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0.18853658536585366</v>
      </c>
      <c r="G31" s="4">
        <f t="shared" si="1"/>
        <v>0.18853658536585366</v>
      </c>
      <c r="H31" t="s">
        <v>74</v>
      </c>
      <c r="I31">
        <v>37</v>
      </c>
      <c r="J31" t="s">
        <v>21</v>
      </c>
      <c r="K31" t="s">
        <v>22</v>
      </c>
      <c r="L31">
        <v>1299823200</v>
      </c>
      <c r="M31" s="10">
        <f t="shared" si="2"/>
        <v>40613.25</v>
      </c>
      <c r="N31" s="10">
        <f t="shared" si="3"/>
        <v>40639.208333333336</v>
      </c>
      <c r="O31">
        <v>1302066000</v>
      </c>
      <c r="P31" t="b">
        <v>0</v>
      </c>
      <c r="Q31" t="b">
        <v>0</v>
      </c>
      <c r="R31" t="s">
        <v>159</v>
      </c>
      <c r="S31" t="s">
        <v>2033</v>
      </c>
      <c r="T31" t="s">
        <v>2056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0.13853658536585367</v>
      </c>
      <c r="G32" s="4">
        <f t="shared" si="1"/>
        <v>0.13853658536585367</v>
      </c>
      <c r="H32" t="s">
        <v>74</v>
      </c>
      <c r="I32">
        <v>15</v>
      </c>
      <c r="J32" t="s">
        <v>21</v>
      </c>
      <c r="K32" t="s">
        <v>22</v>
      </c>
      <c r="L32">
        <v>1374728400</v>
      </c>
      <c r="M32" s="10">
        <f t="shared" si="2"/>
        <v>41480.208333333336</v>
      </c>
      <c r="N32" s="10">
        <f t="shared" si="3"/>
        <v>41492.208333333336</v>
      </c>
      <c r="O32">
        <v>1375765200</v>
      </c>
      <c r="P32" t="b">
        <v>0</v>
      </c>
      <c r="Q32" t="b">
        <v>0</v>
      </c>
      <c r="R32" t="s">
        <v>33</v>
      </c>
      <c r="S32" t="s">
        <v>2037</v>
      </c>
      <c r="T32" t="s">
        <v>2038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0.62873684210526315</v>
      </c>
      <c r="G33" s="4">
        <f t="shared" si="1"/>
        <v>0.62873684210526315</v>
      </c>
      <c r="H33" t="s">
        <v>74</v>
      </c>
      <c r="I33">
        <v>87</v>
      </c>
      <c r="J33" t="s">
        <v>21</v>
      </c>
      <c r="K33" t="s">
        <v>22</v>
      </c>
      <c r="L33">
        <v>1556686800</v>
      </c>
      <c r="M33" s="10">
        <f t="shared" si="2"/>
        <v>43586.208333333328</v>
      </c>
      <c r="N33" s="10">
        <f t="shared" si="3"/>
        <v>43597.208333333328</v>
      </c>
      <c r="O33">
        <v>1557637200</v>
      </c>
      <c r="P33" t="b">
        <v>0</v>
      </c>
      <c r="Q33" t="b">
        <v>1</v>
      </c>
      <c r="R33" t="s">
        <v>33</v>
      </c>
      <c r="S33" t="s">
        <v>2037</v>
      </c>
      <c r="T33" t="s">
        <v>2038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0.78531302876480547</v>
      </c>
      <c r="G34" s="4">
        <f t="shared" si="1"/>
        <v>0.78531302876480547</v>
      </c>
      <c r="H34" t="s">
        <v>74</v>
      </c>
      <c r="I34">
        <v>1658</v>
      </c>
      <c r="J34" t="s">
        <v>21</v>
      </c>
      <c r="K34" t="s">
        <v>22</v>
      </c>
      <c r="L34">
        <v>1490418000</v>
      </c>
      <c r="M34" s="10">
        <f t="shared" si="2"/>
        <v>42819.208333333328</v>
      </c>
      <c r="N34" s="10">
        <f t="shared" si="3"/>
        <v>42833.208333333328</v>
      </c>
      <c r="O34">
        <v>1491627600</v>
      </c>
      <c r="P34" t="b">
        <v>0</v>
      </c>
      <c r="Q34" t="b">
        <v>0</v>
      </c>
      <c r="R34" t="s">
        <v>269</v>
      </c>
      <c r="S34" t="s">
        <v>2039</v>
      </c>
      <c r="T34" t="s">
        <v>2058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0.63056795131845844</v>
      </c>
      <c r="G35" s="4">
        <f t="shared" si="1"/>
        <v>0.63056795131845844</v>
      </c>
      <c r="H35" t="s">
        <v>74</v>
      </c>
      <c r="I35">
        <v>723</v>
      </c>
      <c r="J35" t="s">
        <v>21</v>
      </c>
      <c r="K35" t="s">
        <v>22</v>
      </c>
      <c r="L35">
        <v>1499317200</v>
      </c>
      <c r="M35" s="10">
        <f t="shared" si="2"/>
        <v>42922.208333333328</v>
      </c>
      <c r="N35" s="10">
        <f t="shared" si="3"/>
        <v>42940.208333333328</v>
      </c>
      <c r="O35">
        <v>1500872400</v>
      </c>
      <c r="P35" t="b">
        <v>1</v>
      </c>
      <c r="Q35" t="b">
        <v>0</v>
      </c>
      <c r="R35" t="s">
        <v>17</v>
      </c>
      <c r="S35" t="s">
        <v>2031</v>
      </c>
      <c r="T35" t="s">
        <v>2032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0.60064638783269964</v>
      </c>
      <c r="G36" s="4">
        <f t="shared" si="1"/>
        <v>0.60064638783269964</v>
      </c>
      <c r="H36" t="s">
        <v>74</v>
      </c>
      <c r="I36">
        <v>390</v>
      </c>
      <c r="J36" t="s">
        <v>21</v>
      </c>
      <c r="K36" t="s">
        <v>22</v>
      </c>
      <c r="L36">
        <v>1440910800</v>
      </c>
      <c r="M36" s="10">
        <f t="shared" si="2"/>
        <v>42246.208333333328</v>
      </c>
      <c r="N36" s="10">
        <f t="shared" si="3"/>
        <v>42269.208333333328</v>
      </c>
      <c r="O36">
        <v>1442898000</v>
      </c>
      <c r="P36" t="b">
        <v>0</v>
      </c>
      <c r="Q36" t="b">
        <v>0</v>
      </c>
      <c r="R36" t="s">
        <v>23</v>
      </c>
      <c r="S36" t="s">
        <v>2033</v>
      </c>
      <c r="T36" t="s">
        <v>2034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0.64032258064516134</v>
      </c>
      <c r="G37" s="4">
        <f t="shared" si="1"/>
        <v>0.64032258064516134</v>
      </c>
      <c r="H37" t="s">
        <v>74</v>
      </c>
      <c r="I37">
        <v>25</v>
      </c>
      <c r="J37" t="s">
        <v>21</v>
      </c>
      <c r="K37" t="s">
        <v>22</v>
      </c>
      <c r="L37">
        <v>1377838800</v>
      </c>
      <c r="M37" s="10">
        <f t="shared" si="2"/>
        <v>41516.208333333336</v>
      </c>
      <c r="N37" s="10">
        <f t="shared" si="3"/>
        <v>41522.208333333336</v>
      </c>
      <c r="O37">
        <v>1378357200</v>
      </c>
      <c r="P37" t="b">
        <v>0</v>
      </c>
      <c r="Q37" t="b">
        <v>1</v>
      </c>
      <c r="R37" t="s">
        <v>33</v>
      </c>
      <c r="S37" t="s">
        <v>2037</v>
      </c>
      <c r="T37" t="s">
        <v>2038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0.33538371411833628</v>
      </c>
      <c r="G38" s="4">
        <f t="shared" si="1"/>
        <v>0.33538371411833628</v>
      </c>
      <c r="H38" t="s">
        <v>74</v>
      </c>
      <c r="I38">
        <v>1218</v>
      </c>
      <c r="J38" t="s">
        <v>21</v>
      </c>
      <c r="K38" t="s">
        <v>22</v>
      </c>
      <c r="L38">
        <v>1313730000</v>
      </c>
      <c r="M38" s="10">
        <f t="shared" si="2"/>
        <v>40774.208333333336</v>
      </c>
      <c r="N38" s="10">
        <f t="shared" si="3"/>
        <v>40821.208333333336</v>
      </c>
      <c r="O38">
        <v>1317790800</v>
      </c>
      <c r="P38" t="b">
        <v>0</v>
      </c>
      <c r="Q38" t="b">
        <v>0</v>
      </c>
      <c r="R38" t="s">
        <v>122</v>
      </c>
      <c r="S38" t="s">
        <v>2052</v>
      </c>
      <c r="T38" t="s">
        <v>2053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0.17968844221105529</v>
      </c>
      <c r="G39" s="4">
        <f t="shared" si="1"/>
        <v>0.17968844221105529</v>
      </c>
      <c r="H39" t="s">
        <v>74</v>
      </c>
      <c r="I39">
        <v>215</v>
      </c>
      <c r="J39" t="s">
        <v>21</v>
      </c>
      <c r="K39" t="s">
        <v>22</v>
      </c>
      <c r="L39">
        <v>1547877600</v>
      </c>
      <c r="M39" s="10">
        <f t="shared" si="2"/>
        <v>43484.25</v>
      </c>
      <c r="N39" s="10">
        <f t="shared" si="3"/>
        <v>43486.25</v>
      </c>
      <c r="O39">
        <v>1548050400</v>
      </c>
      <c r="P39" t="b">
        <v>0</v>
      </c>
      <c r="Q39" t="b">
        <v>0</v>
      </c>
      <c r="R39" t="s">
        <v>53</v>
      </c>
      <c r="S39" t="s">
        <v>2039</v>
      </c>
      <c r="T39" t="s">
        <v>2042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0.37091954022988505</v>
      </c>
      <c r="G40" s="4">
        <f t="shared" si="1"/>
        <v>0.37091954022988505</v>
      </c>
      <c r="H40" t="s">
        <v>74</v>
      </c>
      <c r="I40">
        <v>38</v>
      </c>
      <c r="J40" t="s">
        <v>36</v>
      </c>
      <c r="K40" t="s">
        <v>37</v>
      </c>
      <c r="L40">
        <v>1519192800</v>
      </c>
      <c r="M40" s="10">
        <f t="shared" si="2"/>
        <v>43152.25</v>
      </c>
      <c r="N40" s="10">
        <f t="shared" si="3"/>
        <v>43166.25</v>
      </c>
      <c r="O40">
        <v>1520402400</v>
      </c>
      <c r="P40" t="b">
        <v>0</v>
      </c>
      <c r="Q40" t="b">
        <v>1</v>
      </c>
      <c r="R40" t="s">
        <v>33</v>
      </c>
      <c r="S40" t="s">
        <v>2037</v>
      </c>
      <c r="T40" t="s">
        <v>2038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4.3923948220064728E-2</v>
      </c>
      <c r="G41" s="4">
        <f t="shared" si="1"/>
        <v>4.3923948220064728E-2</v>
      </c>
      <c r="H41" t="s">
        <v>74</v>
      </c>
      <c r="I41">
        <v>60</v>
      </c>
      <c r="J41" t="s">
        <v>21</v>
      </c>
      <c r="K41" t="s">
        <v>22</v>
      </c>
      <c r="L41">
        <v>1522818000</v>
      </c>
      <c r="M41" s="10">
        <f t="shared" si="2"/>
        <v>43194.208333333328</v>
      </c>
      <c r="N41" s="10">
        <f t="shared" si="3"/>
        <v>43200.208333333328</v>
      </c>
      <c r="O41">
        <v>1523336400</v>
      </c>
      <c r="P41" t="b">
        <v>0</v>
      </c>
      <c r="Q41" t="b">
        <v>0</v>
      </c>
      <c r="R41" t="s">
        <v>23</v>
      </c>
      <c r="S41" t="s">
        <v>2033</v>
      </c>
      <c r="T41" t="s">
        <v>2034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0.88815837937384901</v>
      </c>
      <c r="G42" s="4">
        <f t="shared" si="1"/>
        <v>0.88815837937384901</v>
      </c>
      <c r="H42" t="s">
        <v>74</v>
      </c>
      <c r="I42">
        <v>524</v>
      </c>
      <c r="J42" t="s">
        <v>21</v>
      </c>
      <c r="K42" t="s">
        <v>22</v>
      </c>
      <c r="L42">
        <v>1287982800</v>
      </c>
      <c r="M42" s="10">
        <f t="shared" si="2"/>
        <v>40476.208333333336</v>
      </c>
      <c r="N42" s="10">
        <f t="shared" si="3"/>
        <v>40482.208333333336</v>
      </c>
      <c r="O42">
        <v>1288501200</v>
      </c>
      <c r="P42" t="b">
        <v>0</v>
      </c>
      <c r="Q42" t="b">
        <v>1</v>
      </c>
      <c r="R42" t="s">
        <v>33</v>
      </c>
      <c r="S42" t="s">
        <v>2037</v>
      </c>
      <c r="T42" t="s">
        <v>2038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0.90249999999999997</v>
      </c>
      <c r="G43" s="4">
        <f t="shared" si="1"/>
        <v>0.90249999999999997</v>
      </c>
      <c r="H43" t="s">
        <v>74</v>
      </c>
      <c r="I43">
        <v>219</v>
      </c>
      <c r="J43" t="s">
        <v>21</v>
      </c>
      <c r="K43" t="s">
        <v>22</v>
      </c>
      <c r="L43">
        <v>1500786000</v>
      </c>
      <c r="M43" s="10">
        <f t="shared" si="2"/>
        <v>42939.208333333328</v>
      </c>
      <c r="N43" s="10">
        <f t="shared" si="3"/>
        <v>42940.208333333328</v>
      </c>
      <c r="O43">
        <v>1500872400</v>
      </c>
      <c r="P43" t="b">
        <v>0</v>
      </c>
      <c r="Q43" t="b">
        <v>0</v>
      </c>
      <c r="R43" t="s">
        <v>28</v>
      </c>
      <c r="S43" t="s">
        <v>2035</v>
      </c>
      <c r="T43" t="s">
        <v>2036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0.32896103896103895</v>
      </c>
      <c r="G44" s="4">
        <f t="shared" si="1"/>
        <v>0.32896103896103895</v>
      </c>
      <c r="H44" t="s">
        <v>74</v>
      </c>
      <c r="I44">
        <v>29</v>
      </c>
      <c r="J44" t="s">
        <v>21</v>
      </c>
      <c r="K44" t="s">
        <v>22</v>
      </c>
      <c r="L44">
        <v>1424412000</v>
      </c>
      <c r="M44" s="10">
        <f t="shared" si="2"/>
        <v>42055.25</v>
      </c>
      <c r="N44" s="10">
        <f t="shared" si="3"/>
        <v>42059.25</v>
      </c>
      <c r="O44">
        <v>1424757600</v>
      </c>
      <c r="P44" t="b">
        <v>0</v>
      </c>
      <c r="Q44" t="b">
        <v>0</v>
      </c>
      <c r="R44" t="s">
        <v>68</v>
      </c>
      <c r="S44" t="s">
        <v>2045</v>
      </c>
      <c r="T44" t="s">
        <v>2046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0.34959979476654696</v>
      </c>
      <c r="G45" s="4">
        <f t="shared" si="1"/>
        <v>0.34959979476654696</v>
      </c>
      <c r="H45" t="s">
        <v>74</v>
      </c>
      <c r="I45">
        <v>614</v>
      </c>
      <c r="J45" t="s">
        <v>21</v>
      </c>
      <c r="K45" t="s">
        <v>22</v>
      </c>
      <c r="L45">
        <v>1267423200</v>
      </c>
      <c r="M45" s="10">
        <f t="shared" si="2"/>
        <v>40238.25</v>
      </c>
      <c r="N45" s="10">
        <f t="shared" si="3"/>
        <v>40263.208333333336</v>
      </c>
      <c r="O45">
        <v>1269579600</v>
      </c>
      <c r="P45" t="b">
        <v>0</v>
      </c>
      <c r="Q45" t="b">
        <v>1</v>
      </c>
      <c r="R45" t="s">
        <v>71</v>
      </c>
      <c r="S45" t="s">
        <v>2039</v>
      </c>
      <c r="T45" t="s">
        <v>2047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0.92448275862068963</v>
      </c>
      <c r="G46" s="4">
        <f t="shared" si="1"/>
        <v>0.92448275862068963</v>
      </c>
      <c r="H46" t="s">
        <v>74</v>
      </c>
      <c r="I46">
        <v>114</v>
      </c>
      <c r="J46" t="s">
        <v>21</v>
      </c>
      <c r="K46" t="s">
        <v>22</v>
      </c>
      <c r="L46">
        <v>1280984400</v>
      </c>
      <c r="M46" s="10">
        <f t="shared" si="2"/>
        <v>40395.208333333336</v>
      </c>
      <c r="N46" s="10">
        <f t="shared" si="3"/>
        <v>40413.208333333336</v>
      </c>
      <c r="O46">
        <v>1282539600</v>
      </c>
      <c r="P46" t="b">
        <v>0</v>
      </c>
      <c r="Q46" t="b">
        <v>1</v>
      </c>
      <c r="R46" t="s">
        <v>33</v>
      </c>
      <c r="S46" t="s">
        <v>2037</v>
      </c>
      <c r="T46" t="s">
        <v>2038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0.49446428571428569</v>
      </c>
      <c r="G47" s="4">
        <f t="shared" si="1"/>
        <v>0.49446428571428569</v>
      </c>
      <c r="H47" t="s">
        <v>74</v>
      </c>
      <c r="I47">
        <v>26</v>
      </c>
      <c r="J47" t="s">
        <v>21</v>
      </c>
      <c r="K47" t="s">
        <v>22</v>
      </c>
      <c r="L47">
        <v>1548482400</v>
      </c>
      <c r="M47" s="10">
        <f t="shared" si="2"/>
        <v>43491.25</v>
      </c>
      <c r="N47" s="10">
        <f t="shared" si="3"/>
        <v>43518.25</v>
      </c>
      <c r="O47">
        <v>1550815200</v>
      </c>
      <c r="P47" t="b">
        <v>0</v>
      </c>
      <c r="Q47" t="b">
        <v>0</v>
      </c>
      <c r="R47" t="s">
        <v>33</v>
      </c>
      <c r="S47" t="s">
        <v>2037</v>
      </c>
      <c r="T47" t="s">
        <v>2038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0.50735632183908042</v>
      </c>
      <c r="G48" s="4">
        <f t="shared" si="1"/>
        <v>0.50735632183908042</v>
      </c>
      <c r="H48" t="s">
        <v>74</v>
      </c>
      <c r="I48">
        <v>56</v>
      </c>
      <c r="J48" t="s">
        <v>98</v>
      </c>
      <c r="K48" t="s">
        <v>99</v>
      </c>
      <c r="L48">
        <v>1288501200</v>
      </c>
      <c r="M48" s="10">
        <f t="shared" si="2"/>
        <v>40482.208333333336</v>
      </c>
      <c r="N48" s="10">
        <f t="shared" si="3"/>
        <v>40533.25</v>
      </c>
      <c r="O48">
        <v>1292911200</v>
      </c>
      <c r="P48" t="b">
        <v>0</v>
      </c>
      <c r="Q48" t="b">
        <v>0</v>
      </c>
      <c r="R48" t="s">
        <v>33</v>
      </c>
      <c r="S48" t="s">
        <v>2037</v>
      </c>
      <c r="T48" t="s">
        <v>2038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0.30540075309306081</v>
      </c>
      <c r="G49" s="4">
        <f t="shared" si="1"/>
        <v>0.30540075309306081</v>
      </c>
      <c r="H49" t="s">
        <v>74</v>
      </c>
      <c r="I49">
        <v>1113</v>
      </c>
      <c r="J49" t="s">
        <v>21</v>
      </c>
      <c r="K49" t="s">
        <v>22</v>
      </c>
      <c r="L49">
        <v>1266127200</v>
      </c>
      <c r="M49" s="10">
        <f t="shared" si="2"/>
        <v>40223.25</v>
      </c>
      <c r="N49" s="10">
        <f t="shared" si="3"/>
        <v>40229.25</v>
      </c>
      <c r="O49">
        <v>1266645600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0.99397727272727276</v>
      </c>
      <c r="G50" s="4">
        <f t="shared" si="1"/>
        <v>0.99397727272727276</v>
      </c>
      <c r="H50" t="s">
        <v>74</v>
      </c>
      <c r="I50">
        <v>94</v>
      </c>
      <c r="J50" t="s">
        <v>21</v>
      </c>
      <c r="K50" t="s">
        <v>22</v>
      </c>
      <c r="L50">
        <v>1327212000</v>
      </c>
      <c r="M50" s="10">
        <f t="shared" si="2"/>
        <v>40930.25</v>
      </c>
      <c r="N50" s="10">
        <f t="shared" si="3"/>
        <v>40933.25</v>
      </c>
      <c r="O50">
        <v>1327471200</v>
      </c>
      <c r="P50" t="b">
        <v>0</v>
      </c>
      <c r="Q50" t="b">
        <v>0</v>
      </c>
      <c r="R50" t="s">
        <v>42</v>
      </c>
      <c r="S50" t="s">
        <v>2039</v>
      </c>
      <c r="T50" t="s">
        <v>2040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0.43241247264770238</v>
      </c>
      <c r="G51" s="4">
        <f t="shared" si="1"/>
        <v>0.43241247264770238</v>
      </c>
      <c r="H51" t="s">
        <v>74</v>
      </c>
      <c r="I51">
        <v>898</v>
      </c>
      <c r="J51" t="s">
        <v>21</v>
      </c>
      <c r="K51" t="s">
        <v>22</v>
      </c>
      <c r="L51">
        <v>1304830800</v>
      </c>
      <c r="M51" s="10">
        <f t="shared" si="2"/>
        <v>40671.208333333336</v>
      </c>
      <c r="N51" s="10">
        <f t="shared" si="3"/>
        <v>40672.208333333336</v>
      </c>
      <c r="O51">
        <v>1304917200</v>
      </c>
      <c r="P51" t="b">
        <v>0</v>
      </c>
      <c r="Q51" t="b">
        <v>0</v>
      </c>
      <c r="R51" t="s">
        <v>122</v>
      </c>
      <c r="S51" t="s">
        <v>2052</v>
      </c>
      <c r="T51" t="s">
        <v>2053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0.19556634304207121</v>
      </c>
      <c r="G52" s="4">
        <f t="shared" si="1"/>
        <v>0.19556634304207121</v>
      </c>
      <c r="H52" t="s">
        <v>74</v>
      </c>
      <c r="I52">
        <v>296</v>
      </c>
      <c r="J52" t="s">
        <v>21</v>
      </c>
      <c r="K52" t="s">
        <v>22</v>
      </c>
      <c r="L52">
        <v>1421906400</v>
      </c>
      <c r="M52" s="10">
        <f t="shared" si="2"/>
        <v>42026.25</v>
      </c>
      <c r="N52" s="10">
        <f t="shared" si="3"/>
        <v>42027.25</v>
      </c>
      <c r="O52">
        <v>1421992800</v>
      </c>
      <c r="P52" t="b">
        <v>0</v>
      </c>
      <c r="Q52" t="b">
        <v>0</v>
      </c>
      <c r="R52" t="s">
        <v>33</v>
      </c>
      <c r="S52" t="s">
        <v>2037</v>
      </c>
      <c r="T52" t="s">
        <v>2038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0.49643859649122807</v>
      </c>
      <c r="G53" s="4">
        <f t="shared" si="1"/>
        <v>0.49643859649122807</v>
      </c>
      <c r="H53" t="s">
        <v>74</v>
      </c>
      <c r="I53">
        <v>976</v>
      </c>
      <c r="J53" t="s">
        <v>21</v>
      </c>
      <c r="K53" t="s">
        <v>22</v>
      </c>
      <c r="L53">
        <v>1448517600</v>
      </c>
      <c r="M53" s="10">
        <f t="shared" si="2"/>
        <v>42334.25</v>
      </c>
      <c r="N53" s="10">
        <f t="shared" si="3"/>
        <v>42343.25</v>
      </c>
      <c r="O53">
        <v>1449295200</v>
      </c>
      <c r="P53" t="b">
        <v>0</v>
      </c>
      <c r="Q53" t="b">
        <v>0</v>
      </c>
      <c r="R53" t="s">
        <v>42</v>
      </c>
      <c r="S53" t="s">
        <v>2039</v>
      </c>
      <c r="T53" t="s">
        <v>2040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0.62957446808510642</v>
      </c>
      <c r="G54" s="4">
        <f t="shared" si="1"/>
        <v>0.62957446808510642</v>
      </c>
      <c r="H54" t="s">
        <v>74</v>
      </c>
      <c r="I54">
        <v>160</v>
      </c>
      <c r="J54" t="s">
        <v>21</v>
      </c>
      <c r="K54" t="s">
        <v>22</v>
      </c>
      <c r="L54">
        <v>1418364000</v>
      </c>
      <c r="M54" s="10">
        <f t="shared" si="2"/>
        <v>41985.25</v>
      </c>
      <c r="N54" s="10">
        <f t="shared" si="3"/>
        <v>41995.25</v>
      </c>
      <c r="O54">
        <v>1419228000</v>
      </c>
      <c r="P54" t="b">
        <v>1</v>
      </c>
      <c r="Q54" t="b">
        <v>1</v>
      </c>
      <c r="R54" t="s">
        <v>42</v>
      </c>
      <c r="S54" t="s">
        <v>2039</v>
      </c>
      <c r="T54" t="s">
        <v>2040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0.70094158075601376</v>
      </c>
      <c r="G55" s="4">
        <f t="shared" si="1"/>
        <v>0.70094158075601376</v>
      </c>
      <c r="H55" t="s">
        <v>74</v>
      </c>
      <c r="I55">
        <v>2266</v>
      </c>
      <c r="J55" t="s">
        <v>21</v>
      </c>
      <c r="K55" t="s">
        <v>22</v>
      </c>
      <c r="L55">
        <v>1470718800</v>
      </c>
      <c r="M55" s="10">
        <f t="shared" si="2"/>
        <v>42591.208333333328</v>
      </c>
      <c r="N55" s="10">
        <f t="shared" si="3"/>
        <v>42605.208333333328</v>
      </c>
      <c r="O55">
        <v>1471928400</v>
      </c>
      <c r="P55" t="b">
        <v>0</v>
      </c>
      <c r="Q55" t="b">
        <v>0</v>
      </c>
      <c r="R55" t="s">
        <v>42</v>
      </c>
      <c r="S55" t="s">
        <v>2039</v>
      </c>
      <c r="T55" t="s">
        <v>2040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0.77632653061224488</v>
      </c>
      <c r="G56" s="4">
        <f t="shared" si="1"/>
        <v>0.77632653061224488</v>
      </c>
      <c r="H56" t="s">
        <v>74</v>
      </c>
      <c r="I56">
        <v>75</v>
      </c>
      <c r="J56" t="s">
        <v>107</v>
      </c>
      <c r="K56" t="s">
        <v>108</v>
      </c>
      <c r="L56">
        <v>1450936800</v>
      </c>
      <c r="M56" s="10">
        <f t="shared" si="2"/>
        <v>42362.25</v>
      </c>
      <c r="N56" s="10">
        <f t="shared" si="3"/>
        <v>42379.25</v>
      </c>
      <c r="O56">
        <v>1452405600</v>
      </c>
      <c r="P56" t="b">
        <v>0</v>
      </c>
      <c r="Q56" t="b">
        <v>1</v>
      </c>
      <c r="R56" t="s">
        <v>122</v>
      </c>
      <c r="S56" t="s">
        <v>2052</v>
      </c>
      <c r="T56" t="s">
        <v>2053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0.60565789473684206</v>
      </c>
      <c r="G57" s="4">
        <f t="shared" si="1"/>
        <v>0.60565789473684206</v>
      </c>
      <c r="H57" t="s">
        <v>74</v>
      </c>
      <c r="I57">
        <v>139</v>
      </c>
      <c r="J57" t="s">
        <v>107</v>
      </c>
      <c r="K57" t="s">
        <v>108</v>
      </c>
      <c r="L57">
        <v>1390197600</v>
      </c>
      <c r="M57" s="10">
        <f t="shared" si="2"/>
        <v>41659.25</v>
      </c>
      <c r="N57" s="10">
        <f t="shared" si="3"/>
        <v>41664.25</v>
      </c>
      <c r="O57">
        <v>1390629600</v>
      </c>
      <c r="P57" t="b">
        <v>0</v>
      </c>
      <c r="Q57" t="b">
        <v>0</v>
      </c>
      <c r="R57" t="s">
        <v>33</v>
      </c>
      <c r="S57" t="s">
        <v>2037</v>
      </c>
      <c r="T57" t="s">
        <v>2038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0.56542754275427543</v>
      </c>
      <c r="G58" s="4">
        <f t="shared" si="1"/>
        <v>0.56542754275427543</v>
      </c>
      <c r="H58" t="s">
        <v>74</v>
      </c>
      <c r="I58">
        <v>1122</v>
      </c>
      <c r="J58" t="s">
        <v>21</v>
      </c>
      <c r="K58" t="s">
        <v>22</v>
      </c>
      <c r="L58">
        <v>1467176400</v>
      </c>
      <c r="M58" s="10">
        <f t="shared" si="2"/>
        <v>42550.208333333328</v>
      </c>
      <c r="N58" s="10">
        <f t="shared" si="3"/>
        <v>42557.208333333328</v>
      </c>
      <c r="O58">
        <v>1467781200</v>
      </c>
      <c r="P58" t="b">
        <v>0</v>
      </c>
      <c r="Q58" t="b">
        <v>0</v>
      </c>
      <c r="R58" t="s">
        <v>17</v>
      </c>
      <c r="S58" t="s">
        <v>2031</v>
      </c>
      <c r="T58" t="s">
        <v>2032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s="4">
        <f t="shared" si="1"/>
        <v>0</v>
      </c>
      <c r="H59" t="s">
        <v>14</v>
      </c>
      <c r="I59">
        <v>0</v>
      </c>
      <c r="J59" t="s">
        <v>15</v>
      </c>
      <c r="K59" t="s">
        <v>16</v>
      </c>
      <c r="L59">
        <v>1448690400</v>
      </c>
      <c r="M59" s="10">
        <f t="shared" si="2"/>
        <v>42336.25</v>
      </c>
      <c r="N59" s="10">
        <f t="shared" si="3"/>
        <v>42353.25</v>
      </c>
      <c r="O59">
        <v>1450159200</v>
      </c>
      <c r="P59" t="b">
        <v>0</v>
      </c>
      <c r="Q59" t="b">
        <v>0</v>
      </c>
      <c r="R59" t="s">
        <v>17</v>
      </c>
      <c r="S59" t="s">
        <v>2031</v>
      </c>
      <c r="T59" t="s">
        <v>2032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0.58976190476190471</v>
      </c>
      <c r="G60" s="4">
        <f t="shared" si="1"/>
        <v>0.58976190476190471</v>
      </c>
      <c r="H60" t="s">
        <v>14</v>
      </c>
      <c r="I60">
        <v>24</v>
      </c>
      <c r="J60" t="s">
        <v>21</v>
      </c>
      <c r="K60" t="s">
        <v>22</v>
      </c>
      <c r="L60">
        <v>1565499600</v>
      </c>
      <c r="M60" s="10">
        <f t="shared" si="2"/>
        <v>43688.208333333328</v>
      </c>
      <c r="N60" s="10">
        <f t="shared" si="3"/>
        <v>43728.208333333328</v>
      </c>
      <c r="O60">
        <v>1568955600</v>
      </c>
      <c r="P60" t="b">
        <v>0</v>
      </c>
      <c r="Q60" t="b">
        <v>0</v>
      </c>
      <c r="R60" t="s">
        <v>23</v>
      </c>
      <c r="S60" t="s">
        <v>2033</v>
      </c>
      <c r="T60" t="s">
        <v>2034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0.69276315789473686</v>
      </c>
      <c r="G61" s="4">
        <f t="shared" si="1"/>
        <v>0.69276315789473686</v>
      </c>
      <c r="H61" t="s">
        <v>14</v>
      </c>
      <c r="I61">
        <v>53</v>
      </c>
      <c r="J61" t="s">
        <v>21</v>
      </c>
      <c r="K61" t="s">
        <v>22</v>
      </c>
      <c r="L61">
        <v>1547964000</v>
      </c>
      <c r="M61" s="10">
        <f t="shared" si="2"/>
        <v>43485.25</v>
      </c>
      <c r="N61" s="10">
        <f t="shared" si="3"/>
        <v>43489.25</v>
      </c>
      <c r="O61">
        <v>1548309600</v>
      </c>
      <c r="P61" t="b">
        <v>0</v>
      </c>
      <c r="Q61" t="b">
        <v>0</v>
      </c>
      <c r="R61" t="s">
        <v>33</v>
      </c>
      <c r="S61" t="s">
        <v>2037</v>
      </c>
      <c r="T61" t="s">
        <v>2038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0.20961538461538462</v>
      </c>
      <c r="G62" s="4">
        <f t="shared" si="1"/>
        <v>0.20961538461538462</v>
      </c>
      <c r="H62" t="s">
        <v>14</v>
      </c>
      <c r="I62">
        <v>18</v>
      </c>
      <c r="J62" t="s">
        <v>40</v>
      </c>
      <c r="K62" t="s">
        <v>41</v>
      </c>
      <c r="L62">
        <v>1505278800</v>
      </c>
      <c r="M62" s="10">
        <f t="shared" si="2"/>
        <v>42991.208333333328</v>
      </c>
      <c r="N62" s="10">
        <f t="shared" si="3"/>
        <v>42992.208333333328</v>
      </c>
      <c r="O62">
        <v>1505365200</v>
      </c>
      <c r="P62" t="b">
        <v>0</v>
      </c>
      <c r="Q62" t="b">
        <v>0</v>
      </c>
      <c r="R62" t="s">
        <v>42</v>
      </c>
      <c r="S62" t="s">
        <v>2039</v>
      </c>
      <c r="T62" t="s">
        <v>2040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0.51741935483870971</v>
      </c>
      <c r="G63" s="4">
        <f t="shared" si="1"/>
        <v>0.51741935483870971</v>
      </c>
      <c r="H63" t="s">
        <v>14</v>
      </c>
      <c r="I63">
        <v>44</v>
      </c>
      <c r="J63" t="s">
        <v>21</v>
      </c>
      <c r="K63" t="s">
        <v>22</v>
      </c>
      <c r="L63">
        <v>1379566800</v>
      </c>
      <c r="M63" s="10">
        <f t="shared" si="2"/>
        <v>41536.208333333336</v>
      </c>
      <c r="N63" s="10">
        <f t="shared" si="3"/>
        <v>41585.25</v>
      </c>
      <c r="O63">
        <v>1383804000</v>
      </c>
      <c r="P63" t="b">
        <v>0</v>
      </c>
      <c r="Q63" t="b">
        <v>0</v>
      </c>
      <c r="R63" t="s">
        <v>50</v>
      </c>
      <c r="S63" t="s">
        <v>2033</v>
      </c>
      <c r="T63" t="s">
        <v>2041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0.48095238095238096</v>
      </c>
      <c r="G64" s="4">
        <f t="shared" si="1"/>
        <v>0.48095238095238096</v>
      </c>
      <c r="H64" t="s">
        <v>14</v>
      </c>
      <c r="I64">
        <v>27</v>
      </c>
      <c r="J64" t="s">
        <v>21</v>
      </c>
      <c r="K64" t="s">
        <v>22</v>
      </c>
      <c r="L64">
        <v>1285045200</v>
      </c>
      <c r="M64" s="10">
        <f t="shared" si="2"/>
        <v>40442.208333333336</v>
      </c>
      <c r="N64" s="10">
        <f t="shared" si="3"/>
        <v>40448.208333333336</v>
      </c>
      <c r="O64">
        <v>1285563600</v>
      </c>
      <c r="P64" t="b">
        <v>0</v>
      </c>
      <c r="Q64" t="b">
        <v>1</v>
      </c>
      <c r="R64" t="s">
        <v>33</v>
      </c>
      <c r="S64" t="s">
        <v>2037</v>
      </c>
      <c r="T64" t="s">
        <v>2038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0.89349206349206345</v>
      </c>
      <c r="G65" s="4">
        <f t="shared" si="1"/>
        <v>0.89349206349206345</v>
      </c>
      <c r="H65" t="s">
        <v>14</v>
      </c>
      <c r="I65">
        <v>55</v>
      </c>
      <c r="J65" t="s">
        <v>21</v>
      </c>
      <c r="K65" t="s">
        <v>22</v>
      </c>
      <c r="L65">
        <v>1571720400</v>
      </c>
      <c r="M65" s="10">
        <f t="shared" si="2"/>
        <v>43760.208333333328</v>
      </c>
      <c r="N65" s="10">
        <f t="shared" si="3"/>
        <v>43768.208333333328</v>
      </c>
      <c r="O65">
        <v>1572411600</v>
      </c>
      <c r="P65" t="b">
        <v>0</v>
      </c>
      <c r="Q65" t="b">
        <v>0</v>
      </c>
      <c r="R65" t="s">
        <v>53</v>
      </c>
      <c r="S65" t="s">
        <v>2039</v>
      </c>
      <c r="T65" t="s">
        <v>2042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4">E66/D66</f>
        <v>0.66769503546099296</v>
      </c>
      <c r="G66" s="4">
        <f t="shared" ref="G66:G129" si="5">E66/D66</f>
        <v>0.66769503546099296</v>
      </c>
      <c r="H66" t="s">
        <v>14</v>
      </c>
      <c r="I66">
        <v>200</v>
      </c>
      <c r="J66" t="s">
        <v>21</v>
      </c>
      <c r="K66" t="s">
        <v>22</v>
      </c>
      <c r="L66">
        <v>1331013600</v>
      </c>
      <c r="M66" s="10">
        <f t="shared" ref="M66:M129" si="6">(((L66/60)/60)/24)+DATE(1970,1,1)</f>
        <v>40974.25</v>
      </c>
      <c r="N66" s="10">
        <f t="shared" ref="N66:N129" si="7">(((O66/60)/60)/24)+DATE(1970,1,1)</f>
        <v>41001.208333333336</v>
      </c>
      <c r="O66">
        <v>1333342800</v>
      </c>
      <c r="P66" t="b">
        <v>0</v>
      </c>
      <c r="Q66" t="b">
        <v>0</v>
      </c>
      <c r="R66" t="s">
        <v>60</v>
      </c>
      <c r="S66" t="s">
        <v>2033</v>
      </c>
      <c r="T66" t="s">
        <v>2043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si="4"/>
        <v>0.47307881773399013</v>
      </c>
      <c r="G67" s="4">
        <f t="shared" si="5"/>
        <v>0.47307881773399013</v>
      </c>
      <c r="H67" t="s">
        <v>14</v>
      </c>
      <c r="I67">
        <v>452</v>
      </c>
      <c r="J67" t="s">
        <v>21</v>
      </c>
      <c r="K67" t="s">
        <v>22</v>
      </c>
      <c r="L67">
        <v>1575957600</v>
      </c>
      <c r="M67" s="10">
        <f t="shared" si="6"/>
        <v>43809.25</v>
      </c>
      <c r="N67" s="10">
        <f t="shared" si="7"/>
        <v>43813.25</v>
      </c>
      <c r="O67">
        <v>1576303200</v>
      </c>
      <c r="P67" t="b">
        <v>0</v>
      </c>
      <c r="Q67" t="b">
        <v>0</v>
      </c>
      <c r="R67" t="s">
        <v>65</v>
      </c>
      <c r="S67" t="s">
        <v>2035</v>
      </c>
      <c r="T67" t="s">
        <v>2044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4"/>
        <v>0.48529600000000001</v>
      </c>
      <c r="G68" s="4">
        <f t="shared" si="5"/>
        <v>0.48529600000000001</v>
      </c>
      <c r="H68" t="s">
        <v>14</v>
      </c>
      <c r="I68">
        <v>674</v>
      </c>
      <c r="J68" t="s">
        <v>21</v>
      </c>
      <c r="K68" t="s">
        <v>22</v>
      </c>
      <c r="L68">
        <v>1551679200</v>
      </c>
      <c r="M68" s="10">
        <f t="shared" si="6"/>
        <v>43528.25</v>
      </c>
      <c r="N68" s="10">
        <f t="shared" si="7"/>
        <v>43549.208333333328</v>
      </c>
      <c r="O68">
        <v>1553490000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4"/>
        <v>0.40992553191489361</v>
      </c>
      <c r="G69" s="4">
        <f t="shared" si="5"/>
        <v>0.40992553191489361</v>
      </c>
      <c r="H69" t="s">
        <v>14</v>
      </c>
      <c r="I69">
        <v>558</v>
      </c>
      <c r="J69" t="s">
        <v>21</v>
      </c>
      <c r="K69" t="s">
        <v>22</v>
      </c>
      <c r="L69">
        <v>1313384400</v>
      </c>
      <c r="M69" s="10">
        <f t="shared" si="6"/>
        <v>40770.208333333336</v>
      </c>
      <c r="N69" s="10">
        <f t="shared" si="7"/>
        <v>40804.208333333336</v>
      </c>
      <c r="O69">
        <v>1316322000</v>
      </c>
      <c r="P69" t="b">
        <v>0</v>
      </c>
      <c r="Q69" t="b">
        <v>0</v>
      </c>
      <c r="R69" t="s">
        <v>33</v>
      </c>
      <c r="S69" t="s">
        <v>2037</v>
      </c>
      <c r="T69" t="s">
        <v>2038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4"/>
        <v>0.79949999999999999</v>
      </c>
      <c r="G70" s="4">
        <f t="shared" si="5"/>
        <v>0.79949999999999999</v>
      </c>
      <c r="H70" t="s">
        <v>14</v>
      </c>
      <c r="I70">
        <v>15</v>
      </c>
      <c r="J70" t="s">
        <v>21</v>
      </c>
      <c r="K70" t="s">
        <v>22</v>
      </c>
      <c r="L70">
        <v>1443848400</v>
      </c>
      <c r="M70" s="10">
        <f t="shared" si="6"/>
        <v>42280.208333333328</v>
      </c>
      <c r="N70" s="10">
        <f t="shared" si="7"/>
        <v>42288.208333333328</v>
      </c>
      <c r="O70">
        <v>1444539600</v>
      </c>
      <c r="P70" t="b">
        <v>0</v>
      </c>
      <c r="Q70" t="b">
        <v>0</v>
      </c>
      <c r="R70" t="s">
        <v>23</v>
      </c>
      <c r="S70" t="s">
        <v>2033</v>
      </c>
      <c r="T70" t="s">
        <v>2034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4"/>
        <v>0.86807920792079207</v>
      </c>
      <c r="G71" s="4">
        <f t="shared" si="5"/>
        <v>0.86807920792079207</v>
      </c>
      <c r="H71" t="s">
        <v>14</v>
      </c>
      <c r="I71">
        <v>2307</v>
      </c>
      <c r="J71" t="s">
        <v>107</v>
      </c>
      <c r="K71" t="s">
        <v>108</v>
      </c>
      <c r="L71">
        <v>1515564000</v>
      </c>
      <c r="M71" s="10">
        <f t="shared" si="6"/>
        <v>43110.25</v>
      </c>
      <c r="N71" s="10">
        <f t="shared" si="7"/>
        <v>43137.25</v>
      </c>
      <c r="O71">
        <v>1517896800</v>
      </c>
      <c r="P71" t="b">
        <v>0</v>
      </c>
      <c r="Q71" t="b">
        <v>0</v>
      </c>
      <c r="R71" t="s">
        <v>42</v>
      </c>
      <c r="S71" t="s">
        <v>2039</v>
      </c>
      <c r="T71" t="s">
        <v>2040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4"/>
        <v>0.50777777777777777</v>
      </c>
      <c r="G72" s="4">
        <f t="shared" si="5"/>
        <v>0.50777777777777777</v>
      </c>
      <c r="H72" t="s">
        <v>14</v>
      </c>
      <c r="I72">
        <v>88</v>
      </c>
      <c r="J72" t="s">
        <v>36</v>
      </c>
      <c r="K72" t="s">
        <v>37</v>
      </c>
      <c r="L72">
        <v>1361772000</v>
      </c>
      <c r="M72" s="10">
        <f t="shared" si="6"/>
        <v>41330.25</v>
      </c>
      <c r="N72" s="10">
        <f t="shared" si="7"/>
        <v>41344.208333333336</v>
      </c>
      <c r="O72">
        <v>1362978000</v>
      </c>
      <c r="P72" t="b">
        <v>0</v>
      </c>
      <c r="Q72" t="b">
        <v>0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4"/>
        <v>0.4768421052631579</v>
      </c>
      <c r="G73" s="4">
        <f t="shared" si="5"/>
        <v>0.4768421052631579</v>
      </c>
      <c r="H73" t="s">
        <v>14</v>
      </c>
      <c r="I73">
        <v>48</v>
      </c>
      <c r="J73" t="s">
        <v>21</v>
      </c>
      <c r="K73" t="s">
        <v>22</v>
      </c>
      <c r="L73">
        <v>1478062800</v>
      </c>
      <c r="M73" s="10">
        <f t="shared" si="6"/>
        <v>42676.208333333328</v>
      </c>
      <c r="N73" s="10">
        <f t="shared" si="7"/>
        <v>42691.25</v>
      </c>
      <c r="O73">
        <v>1479362400</v>
      </c>
      <c r="P73" t="b">
        <v>0</v>
      </c>
      <c r="Q73" t="b">
        <v>1</v>
      </c>
      <c r="R73" t="s">
        <v>33</v>
      </c>
      <c r="S73" t="s">
        <v>2037</v>
      </c>
      <c r="T73" t="s">
        <v>2038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4"/>
        <v>0.02</v>
      </c>
      <c r="G74" s="4">
        <f t="shared" si="5"/>
        <v>0.02</v>
      </c>
      <c r="H74" t="s">
        <v>14</v>
      </c>
      <c r="I74">
        <v>1</v>
      </c>
      <c r="J74" t="s">
        <v>107</v>
      </c>
      <c r="K74" t="s">
        <v>108</v>
      </c>
      <c r="L74">
        <v>1375333200</v>
      </c>
      <c r="M74" s="10">
        <f t="shared" si="6"/>
        <v>41487.208333333336</v>
      </c>
      <c r="N74" s="10">
        <f t="shared" si="7"/>
        <v>41515.208333333336</v>
      </c>
      <c r="O74">
        <v>1377752400</v>
      </c>
      <c r="P74" t="b">
        <v>0</v>
      </c>
      <c r="Q74" t="b">
        <v>0</v>
      </c>
      <c r="R74" t="s">
        <v>148</v>
      </c>
      <c r="S74" t="s">
        <v>2033</v>
      </c>
      <c r="T74" t="s">
        <v>2055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4"/>
        <v>0.91867805186590767</v>
      </c>
      <c r="G75" s="4">
        <f t="shared" si="5"/>
        <v>0.91867805186590767</v>
      </c>
      <c r="H75" t="s">
        <v>14</v>
      </c>
      <c r="I75">
        <v>1467</v>
      </c>
      <c r="J75" t="s">
        <v>40</v>
      </c>
      <c r="K75" t="s">
        <v>41</v>
      </c>
      <c r="L75">
        <v>1332824400</v>
      </c>
      <c r="M75" s="10">
        <f t="shared" si="6"/>
        <v>40995.208333333336</v>
      </c>
      <c r="N75" s="10">
        <f t="shared" si="7"/>
        <v>41011.208333333336</v>
      </c>
      <c r="O75">
        <v>1334206800</v>
      </c>
      <c r="P75" t="b">
        <v>0</v>
      </c>
      <c r="Q75" t="b">
        <v>1</v>
      </c>
      <c r="R75" t="s">
        <v>65</v>
      </c>
      <c r="S75" t="s">
        <v>2035</v>
      </c>
      <c r="T75" t="s">
        <v>2044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4"/>
        <v>0.34152777777777776</v>
      </c>
      <c r="G76" s="4">
        <f t="shared" si="5"/>
        <v>0.34152777777777776</v>
      </c>
      <c r="H76" t="s">
        <v>14</v>
      </c>
      <c r="I76">
        <v>75</v>
      </c>
      <c r="J76" t="s">
        <v>21</v>
      </c>
      <c r="K76" t="s">
        <v>22</v>
      </c>
      <c r="L76">
        <v>1284526800</v>
      </c>
      <c r="M76" s="10">
        <f t="shared" si="6"/>
        <v>40436.208333333336</v>
      </c>
      <c r="N76" s="10">
        <f t="shared" si="7"/>
        <v>40440.208333333336</v>
      </c>
      <c r="O76">
        <v>1284872400</v>
      </c>
      <c r="P76" t="b">
        <v>0</v>
      </c>
      <c r="Q76" t="b">
        <v>0</v>
      </c>
      <c r="R76" t="s">
        <v>33</v>
      </c>
      <c r="S76" t="s">
        <v>2037</v>
      </c>
      <c r="T76" t="s">
        <v>2038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4"/>
        <v>0.89866666666666661</v>
      </c>
      <c r="G77" s="4">
        <f t="shared" si="5"/>
        <v>0.89866666666666661</v>
      </c>
      <c r="H77" t="s">
        <v>14</v>
      </c>
      <c r="I77">
        <v>120</v>
      </c>
      <c r="J77" t="s">
        <v>21</v>
      </c>
      <c r="K77" t="s">
        <v>22</v>
      </c>
      <c r="L77">
        <v>1520748000</v>
      </c>
      <c r="M77" s="10">
        <f t="shared" si="6"/>
        <v>43170.25</v>
      </c>
      <c r="N77" s="10">
        <f t="shared" si="7"/>
        <v>43176.208333333328</v>
      </c>
      <c r="O77">
        <v>1521262800</v>
      </c>
      <c r="P77" t="b">
        <v>0</v>
      </c>
      <c r="Q77" t="b">
        <v>0</v>
      </c>
      <c r="R77" t="s">
        <v>65</v>
      </c>
      <c r="S77" t="s">
        <v>2035</v>
      </c>
      <c r="T77" t="s">
        <v>2044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4"/>
        <v>0.92745983935742971</v>
      </c>
      <c r="G78" s="4">
        <f t="shared" si="5"/>
        <v>0.92745983935742971</v>
      </c>
      <c r="H78" t="s">
        <v>14</v>
      </c>
      <c r="I78">
        <v>2253</v>
      </c>
      <c r="J78" t="s">
        <v>15</v>
      </c>
      <c r="K78" t="s">
        <v>16</v>
      </c>
      <c r="L78">
        <v>1298268000</v>
      </c>
      <c r="M78" s="10">
        <f t="shared" si="6"/>
        <v>40595.25</v>
      </c>
      <c r="N78" s="10">
        <f t="shared" si="7"/>
        <v>40635.208333333336</v>
      </c>
      <c r="O78">
        <v>1301720400</v>
      </c>
      <c r="P78" t="b">
        <v>0</v>
      </c>
      <c r="Q78" t="b">
        <v>0</v>
      </c>
      <c r="R78" t="s">
        <v>33</v>
      </c>
      <c r="S78" t="s">
        <v>2037</v>
      </c>
      <c r="T78" t="s">
        <v>2038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4"/>
        <v>0.11851063829787234</v>
      </c>
      <c r="G79" s="4">
        <f t="shared" si="5"/>
        <v>0.11851063829787234</v>
      </c>
      <c r="H79" t="s">
        <v>14</v>
      </c>
      <c r="I79">
        <v>5</v>
      </c>
      <c r="J79" t="s">
        <v>21</v>
      </c>
      <c r="K79" t="s">
        <v>22</v>
      </c>
      <c r="L79">
        <v>1493355600</v>
      </c>
      <c r="M79" s="10">
        <f t="shared" si="6"/>
        <v>42853.208333333328</v>
      </c>
      <c r="N79" s="10">
        <f t="shared" si="7"/>
        <v>42859.208333333328</v>
      </c>
      <c r="O79">
        <v>1493874000</v>
      </c>
      <c r="P79" t="b">
        <v>0</v>
      </c>
      <c r="Q79" t="b">
        <v>0</v>
      </c>
      <c r="R79" t="s">
        <v>33</v>
      </c>
      <c r="S79" t="s">
        <v>2037</v>
      </c>
      <c r="T79" t="s">
        <v>2038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4"/>
        <v>0.97642857142857142</v>
      </c>
      <c r="G80" s="4">
        <f t="shared" si="5"/>
        <v>0.97642857142857142</v>
      </c>
      <c r="H80" t="s">
        <v>14</v>
      </c>
      <c r="I80">
        <v>38</v>
      </c>
      <c r="J80" t="s">
        <v>21</v>
      </c>
      <c r="K80" t="s">
        <v>22</v>
      </c>
      <c r="L80">
        <v>1530507600</v>
      </c>
      <c r="M80" s="10">
        <f t="shared" si="6"/>
        <v>43283.208333333328</v>
      </c>
      <c r="N80" s="10">
        <f t="shared" si="7"/>
        <v>43298.208333333328</v>
      </c>
      <c r="O80">
        <v>1531803600</v>
      </c>
      <c r="P80" t="b">
        <v>0</v>
      </c>
      <c r="Q80" t="b">
        <v>1</v>
      </c>
      <c r="R80" t="s">
        <v>28</v>
      </c>
      <c r="S80" t="s">
        <v>2035</v>
      </c>
      <c r="T80" t="s">
        <v>2036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4"/>
        <v>0.45068965517241377</v>
      </c>
      <c r="G81" s="4">
        <f t="shared" si="5"/>
        <v>0.45068965517241377</v>
      </c>
      <c r="H81" t="s">
        <v>14</v>
      </c>
      <c r="I81">
        <v>12</v>
      </c>
      <c r="J81" t="s">
        <v>21</v>
      </c>
      <c r="K81" t="s">
        <v>22</v>
      </c>
      <c r="L81">
        <v>1428469200</v>
      </c>
      <c r="M81" s="10">
        <f t="shared" si="6"/>
        <v>42102.208333333328</v>
      </c>
      <c r="N81" s="10">
        <f t="shared" si="7"/>
        <v>42107.208333333328</v>
      </c>
      <c r="O81">
        <v>1428901200</v>
      </c>
      <c r="P81" t="b">
        <v>0</v>
      </c>
      <c r="Q81" t="b">
        <v>1</v>
      </c>
      <c r="R81" t="s">
        <v>33</v>
      </c>
      <c r="S81" t="s">
        <v>2037</v>
      </c>
      <c r="T81" t="s">
        <v>2038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4"/>
        <v>0.78106590724165992</v>
      </c>
      <c r="G82" s="4">
        <f t="shared" si="5"/>
        <v>0.78106590724165992</v>
      </c>
      <c r="H82" t="s">
        <v>14</v>
      </c>
      <c r="I82">
        <v>1684</v>
      </c>
      <c r="J82" t="s">
        <v>21</v>
      </c>
      <c r="K82" t="s">
        <v>22</v>
      </c>
      <c r="L82">
        <v>1421992800</v>
      </c>
      <c r="M82" s="10">
        <f t="shared" si="6"/>
        <v>42027.25</v>
      </c>
      <c r="N82" s="10">
        <f t="shared" si="7"/>
        <v>42076.208333333328</v>
      </c>
      <c r="O82">
        <v>1426222800</v>
      </c>
      <c r="P82" t="b">
        <v>1</v>
      </c>
      <c r="Q82" t="b">
        <v>1</v>
      </c>
      <c r="R82" t="s">
        <v>33</v>
      </c>
      <c r="S82" t="s">
        <v>2037</v>
      </c>
      <c r="T82" t="s">
        <v>2038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4"/>
        <v>0.46947368421052632</v>
      </c>
      <c r="G83" s="4">
        <f t="shared" si="5"/>
        <v>0.46947368421052632</v>
      </c>
      <c r="H83" t="s">
        <v>14</v>
      </c>
      <c r="I83">
        <v>56</v>
      </c>
      <c r="J83" t="s">
        <v>21</v>
      </c>
      <c r="K83" t="s">
        <v>22</v>
      </c>
      <c r="L83">
        <v>1285563600</v>
      </c>
      <c r="M83" s="10">
        <f t="shared" si="6"/>
        <v>40448.208333333336</v>
      </c>
      <c r="N83" s="10">
        <f t="shared" si="7"/>
        <v>40462.208333333336</v>
      </c>
      <c r="O83">
        <v>1286773200</v>
      </c>
      <c r="P83" t="b">
        <v>0</v>
      </c>
      <c r="Q83" t="b">
        <v>1</v>
      </c>
      <c r="R83" t="s">
        <v>71</v>
      </c>
      <c r="S83" t="s">
        <v>2039</v>
      </c>
      <c r="T83" t="s">
        <v>2047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4"/>
        <v>0.6959861591695502</v>
      </c>
      <c r="G84" s="4">
        <f t="shared" si="5"/>
        <v>0.6959861591695502</v>
      </c>
      <c r="H84" t="s">
        <v>14</v>
      </c>
      <c r="I84">
        <v>838</v>
      </c>
      <c r="J84" t="s">
        <v>21</v>
      </c>
      <c r="K84" t="s">
        <v>22</v>
      </c>
      <c r="L84">
        <v>1529125200</v>
      </c>
      <c r="M84" s="10">
        <f t="shared" si="6"/>
        <v>43267.208333333328</v>
      </c>
      <c r="N84" s="10">
        <f t="shared" si="7"/>
        <v>43272.208333333328</v>
      </c>
      <c r="O84">
        <v>1529557200</v>
      </c>
      <c r="P84" t="b">
        <v>0</v>
      </c>
      <c r="Q84" t="b">
        <v>0</v>
      </c>
      <c r="R84" t="s">
        <v>33</v>
      </c>
      <c r="S84" t="s">
        <v>2037</v>
      </c>
      <c r="T84" t="s">
        <v>2038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s="4">
        <f t="shared" si="5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 s="10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4"/>
        <v>0.6198488664987406</v>
      </c>
      <c r="G86" s="4">
        <f t="shared" si="5"/>
        <v>0.6198488664987406</v>
      </c>
      <c r="H86" t="s">
        <v>14</v>
      </c>
      <c r="I86">
        <v>1482</v>
      </c>
      <c r="J86" t="s">
        <v>26</v>
      </c>
      <c r="K86" t="s">
        <v>27</v>
      </c>
      <c r="L86">
        <v>1299564000</v>
      </c>
      <c r="M86" s="10">
        <f t="shared" si="6"/>
        <v>40610.25</v>
      </c>
      <c r="N86" s="10">
        <f t="shared" si="7"/>
        <v>40621.208333333336</v>
      </c>
      <c r="O86">
        <v>1300510800</v>
      </c>
      <c r="P86" t="b">
        <v>0</v>
      </c>
      <c r="Q86" t="b">
        <v>1</v>
      </c>
      <c r="R86" t="s">
        <v>23</v>
      </c>
      <c r="S86" t="s">
        <v>2033</v>
      </c>
      <c r="T86" t="s">
        <v>2034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4"/>
        <v>0.7861538461538462</v>
      </c>
      <c r="G87" s="4">
        <f t="shared" si="5"/>
        <v>0.7861538461538462</v>
      </c>
      <c r="H87" t="s">
        <v>14</v>
      </c>
      <c r="I87">
        <v>106</v>
      </c>
      <c r="J87" t="s">
        <v>21</v>
      </c>
      <c r="K87" t="s">
        <v>22</v>
      </c>
      <c r="L87">
        <v>1456380000</v>
      </c>
      <c r="M87" s="10">
        <f t="shared" si="6"/>
        <v>42425.25</v>
      </c>
      <c r="N87" s="10">
        <f t="shared" si="7"/>
        <v>42425.25</v>
      </c>
      <c r="O87">
        <v>1456380000</v>
      </c>
      <c r="P87" t="b">
        <v>0</v>
      </c>
      <c r="Q87" t="b">
        <v>1</v>
      </c>
      <c r="R87" t="s">
        <v>33</v>
      </c>
      <c r="S87" t="s">
        <v>2037</v>
      </c>
      <c r="T87" t="s">
        <v>2038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4"/>
        <v>0.48404406999351912</v>
      </c>
      <c r="G88" s="4">
        <f t="shared" si="5"/>
        <v>0.48404406999351912</v>
      </c>
      <c r="H88" t="s">
        <v>14</v>
      </c>
      <c r="I88">
        <v>679</v>
      </c>
      <c r="J88" t="s">
        <v>107</v>
      </c>
      <c r="K88" t="s">
        <v>108</v>
      </c>
      <c r="L88">
        <v>1470459600</v>
      </c>
      <c r="M88" s="10">
        <f t="shared" si="6"/>
        <v>42588.208333333328</v>
      </c>
      <c r="N88" s="10">
        <f t="shared" si="7"/>
        <v>42616.208333333328</v>
      </c>
      <c r="O88">
        <v>1472878800</v>
      </c>
      <c r="P88" t="b">
        <v>0</v>
      </c>
      <c r="Q88" t="b">
        <v>0</v>
      </c>
      <c r="R88" t="s">
        <v>206</v>
      </c>
      <c r="S88" t="s">
        <v>2045</v>
      </c>
      <c r="T88" t="s">
        <v>2057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4"/>
        <v>0.33692229038854804</v>
      </c>
      <c r="G89" s="4">
        <f t="shared" si="5"/>
        <v>0.33692229038854804</v>
      </c>
      <c r="H89" t="s">
        <v>14</v>
      </c>
      <c r="I89">
        <v>1220</v>
      </c>
      <c r="J89" t="s">
        <v>26</v>
      </c>
      <c r="K89" t="s">
        <v>27</v>
      </c>
      <c r="L89">
        <v>1437973200</v>
      </c>
      <c r="M89" s="10">
        <f t="shared" si="6"/>
        <v>42212.208333333328</v>
      </c>
      <c r="N89" s="10">
        <f t="shared" si="7"/>
        <v>42216.208333333328</v>
      </c>
      <c r="O89">
        <v>1438318800</v>
      </c>
      <c r="P89" t="b">
        <v>0</v>
      </c>
      <c r="Q89" t="b">
        <v>0</v>
      </c>
      <c r="R89" t="s">
        <v>89</v>
      </c>
      <c r="S89" t="s">
        <v>2048</v>
      </c>
      <c r="T89" t="s">
        <v>2049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4"/>
        <v>0.01</v>
      </c>
      <c r="G90" s="4">
        <f t="shared" si="5"/>
        <v>0.01</v>
      </c>
      <c r="H90" t="s">
        <v>14</v>
      </c>
      <c r="I90">
        <v>1</v>
      </c>
      <c r="J90" t="s">
        <v>21</v>
      </c>
      <c r="K90" t="s">
        <v>22</v>
      </c>
      <c r="L90">
        <v>1319000400</v>
      </c>
      <c r="M90" s="10">
        <f t="shared" si="6"/>
        <v>40835.208333333336</v>
      </c>
      <c r="N90" s="10">
        <f t="shared" si="7"/>
        <v>40853.208333333336</v>
      </c>
      <c r="O90">
        <v>1320555600</v>
      </c>
      <c r="P90" t="b">
        <v>0</v>
      </c>
      <c r="Q90" t="b">
        <v>0</v>
      </c>
      <c r="R90" t="s">
        <v>33</v>
      </c>
      <c r="S90" t="s">
        <v>2037</v>
      </c>
      <c r="T90" t="s">
        <v>2038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4"/>
        <v>0.24610000000000001</v>
      </c>
      <c r="G91" s="4">
        <f t="shared" si="5"/>
        <v>0.24610000000000001</v>
      </c>
      <c r="H91" t="s">
        <v>14</v>
      </c>
      <c r="I91">
        <v>37</v>
      </c>
      <c r="J91" t="s">
        <v>107</v>
      </c>
      <c r="K91" t="s">
        <v>108</v>
      </c>
      <c r="L91">
        <v>1287896400</v>
      </c>
      <c r="M91" s="10">
        <f t="shared" si="6"/>
        <v>40475.208333333336</v>
      </c>
      <c r="N91" s="10">
        <f t="shared" si="7"/>
        <v>40484.208333333336</v>
      </c>
      <c r="O91">
        <v>1288674000</v>
      </c>
      <c r="P91" t="b">
        <v>0</v>
      </c>
      <c r="Q91" t="b">
        <v>0</v>
      </c>
      <c r="R91" t="s">
        <v>50</v>
      </c>
      <c r="S91" t="s">
        <v>2033</v>
      </c>
      <c r="T91" t="s">
        <v>2041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4"/>
        <v>0.5921153846153846</v>
      </c>
      <c r="G92" s="4">
        <f t="shared" si="5"/>
        <v>0.5921153846153846</v>
      </c>
      <c r="H92" t="s">
        <v>14</v>
      </c>
      <c r="I92">
        <v>60</v>
      </c>
      <c r="J92" t="s">
        <v>21</v>
      </c>
      <c r="K92" t="s">
        <v>22</v>
      </c>
      <c r="L92">
        <v>1389506400</v>
      </c>
      <c r="M92" s="10">
        <f t="shared" si="6"/>
        <v>41651.25</v>
      </c>
      <c r="N92" s="10">
        <f t="shared" si="7"/>
        <v>41653.25</v>
      </c>
      <c r="O92">
        <v>1389679200</v>
      </c>
      <c r="P92" t="b">
        <v>0</v>
      </c>
      <c r="Q92" t="b">
        <v>0</v>
      </c>
      <c r="R92" t="s">
        <v>269</v>
      </c>
      <c r="S92" t="s">
        <v>2039</v>
      </c>
      <c r="T92" t="s">
        <v>2058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4"/>
        <v>0.14962780898876404</v>
      </c>
      <c r="G93" s="4">
        <f t="shared" si="5"/>
        <v>0.14962780898876404</v>
      </c>
      <c r="H93" t="s">
        <v>14</v>
      </c>
      <c r="I93">
        <v>296</v>
      </c>
      <c r="J93" t="s">
        <v>21</v>
      </c>
      <c r="K93" t="s">
        <v>22</v>
      </c>
      <c r="L93">
        <v>1536642000</v>
      </c>
      <c r="M93" s="10">
        <f t="shared" si="6"/>
        <v>43354.208333333328</v>
      </c>
      <c r="N93" s="10">
        <f t="shared" si="7"/>
        <v>43373.208333333328</v>
      </c>
      <c r="O93">
        <v>1538283600</v>
      </c>
      <c r="P93" t="b">
        <v>0</v>
      </c>
      <c r="Q93" t="b">
        <v>0</v>
      </c>
      <c r="R93" t="s">
        <v>17</v>
      </c>
      <c r="S93" t="s">
        <v>2031</v>
      </c>
      <c r="T93" t="s">
        <v>2032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4"/>
        <v>0.87211757648470301</v>
      </c>
      <c r="G94" s="4">
        <f t="shared" si="5"/>
        <v>0.87211757648470301</v>
      </c>
      <c r="H94" t="s">
        <v>14</v>
      </c>
      <c r="I94">
        <v>3304</v>
      </c>
      <c r="J94" t="s">
        <v>107</v>
      </c>
      <c r="K94" t="s">
        <v>108</v>
      </c>
      <c r="L94">
        <v>1510898400</v>
      </c>
      <c r="M94" s="10">
        <f t="shared" si="6"/>
        <v>43056.25</v>
      </c>
      <c r="N94" s="10">
        <f t="shared" si="7"/>
        <v>43091.25</v>
      </c>
      <c r="O94">
        <v>1513922400</v>
      </c>
      <c r="P94" t="b">
        <v>0</v>
      </c>
      <c r="Q94" t="b">
        <v>0</v>
      </c>
      <c r="R94" t="s">
        <v>119</v>
      </c>
      <c r="S94" t="s">
        <v>2045</v>
      </c>
      <c r="T94" t="s">
        <v>2051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4"/>
        <v>0.88</v>
      </c>
      <c r="G95" s="4">
        <f t="shared" si="5"/>
        <v>0.88</v>
      </c>
      <c r="H95" t="s">
        <v>14</v>
      </c>
      <c r="I95">
        <v>73</v>
      </c>
      <c r="J95" t="s">
        <v>21</v>
      </c>
      <c r="K95" t="s">
        <v>22</v>
      </c>
      <c r="L95">
        <v>1442552400</v>
      </c>
      <c r="M95" s="10">
        <f t="shared" si="6"/>
        <v>42265.208333333328</v>
      </c>
      <c r="N95" s="10">
        <f t="shared" si="7"/>
        <v>42266.208333333328</v>
      </c>
      <c r="O95">
        <v>1442638800</v>
      </c>
      <c r="P95" t="b">
        <v>0</v>
      </c>
      <c r="Q95" t="b">
        <v>0</v>
      </c>
      <c r="R95" t="s">
        <v>33</v>
      </c>
      <c r="S95" t="s">
        <v>2037</v>
      </c>
      <c r="T95" t="s">
        <v>2038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4"/>
        <v>0.64367690058479532</v>
      </c>
      <c r="G96" s="4">
        <f t="shared" si="5"/>
        <v>0.64367690058479532</v>
      </c>
      <c r="H96" t="s">
        <v>14</v>
      </c>
      <c r="I96">
        <v>3387</v>
      </c>
      <c r="J96" t="s">
        <v>21</v>
      </c>
      <c r="K96" t="s">
        <v>22</v>
      </c>
      <c r="L96">
        <v>1417068000</v>
      </c>
      <c r="M96" s="10">
        <f t="shared" si="6"/>
        <v>41970.25</v>
      </c>
      <c r="N96" s="10">
        <f t="shared" si="7"/>
        <v>41997.25</v>
      </c>
      <c r="O96">
        <v>1419400800</v>
      </c>
      <c r="P96" t="b">
        <v>0</v>
      </c>
      <c r="Q96" t="b">
        <v>0</v>
      </c>
      <c r="R96" t="s">
        <v>119</v>
      </c>
      <c r="S96" t="s">
        <v>2045</v>
      </c>
      <c r="T96" t="s">
        <v>2051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4"/>
        <v>0.18622397298818233</v>
      </c>
      <c r="G97" s="4">
        <f t="shared" si="5"/>
        <v>0.18622397298818233</v>
      </c>
      <c r="H97" t="s">
        <v>14</v>
      </c>
      <c r="I97">
        <v>662</v>
      </c>
      <c r="J97" t="s">
        <v>15</v>
      </c>
      <c r="K97" t="s">
        <v>16</v>
      </c>
      <c r="L97">
        <v>1448344800</v>
      </c>
      <c r="M97" s="10">
        <f t="shared" si="6"/>
        <v>42332.25</v>
      </c>
      <c r="N97" s="10">
        <f t="shared" si="7"/>
        <v>42335.25</v>
      </c>
      <c r="O97">
        <v>1448604000</v>
      </c>
      <c r="P97" t="b">
        <v>1</v>
      </c>
      <c r="Q97" t="b">
        <v>0</v>
      </c>
      <c r="R97" t="s">
        <v>33</v>
      </c>
      <c r="S97" t="s">
        <v>2037</v>
      </c>
      <c r="T97" t="s">
        <v>2038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4"/>
        <v>0.38633185349611543</v>
      </c>
      <c r="G98" s="4">
        <f t="shared" si="5"/>
        <v>0.38633185349611543</v>
      </c>
      <c r="H98" t="s">
        <v>14</v>
      </c>
      <c r="I98">
        <v>774</v>
      </c>
      <c r="J98" t="s">
        <v>21</v>
      </c>
      <c r="K98" t="s">
        <v>22</v>
      </c>
      <c r="L98">
        <v>1471150800</v>
      </c>
      <c r="M98" s="10">
        <f t="shared" si="6"/>
        <v>42596.208333333328</v>
      </c>
      <c r="N98" s="10">
        <f t="shared" si="7"/>
        <v>42624.208333333328</v>
      </c>
      <c r="O98">
        <v>1473570000</v>
      </c>
      <c r="P98" t="b">
        <v>0</v>
      </c>
      <c r="Q98" t="b">
        <v>1</v>
      </c>
      <c r="R98" t="s">
        <v>33</v>
      </c>
      <c r="S98" t="s">
        <v>2037</v>
      </c>
      <c r="T98" t="s">
        <v>2038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4"/>
        <v>0.51421511627906979</v>
      </c>
      <c r="G99" s="4">
        <f t="shared" si="5"/>
        <v>0.51421511627906979</v>
      </c>
      <c r="H99" t="s">
        <v>14</v>
      </c>
      <c r="I99">
        <v>672</v>
      </c>
      <c r="J99" t="s">
        <v>15</v>
      </c>
      <c r="K99" t="s">
        <v>16</v>
      </c>
      <c r="L99">
        <v>1273640400</v>
      </c>
      <c r="M99" s="10">
        <f t="shared" si="6"/>
        <v>40310.208333333336</v>
      </c>
      <c r="N99" s="10">
        <f t="shared" si="7"/>
        <v>40313.208333333336</v>
      </c>
      <c r="O99">
        <v>1273899600</v>
      </c>
      <c r="P99" t="b">
        <v>0</v>
      </c>
      <c r="Q99" t="b">
        <v>0</v>
      </c>
      <c r="R99" t="s">
        <v>33</v>
      </c>
      <c r="S99" t="s">
        <v>2037</v>
      </c>
      <c r="T99" t="s">
        <v>2038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4"/>
        <v>0.89736683417085428</v>
      </c>
      <c r="G100" s="4">
        <f t="shared" si="5"/>
        <v>0.89736683417085428</v>
      </c>
      <c r="H100" t="s">
        <v>14</v>
      </c>
      <c r="I100">
        <v>940</v>
      </c>
      <c r="J100" t="s">
        <v>98</v>
      </c>
      <c r="K100" t="s">
        <v>99</v>
      </c>
      <c r="L100">
        <v>1308459600</v>
      </c>
      <c r="M100" s="10">
        <f t="shared" si="6"/>
        <v>40713.208333333336</v>
      </c>
      <c r="N100" s="10">
        <f t="shared" si="7"/>
        <v>40762.208333333336</v>
      </c>
      <c r="O100">
        <v>1312693200</v>
      </c>
      <c r="P100" t="b">
        <v>0</v>
      </c>
      <c r="Q100" t="b">
        <v>1</v>
      </c>
      <c r="R100" t="s">
        <v>42</v>
      </c>
      <c r="S100" t="s">
        <v>2039</v>
      </c>
      <c r="T100" t="s">
        <v>2040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4"/>
        <v>0.71272727272727276</v>
      </c>
      <c r="G101" s="4">
        <f t="shared" si="5"/>
        <v>0.71272727272727276</v>
      </c>
      <c r="H101" t="s">
        <v>14</v>
      </c>
      <c r="I101">
        <v>117</v>
      </c>
      <c r="J101" t="s">
        <v>21</v>
      </c>
      <c r="K101" t="s">
        <v>22</v>
      </c>
      <c r="L101">
        <v>1362636000</v>
      </c>
      <c r="M101" s="10">
        <f t="shared" si="6"/>
        <v>41340.25</v>
      </c>
      <c r="N101" s="10">
        <f t="shared" si="7"/>
        <v>41345.208333333336</v>
      </c>
      <c r="O101">
        <v>1363064400</v>
      </c>
      <c r="P101" t="b">
        <v>0</v>
      </c>
      <c r="Q101" t="b">
        <v>1</v>
      </c>
      <c r="R101" t="s">
        <v>33</v>
      </c>
      <c r="S101" t="s">
        <v>2037</v>
      </c>
      <c r="T101" t="s">
        <v>2038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4"/>
        <v>0.96</v>
      </c>
      <c r="G102" s="4">
        <f t="shared" si="5"/>
        <v>0.96</v>
      </c>
      <c r="H102" t="s">
        <v>14</v>
      </c>
      <c r="I102">
        <v>115</v>
      </c>
      <c r="J102" t="s">
        <v>21</v>
      </c>
      <c r="K102" t="s">
        <v>22</v>
      </c>
      <c r="L102">
        <v>1348808400</v>
      </c>
      <c r="M102" s="10">
        <f t="shared" si="6"/>
        <v>41180.208333333336</v>
      </c>
      <c r="N102" s="10">
        <f t="shared" si="7"/>
        <v>41186.208333333336</v>
      </c>
      <c r="O102">
        <v>1349326800</v>
      </c>
      <c r="P102" t="b">
        <v>0</v>
      </c>
      <c r="Q102" t="b">
        <v>0</v>
      </c>
      <c r="R102" t="s">
        <v>292</v>
      </c>
      <c r="S102" t="s">
        <v>2048</v>
      </c>
      <c r="T102" t="s">
        <v>2059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4"/>
        <v>0.20896851248642778</v>
      </c>
      <c r="G103" s="4">
        <f t="shared" si="5"/>
        <v>0.20896851248642778</v>
      </c>
      <c r="H103" t="s">
        <v>14</v>
      </c>
      <c r="I103">
        <v>326</v>
      </c>
      <c r="J103" t="s">
        <v>21</v>
      </c>
      <c r="K103" t="s">
        <v>22</v>
      </c>
      <c r="L103">
        <v>1429592400</v>
      </c>
      <c r="M103" s="10">
        <f t="shared" si="6"/>
        <v>42115.208333333328</v>
      </c>
      <c r="N103" s="10">
        <f t="shared" si="7"/>
        <v>42131.208333333328</v>
      </c>
      <c r="O103">
        <v>1430974800</v>
      </c>
      <c r="P103" t="b">
        <v>0</v>
      </c>
      <c r="Q103" t="b">
        <v>1</v>
      </c>
      <c r="R103" t="s">
        <v>65</v>
      </c>
      <c r="S103" t="s">
        <v>2035</v>
      </c>
      <c r="T103" t="s">
        <v>2044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4"/>
        <v>0.01</v>
      </c>
      <c r="G104" s="4">
        <f t="shared" si="5"/>
        <v>0.01</v>
      </c>
      <c r="H104" t="s">
        <v>14</v>
      </c>
      <c r="I104">
        <v>1</v>
      </c>
      <c r="J104" t="s">
        <v>21</v>
      </c>
      <c r="K104" t="s">
        <v>22</v>
      </c>
      <c r="L104">
        <v>1544940000</v>
      </c>
      <c r="M104" s="10">
        <f t="shared" si="6"/>
        <v>43450.25</v>
      </c>
      <c r="N104" s="10">
        <f t="shared" si="7"/>
        <v>43451.25</v>
      </c>
      <c r="O104">
        <v>1545026400</v>
      </c>
      <c r="P104" t="b">
        <v>0</v>
      </c>
      <c r="Q104" t="b">
        <v>0</v>
      </c>
      <c r="R104" t="s">
        <v>23</v>
      </c>
      <c r="S104" t="s">
        <v>2033</v>
      </c>
      <c r="T104" t="s">
        <v>2034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4"/>
        <v>0.64166909620991253</v>
      </c>
      <c r="G105" s="4">
        <f t="shared" si="5"/>
        <v>0.64166909620991253</v>
      </c>
      <c r="H105" t="s">
        <v>14</v>
      </c>
      <c r="I105">
        <v>1467</v>
      </c>
      <c r="J105" t="s">
        <v>21</v>
      </c>
      <c r="K105" t="s">
        <v>22</v>
      </c>
      <c r="L105">
        <v>1402290000</v>
      </c>
      <c r="M105" s="10">
        <f t="shared" si="6"/>
        <v>41799.208333333336</v>
      </c>
      <c r="N105" s="10">
        <f t="shared" si="7"/>
        <v>41850.208333333336</v>
      </c>
      <c r="O105">
        <v>1406696400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4"/>
        <v>0.92984160506863778</v>
      </c>
      <c r="G106" s="4">
        <f t="shared" si="5"/>
        <v>0.92984160506863778</v>
      </c>
      <c r="H106" t="s">
        <v>14</v>
      </c>
      <c r="I106">
        <v>5681</v>
      </c>
      <c r="J106" t="s">
        <v>21</v>
      </c>
      <c r="K106" t="s">
        <v>22</v>
      </c>
      <c r="L106">
        <v>1350622800</v>
      </c>
      <c r="M106" s="10">
        <f t="shared" si="6"/>
        <v>41201.208333333336</v>
      </c>
      <c r="N106" s="10">
        <f t="shared" si="7"/>
        <v>41207.208333333336</v>
      </c>
      <c r="O106">
        <v>1351141200</v>
      </c>
      <c r="P106" t="b">
        <v>0</v>
      </c>
      <c r="Q106" t="b">
        <v>0</v>
      </c>
      <c r="R106" t="s">
        <v>33</v>
      </c>
      <c r="S106" t="s">
        <v>2037</v>
      </c>
      <c r="T106" t="s">
        <v>2038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4"/>
        <v>0.58756567425569173</v>
      </c>
      <c r="G107" s="4">
        <f t="shared" si="5"/>
        <v>0.58756567425569173</v>
      </c>
      <c r="H107" t="s">
        <v>14</v>
      </c>
      <c r="I107">
        <v>1059</v>
      </c>
      <c r="J107" t="s">
        <v>21</v>
      </c>
      <c r="K107" t="s">
        <v>22</v>
      </c>
      <c r="L107">
        <v>1463029200</v>
      </c>
      <c r="M107" s="10">
        <f t="shared" si="6"/>
        <v>42502.208333333328</v>
      </c>
      <c r="N107" s="10">
        <f t="shared" si="7"/>
        <v>42525.208333333328</v>
      </c>
      <c r="O107">
        <v>1465016400</v>
      </c>
      <c r="P107" t="b">
        <v>0</v>
      </c>
      <c r="Q107" t="b">
        <v>1</v>
      </c>
      <c r="R107" t="s">
        <v>60</v>
      </c>
      <c r="S107" t="s">
        <v>2033</v>
      </c>
      <c r="T107" t="s">
        <v>2043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4"/>
        <v>0.65022222222222226</v>
      </c>
      <c r="G108" s="4">
        <f t="shared" si="5"/>
        <v>0.65022222222222226</v>
      </c>
      <c r="H108" t="s">
        <v>14</v>
      </c>
      <c r="I108">
        <v>1194</v>
      </c>
      <c r="J108" t="s">
        <v>21</v>
      </c>
      <c r="K108" t="s">
        <v>22</v>
      </c>
      <c r="L108">
        <v>1269493200</v>
      </c>
      <c r="M108" s="10">
        <f t="shared" si="6"/>
        <v>40262.208333333336</v>
      </c>
      <c r="N108" s="10">
        <f t="shared" si="7"/>
        <v>40277.208333333336</v>
      </c>
      <c r="O108">
        <v>1270789200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4"/>
        <v>0.52666666666666662</v>
      </c>
      <c r="G109" s="4">
        <f t="shared" si="5"/>
        <v>0.52666666666666662</v>
      </c>
      <c r="H109" t="s">
        <v>14</v>
      </c>
      <c r="I109">
        <v>30</v>
      </c>
      <c r="J109" t="s">
        <v>26</v>
      </c>
      <c r="K109" t="s">
        <v>27</v>
      </c>
      <c r="L109">
        <v>1388383200</v>
      </c>
      <c r="M109" s="10">
        <f t="shared" si="6"/>
        <v>41638.25</v>
      </c>
      <c r="N109" s="10">
        <f t="shared" si="7"/>
        <v>41650.25</v>
      </c>
      <c r="O109">
        <v>1389420000</v>
      </c>
      <c r="P109" t="b">
        <v>0</v>
      </c>
      <c r="Q109" t="b">
        <v>0</v>
      </c>
      <c r="R109" t="s">
        <v>122</v>
      </c>
      <c r="S109" t="s">
        <v>2052</v>
      </c>
      <c r="T109" t="s">
        <v>2053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4"/>
        <v>0.78181818181818186</v>
      </c>
      <c r="G110" s="4">
        <f t="shared" si="5"/>
        <v>0.78181818181818186</v>
      </c>
      <c r="H110" t="s">
        <v>14</v>
      </c>
      <c r="I110">
        <v>75</v>
      </c>
      <c r="J110" t="s">
        <v>21</v>
      </c>
      <c r="K110" t="s">
        <v>22</v>
      </c>
      <c r="L110">
        <v>1442984400</v>
      </c>
      <c r="M110" s="10">
        <f t="shared" si="6"/>
        <v>42270.208333333328</v>
      </c>
      <c r="N110" s="10">
        <f t="shared" si="7"/>
        <v>42276.208333333328</v>
      </c>
      <c r="O110">
        <v>1443502800</v>
      </c>
      <c r="P110" t="b">
        <v>0</v>
      </c>
      <c r="Q110" t="b">
        <v>1</v>
      </c>
      <c r="R110" t="s">
        <v>28</v>
      </c>
      <c r="S110" t="s">
        <v>2035</v>
      </c>
      <c r="T110" t="s">
        <v>2036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4"/>
        <v>0.3130913348946136</v>
      </c>
      <c r="G111" s="4">
        <f t="shared" si="5"/>
        <v>0.3130913348946136</v>
      </c>
      <c r="H111" t="s">
        <v>14</v>
      </c>
      <c r="I111">
        <v>955</v>
      </c>
      <c r="J111" t="s">
        <v>36</v>
      </c>
      <c r="K111" t="s">
        <v>37</v>
      </c>
      <c r="L111">
        <v>1550815200</v>
      </c>
      <c r="M111" s="10">
        <f t="shared" si="6"/>
        <v>43518.25</v>
      </c>
      <c r="N111" s="10">
        <f t="shared" si="7"/>
        <v>43541.208333333328</v>
      </c>
      <c r="O111">
        <v>1552798800</v>
      </c>
      <c r="P111" t="b">
        <v>0</v>
      </c>
      <c r="Q111" t="b">
        <v>1</v>
      </c>
      <c r="R111" t="s">
        <v>60</v>
      </c>
      <c r="S111" t="s">
        <v>2033</v>
      </c>
      <c r="T111" t="s">
        <v>2043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4"/>
        <v>2.9388623072833599E-2</v>
      </c>
      <c r="G112" s="4">
        <f t="shared" si="5"/>
        <v>2.9388623072833599E-2</v>
      </c>
      <c r="H112" t="s">
        <v>14</v>
      </c>
      <c r="I112">
        <v>67</v>
      </c>
      <c r="J112" t="s">
        <v>21</v>
      </c>
      <c r="K112" t="s">
        <v>22</v>
      </c>
      <c r="L112">
        <v>1501736400</v>
      </c>
      <c r="M112" s="10">
        <f t="shared" si="6"/>
        <v>42950.208333333328</v>
      </c>
      <c r="N112" s="10">
        <f t="shared" si="7"/>
        <v>42957.208333333328</v>
      </c>
      <c r="O112">
        <v>1502341200</v>
      </c>
      <c r="P112" t="b">
        <v>0</v>
      </c>
      <c r="Q112" t="b">
        <v>0</v>
      </c>
      <c r="R112" t="s">
        <v>60</v>
      </c>
      <c r="S112" t="s">
        <v>2033</v>
      </c>
      <c r="T112" t="s">
        <v>2043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4"/>
        <v>0.1063265306122449</v>
      </c>
      <c r="G113" s="4">
        <f t="shared" si="5"/>
        <v>0.1063265306122449</v>
      </c>
      <c r="H113" t="s">
        <v>14</v>
      </c>
      <c r="I113">
        <v>5</v>
      </c>
      <c r="J113" t="s">
        <v>21</v>
      </c>
      <c r="K113" t="s">
        <v>22</v>
      </c>
      <c r="L113">
        <v>1395291600</v>
      </c>
      <c r="M113" s="10">
        <f t="shared" si="6"/>
        <v>41718.208333333336</v>
      </c>
      <c r="N113" s="10">
        <f t="shared" si="7"/>
        <v>41740.208333333336</v>
      </c>
      <c r="O113">
        <v>1397192400</v>
      </c>
      <c r="P113" t="b">
        <v>0</v>
      </c>
      <c r="Q113" t="b">
        <v>0</v>
      </c>
      <c r="R113" t="s">
        <v>206</v>
      </c>
      <c r="S113" t="s">
        <v>2045</v>
      </c>
      <c r="T113" t="s">
        <v>2057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4"/>
        <v>0.82874999999999999</v>
      </c>
      <c r="G114" s="4">
        <f t="shared" si="5"/>
        <v>0.82874999999999999</v>
      </c>
      <c r="H114" t="s">
        <v>14</v>
      </c>
      <c r="I114">
        <v>26</v>
      </c>
      <c r="J114" t="s">
        <v>21</v>
      </c>
      <c r="K114" t="s">
        <v>22</v>
      </c>
      <c r="L114">
        <v>1405746000</v>
      </c>
      <c r="M114" s="10">
        <f t="shared" si="6"/>
        <v>41839.208333333336</v>
      </c>
      <c r="N114" s="10">
        <f t="shared" si="7"/>
        <v>41854.208333333336</v>
      </c>
      <c r="O114">
        <v>1407042000</v>
      </c>
      <c r="P114" t="b">
        <v>0</v>
      </c>
      <c r="Q114" t="b">
        <v>1</v>
      </c>
      <c r="R114" t="s">
        <v>42</v>
      </c>
      <c r="S114" t="s">
        <v>2039</v>
      </c>
      <c r="T114" t="s">
        <v>2040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4"/>
        <v>0.26191501103752757</v>
      </c>
      <c r="G115" s="4">
        <f t="shared" si="5"/>
        <v>0.26191501103752757</v>
      </c>
      <c r="H115" t="s">
        <v>14</v>
      </c>
      <c r="I115">
        <v>1130</v>
      </c>
      <c r="J115" t="s">
        <v>21</v>
      </c>
      <c r="K115" t="s">
        <v>22</v>
      </c>
      <c r="L115">
        <v>1472619600</v>
      </c>
      <c r="M115" s="10">
        <f t="shared" si="6"/>
        <v>42613.208333333328</v>
      </c>
      <c r="N115" s="10">
        <f t="shared" si="7"/>
        <v>42632.208333333328</v>
      </c>
      <c r="O115">
        <v>1474261200</v>
      </c>
      <c r="P115" t="b">
        <v>0</v>
      </c>
      <c r="Q115" t="b">
        <v>0</v>
      </c>
      <c r="R115" t="s">
        <v>33</v>
      </c>
      <c r="S115" t="s">
        <v>2037</v>
      </c>
      <c r="T115" t="s">
        <v>2038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4"/>
        <v>0.74834782608695649</v>
      </c>
      <c r="G116" s="4">
        <f t="shared" si="5"/>
        <v>0.74834782608695649</v>
      </c>
      <c r="H116" t="s">
        <v>14</v>
      </c>
      <c r="I116">
        <v>782</v>
      </c>
      <c r="J116" t="s">
        <v>21</v>
      </c>
      <c r="K116" t="s">
        <v>22</v>
      </c>
      <c r="L116">
        <v>1472878800</v>
      </c>
      <c r="M116" s="10">
        <f t="shared" si="6"/>
        <v>42616.208333333328</v>
      </c>
      <c r="N116" s="10">
        <f t="shared" si="7"/>
        <v>42625.208333333328</v>
      </c>
      <c r="O116">
        <v>1473656400</v>
      </c>
      <c r="P116" t="b">
        <v>0</v>
      </c>
      <c r="Q116" t="b">
        <v>0</v>
      </c>
      <c r="R116" t="s">
        <v>33</v>
      </c>
      <c r="S116" t="s">
        <v>2037</v>
      </c>
      <c r="T116" t="s">
        <v>2038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4"/>
        <v>0.96208333333333329</v>
      </c>
      <c r="G117" s="4">
        <f t="shared" si="5"/>
        <v>0.96208333333333329</v>
      </c>
      <c r="H117" t="s">
        <v>14</v>
      </c>
      <c r="I117">
        <v>210</v>
      </c>
      <c r="J117" t="s">
        <v>21</v>
      </c>
      <c r="K117" t="s">
        <v>22</v>
      </c>
      <c r="L117">
        <v>1505970000</v>
      </c>
      <c r="M117" s="10">
        <f t="shared" si="6"/>
        <v>42999.208333333328</v>
      </c>
      <c r="N117" s="10">
        <f t="shared" si="7"/>
        <v>43008.208333333328</v>
      </c>
      <c r="O117">
        <v>1506747600</v>
      </c>
      <c r="P117" t="b">
        <v>0</v>
      </c>
      <c r="Q117" t="b">
        <v>0</v>
      </c>
      <c r="R117" t="s">
        <v>17</v>
      </c>
      <c r="S117" t="s">
        <v>2031</v>
      </c>
      <c r="T117" t="s">
        <v>2032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4"/>
        <v>0.61802325581395345</v>
      </c>
      <c r="G118" s="4">
        <f t="shared" si="5"/>
        <v>0.61802325581395345</v>
      </c>
      <c r="H118" t="s">
        <v>14</v>
      </c>
      <c r="I118">
        <v>136</v>
      </c>
      <c r="J118" t="s">
        <v>21</v>
      </c>
      <c r="K118" t="s">
        <v>22</v>
      </c>
      <c r="L118">
        <v>1507093200</v>
      </c>
      <c r="M118" s="10">
        <f t="shared" si="6"/>
        <v>43012.208333333328</v>
      </c>
      <c r="N118" s="10">
        <f t="shared" si="7"/>
        <v>43030.208333333328</v>
      </c>
      <c r="O118">
        <v>1508648400</v>
      </c>
      <c r="P118" t="b">
        <v>0</v>
      </c>
      <c r="Q118" t="b">
        <v>0</v>
      </c>
      <c r="R118" t="s">
        <v>28</v>
      </c>
      <c r="S118" t="s">
        <v>2035</v>
      </c>
      <c r="T118" t="s">
        <v>2036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4"/>
        <v>0.69117647058823528</v>
      </c>
      <c r="G119" s="4">
        <f t="shared" si="5"/>
        <v>0.69117647058823528</v>
      </c>
      <c r="H119" t="s">
        <v>14</v>
      </c>
      <c r="I119">
        <v>86</v>
      </c>
      <c r="J119" t="s">
        <v>15</v>
      </c>
      <c r="K119" t="s">
        <v>16</v>
      </c>
      <c r="L119">
        <v>1284008400</v>
      </c>
      <c r="M119" s="10">
        <f t="shared" si="6"/>
        <v>40430.208333333336</v>
      </c>
      <c r="N119" s="10">
        <f t="shared" si="7"/>
        <v>40443.208333333336</v>
      </c>
      <c r="O119">
        <v>1285131600</v>
      </c>
      <c r="P119" t="b">
        <v>0</v>
      </c>
      <c r="Q119" t="b">
        <v>0</v>
      </c>
      <c r="R119" t="s">
        <v>23</v>
      </c>
      <c r="S119" t="s">
        <v>2033</v>
      </c>
      <c r="T119" t="s">
        <v>2034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4"/>
        <v>0.71799999999999997</v>
      </c>
      <c r="G120" s="4">
        <f t="shared" si="5"/>
        <v>0.71799999999999997</v>
      </c>
      <c r="H120" t="s">
        <v>14</v>
      </c>
      <c r="I120">
        <v>19</v>
      </c>
      <c r="J120" t="s">
        <v>21</v>
      </c>
      <c r="K120" t="s">
        <v>22</v>
      </c>
      <c r="L120">
        <v>1526187600</v>
      </c>
      <c r="M120" s="10">
        <f t="shared" si="6"/>
        <v>43233.208333333328</v>
      </c>
      <c r="N120" s="10">
        <f t="shared" si="7"/>
        <v>43244.208333333328</v>
      </c>
      <c r="O120">
        <v>1527138000</v>
      </c>
      <c r="P120" t="b">
        <v>0</v>
      </c>
      <c r="Q120" t="b">
        <v>0</v>
      </c>
      <c r="R120" t="s">
        <v>269</v>
      </c>
      <c r="S120" t="s">
        <v>2039</v>
      </c>
      <c r="T120" t="s">
        <v>2058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4"/>
        <v>0.31934684684684683</v>
      </c>
      <c r="G121" s="4">
        <f t="shared" si="5"/>
        <v>0.31934684684684683</v>
      </c>
      <c r="H121" t="s">
        <v>14</v>
      </c>
      <c r="I121">
        <v>886</v>
      </c>
      <c r="J121" t="s">
        <v>21</v>
      </c>
      <c r="K121" t="s">
        <v>22</v>
      </c>
      <c r="L121">
        <v>1400821200</v>
      </c>
      <c r="M121" s="10">
        <f t="shared" si="6"/>
        <v>41782.208333333336</v>
      </c>
      <c r="N121" s="10">
        <f t="shared" si="7"/>
        <v>41797.208333333336</v>
      </c>
      <c r="O121">
        <v>1402117200</v>
      </c>
      <c r="P121" t="b">
        <v>0</v>
      </c>
      <c r="Q121" t="b">
        <v>0</v>
      </c>
      <c r="R121" t="s">
        <v>33</v>
      </c>
      <c r="S121" t="s">
        <v>2037</v>
      </c>
      <c r="T121" t="s">
        <v>2038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4"/>
        <v>0.3201219512195122</v>
      </c>
      <c r="G122" s="4">
        <f t="shared" si="5"/>
        <v>0.3201219512195122</v>
      </c>
      <c r="H122" t="s">
        <v>14</v>
      </c>
      <c r="I122">
        <v>35</v>
      </c>
      <c r="J122" t="s">
        <v>107</v>
      </c>
      <c r="K122" t="s">
        <v>108</v>
      </c>
      <c r="L122">
        <v>1417500000</v>
      </c>
      <c r="M122" s="10">
        <f t="shared" si="6"/>
        <v>41975.25</v>
      </c>
      <c r="N122" s="10">
        <f t="shared" si="7"/>
        <v>41976.25</v>
      </c>
      <c r="O122">
        <v>1417586400</v>
      </c>
      <c r="P122" t="b">
        <v>0</v>
      </c>
      <c r="Q122" t="b">
        <v>0</v>
      </c>
      <c r="R122" t="s">
        <v>33</v>
      </c>
      <c r="S122" t="s">
        <v>2037</v>
      </c>
      <c r="T122" t="s">
        <v>2038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4"/>
        <v>0.68594594594594593</v>
      </c>
      <c r="G123" s="4">
        <f t="shared" si="5"/>
        <v>0.68594594594594593</v>
      </c>
      <c r="H123" t="s">
        <v>14</v>
      </c>
      <c r="I123">
        <v>24</v>
      </c>
      <c r="J123" t="s">
        <v>21</v>
      </c>
      <c r="K123" t="s">
        <v>22</v>
      </c>
      <c r="L123">
        <v>1370322000</v>
      </c>
      <c r="M123" s="10">
        <f t="shared" si="6"/>
        <v>41429.208333333336</v>
      </c>
      <c r="N123" s="10">
        <f t="shared" si="7"/>
        <v>41430.208333333336</v>
      </c>
      <c r="O123">
        <v>1370408400</v>
      </c>
      <c r="P123" t="b">
        <v>0</v>
      </c>
      <c r="Q123" t="b">
        <v>1</v>
      </c>
      <c r="R123" t="s">
        <v>33</v>
      </c>
      <c r="S123" t="s">
        <v>2037</v>
      </c>
      <c r="T123" t="s">
        <v>2038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4"/>
        <v>0.37952380952380954</v>
      </c>
      <c r="G124" s="4">
        <f t="shared" si="5"/>
        <v>0.37952380952380954</v>
      </c>
      <c r="H124" t="s">
        <v>14</v>
      </c>
      <c r="I124">
        <v>86</v>
      </c>
      <c r="J124" t="s">
        <v>107</v>
      </c>
      <c r="K124" t="s">
        <v>108</v>
      </c>
      <c r="L124">
        <v>1552366800</v>
      </c>
      <c r="M124" s="10">
        <f t="shared" si="6"/>
        <v>43536.208333333328</v>
      </c>
      <c r="N124" s="10">
        <f t="shared" si="7"/>
        <v>43539.208333333328</v>
      </c>
      <c r="O124">
        <v>1552626000</v>
      </c>
      <c r="P124" t="b">
        <v>0</v>
      </c>
      <c r="Q124" t="b">
        <v>0</v>
      </c>
      <c r="R124" t="s">
        <v>33</v>
      </c>
      <c r="S124" t="s">
        <v>2037</v>
      </c>
      <c r="T124" t="s">
        <v>2038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4"/>
        <v>0.19992957746478873</v>
      </c>
      <c r="G125" s="4">
        <f t="shared" si="5"/>
        <v>0.19992957746478873</v>
      </c>
      <c r="H125" t="s">
        <v>14</v>
      </c>
      <c r="I125">
        <v>243</v>
      </c>
      <c r="J125" t="s">
        <v>21</v>
      </c>
      <c r="K125" t="s">
        <v>22</v>
      </c>
      <c r="L125">
        <v>1403845200</v>
      </c>
      <c r="M125" s="10">
        <f t="shared" si="6"/>
        <v>41817.208333333336</v>
      </c>
      <c r="N125" s="10">
        <f t="shared" si="7"/>
        <v>41821.208333333336</v>
      </c>
      <c r="O125">
        <v>1404190800</v>
      </c>
      <c r="P125" t="b">
        <v>0</v>
      </c>
      <c r="Q125" t="b">
        <v>0</v>
      </c>
      <c r="R125" t="s">
        <v>23</v>
      </c>
      <c r="S125" t="s">
        <v>2033</v>
      </c>
      <c r="T125" t="s">
        <v>2034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4"/>
        <v>0.45636363636363636</v>
      </c>
      <c r="G126" s="4">
        <f t="shared" si="5"/>
        <v>0.45636363636363636</v>
      </c>
      <c r="H126" t="s">
        <v>14</v>
      </c>
      <c r="I126">
        <v>65</v>
      </c>
      <c r="J126" t="s">
        <v>21</v>
      </c>
      <c r="K126" t="s">
        <v>22</v>
      </c>
      <c r="L126">
        <v>1523163600</v>
      </c>
      <c r="M126" s="10">
        <f t="shared" si="6"/>
        <v>43198.208333333328</v>
      </c>
      <c r="N126" s="10">
        <f t="shared" si="7"/>
        <v>43202.208333333328</v>
      </c>
      <c r="O126">
        <v>1523509200</v>
      </c>
      <c r="P126" t="b">
        <v>1</v>
      </c>
      <c r="Q126" t="b">
        <v>0</v>
      </c>
      <c r="R126" t="s">
        <v>60</v>
      </c>
      <c r="S126" t="s">
        <v>2033</v>
      </c>
      <c r="T126" t="s">
        <v>2043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4"/>
        <v>0.63146341463414635</v>
      </c>
      <c r="G127" s="4">
        <f t="shared" si="5"/>
        <v>0.63146341463414635</v>
      </c>
      <c r="H127" t="s">
        <v>14</v>
      </c>
      <c r="I127">
        <v>100</v>
      </c>
      <c r="J127" t="s">
        <v>36</v>
      </c>
      <c r="K127" t="s">
        <v>37</v>
      </c>
      <c r="L127">
        <v>1472878800</v>
      </c>
      <c r="M127" s="10">
        <f t="shared" si="6"/>
        <v>42616.208333333328</v>
      </c>
      <c r="N127" s="10">
        <f t="shared" si="7"/>
        <v>42635.208333333328</v>
      </c>
      <c r="O127">
        <v>1474520400</v>
      </c>
      <c r="P127" t="b">
        <v>0</v>
      </c>
      <c r="Q127" t="b">
        <v>0</v>
      </c>
      <c r="R127" t="s">
        <v>65</v>
      </c>
      <c r="S127" t="s">
        <v>2035</v>
      </c>
      <c r="T127" t="s">
        <v>2044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4"/>
        <v>9.5585443037974685E-2</v>
      </c>
      <c r="G128" s="4">
        <f t="shared" si="5"/>
        <v>9.5585443037974685E-2</v>
      </c>
      <c r="H128" t="s">
        <v>14</v>
      </c>
      <c r="I128">
        <v>168</v>
      </c>
      <c r="J128" t="s">
        <v>21</v>
      </c>
      <c r="K128" t="s">
        <v>22</v>
      </c>
      <c r="L128">
        <v>1281070800</v>
      </c>
      <c r="M128" s="10">
        <f t="shared" si="6"/>
        <v>40396.208333333336</v>
      </c>
      <c r="N128" s="10">
        <f t="shared" si="7"/>
        <v>40425.208333333336</v>
      </c>
      <c r="O128">
        <v>1283576400</v>
      </c>
      <c r="P128" t="b">
        <v>0</v>
      </c>
      <c r="Q128" t="b">
        <v>0</v>
      </c>
      <c r="R128" t="s">
        <v>50</v>
      </c>
      <c r="S128" t="s">
        <v>2033</v>
      </c>
      <c r="T128" t="s">
        <v>2041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4"/>
        <v>0.5377777777777778</v>
      </c>
      <c r="G129" s="4">
        <f t="shared" si="5"/>
        <v>0.5377777777777778</v>
      </c>
      <c r="H129" t="s">
        <v>14</v>
      </c>
      <c r="I129">
        <v>13</v>
      </c>
      <c r="J129" t="s">
        <v>21</v>
      </c>
      <c r="K129" t="s">
        <v>22</v>
      </c>
      <c r="L129">
        <v>1436245200</v>
      </c>
      <c r="M129" s="10">
        <f t="shared" si="6"/>
        <v>42192.208333333328</v>
      </c>
      <c r="N129" s="10">
        <f t="shared" si="7"/>
        <v>42196.208333333328</v>
      </c>
      <c r="O129">
        <v>1436590800</v>
      </c>
      <c r="P129" t="b">
        <v>0</v>
      </c>
      <c r="Q129" t="b">
        <v>0</v>
      </c>
      <c r="R129" t="s">
        <v>23</v>
      </c>
      <c r="S129" t="s">
        <v>2033</v>
      </c>
      <c r="T129" t="s">
        <v>2034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8">E130/D130</f>
        <v>0.02</v>
      </c>
      <c r="G130" s="4">
        <f t="shared" ref="G130:G193" si="9">E130/D130</f>
        <v>0.02</v>
      </c>
      <c r="H130" t="s">
        <v>14</v>
      </c>
      <c r="I130">
        <v>1</v>
      </c>
      <c r="J130" t="s">
        <v>15</v>
      </c>
      <c r="K130" t="s">
        <v>16</v>
      </c>
      <c r="L130">
        <v>1269493200</v>
      </c>
      <c r="M130" s="10">
        <f t="shared" ref="M130:M193" si="10">(((L130/60)/60)/24)+DATE(1970,1,1)</f>
        <v>40262.208333333336</v>
      </c>
      <c r="N130" s="10">
        <f t="shared" ref="N130:N193" si="11">(((O130/60)/60)/24)+DATE(1970,1,1)</f>
        <v>40273.208333333336</v>
      </c>
      <c r="O130">
        <v>1270443600</v>
      </c>
      <c r="P130" t="b">
        <v>0</v>
      </c>
      <c r="Q130" t="b">
        <v>0</v>
      </c>
      <c r="R130" t="s">
        <v>33</v>
      </c>
      <c r="S130" t="s">
        <v>2037</v>
      </c>
      <c r="T130" t="s">
        <v>2038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8"/>
        <v>3.372E-2</v>
      </c>
      <c r="G131" s="4">
        <f t="shared" si="9"/>
        <v>3.372E-2</v>
      </c>
      <c r="H131" t="s">
        <v>14</v>
      </c>
      <c r="I131">
        <v>40</v>
      </c>
      <c r="J131" t="s">
        <v>21</v>
      </c>
      <c r="K131" t="s">
        <v>22</v>
      </c>
      <c r="L131">
        <v>1301806800</v>
      </c>
      <c r="M131" s="10">
        <f t="shared" si="10"/>
        <v>40636.208333333336</v>
      </c>
      <c r="N131" s="10">
        <f t="shared" si="11"/>
        <v>40646.208333333336</v>
      </c>
      <c r="O131">
        <v>1302670800</v>
      </c>
      <c r="P131" t="b">
        <v>0</v>
      </c>
      <c r="Q131" t="b">
        <v>0</v>
      </c>
      <c r="R131" t="s">
        <v>159</v>
      </c>
      <c r="S131" t="s">
        <v>2033</v>
      </c>
      <c r="T131" t="s">
        <v>2056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8"/>
        <v>0.67425531914893622</v>
      </c>
      <c r="G132" s="4">
        <f t="shared" si="9"/>
        <v>0.67425531914893622</v>
      </c>
      <c r="H132" t="s">
        <v>14</v>
      </c>
      <c r="I132">
        <v>226</v>
      </c>
      <c r="J132" t="s">
        <v>36</v>
      </c>
      <c r="K132" t="s">
        <v>37</v>
      </c>
      <c r="L132">
        <v>1488520800</v>
      </c>
      <c r="M132" s="10">
        <f t="shared" si="10"/>
        <v>42797.25</v>
      </c>
      <c r="N132" s="10">
        <f t="shared" si="11"/>
        <v>42824.208333333328</v>
      </c>
      <c r="O132">
        <v>1490850000</v>
      </c>
      <c r="P132" t="b">
        <v>0</v>
      </c>
      <c r="Q132" t="b">
        <v>0</v>
      </c>
      <c r="R132" t="s">
        <v>474</v>
      </c>
      <c r="S132" t="s">
        <v>2039</v>
      </c>
      <c r="T132" t="s">
        <v>2061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8"/>
        <v>0.9492337164750958</v>
      </c>
      <c r="G133" s="4">
        <f t="shared" si="9"/>
        <v>0.9492337164750958</v>
      </c>
      <c r="H133" t="s">
        <v>14</v>
      </c>
      <c r="I133">
        <v>1625</v>
      </c>
      <c r="J133" t="s">
        <v>21</v>
      </c>
      <c r="K133" t="s">
        <v>22</v>
      </c>
      <c r="L133">
        <v>1377579600</v>
      </c>
      <c r="M133" s="10">
        <f t="shared" si="10"/>
        <v>41513.208333333336</v>
      </c>
      <c r="N133" s="10">
        <f t="shared" si="11"/>
        <v>41537.208333333336</v>
      </c>
      <c r="O133">
        <v>1379653200</v>
      </c>
      <c r="P133" t="b">
        <v>0</v>
      </c>
      <c r="Q133" t="b">
        <v>0</v>
      </c>
      <c r="R133" t="s">
        <v>33</v>
      </c>
      <c r="S133" t="s">
        <v>2037</v>
      </c>
      <c r="T133" t="s">
        <v>2038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8"/>
        <v>3.8418367346938778E-2</v>
      </c>
      <c r="G134" s="4">
        <f t="shared" si="9"/>
        <v>3.8418367346938778E-2</v>
      </c>
      <c r="H134" t="s">
        <v>14</v>
      </c>
      <c r="I134">
        <v>143</v>
      </c>
      <c r="J134" t="s">
        <v>21</v>
      </c>
      <c r="K134" t="s">
        <v>22</v>
      </c>
      <c r="L134">
        <v>1550037600</v>
      </c>
      <c r="M134" s="10">
        <f t="shared" si="10"/>
        <v>43509.25</v>
      </c>
      <c r="N134" s="10">
        <f t="shared" si="11"/>
        <v>43511.25</v>
      </c>
      <c r="O134">
        <v>1550210400</v>
      </c>
      <c r="P134" t="b">
        <v>0</v>
      </c>
      <c r="Q134" t="b">
        <v>0</v>
      </c>
      <c r="R134" t="s">
        <v>33</v>
      </c>
      <c r="S134" t="s">
        <v>2037</v>
      </c>
      <c r="T134" t="s">
        <v>2038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8"/>
        <v>0.44753477588871715</v>
      </c>
      <c r="G135" s="4">
        <f t="shared" si="9"/>
        <v>0.44753477588871715</v>
      </c>
      <c r="H135" t="s">
        <v>14</v>
      </c>
      <c r="I135">
        <v>934</v>
      </c>
      <c r="J135" t="s">
        <v>21</v>
      </c>
      <c r="K135" t="s">
        <v>22</v>
      </c>
      <c r="L135">
        <v>1556427600</v>
      </c>
      <c r="M135" s="10">
        <f t="shared" si="10"/>
        <v>43583.208333333328</v>
      </c>
      <c r="N135" s="10">
        <f t="shared" si="11"/>
        <v>43592.208333333328</v>
      </c>
      <c r="O135">
        <v>1557205200</v>
      </c>
      <c r="P135" t="b">
        <v>0</v>
      </c>
      <c r="Q135" t="b">
        <v>0</v>
      </c>
      <c r="R135" t="s">
        <v>474</v>
      </c>
      <c r="S135" t="s">
        <v>2039</v>
      </c>
      <c r="T135" t="s">
        <v>2061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8"/>
        <v>8.4430379746835441E-2</v>
      </c>
      <c r="G136" s="4">
        <f t="shared" si="9"/>
        <v>8.4430379746835441E-2</v>
      </c>
      <c r="H136" t="s">
        <v>14</v>
      </c>
      <c r="I136">
        <v>17</v>
      </c>
      <c r="J136" t="s">
        <v>21</v>
      </c>
      <c r="K136" t="s">
        <v>22</v>
      </c>
      <c r="L136">
        <v>1309496400</v>
      </c>
      <c r="M136" s="10">
        <f t="shared" si="10"/>
        <v>40725.208333333336</v>
      </c>
      <c r="N136" s="10">
        <f t="shared" si="11"/>
        <v>40743.208333333336</v>
      </c>
      <c r="O136">
        <v>1311051600</v>
      </c>
      <c r="P136" t="b">
        <v>1</v>
      </c>
      <c r="Q136" t="b">
        <v>0</v>
      </c>
      <c r="R136" t="s">
        <v>33</v>
      </c>
      <c r="S136" t="s">
        <v>2037</v>
      </c>
      <c r="T136" t="s">
        <v>2038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8"/>
        <v>0.9862551440329218</v>
      </c>
      <c r="G137" s="4">
        <f t="shared" si="9"/>
        <v>0.9862551440329218</v>
      </c>
      <c r="H137" t="s">
        <v>14</v>
      </c>
      <c r="I137">
        <v>2179</v>
      </c>
      <c r="J137" t="s">
        <v>21</v>
      </c>
      <c r="K137" t="s">
        <v>22</v>
      </c>
      <c r="L137">
        <v>1340254800</v>
      </c>
      <c r="M137" s="10">
        <f t="shared" si="10"/>
        <v>41081.208333333336</v>
      </c>
      <c r="N137" s="10">
        <f t="shared" si="11"/>
        <v>41083.208333333336</v>
      </c>
      <c r="O137">
        <v>1340427600</v>
      </c>
      <c r="P137" t="b">
        <v>1</v>
      </c>
      <c r="Q137" t="b">
        <v>0</v>
      </c>
      <c r="R137" t="s">
        <v>17</v>
      </c>
      <c r="S137" t="s">
        <v>2031</v>
      </c>
      <c r="T137" t="s">
        <v>2032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8"/>
        <v>0.93810996563573879</v>
      </c>
      <c r="G138" s="4">
        <f t="shared" si="9"/>
        <v>0.93810996563573879</v>
      </c>
      <c r="H138" t="s">
        <v>14</v>
      </c>
      <c r="I138">
        <v>931</v>
      </c>
      <c r="J138" t="s">
        <v>21</v>
      </c>
      <c r="K138" t="s">
        <v>22</v>
      </c>
      <c r="L138">
        <v>1458104400</v>
      </c>
      <c r="M138" s="10">
        <f t="shared" si="10"/>
        <v>42445.208333333328</v>
      </c>
      <c r="N138" s="10">
        <f t="shared" si="11"/>
        <v>42459.208333333328</v>
      </c>
      <c r="O138">
        <v>1459314000</v>
      </c>
      <c r="P138" t="b">
        <v>0</v>
      </c>
      <c r="Q138" t="b">
        <v>0</v>
      </c>
      <c r="R138" t="s">
        <v>33</v>
      </c>
      <c r="S138" t="s">
        <v>2037</v>
      </c>
      <c r="T138" t="s">
        <v>2038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8"/>
        <v>0.41732558139534881</v>
      </c>
      <c r="G139" s="4">
        <f t="shared" si="9"/>
        <v>0.41732558139534881</v>
      </c>
      <c r="H139" t="s">
        <v>14</v>
      </c>
      <c r="I139">
        <v>92</v>
      </c>
      <c r="J139" t="s">
        <v>21</v>
      </c>
      <c r="K139" t="s">
        <v>22</v>
      </c>
      <c r="L139">
        <v>1486965600</v>
      </c>
      <c r="M139" s="10">
        <f t="shared" si="10"/>
        <v>42779.25</v>
      </c>
      <c r="N139" s="10">
        <f t="shared" si="11"/>
        <v>42784.25</v>
      </c>
      <c r="O139">
        <v>1487397600</v>
      </c>
      <c r="P139" t="b">
        <v>0</v>
      </c>
      <c r="Q139" t="b">
        <v>0</v>
      </c>
      <c r="R139" t="s">
        <v>71</v>
      </c>
      <c r="S139" t="s">
        <v>2039</v>
      </c>
      <c r="T139" t="s">
        <v>2047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8"/>
        <v>0.10944303797468355</v>
      </c>
      <c r="G140" s="4">
        <f t="shared" si="9"/>
        <v>0.10944303797468355</v>
      </c>
      <c r="H140" t="s">
        <v>14</v>
      </c>
      <c r="I140">
        <v>57</v>
      </c>
      <c r="J140" t="s">
        <v>26</v>
      </c>
      <c r="K140" t="s">
        <v>27</v>
      </c>
      <c r="L140">
        <v>1561438800</v>
      </c>
      <c r="M140" s="10">
        <f t="shared" si="10"/>
        <v>43641.208333333328</v>
      </c>
      <c r="N140" s="10">
        <f t="shared" si="11"/>
        <v>43648.208333333328</v>
      </c>
      <c r="O140">
        <v>1562043600</v>
      </c>
      <c r="P140" t="b">
        <v>0</v>
      </c>
      <c r="Q140" t="b">
        <v>1</v>
      </c>
      <c r="R140" t="s">
        <v>23</v>
      </c>
      <c r="S140" t="s">
        <v>2033</v>
      </c>
      <c r="T140" t="s">
        <v>2034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8"/>
        <v>0.97718749999999999</v>
      </c>
      <c r="G141" s="4">
        <f t="shared" si="9"/>
        <v>0.97718749999999999</v>
      </c>
      <c r="H141" t="s">
        <v>14</v>
      </c>
      <c r="I141">
        <v>41</v>
      </c>
      <c r="J141" t="s">
        <v>21</v>
      </c>
      <c r="K141" t="s">
        <v>22</v>
      </c>
      <c r="L141">
        <v>1440824400</v>
      </c>
      <c r="M141" s="10">
        <f t="shared" si="10"/>
        <v>42245.208333333328</v>
      </c>
      <c r="N141" s="10">
        <f t="shared" si="11"/>
        <v>42249.208333333328</v>
      </c>
      <c r="O141">
        <v>1441170000</v>
      </c>
      <c r="P141" t="b">
        <v>0</v>
      </c>
      <c r="Q141" t="b">
        <v>0</v>
      </c>
      <c r="R141" t="s">
        <v>65</v>
      </c>
      <c r="S141" t="s">
        <v>2035</v>
      </c>
      <c r="T141" t="s">
        <v>2044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8"/>
        <v>0.03</v>
      </c>
      <c r="G142" s="4">
        <f t="shared" si="9"/>
        <v>0.03</v>
      </c>
      <c r="H142" t="s">
        <v>14</v>
      </c>
      <c r="I142">
        <v>1</v>
      </c>
      <c r="J142" t="s">
        <v>21</v>
      </c>
      <c r="K142" t="s">
        <v>22</v>
      </c>
      <c r="L142">
        <v>1264399200</v>
      </c>
      <c r="M142" s="10">
        <f t="shared" si="10"/>
        <v>40203.25</v>
      </c>
      <c r="N142" s="10">
        <f t="shared" si="11"/>
        <v>40238.25</v>
      </c>
      <c r="O142">
        <v>1267423200</v>
      </c>
      <c r="P142" t="b">
        <v>0</v>
      </c>
      <c r="Q142" t="b">
        <v>0</v>
      </c>
      <c r="R142" t="s">
        <v>23</v>
      </c>
      <c r="S142" t="s">
        <v>2033</v>
      </c>
      <c r="T142" t="s">
        <v>2034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8"/>
        <v>0.54084507042253516</v>
      </c>
      <c r="G143" s="4">
        <f t="shared" si="9"/>
        <v>0.54084507042253516</v>
      </c>
      <c r="H143" t="s">
        <v>14</v>
      </c>
      <c r="I143">
        <v>101</v>
      </c>
      <c r="J143" t="s">
        <v>21</v>
      </c>
      <c r="K143" t="s">
        <v>22</v>
      </c>
      <c r="L143">
        <v>1355032800</v>
      </c>
      <c r="M143" s="10">
        <f t="shared" si="10"/>
        <v>41252.25</v>
      </c>
      <c r="N143" s="10">
        <f t="shared" si="11"/>
        <v>41254.25</v>
      </c>
      <c r="O143">
        <v>1355205600</v>
      </c>
      <c r="P143" t="b">
        <v>0</v>
      </c>
      <c r="Q143" t="b">
        <v>0</v>
      </c>
      <c r="R143" t="s">
        <v>33</v>
      </c>
      <c r="S143" t="s">
        <v>2037</v>
      </c>
      <c r="T143" t="s">
        <v>2038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8"/>
        <v>0.8902139917695473</v>
      </c>
      <c r="G144" s="4">
        <f t="shared" si="9"/>
        <v>0.8902139917695473</v>
      </c>
      <c r="H144" t="s">
        <v>14</v>
      </c>
      <c r="I144">
        <v>1335</v>
      </c>
      <c r="J144" t="s">
        <v>15</v>
      </c>
      <c r="K144" t="s">
        <v>16</v>
      </c>
      <c r="L144">
        <v>1302238800</v>
      </c>
      <c r="M144" s="10">
        <f t="shared" si="10"/>
        <v>40641.208333333336</v>
      </c>
      <c r="N144" s="10">
        <f t="shared" si="11"/>
        <v>40653.208333333336</v>
      </c>
      <c r="O144">
        <v>1303275600</v>
      </c>
      <c r="P144" t="b">
        <v>0</v>
      </c>
      <c r="Q144" t="b">
        <v>0</v>
      </c>
      <c r="R144" t="s">
        <v>53</v>
      </c>
      <c r="S144" t="s">
        <v>2039</v>
      </c>
      <c r="T144" t="s">
        <v>2042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8"/>
        <v>0.23390243902439026</v>
      </c>
      <c r="G145" s="4">
        <f t="shared" si="9"/>
        <v>0.23390243902439026</v>
      </c>
      <c r="H145" t="s">
        <v>14</v>
      </c>
      <c r="I145">
        <v>15</v>
      </c>
      <c r="J145" t="s">
        <v>40</v>
      </c>
      <c r="K145" t="s">
        <v>41</v>
      </c>
      <c r="L145">
        <v>1453615200</v>
      </c>
      <c r="M145" s="10">
        <f t="shared" si="10"/>
        <v>42393.25</v>
      </c>
      <c r="N145" s="10">
        <f t="shared" si="11"/>
        <v>42430.25</v>
      </c>
      <c r="O145">
        <v>1456812000</v>
      </c>
      <c r="P145" t="b">
        <v>0</v>
      </c>
      <c r="Q145" t="b">
        <v>0</v>
      </c>
      <c r="R145" t="s">
        <v>23</v>
      </c>
      <c r="S145" t="s">
        <v>2033</v>
      </c>
      <c r="T145" t="s">
        <v>2034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8"/>
        <v>0.31201660735468567</v>
      </c>
      <c r="G146" s="4">
        <f t="shared" si="9"/>
        <v>0.31201660735468567</v>
      </c>
      <c r="H146" t="s">
        <v>14</v>
      </c>
      <c r="I146">
        <v>454</v>
      </c>
      <c r="J146" t="s">
        <v>21</v>
      </c>
      <c r="K146" t="s">
        <v>22</v>
      </c>
      <c r="L146">
        <v>1282712400</v>
      </c>
      <c r="M146" s="10">
        <f t="shared" si="10"/>
        <v>40415.208333333336</v>
      </c>
      <c r="N146" s="10">
        <f t="shared" si="11"/>
        <v>40419.208333333336</v>
      </c>
      <c r="O146">
        <v>1283058000</v>
      </c>
      <c r="P146" t="b">
        <v>0</v>
      </c>
      <c r="Q146" t="b">
        <v>1</v>
      </c>
      <c r="R146" t="s">
        <v>23</v>
      </c>
      <c r="S146" t="s">
        <v>2033</v>
      </c>
      <c r="T146" t="s">
        <v>2034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8"/>
        <v>0.76766756032171579</v>
      </c>
      <c r="G147" s="4">
        <f t="shared" si="9"/>
        <v>0.76766756032171579</v>
      </c>
      <c r="H147" t="s">
        <v>14</v>
      </c>
      <c r="I147">
        <v>3182</v>
      </c>
      <c r="J147" t="s">
        <v>107</v>
      </c>
      <c r="K147" t="s">
        <v>108</v>
      </c>
      <c r="L147">
        <v>1415340000</v>
      </c>
      <c r="M147" s="10">
        <f t="shared" si="10"/>
        <v>41950.25</v>
      </c>
      <c r="N147" s="10">
        <f t="shared" si="11"/>
        <v>41983.25</v>
      </c>
      <c r="O147">
        <v>1418191200</v>
      </c>
      <c r="P147" t="b">
        <v>0</v>
      </c>
      <c r="Q147" t="b">
        <v>1</v>
      </c>
      <c r="R147" t="s">
        <v>159</v>
      </c>
      <c r="S147" t="s">
        <v>2033</v>
      </c>
      <c r="T147" t="s">
        <v>2056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8"/>
        <v>0.32208333333333333</v>
      </c>
      <c r="G148" s="4">
        <f t="shared" si="9"/>
        <v>0.32208333333333333</v>
      </c>
      <c r="H148" t="s">
        <v>14</v>
      </c>
      <c r="I148">
        <v>15</v>
      </c>
      <c r="J148" t="s">
        <v>21</v>
      </c>
      <c r="K148" t="s">
        <v>22</v>
      </c>
      <c r="L148">
        <v>1509948000</v>
      </c>
      <c r="M148" s="10">
        <f t="shared" si="10"/>
        <v>43045.25</v>
      </c>
      <c r="N148" s="10">
        <f t="shared" si="11"/>
        <v>43050.25</v>
      </c>
      <c r="O148">
        <v>1510380000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8"/>
        <v>0.96799999999999997</v>
      </c>
      <c r="G149" s="4">
        <f t="shared" si="9"/>
        <v>0.96799999999999997</v>
      </c>
      <c r="H149" t="s">
        <v>14</v>
      </c>
      <c r="I149">
        <v>133</v>
      </c>
      <c r="J149" t="s">
        <v>21</v>
      </c>
      <c r="K149" t="s">
        <v>22</v>
      </c>
      <c r="L149">
        <v>1334811600</v>
      </c>
      <c r="M149" s="10">
        <f t="shared" si="10"/>
        <v>41018.208333333336</v>
      </c>
      <c r="N149" s="10">
        <f t="shared" si="11"/>
        <v>41023.208333333336</v>
      </c>
      <c r="O149">
        <v>1335243600</v>
      </c>
      <c r="P149" t="b">
        <v>0</v>
      </c>
      <c r="Q149" t="b">
        <v>1</v>
      </c>
      <c r="R149" t="s">
        <v>89</v>
      </c>
      <c r="S149" t="s">
        <v>2048</v>
      </c>
      <c r="T149" t="s">
        <v>2049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8"/>
        <v>0.91520972644376897</v>
      </c>
      <c r="G150" s="4">
        <f t="shared" si="9"/>
        <v>0.91520972644376897</v>
      </c>
      <c r="H150" t="s">
        <v>14</v>
      </c>
      <c r="I150">
        <v>2062</v>
      </c>
      <c r="J150" t="s">
        <v>21</v>
      </c>
      <c r="K150" t="s">
        <v>22</v>
      </c>
      <c r="L150">
        <v>1331445600</v>
      </c>
      <c r="M150" s="10">
        <f t="shared" si="10"/>
        <v>40979.25</v>
      </c>
      <c r="N150" s="10">
        <f t="shared" si="11"/>
        <v>41000.208333333336</v>
      </c>
      <c r="O150">
        <v>1333256400</v>
      </c>
      <c r="P150" t="b">
        <v>0</v>
      </c>
      <c r="Q150" t="b">
        <v>1</v>
      </c>
      <c r="R150" t="s">
        <v>33</v>
      </c>
      <c r="S150" t="s">
        <v>2037</v>
      </c>
      <c r="T150" t="s">
        <v>2038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8"/>
        <v>0.18728395061728395</v>
      </c>
      <c r="G151" s="4">
        <f t="shared" si="9"/>
        <v>0.18728395061728395</v>
      </c>
      <c r="H151" t="s">
        <v>14</v>
      </c>
      <c r="I151">
        <v>29</v>
      </c>
      <c r="J151" t="s">
        <v>36</v>
      </c>
      <c r="K151" t="s">
        <v>37</v>
      </c>
      <c r="L151">
        <v>1464584400</v>
      </c>
      <c r="M151" s="10">
        <f t="shared" si="10"/>
        <v>42520.208333333328</v>
      </c>
      <c r="N151" s="10">
        <f t="shared" si="11"/>
        <v>42525.208333333328</v>
      </c>
      <c r="O151">
        <v>1465016400</v>
      </c>
      <c r="P151" t="b">
        <v>0</v>
      </c>
      <c r="Q151" t="b">
        <v>0</v>
      </c>
      <c r="R151" t="s">
        <v>23</v>
      </c>
      <c r="S151" t="s">
        <v>2033</v>
      </c>
      <c r="T151" t="s">
        <v>2034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8"/>
        <v>0.83193877551020412</v>
      </c>
      <c r="G152" s="4">
        <f t="shared" si="9"/>
        <v>0.83193877551020412</v>
      </c>
      <c r="H152" t="s">
        <v>14</v>
      </c>
      <c r="I152">
        <v>132</v>
      </c>
      <c r="J152" t="s">
        <v>21</v>
      </c>
      <c r="K152" t="s">
        <v>22</v>
      </c>
      <c r="L152">
        <v>1335848400</v>
      </c>
      <c r="M152" s="10">
        <f t="shared" si="10"/>
        <v>41030.208333333336</v>
      </c>
      <c r="N152" s="10">
        <f t="shared" si="11"/>
        <v>41035.208333333336</v>
      </c>
      <c r="O152">
        <v>1336280400</v>
      </c>
      <c r="P152" t="b">
        <v>0</v>
      </c>
      <c r="Q152" t="b">
        <v>0</v>
      </c>
      <c r="R152" t="s">
        <v>28</v>
      </c>
      <c r="S152" t="s">
        <v>2035</v>
      </c>
      <c r="T152" t="s">
        <v>2036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8"/>
        <v>0.97785714285714287</v>
      </c>
      <c r="G153" s="4">
        <f t="shared" si="9"/>
        <v>0.97785714285714287</v>
      </c>
      <c r="H153" t="s">
        <v>14</v>
      </c>
      <c r="I153">
        <v>137</v>
      </c>
      <c r="J153" t="s">
        <v>36</v>
      </c>
      <c r="K153" t="s">
        <v>37</v>
      </c>
      <c r="L153">
        <v>1331701200</v>
      </c>
      <c r="M153" s="10">
        <f t="shared" si="10"/>
        <v>40982.208333333336</v>
      </c>
      <c r="N153" s="10">
        <f t="shared" si="11"/>
        <v>40983.208333333336</v>
      </c>
      <c r="O153">
        <v>1331787600</v>
      </c>
      <c r="P153" t="b">
        <v>0</v>
      </c>
      <c r="Q153" t="b">
        <v>1</v>
      </c>
      <c r="R153" t="s">
        <v>148</v>
      </c>
      <c r="S153" t="s">
        <v>2033</v>
      </c>
      <c r="T153" t="s">
        <v>2055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8"/>
        <v>0.54402135231316728</v>
      </c>
      <c r="G154" s="4">
        <f t="shared" si="9"/>
        <v>0.54402135231316728</v>
      </c>
      <c r="H154" t="s">
        <v>14</v>
      </c>
      <c r="I154">
        <v>908</v>
      </c>
      <c r="J154" t="s">
        <v>21</v>
      </c>
      <c r="K154" t="s">
        <v>22</v>
      </c>
      <c r="L154">
        <v>1368162000</v>
      </c>
      <c r="M154" s="10">
        <f t="shared" si="10"/>
        <v>41404.208333333336</v>
      </c>
      <c r="N154" s="10">
        <f t="shared" si="11"/>
        <v>41436.208333333336</v>
      </c>
      <c r="O154">
        <v>1370926800</v>
      </c>
      <c r="P154" t="b">
        <v>0</v>
      </c>
      <c r="Q154" t="b">
        <v>1</v>
      </c>
      <c r="R154" t="s">
        <v>42</v>
      </c>
      <c r="S154" t="s">
        <v>2039</v>
      </c>
      <c r="T154" t="s">
        <v>2040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8"/>
        <v>9.8219178082191785E-2</v>
      </c>
      <c r="G155" s="4">
        <f t="shared" si="9"/>
        <v>9.8219178082191785E-2</v>
      </c>
      <c r="H155" t="s">
        <v>14</v>
      </c>
      <c r="I155">
        <v>10</v>
      </c>
      <c r="J155" t="s">
        <v>21</v>
      </c>
      <c r="K155" t="s">
        <v>22</v>
      </c>
      <c r="L155">
        <v>1331874000</v>
      </c>
      <c r="M155" s="10">
        <f t="shared" si="10"/>
        <v>40984.208333333336</v>
      </c>
      <c r="N155" s="10">
        <f t="shared" si="11"/>
        <v>41002.208333333336</v>
      </c>
      <c r="O155">
        <v>1333429200</v>
      </c>
      <c r="P155" t="b">
        <v>0</v>
      </c>
      <c r="Q155" t="b">
        <v>0</v>
      </c>
      <c r="R155" t="s">
        <v>17</v>
      </c>
      <c r="S155" t="s">
        <v>2031</v>
      </c>
      <c r="T155" t="s">
        <v>2032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8"/>
        <v>0.35650077760497667</v>
      </c>
      <c r="G156" s="4">
        <f t="shared" si="9"/>
        <v>0.35650077760497667</v>
      </c>
      <c r="H156" t="s">
        <v>14</v>
      </c>
      <c r="I156">
        <v>1910</v>
      </c>
      <c r="J156" t="s">
        <v>98</v>
      </c>
      <c r="K156" t="s">
        <v>99</v>
      </c>
      <c r="L156">
        <v>1381813200</v>
      </c>
      <c r="M156" s="10">
        <f t="shared" si="10"/>
        <v>41562.208333333336</v>
      </c>
      <c r="N156" s="10">
        <f t="shared" si="11"/>
        <v>41587.25</v>
      </c>
      <c r="O156">
        <v>1383976800</v>
      </c>
      <c r="P156" t="b">
        <v>0</v>
      </c>
      <c r="Q156" t="b">
        <v>0</v>
      </c>
      <c r="R156" t="s">
        <v>33</v>
      </c>
      <c r="S156" t="s">
        <v>2037</v>
      </c>
      <c r="T156" t="s">
        <v>2038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8"/>
        <v>0.54950819672131146</v>
      </c>
      <c r="G157" s="4">
        <f t="shared" si="9"/>
        <v>0.54950819672131146</v>
      </c>
      <c r="H157" t="s">
        <v>14</v>
      </c>
      <c r="I157">
        <v>38</v>
      </c>
      <c r="J157" t="s">
        <v>26</v>
      </c>
      <c r="K157" t="s">
        <v>27</v>
      </c>
      <c r="L157">
        <v>1548655200</v>
      </c>
      <c r="M157" s="10">
        <f t="shared" si="10"/>
        <v>43493.25</v>
      </c>
      <c r="N157" s="10">
        <f t="shared" si="11"/>
        <v>43515.25</v>
      </c>
      <c r="O157">
        <v>1550556000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8"/>
        <v>0.94236111111111109</v>
      </c>
      <c r="G158" s="4">
        <f t="shared" si="9"/>
        <v>0.94236111111111109</v>
      </c>
      <c r="H158" t="s">
        <v>14</v>
      </c>
      <c r="I158">
        <v>104</v>
      </c>
      <c r="J158" t="s">
        <v>26</v>
      </c>
      <c r="K158" t="s">
        <v>27</v>
      </c>
      <c r="L158">
        <v>1389679200</v>
      </c>
      <c r="M158" s="10">
        <f t="shared" si="10"/>
        <v>41653.25</v>
      </c>
      <c r="N158" s="10">
        <f t="shared" si="11"/>
        <v>41662.25</v>
      </c>
      <c r="O158">
        <v>1390456800</v>
      </c>
      <c r="P158" t="b">
        <v>0</v>
      </c>
      <c r="Q158" t="b">
        <v>1</v>
      </c>
      <c r="R158" t="s">
        <v>33</v>
      </c>
      <c r="S158" t="s">
        <v>2037</v>
      </c>
      <c r="T158" t="s">
        <v>2038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8"/>
        <v>0.51421052631578945</v>
      </c>
      <c r="G159" s="4">
        <f t="shared" si="9"/>
        <v>0.51421052631578945</v>
      </c>
      <c r="H159" t="s">
        <v>14</v>
      </c>
      <c r="I159">
        <v>49</v>
      </c>
      <c r="J159" t="s">
        <v>21</v>
      </c>
      <c r="K159" t="s">
        <v>22</v>
      </c>
      <c r="L159">
        <v>1456984800</v>
      </c>
      <c r="M159" s="10">
        <f t="shared" si="10"/>
        <v>42432.25</v>
      </c>
      <c r="N159" s="10">
        <f t="shared" si="11"/>
        <v>42488.208333333328</v>
      </c>
      <c r="O159">
        <v>1461819600</v>
      </c>
      <c r="P159" t="b">
        <v>0</v>
      </c>
      <c r="Q159" t="b">
        <v>0</v>
      </c>
      <c r="R159" t="s">
        <v>17</v>
      </c>
      <c r="S159" t="s">
        <v>2031</v>
      </c>
      <c r="T159" t="s">
        <v>2032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8"/>
        <v>0.05</v>
      </c>
      <c r="G160" s="4">
        <f t="shared" si="9"/>
        <v>0.05</v>
      </c>
      <c r="H160" t="s">
        <v>14</v>
      </c>
      <c r="I160">
        <v>1</v>
      </c>
      <c r="J160" t="s">
        <v>36</v>
      </c>
      <c r="K160" t="s">
        <v>37</v>
      </c>
      <c r="L160">
        <v>1504069200</v>
      </c>
      <c r="M160" s="10">
        <f t="shared" si="10"/>
        <v>42977.208333333328</v>
      </c>
      <c r="N160" s="10">
        <f t="shared" si="11"/>
        <v>42978.208333333328</v>
      </c>
      <c r="O160">
        <v>1504155600</v>
      </c>
      <c r="P160" t="b">
        <v>0</v>
      </c>
      <c r="Q160" t="b">
        <v>1</v>
      </c>
      <c r="R160" t="s">
        <v>68</v>
      </c>
      <c r="S160" t="s">
        <v>2045</v>
      </c>
      <c r="T160" t="s">
        <v>2046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8"/>
        <v>0.31844940867279897</v>
      </c>
      <c r="G161" s="4">
        <f t="shared" si="9"/>
        <v>0.31844940867279897</v>
      </c>
      <c r="H161" t="s">
        <v>14</v>
      </c>
      <c r="I161">
        <v>245</v>
      </c>
      <c r="J161" t="s">
        <v>21</v>
      </c>
      <c r="K161" t="s">
        <v>22</v>
      </c>
      <c r="L161">
        <v>1535864400</v>
      </c>
      <c r="M161" s="10">
        <f t="shared" si="10"/>
        <v>43345.208333333328</v>
      </c>
      <c r="N161" s="10">
        <f t="shared" si="11"/>
        <v>43359.208333333328</v>
      </c>
      <c r="O161">
        <v>1537074000</v>
      </c>
      <c r="P161" t="b">
        <v>0</v>
      </c>
      <c r="Q161" t="b">
        <v>0</v>
      </c>
      <c r="R161" t="s">
        <v>33</v>
      </c>
      <c r="S161" t="s">
        <v>2037</v>
      </c>
      <c r="T161" t="s">
        <v>2038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8"/>
        <v>0.82617647058823529</v>
      </c>
      <c r="G162" s="4">
        <f t="shared" si="9"/>
        <v>0.82617647058823529</v>
      </c>
      <c r="H162" t="s">
        <v>14</v>
      </c>
      <c r="I162">
        <v>32</v>
      </c>
      <c r="J162" t="s">
        <v>21</v>
      </c>
      <c r="K162" t="s">
        <v>22</v>
      </c>
      <c r="L162">
        <v>1452146400</v>
      </c>
      <c r="M162" s="10">
        <f t="shared" si="10"/>
        <v>42376.25</v>
      </c>
      <c r="N162" s="10">
        <f t="shared" si="11"/>
        <v>42381.25</v>
      </c>
      <c r="O162">
        <v>1452578400</v>
      </c>
      <c r="P162" t="b">
        <v>0</v>
      </c>
      <c r="Q162" t="b">
        <v>0</v>
      </c>
      <c r="R162" t="s">
        <v>60</v>
      </c>
      <c r="S162" t="s">
        <v>2033</v>
      </c>
      <c r="T162" t="s">
        <v>2043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8"/>
        <v>7.9076923076923072E-2</v>
      </c>
      <c r="G163" s="4">
        <f t="shared" si="9"/>
        <v>7.9076923076923072E-2</v>
      </c>
      <c r="H163" t="s">
        <v>14</v>
      </c>
      <c r="I163">
        <v>7</v>
      </c>
      <c r="J163" t="s">
        <v>21</v>
      </c>
      <c r="K163" t="s">
        <v>22</v>
      </c>
      <c r="L163">
        <v>1500008400</v>
      </c>
      <c r="M163" s="10">
        <f t="shared" si="10"/>
        <v>42930.208333333328</v>
      </c>
      <c r="N163" s="10">
        <f t="shared" si="11"/>
        <v>42933.208333333328</v>
      </c>
      <c r="O163">
        <v>1500267600</v>
      </c>
      <c r="P163" t="b">
        <v>0</v>
      </c>
      <c r="Q163" t="b">
        <v>1</v>
      </c>
      <c r="R163" t="s">
        <v>33</v>
      </c>
      <c r="S163" t="s">
        <v>2037</v>
      </c>
      <c r="T163" t="s">
        <v>2038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8"/>
        <v>0.74077834179357027</v>
      </c>
      <c r="G164" s="4">
        <f t="shared" si="9"/>
        <v>0.74077834179357027</v>
      </c>
      <c r="H164" t="s">
        <v>14</v>
      </c>
      <c r="I164">
        <v>803</v>
      </c>
      <c r="J164" t="s">
        <v>21</v>
      </c>
      <c r="K164" t="s">
        <v>22</v>
      </c>
      <c r="L164">
        <v>1303102800</v>
      </c>
      <c r="M164" s="10">
        <f t="shared" si="10"/>
        <v>40651.208333333336</v>
      </c>
      <c r="N164" s="10">
        <f t="shared" si="11"/>
        <v>40652.208333333336</v>
      </c>
      <c r="O164">
        <v>1303189200</v>
      </c>
      <c r="P164" t="b">
        <v>0</v>
      </c>
      <c r="Q164" t="b">
        <v>0</v>
      </c>
      <c r="R164" t="s">
        <v>33</v>
      </c>
      <c r="S164" t="s">
        <v>2037</v>
      </c>
      <c r="T164" t="s">
        <v>2038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8"/>
        <v>0.20333333333333334</v>
      </c>
      <c r="G165" s="4">
        <f t="shared" si="9"/>
        <v>0.20333333333333334</v>
      </c>
      <c r="H165" t="s">
        <v>14</v>
      </c>
      <c r="I165">
        <v>16</v>
      </c>
      <c r="J165" t="s">
        <v>21</v>
      </c>
      <c r="K165" t="s">
        <v>22</v>
      </c>
      <c r="L165">
        <v>1270789200</v>
      </c>
      <c r="M165" s="10">
        <f t="shared" si="10"/>
        <v>40277.208333333336</v>
      </c>
      <c r="N165" s="10">
        <f t="shared" si="11"/>
        <v>40293.208333333336</v>
      </c>
      <c r="O165">
        <v>1272171600</v>
      </c>
      <c r="P165" t="b">
        <v>0</v>
      </c>
      <c r="Q165" t="b">
        <v>0</v>
      </c>
      <c r="R165" t="s">
        <v>89</v>
      </c>
      <c r="S165" t="s">
        <v>2048</v>
      </c>
      <c r="T165" t="s">
        <v>2049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8"/>
        <v>0.33894736842105261</v>
      </c>
      <c r="G166" s="4">
        <f t="shared" si="9"/>
        <v>0.33894736842105261</v>
      </c>
      <c r="H166" t="s">
        <v>14</v>
      </c>
      <c r="I166">
        <v>31</v>
      </c>
      <c r="J166" t="s">
        <v>21</v>
      </c>
      <c r="K166" t="s">
        <v>22</v>
      </c>
      <c r="L166">
        <v>1400907600</v>
      </c>
      <c r="M166" s="10">
        <f t="shared" si="10"/>
        <v>41783.208333333336</v>
      </c>
      <c r="N166" s="10">
        <f t="shared" si="11"/>
        <v>41812.208333333336</v>
      </c>
      <c r="O166">
        <v>1403413200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8"/>
        <v>0.66677083333333331</v>
      </c>
      <c r="G167" s="4">
        <f t="shared" si="9"/>
        <v>0.66677083333333331</v>
      </c>
      <c r="H167" t="s">
        <v>14</v>
      </c>
      <c r="I167">
        <v>108</v>
      </c>
      <c r="J167" t="s">
        <v>107</v>
      </c>
      <c r="K167" t="s">
        <v>108</v>
      </c>
      <c r="L167">
        <v>1574143200</v>
      </c>
      <c r="M167" s="10">
        <f t="shared" si="10"/>
        <v>43788.25</v>
      </c>
      <c r="N167" s="10">
        <f t="shared" si="11"/>
        <v>43789.25</v>
      </c>
      <c r="O167">
        <v>1574229600</v>
      </c>
      <c r="P167" t="b">
        <v>0</v>
      </c>
      <c r="Q167" t="b">
        <v>1</v>
      </c>
      <c r="R167" t="s">
        <v>17</v>
      </c>
      <c r="S167" t="s">
        <v>2031</v>
      </c>
      <c r="T167" t="s">
        <v>2032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8"/>
        <v>0.19227272727272726</v>
      </c>
      <c r="G168" s="4">
        <f t="shared" si="9"/>
        <v>0.19227272727272726</v>
      </c>
      <c r="H168" t="s">
        <v>14</v>
      </c>
      <c r="I168">
        <v>30</v>
      </c>
      <c r="J168" t="s">
        <v>21</v>
      </c>
      <c r="K168" t="s">
        <v>22</v>
      </c>
      <c r="L168">
        <v>1494738000</v>
      </c>
      <c r="M168" s="10">
        <f t="shared" si="10"/>
        <v>42869.208333333328</v>
      </c>
      <c r="N168" s="10">
        <f t="shared" si="11"/>
        <v>42882.208333333328</v>
      </c>
      <c r="O168">
        <v>1495861200</v>
      </c>
      <c r="P168" t="b">
        <v>0</v>
      </c>
      <c r="Q168" t="b">
        <v>0</v>
      </c>
      <c r="R168" t="s">
        <v>33</v>
      </c>
      <c r="S168" t="s">
        <v>2037</v>
      </c>
      <c r="T168" t="s">
        <v>2038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8"/>
        <v>0.15842105263157893</v>
      </c>
      <c r="G169" s="4">
        <f t="shared" si="9"/>
        <v>0.15842105263157893</v>
      </c>
      <c r="H169" t="s">
        <v>14</v>
      </c>
      <c r="I169">
        <v>17</v>
      </c>
      <c r="J169" t="s">
        <v>21</v>
      </c>
      <c r="K169" t="s">
        <v>22</v>
      </c>
      <c r="L169">
        <v>1392357600</v>
      </c>
      <c r="M169" s="10">
        <f t="shared" si="10"/>
        <v>41684.25</v>
      </c>
      <c r="N169" s="10">
        <f t="shared" si="11"/>
        <v>41686.25</v>
      </c>
      <c r="O169">
        <v>1392530400</v>
      </c>
      <c r="P169" t="b">
        <v>0</v>
      </c>
      <c r="Q169" t="b">
        <v>0</v>
      </c>
      <c r="R169" t="s">
        <v>23</v>
      </c>
      <c r="S169" t="s">
        <v>2033</v>
      </c>
      <c r="T169" t="s">
        <v>2034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8"/>
        <v>9.5876777251184833E-2</v>
      </c>
      <c r="G170" s="4">
        <f t="shared" si="9"/>
        <v>9.5876777251184833E-2</v>
      </c>
      <c r="H170" t="s">
        <v>14</v>
      </c>
      <c r="I170">
        <v>80</v>
      </c>
      <c r="J170" t="s">
        <v>21</v>
      </c>
      <c r="K170" t="s">
        <v>22</v>
      </c>
      <c r="L170">
        <v>1305003600</v>
      </c>
      <c r="M170" s="10">
        <f t="shared" si="10"/>
        <v>40673.208333333336</v>
      </c>
      <c r="N170" s="10">
        <f t="shared" si="11"/>
        <v>40682.208333333336</v>
      </c>
      <c r="O170">
        <v>1305781200</v>
      </c>
      <c r="P170" t="b">
        <v>0</v>
      </c>
      <c r="Q170" t="b">
        <v>0</v>
      </c>
      <c r="R170" t="s">
        <v>119</v>
      </c>
      <c r="S170" t="s">
        <v>2045</v>
      </c>
      <c r="T170" t="s">
        <v>2051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8"/>
        <v>0.94144366197183094</v>
      </c>
      <c r="G171" s="4">
        <f t="shared" si="9"/>
        <v>0.94144366197183094</v>
      </c>
      <c r="H171" t="s">
        <v>14</v>
      </c>
      <c r="I171">
        <v>2468</v>
      </c>
      <c r="J171" t="s">
        <v>21</v>
      </c>
      <c r="K171" t="s">
        <v>22</v>
      </c>
      <c r="L171">
        <v>1301634000</v>
      </c>
      <c r="M171" s="10">
        <f t="shared" si="10"/>
        <v>40634.208333333336</v>
      </c>
      <c r="N171" s="10">
        <f t="shared" si="11"/>
        <v>40642.208333333336</v>
      </c>
      <c r="O171">
        <v>1302325200</v>
      </c>
      <c r="P171" t="b">
        <v>0</v>
      </c>
      <c r="Q171" t="b">
        <v>0</v>
      </c>
      <c r="R171" t="s">
        <v>100</v>
      </c>
      <c r="S171" t="s">
        <v>2039</v>
      </c>
      <c r="T171" t="s">
        <v>2050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8"/>
        <v>0.24134831460674158</v>
      </c>
      <c r="G172" s="4">
        <f t="shared" si="9"/>
        <v>0.24134831460674158</v>
      </c>
      <c r="H172" t="s">
        <v>14</v>
      </c>
      <c r="I172">
        <v>26</v>
      </c>
      <c r="J172" t="s">
        <v>40</v>
      </c>
      <c r="K172" t="s">
        <v>41</v>
      </c>
      <c r="L172">
        <v>1395896400</v>
      </c>
      <c r="M172" s="10">
        <f t="shared" si="10"/>
        <v>41725.208333333336</v>
      </c>
      <c r="N172" s="10">
        <f t="shared" si="11"/>
        <v>41727.208333333336</v>
      </c>
      <c r="O172">
        <v>1396069200</v>
      </c>
      <c r="P172" t="b">
        <v>0</v>
      </c>
      <c r="Q172" t="b">
        <v>0</v>
      </c>
      <c r="R172" t="s">
        <v>42</v>
      </c>
      <c r="S172" t="s">
        <v>2039</v>
      </c>
      <c r="T172" t="s">
        <v>2040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8"/>
        <v>0.90723076923076929</v>
      </c>
      <c r="G173" s="4">
        <f t="shared" si="9"/>
        <v>0.90723076923076929</v>
      </c>
      <c r="H173" t="s">
        <v>14</v>
      </c>
      <c r="I173">
        <v>73</v>
      </c>
      <c r="J173" t="s">
        <v>21</v>
      </c>
      <c r="K173" t="s">
        <v>22</v>
      </c>
      <c r="L173">
        <v>1529125200</v>
      </c>
      <c r="M173" s="10">
        <f t="shared" si="10"/>
        <v>43267.208333333328</v>
      </c>
      <c r="N173" s="10">
        <f t="shared" si="11"/>
        <v>43290.208333333328</v>
      </c>
      <c r="O173">
        <v>1531112400</v>
      </c>
      <c r="P173" t="b">
        <v>0</v>
      </c>
      <c r="Q173" t="b">
        <v>1</v>
      </c>
      <c r="R173" t="s">
        <v>33</v>
      </c>
      <c r="S173" t="s">
        <v>2037</v>
      </c>
      <c r="T173" t="s">
        <v>2038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8"/>
        <v>0.46194444444444444</v>
      </c>
      <c r="G174" s="4">
        <f t="shared" si="9"/>
        <v>0.46194444444444444</v>
      </c>
      <c r="H174" t="s">
        <v>14</v>
      </c>
      <c r="I174">
        <v>128</v>
      </c>
      <c r="J174" t="s">
        <v>21</v>
      </c>
      <c r="K174" t="s">
        <v>22</v>
      </c>
      <c r="L174">
        <v>1451109600</v>
      </c>
      <c r="M174" s="10">
        <f t="shared" si="10"/>
        <v>42364.25</v>
      </c>
      <c r="N174" s="10">
        <f t="shared" si="11"/>
        <v>42370.25</v>
      </c>
      <c r="O174">
        <v>1451628000</v>
      </c>
      <c r="P174" t="b">
        <v>0</v>
      </c>
      <c r="Q174" t="b">
        <v>0</v>
      </c>
      <c r="R174" t="s">
        <v>71</v>
      </c>
      <c r="S174" t="s">
        <v>2039</v>
      </c>
      <c r="T174" t="s">
        <v>2047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8"/>
        <v>0.38538461538461538</v>
      </c>
      <c r="G175" s="4">
        <f t="shared" si="9"/>
        <v>0.38538461538461538</v>
      </c>
      <c r="H175" t="s">
        <v>14</v>
      </c>
      <c r="I175">
        <v>33</v>
      </c>
      <c r="J175" t="s">
        <v>21</v>
      </c>
      <c r="K175" t="s">
        <v>22</v>
      </c>
      <c r="L175">
        <v>1566968400</v>
      </c>
      <c r="M175" s="10">
        <f t="shared" si="10"/>
        <v>43705.208333333328</v>
      </c>
      <c r="N175" s="10">
        <f t="shared" si="11"/>
        <v>43709.208333333328</v>
      </c>
      <c r="O175">
        <v>1567314000</v>
      </c>
      <c r="P175" t="b">
        <v>0</v>
      </c>
      <c r="Q175" t="b">
        <v>1</v>
      </c>
      <c r="R175" t="s">
        <v>33</v>
      </c>
      <c r="S175" t="s">
        <v>2037</v>
      </c>
      <c r="T175" t="s">
        <v>2038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8"/>
        <v>0.97032531824611035</v>
      </c>
      <c r="G176" s="4">
        <f t="shared" si="9"/>
        <v>0.97032531824611035</v>
      </c>
      <c r="H176" t="s">
        <v>14</v>
      </c>
      <c r="I176">
        <v>1072</v>
      </c>
      <c r="J176" t="s">
        <v>21</v>
      </c>
      <c r="K176" t="s">
        <v>22</v>
      </c>
      <c r="L176">
        <v>1292392800</v>
      </c>
      <c r="M176" s="10">
        <f t="shared" si="10"/>
        <v>40527.25</v>
      </c>
      <c r="N176" s="10">
        <f t="shared" si="11"/>
        <v>40528.25</v>
      </c>
      <c r="O176">
        <v>1292479200</v>
      </c>
      <c r="P176" t="b">
        <v>0</v>
      </c>
      <c r="Q176" t="b">
        <v>1</v>
      </c>
      <c r="R176" t="s">
        <v>23</v>
      </c>
      <c r="S176" t="s">
        <v>2033</v>
      </c>
      <c r="T176" t="s">
        <v>2034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8"/>
        <v>0.94242587601078165</v>
      </c>
      <c r="G177" s="4">
        <f t="shared" si="9"/>
        <v>0.94242587601078165</v>
      </c>
      <c r="H177" t="s">
        <v>14</v>
      </c>
      <c r="I177">
        <v>393</v>
      </c>
      <c r="J177" t="s">
        <v>21</v>
      </c>
      <c r="K177" t="s">
        <v>22</v>
      </c>
      <c r="L177">
        <v>1323669600</v>
      </c>
      <c r="M177" s="10">
        <f t="shared" si="10"/>
        <v>40889.25</v>
      </c>
      <c r="N177" s="10">
        <f t="shared" si="11"/>
        <v>40890.25</v>
      </c>
      <c r="O177">
        <v>1323756000</v>
      </c>
      <c r="P177" t="b">
        <v>0</v>
      </c>
      <c r="Q177" t="b">
        <v>0</v>
      </c>
      <c r="R177" t="s">
        <v>122</v>
      </c>
      <c r="S177" t="s">
        <v>2052</v>
      </c>
      <c r="T177" t="s">
        <v>2053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8"/>
        <v>0.84669291338582675</v>
      </c>
      <c r="G178" s="4">
        <f t="shared" si="9"/>
        <v>0.84669291338582675</v>
      </c>
      <c r="H178" t="s">
        <v>14</v>
      </c>
      <c r="I178">
        <v>1257</v>
      </c>
      <c r="J178" t="s">
        <v>21</v>
      </c>
      <c r="K178" t="s">
        <v>22</v>
      </c>
      <c r="L178">
        <v>1440738000</v>
      </c>
      <c r="M178" s="10">
        <f t="shared" si="10"/>
        <v>42244.208333333328</v>
      </c>
      <c r="N178" s="10">
        <f t="shared" si="11"/>
        <v>42251.208333333328</v>
      </c>
      <c r="O178">
        <v>1441342800</v>
      </c>
      <c r="P178" t="b">
        <v>0</v>
      </c>
      <c r="Q178" t="b">
        <v>0</v>
      </c>
      <c r="R178" t="s">
        <v>60</v>
      </c>
      <c r="S178" t="s">
        <v>2033</v>
      </c>
      <c r="T178" t="s">
        <v>2043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8"/>
        <v>0.66521920668058454</v>
      </c>
      <c r="G179" s="4">
        <f t="shared" si="9"/>
        <v>0.66521920668058454</v>
      </c>
      <c r="H179" t="s">
        <v>14</v>
      </c>
      <c r="I179">
        <v>328</v>
      </c>
      <c r="J179" t="s">
        <v>21</v>
      </c>
      <c r="K179" t="s">
        <v>22</v>
      </c>
      <c r="L179">
        <v>1374296400</v>
      </c>
      <c r="M179" s="10">
        <f t="shared" si="10"/>
        <v>41475.208333333336</v>
      </c>
      <c r="N179" s="10">
        <f t="shared" si="11"/>
        <v>41487.208333333336</v>
      </c>
      <c r="O179">
        <v>1375333200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8"/>
        <v>0.53922222222222227</v>
      </c>
      <c r="G180" s="4">
        <f t="shared" si="9"/>
        <v>0.53922222222222227</v>
      </c>
      <c r="H180" t="s">
        <v>14</v>
      </c>
      <c r="I180">
        <v>147</v>
      </c>
      <c r="J180" t="s">
        <v>21</v>
      </c>
      <c r="K180" t="s">
        <v>22</v>
      </c>
      <c r="L180">
        <v>1384840800</v>
      </c>
      <c r="M180" s="10">
        <f t="shared" si="10"/>
        <v>41597.25</v>
      </c>
      <c r="N180" s="10">
        <f t="shared" si="11"/>
        <v>41650.25</v>
      </c>
      <c r="O180">
        <v>1389420000</v>
      </c>
      <c r="P180" t="b">
        <v>0</v>
      </c>
      <c r="Q180" t="b">
        <v>0</v>
      </c>
      <c r="R180" t="s">
        <v>33</v>
      </c>
      <c r="S180" t="s">
        <v>2037</v>
      </c>
      <c r="T180" t="s">
        <v>2038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8"/>
        <v>0.41983299595141699</v>
      </c>
      <c r="G181" s="4">
        <f t="shared" si="9"/>
        <v>0.41983299595141699</v>
      </c>
      <c r="H181" t="s">
        <v>14</v>
      </c>
      <c r="I181">
        <v>830</v>
      </c>
      <c r="J181" t="s">
        <v>21</v>
      </c>
      <c r="K181" t="s">
        <v>22</v>
      </c>
      <c r="L181">
        <v>1516600800</v>
      </c>
      <c r="M181" s="10">
        <f t="shared" si="10"/>
        <v>43122.25</v>
      </c>
      <c r="N181" s="10">
        <f t="shared" si="11"/>
        <v>43162.25</v>
      </c>
      <c r="O181">
        <v>1520056800</v>
      </c>
      <c r="P181" t="b">
        <v>0</v>
      </c>
      <c r="Q181" t="b">
        <v>0</v>
      </c>
      <c r="R181" t="s">
        <v>89</v>
      </c>
      <c r="S181" t="s">
        <v>2048</v>
      </c>
      <c r="T181" t="s">
        <v>2049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8"/>
        <v>0.14694796954314721</v>
      </c>
      <c r="G182" s="4">
        <f t="shared" si="9"/>
        <v>0.14694796954314721</v>
      </c>
      <c r="H182" t="s">
        <v>14</v>
      </c>
      <c r="I182">
        <v>331</v>
      </c>
      <c r="J182" t="s">
        <v>40</v>
      </c>
      <c r="K182" t="s">
        <v>41</v>
      </c>
      <c r="L182">
        <v>1436418000</v>
      </c>
      <c r="M182" s="10">
        <f t="shared" si="10"/>
        <v>42194.208333333328</v>
      </c>
      <c r="N182" s="10">
        <f t="shared" si="11"/>
        <v>42195.208333333328</v>
      </c>
      <c r="O182">
        <v>1436504400</v>
      </c>
      <c r="P182" t="b">
        <v>0</v>
      </c>
      <c r="Q182" t="b">
        <v>0</v>
      </c>
      <c r="R182" t="s">
        <v>53</v>
      </c>
      <c r="S182" t="s">
        <v>2039</v>
      </c>
      <c r="T182" t="s">
        <v>2042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8"/>
        <v>0.34475</v>
      </c>
      <c r="G183" s="4">
        <f t="shared" si="9"/>
        <v>0.34475</v>
      </c>
      <c r="H183" t="s">
        <v>14</v>
      </c>
      <c r="I183">
        <v>25</v>
      </c>
      <c r="J183" t="s">
        <v>21</v>
      </c>
      <c r="K183" t="s">
        <v>22</v>
      </c>
      <c r="L183">
        <v>1503550800</v>
      </c>
      <c r="M183" s="10">
        <f t="shared" si="10"/>
        <v>42971.208333333328</v>
      </c>
      <c r="N183" s="10">
        <f t="shared" si="11"/>
        <v>43026.208333333328</v>
      </c>
      <c r="O183">
        <v>1508302800</v>
      </c>
      <c r="P183" t="b">
        <v>0</v>
      </c>
      <c r="Q183" t="b">
        <v>1</v>
      </c>
      <c r="R183" t="s">
        <v>60</v>
      </c>
      <c r="S183" t="s">
        <v>2033</v>
      </c>
      <c r="T183" t="s">
        <v>2043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8"/>
        <v>0.71770351758793971</v>
      </c>
      <c r="G184" s="4">
        <f t="shared" si="9"/>
        <v>0.71770351758793971</v>
      </c>
      <c r="H184" t="s">
        <v>14</v>
      </c>
      <c r="I184">
        <v>3483</v>
      </c>
      <c r="J184" t="s">
        <v>21</v>
      </c>
      <c r="K184" t="s">
        <v>22</v>
      </c>
      <c r="L184">
        <v>1487224800</v>
      </c>
      <c r="M184" s="10">
        <f t="shared" si="10"/>
        <v>42782.25</v>
      </c>
      <c r="N184" s="10">
        <f t="shared" si="11"/>
        <v>42795.25</v>
      </c>
      <c r="O184">
        <v>1488348000</v>
      </c>
      <c r="P184" t="b">
        <v>0</v>
      </c>
      <c r="Q184" t="b">
        <v>0</v>
      </c>
      <c r="R184" t="s">
        <v>17</v>
      </c>
      <c r="S184" t="s">
        <v>2031</v>
      </c>
      <c r="T184" t="s">
        <v>2032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8"/>
        <v>0.53074115044247783</v>
      </c>
      <c r="G185" s="4">
        <f t="shared" si="9"/>
        <v>0.53074115044247783</v>
      </c>
      <c r="H185" t="s">
        <v>14</v>
      </c>
      <c r="I185">
        <v>923</v>
      </c>
      <c r="J185" t="s">
        <v>21</v>
      </c>
      <c r="K185" t="s">
        <v>22</v>
      </c>
      <c r="L185">
        <v>1500008400</v>
      </c>
      <c r="M185" s="10">
        <f t="shared" si="10"/>
        <v>42930.208333333328</v>
      </c>
      <c r="N185" s="10">
        <f t="shared" si="11"/>
        <v>42960.208333333328</v>
      </c>
      <c r="O185">
        <v>1502600400</v>
      </c>
      <c r="P185" t="b">
        <v>0</v>
      </c>
      <c r="Q185" t="b">
        <v>0</v>
      </c>
      <c r="R185" t="s">
        <v>33</v>
      </c>
      <c r="S185" t="s">
        <v>2037</v>
      </c>
      <c r="T185" t="s">
        <v>2038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8"/>
        <v>0.05</v>
      </c>
      <c r="G186" s="4">
        <f t="shared" si="9"/>
        <v>0.05</v>
      </c>
      <c r="H186" t="s">
        <v>14</v>
      </c>
      <c r="I186">
        <v>1</v>
      </c>
      <c r="J186" t="s">
        <v>21</v>
      </c>
      <c r="K186" t="s">
        <v>22</v>
      </c>
      <c r="L186">
        <v>1432098000</v>
      </c>
      <c r="M186" s="10">
        <f t="shared" si="10"/>
        <v>42144.208333333328</v>
      </c>
      <c r="N186" s="10">
        <f t="shared" si="11"/>
        <v>42162.208333333328</v>
      </c>
      <c r="O186">
        <v>1433653200</v>
      </c>
      <c r="P186" t="b">
        <v>0</v>
      </c>
      <c r="Q186" t="b">
        <v>1</v>
      </c>
      <c r="R186" t="s">
        <v>159</v>
      </c>
      <c r="S186" t="s">
        <v>2033</v>
      </c>
      <c r="T186" t="s">
        <v>2056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8"/>
        <v>0.34892857142857142</v>
      </c>
      <c r="G187" s="4">
        <f t="shared" si="9"/>
        <v>0.34892857142857142</v>
      </c>
      <c r="H187" t="s">
        <v>14</v>
      </c>
      <c r="I187">
        <v>33</v>
      </c>
      <c r="J187" t="s">
        <v>15</v>
      </c>
      <c r="K187" t="s">
        <v>16</v>
      </c>
      <c r="L187">
        <v>1446876000</v>
      </c>
      <c r="M187" s="10">
        <f t="shared" si="10"/>
        <v>42315.25</v>
      </c>
      <c r="N187" s="10">
        <f t="shared" si="11"/>
        <v>42323.25</v>
      </c>
      <c r="O187">
        <v>1447567200</v>
      </c>
      <c r="P187" t="b">
        <v>0</v>
      </c>
      <c r="Q187" t="b">
        <v>0</v>
      </c>
      <c r="R187" t="s">
        <v>33</v>
      </c>
      <c r="S187" t="s">
        <v>2037</v>
      </c>
      <c r="T187" t="s">
        <v>2038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8"/>
        <v>0.36892473118279567</v>
      </c>
      <c r="G188" s="4">
        <f t="shared" si="9"/>
        <v>0.36892473118279567</v>
      </c>
      <c r="H188" t="s">
        <v>14</v>
      </c>
      <c r="I188">
        <v>40</v>
      </c>
      <c r="J188" t="s">
        <v>107</v>
      </c>
      <c r="K188" t="s">
        <v>108</v>
      </c>
      <c r="L188">
        <v>1326520800</v>
      </c>
      <c r="M188" s="10">
        <f t="shared" si="10"/>
        <v>40922.25</v>
      </c>
      <c r="N188" s="10">
        <f t="shared" si="11"/>
        <v>40931.25</v>
      </c>
      <c r="O188">
        <v>1327298400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8"/>
        <v>0.11814432989690722</v>
      </c>
      <c r="G189" s="4">
        <f t="shared" si="9"/>
        <v>0.11814432989690722</v>
      </c>
      <c r="H189" t="s">
        <v>14</v>
      </c>
      <c r="I189">
        <v>23</v>
      </c>
      <c r="J189" t="s">
        <v>15</v>
      </c>
      <c r="K189" t="s">
        <v>16</v>
      </c>
      <c r="L189">
        <v>1533877200</v>
      </c>
      <c r="M189" s="10">
        <f t="shared" si="10"/>
        <v>43322.208333333328</v>
      </c>
      <c r="N189" s="10">
        <f t="shared" si="11"/>
        <v>43325.208333333328</v>
      </c>
      <c r="O189">
        <v>1534136400</v>
      </c>
      <c r="P189" t="b">
        <v>1</v>
      </c>
      <c r="Q189" t="b">
        <v>0</v>
      </c>
      <c r="R189" t="s">
        <v>122</v>
      </c>
      <c r="S189" t="s">
        <v>2052</v>
      </c>
      <c r="T189" t="s">
        <v>2053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8"/>
        <v>0.18888888888888888</v>
      </c>
      <c r="G190" s="4">
        <f t="shared" si="9"/>
        <v>0.18888888888888888</v>
      </c>
      <c r="H190" t="s">
        <v>14</v>
      </c>
      <c r="I190">
        <v>75</v>
      </c>
      <c r="J190" t="s">
        <v>21</v>
      </c>
      <c r="K190" t="s">
        <v>22</v>
      </c>
      <c r="L190">
        <v>1413608400</v>
      </c>
      <c r="M190" s="10">
        <f t="shared" si="10"/>
        <v>41930.208333333336</v>
      </c>
      <c r="N190" s="10">
        <f t="shared" si="11"/>
        <v>41954.25</v>
      </c>
      <c r="O190">
        <v>1415685600</v>
      </c>
      <c r="P190" t="b">
        <v>0</v>
      </c>
      <c r="Q190" t="b">
        <v>1</v>
      </c>
      <c r="R190" t="s">
        <v>33</v>
      </c>
      <c r="S190" t="s">
        <v>2037</v>
      </c>
      <c r="T190" t="s">
        <v>2038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8"/>
        <v>0.67869978858350954</v>
      </c>
      <c r="G191" s="4">
        <f t="shared" si="9"/>
        <v>0.67869978858350954</v>
      </c>
      <c r="H191" t="s">
        <v>14</v>
      </c>
      <c r="I191">
        <v>2176</v>
      </c>
      <c r="J191" t="s">
        <v>21</v>
      </c>
      <c r="K191" t="s">
        <v>22</v>
      </c>
      <c r="L191">
        <v>1423375200</v>
      </c>
      <c r="M191" s="10">
        <f t="shared" si="10"/>
        <v>42043.25</v>
      </c>
      <c r="N191" s="10">
        <f t="shared" si="11"/>
        <v>42094.208333333328</v>
      </c>
      <c r="O191">
        <v>1427778000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8"/>
        <v>0.13185782556750297</v>
      </c>
      <c r="G192" s="4">
        <f t="shared" si="9"/>
        <v>0.13185782556750297</v>
      </c>
      <c r="H192" t="s">
        <v>14</v>
      </c>
      <c r="I192">
        <v>441</v>
      </c>
      <c r="J192" t="s">
        <v>21</v>
      </c>
      <c r="K192" t="s">
        <v>22</v>
      </c>
      <c r="L192">
        <v>1547186400</v>
      </c>
      <c r="M192" s="10">
        <f t="shared" si="10"/>
        <v>43476.25</v>
      </c>
      <c r="N192" s="10">
        <f t="shared" si="11"/>
        <v>43481.25</v>
      </c>
      <c r="O192">
        <v>1547618400</v>
      </c>
      <c r="P192" t="b">
        <v>0</v>
      </c>
      <c r="Q192" t="b">
        <v>1</v>
      </c>
      <c r="R192" t="s">
        <v>42</v>
      </c>
      <c r="S192" t="s">
        <v>2039</v>
      </c>
      <c r="T192" t="s">
        <v>2040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8"/>
        <v>0.54777777777777781</v>
      </c>
      <c r="G193" s="4">
        <f t="shared" si="9"/>
        <v>0.54777777777777781</v>
      </c>
      <c r="H193" t="s">
        <v>14</v>
      </c>
      <c r="I193">
        <v>25</v>
      </c>
      <c r="J193" t="s">
        <v>21</v>
      </c>
      <c r="K193" t="s">
        <v>22</v>
      </c>
      <c r="L193">
        <v>1444971600</v>
      </c>
      <c r="M193" s="10">
        <f t="shared" si="10"/>
        <v>42293.208333333328</v>
      </c>
      <c r="N193" s="10">
        <f t="shared" si="11"/>
        <v>42350.25</v>
      </c>
      <c r="O193">
        <v>1449900000</v>
      </c>
      <c r="P193" t="b">
        <v>0</v>
      </c>
      <c r="Q193" t="b">
        <v>0</v>
      </c>
      <c r="R193" t="s">
        <v>60</v>
      </c>
      <c r="S193" t="s">
        <v>2033</v>
      </c>
      <c r="T193" t="s">
        <v>2043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12">E194/D194</f>
        <v>0.10257545271629778</v>
      </c>
      <c r="G194" s="4">
        <f t="shared" ref="G194:G257" si="13">E194/D194</f>
        <v>0.10257545271629778</v>
      </c>
      <c r="H194" t="s">
        <v>14</v>
      </c>
      <c r="I194">
        <v>127</v>
      </c>
      <c r="J194" t="s">
        <v>21</v>
      </c>
      <c r="K194" t="s">
        <v>22</v>
      </c>
      <c r="L194">
        <v>1571720400</v>
      </c>
      <c r="M194" s="10">
        <f t="shared" ref="M194:M257" si="14">(((L194/60)/60)/24)+DATE(1970,1,1)</f>
        <v>43760.208333333328</v>
      </c>
      <c r="N194" s="10">
        <f t="shared" ref="N194:N257" si="15">(((O194/60)/60)/24)+DATE(1970,1,1)</f>
        <v>43774.25</v>
      </c>
      <c r="O194">
        <v>1572933600</v>
      </c>
      <c r="P194" t="b">
        <v>0</v>
      </c>
      <c r="Q194" t="b">
        <v>0</v>
      </c>
      <c r="R194" t="s">
        <v>33</v>
      </c>
      <c r="S194" t="s">
        <v>2037</v>
      </c>
      <c r="T194" t="s">
        <v>2038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12"/>
        <v>0.13962962962962963</v>
      </c>
      <c r="G195" s="4">
        <f t="shared" si="13"/>
        <v>0.13962962962962963</v>
      </c>
      <c r="H195" t="s">
        <v>14</v>
      </c>
      <c r="I195">
        <v>355</v>
      </c>
      <c r="J195" t="s">
        <v>21</v>
      </c>
      <c r="K195" t="s">
        <v>22</v>
      </c>
      <c r="L195">
        <v>1526878800</v>
      </c>
      <c r="M195" s="10">
        <f t="shared" si="14"/>
        <v>43241.208333333328</v>
      </c>
      <c r="N195" s="10">
        <f t="shared" si="15"/>
        <v>43279.208333333328</v>
      </c>
      <c r="O195">
        <v>1530162000</v>
      </c>
      <c r="P195" t="b">
        <v>0</v>
      </c>
      <c r="Q195" t="b">
        <v>0</v>
      </c>
      <c r="R195" t="s">
        <v>42</v>
      </c>
      <c r="S195" t="s">
        <v>2039</v>
      </c>
      <c r="T195" t="s">
        <v>2040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12"/>
        <v>0.40444444444444444</v>
      </c>
      <c r="G196" s="4">
        <f t="shared" si="13"/>
        <v>0.40444444444444444</v>
      </c>
      <c r="H196" t="s">
        <v>14</v>
      </c>
      <c r="I196">
        <v>44</v>
      </c>
      <c r="J196" t="s">
        <v>40</v>
      </c>
      <c r="K196" t="s">
        <v>41</v>
      </c>
      <c r="L196">
        <v>1319691600</v>
      </c>
      <c r="M196" s="10">
        <f t="shared" si="14"/>
        <v>40843.208333333336</v>
      </c>
      <c r="N196" s="10">
        <f t="shared" si="15"/>
        <v>40857.25</v>
      </c>
      <c r="O196">
        <v>1320904800</v>
      </c>
      <c r="P196" t="b">
        <v>0</v>
      </c>
      <c r="Q196" t="b">
        <v>0</v>
      </c>
      <c r="R196" t="s">
        <v>33</v>
      </c>
      <c r="S196" t="s">
        <v>2037</v>
      </c>
      <c r="T196" t="s">
        <v>2038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12"/>
        <v>0.63769230769230767</v>
      </c>
      <c r="G197" s="4">
        <f t="shared" si="13"/>
        <v>0.63769230769230767</v>
      </c>
      <c r="H197" t="s">
        <v>14</v>
      </c>
      <c r="I197">
        <v>67</v>
      </c>
      <c r="J197" t="s">
        <v>21</v>
      </c>
      <c r="K197" t="s">
        <v>22</v>
      </c>
      <c r="L197">
        <v>1508130000</v>
      </c>
      <c r="M197" s="10">
        <f t="shared" si="14"/>
        <v>43024.208333333328</v>
      </c>
      <c r="N197" s="10">
        <f t="shared" si="15"/>
        <v>43043.208333333328</v>
      </c>
      <c r="O197">
        <v>1509771600</v>
      </c>
      <c r="P197" t="b">
        <v>0</v>
      </c>
      <c r="Q197" t="b">
        <v>0</v>
      </c>
      <c r="R197" t="s">
        <v>122</v>
      </c>
      <c r="S197" t="s">
        <v>2052</v>
      </c>
      <c r="T197" t="s">
        <v>2053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12"/>
        <v>0.76423616236162362</v>
      </c>
      <c r="G198" s="4">
        <f t="shared" si="13"/>
        <v>0.76423616236162362</v>
      </c>
      <c r="H198" t="s">
        <v>14</v>
      </c>
      <c r="I198">
        <v>1068</v>
      </c>
      <c r="J198" t="s">
        <v>21</v>
      </c>
      <c r="K198" t="s">
        <v>22</v>
      </c>
      <c r="L198">
        <v>1277528400</v>
      </c>
      <c r="M198" s="10">
        <f t="shared" si="14"/>
        <v>40355.208333333336</v>
      </c>
      <c r="N198" s="10">
        <f t="shared" si="15"/>
        <v>40367.208333333336</v>
      </c>
      <c r="O198">
        <v>1278565200</v>
      </c>
      <c r="P198" t="b">
        <v>0</v>
      </c>
      <c r="Q198" t="b">
        <v>0</v>
      </c>
      <c r="R198" t="s">
        <v>33</v>
      </c>
      <c r="S198" t="s">
        <v>2037</v>
      </c>
      <c r="T198" t="s">
        <v>2038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12"/>
        <v>0.39261467889908258</v>
      </c>
      <c r="G199" s="4">
        <f t="shared" si="13"/>
        <v>0.39261467889908258</v>
      </c>
      <c r="H199" t="s">
        <v>14</v>
      </c>
      <c r="I199">
        <v>424</v>
      </c>
      <c r="J199" t="s">
        <v>21</v>
      </c>
      <c r="K199" t="s">
        <v>22</v>
      </c>
      <c r="L199">
        <v>1339477200</v>
      </c>
      <c r="M199" s="10">
        <f t="shared" si="14"/>
        <v>41072.208333333336</v>
      </c>
      <c r="N199" s="10">
        <f t="shared" si="15"/>
        <v>41077.208333333336</v>
      </c>
      <c r="O199">
        <v>1339909200</v>
      </c>
      <c r="P199" t="b">
        <v>0</v>
      </c>
      <c r="Q199" t="b">
        <v>0</v>
      </c>
      <c r="R199" t="s">
        <v>65</v>
      </c>
      <c r="S199" t="s">
        <v>2035</v>
      </c>
      <c r="T199" t="s">
        <v>2044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12"/>
        <v>7.27317880794702E-2</v>
      </c>
      <c r="G200" s="4">
        <f t="shared" si="13"/>
        <v>7.27317880794702E-2</v>
      </c>
      <c r="H200" t="s">
        <v>14</v>
      </c>
      <c r="I200">
        <v>151</v>
      </c>
      <c r="J200" t="s">
        <v>21</v>
      </c>
      <c r="K200" t="s">
        <v>22</v>
      </c>
      <c r="L200">
        <v>1389679200</v>
      </c>
      <c r="M200" s="10">
        <f t="shared" si="14"/>
        <v>41653.25</v>
      </c>
      <c r="N200" s="10">
        <f t="shared" si="15"/>
        <v>41655.25</v>
      </c>
      <c r="O200">
        <v>1389852000</v>
      </c>
      <c r="P200" t="b">
        <v>0</v>
      </c>
      <c r="Q200" t="b">
        <v>0</v>
      </c>
      <c r="R200" t="s">
        <v>68</v>
      </c>
      <c r="S200" t="s">
        <v>2045</v>
      </c>
      <c r="T200" t="s">
        <v>2046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12"/>
        <v>0.65642371234207963</v>
      </c>
      <c r="G201" s="4">
        <f t="shared" si="13"/>
        <v>0.65642371234207963</v>
      </c>
      <c r="H201" t="s">
        <v>14</v>
      </c>
      <c r="I201">
        <v>1608</v>
      </c>
      <c r="J201" t="s">
        <v>21</v>
      </c>
      <c r="K201" t="s">
        <v>22</v>
      </c>
      <c r="L201">
        <v>1294293600</v>
      </c>
      <c r="M201" s="10">
        <f t="shared" si="14"/>
        <v>40549.25</v>
      </c>
      <c r="N201" s="10">
        <f t="shared" si="15"/>
        <v>40551.25</v>
      </c>
      <c r="O201">
        <v>1294466400</v>
      </c>
      <c r="P201" t="b">
        <v>0</v>
      </c>
      <c r="Q201" t="b">
        <v>0</v>
      </c>
      <c r="R201" t="s">
        <v>65</v>
      </c>
      <c r="S201" t="s">
        <v>2035</v>
      </c>
      <c r="T201" t="s">
        <v>2044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12"/>
        <v>0.63850976361767731</v>
      </c>
      <c r="G202" s="4">
        <f t="shared" si="13"/>
        <v>0.63850976361767731</v>
      </c>
      <c r="H202" t="s">
        <v>14</v>
      </c>
      <c r="I202">
        <v>941</v>
      </c>
      <c r="J202" t="s">
        <v>21</v>
      </c>
      <c r="K202" t="s">
        <v>22</v>
      </c>
      <c r="L202">
        <v>1296626400</v>
      </c>
      <c r="M202" s="10">
        <f t="shared" si="14"/>
        <v>40576.25</v>
      </c>
      <c r="N202" s="10">
        <f t="shared" si="15"/>
        <v>40583.25</v>
      </c>
      <c r="O202">
        <v>1297231200</v>
      </c>
      <c r="P202" t="b">
        <v>0</v>
      </c>
      <c r="Q202" t="b">
        <v>0</v>
      </c>
      <c r="R202" t="s">
        <v>60</v>
      </c>
      <c r="S202" t="s">
        <v>2033</v>
      </c>
      <c r="T202" t="s">
        <v>2043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12"/>
        <v>0.02</v>
      </c>
      <c r="G203" s="4">
        <f t="shared" si="13"/>
        <v>0.02</v>
      </c>
      <c r="H203" t="s">
        <v>14</v>
      </c>
      <c r="I203">
        <v>1</v>
      </c>
      <c r="J203" t="s">
        <v>21</v>
      </c>
      <c r="K203" t="s">
        <v>22</v>
      </c>
      <c r="L203">
        <v>1376629200</v>
      </c>
      <c r="M203" s="10">
        <f t="shared" si="14"/>
        <v>41502.208333333336</v>
      </c>
      <c r="N203" s="10">
        <f t="shared" si="15"/>
        <v>41524.208333333336</v>
      </c>
      <c r="O203">
        <v>1378530000</v>
      </c>
      <c r="P203" t="b">
        <v>0</v>
      </c>
      <c r="Q203" t="b">
        <v>1</v>
      </c>
      <c r="R203" t="s">
        <v>122</v>
      </c>
      <c r="S203" t="s">
        <v>2052</v>
      </c>
      <c r="T203" t="s">
        <v>2053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12"/>
        <v>0.40356164383561643</v>
      </c>
      <c r="G204" s="4">
        <f t="shared" si="13"/>
        <v>0.40356164383561643</v>
      </c>
      <c r="H204" t="s">
        <v>14</v>
      </c>
      <c r="I204">
        <v>40</v>
      </c>
      <c r="J204" t="s">
        <v>21</v>
      </c>
      <c r="K204" t="s">
        <v>22</v>
      </c>
      <c r="L204">
        <v>1325829600</v>
      </c>
      <c r="M204" s="10">
        <f t="shared" si="14"/>
        <v>40914.25</v>
      </c>
      <c r="N204" s="10">
        <f t="shared" si="15"/>
        <v>40961.25</v>
      </c>
      <c r="O204">
        <v>1329890400</v>
      </c>
      <c r="P204" t="b">
        <v>0</v>
      </c>
      <c r="Q204" t="b">
        <v>1</v>
      </c>
      <c r="R204" t="s">
        <v>100</v>
      </c>
      <c r="S204" t="s">
        <v>2039</v>
      </c>
      <c r="T204" t="s">
        <v>2050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12"/>
        <v>0.86220633299284988</v>
      </c>
      <c r="G205" s="4">
        <f t="shared" si="13"/>
        <v>0.86220633299284988</v>
      </c>
      <c r="H205" t="s">
        <v>14</v>
      </c>
      <c r="I205">
        <v>3015</v>
      </c>
      <c r="J205" t="s">
        <v>15</v>
      </c>
      <c r="K205" t="s">
        <v>16</v>
      </c>
      <c r="L205">
        <v>1273640400</v>
      </c>
      <c r="M205" s="10">
        <f t="shared" si="14"/>
        <v>40310.208333333336</v>
      </c>
      <c r="N205" s="10">
        <f t="shared" si="15"/>
        <v>40346.208333333336</v>
      </c>
      <c r="O205">
        <v>1276750800</v>
      </c>
      <c r="P205" t="b">
        <v>0</v>
      </c>
      <c r="Q205" t="b">
        <v>1</v>
      </c>
      <c r="R205" t="s">
        <v>33</v>
      </c>
      <c r="S205" t="s">
        <v>2037</v>
      </c>
      <c r="T205" t="s">
        <v>2038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12"/>
        <v>0.89618243243243245</v>
      </c>
      <c r="G206" s="4">
        <f t="shared" si="13"/>
        <v>0.89618243243243245</v>
      </c>
      <c r="H206" t="s">
        <v>14</v>
      </c>
      <c r="I206">
        <v>435</v>
      </c>
      <c r="J206" t="s">
        <v>21</v>
      </c>
      <c r="K206" t="s">
        <v>22</v>
      </c>
      <c r="L206">
        <v>1528088400</v>
      </c>
      <c r="M206" s="10">
        <f t="shared" si="14"/>
        <v>43255.208333333328</v>
      </c>
      <c r="N206" s="10">
        <f t="shared" si="15"/>
        <v>43305.208333333328</v>
      </c>
      <c r="O206">
        <v>1532408400</v>
      </c>
      <c r="P206" t="b">
        <v>0</v>
      </c>
      <c r="Q206" t="b">
        <v>0</v>
      </c>
      <c r="R206" t="s">
        <v>33</v>
      </c>
      <c r="S206" t="s">
        <v>2037</v>
      </c>
      <c r="T206" t="s">
        <v>2038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12"/>
        <v>0.46315634218289087</v>
      </c>
      <c r="G207" s="4">
        <f t="shared" si="13"/>
        <v>0.46315634218289087</v>
      </c>
      <c r="H207" t="s">
        <v>14</v>
      </c>
      <c r="I207">
        <v>714</v>
      </c>
      <c r="J207" t="s">
        <v>21</v>
      </c>
      <c r="K207" t="s">
        <v>22</v>
      </c>
      <c r="L207">
        <v>1492491600</v>
      </c>
      <c r="M207" s="10">
        <f t="shared" si="14"/>
        <v>42843.208333333328</v>
      </c>
      <c r="N207" s="10">
        <f t="shared" si="15"/>
        <v>42847.208333333328</v>
      </c>
      <c r="O207">
        <v>1492837200</v>
      </c>
      <c r="P207" t="b">
        <v>0</v>
      </c>
      <c r="Q207" t="b">
        <v>0</v>
      </c>
      <c r="R207" t="s">
        <v>23</v>
      </c>
      <c r="S207" t="s">
        <v>2033</v>
      </c>
      <c r="T207" t="s">
        <v>2034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12"/>
        <v>0.84699787460148779</v>
      </c>
      <c r="G208" s="4">
        <f t="shared" si="13"/>
        <v>0.84699787460148779</v>
      </c>
      <c r="H208" t="s">
        <v>14</v>
      </c>
      <c r="I208">
        <v>5497</v>
      </c>
      <c r="J208" t="s">
        <v>21</v>
      </c>
      <c r="K208" t="s">
        <v>22</v>
      </c>
      <c r="L208">
        <v>1271739600</v>
      </c>
      <c r="M208" s="10">
        <f t="shared" si="14"/>
        <v>40288.208333333336</v>
      </c>
      <c r="N208" s="10">
        <f t="shared" si="15"/>
        <v>40296.208333333336</v>
      </c>
      <c r="O208">
        <v>1272430800</v>
      </c>
      <c r="P208" t="b">
        <v>0</v>
      </c>
      <c r="Q208" t="b">
        <v>1</v>
      </c>
      <c r="R208" t="s">
        <v>17</v>
      </c>
      <c r="S208" t="s">
        <v>2031</v>
      </c>
      <c r="T208" t="s">
        <v>2032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12"/>
        <v>0.11059030837004405</v>
      </c>
      <c r="G209" s="4">
        <f t="shared" si="13"/>
        <v>0.11059030837004405</v>
      </c>
      <c r="H209" t="s">
        <v>14</v>
      </c>
      <c r="I209">
        <v>418</v>
      </c>
      <c r="J209" t="s">
        <v>21</v>
      </c>
      <c r="K209" t="s">
        <v>22</v>
      </c>
      <c r="L209">
        <v>1326434400</v>
      </c>
      <c r="M209" s="10">
        <f t="shared" si="14"/>
        <v>40921.25</v>
      </c>
      <c r="N209" s="10">
        <f t="shared" si="15"/>
        <v>40938.25</v>
      </c>
      <c r="O209">
        <v>1327903200</v>
      </c>
      <c r="P209" t="b">
        <v>0</v>
      </c>
      <c r="Q209" t="b">
        <v>0</v>
      </c>
      <c r="R209" t="s">
        <v>33</v>
      </c>
      <c r="S209" t="s">
        <v>2037</v>
      </c>
      <c r="T209" t="s">
        <v>2038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12"/>
        <v>0.43838781575037145</v>
      </c>
      <c r="G210" s="4">
        <f t="shared" si="13"/>
        <v>0.43838781575037145</v>
      </c>
      <c r="H210" t="s">
        <v>14</v>
      </c>
      <c r="I210">
        <v>1439</v>
      </c>
      <c r="J210" t="s">
        <v>21</v>
      </c>
      <c r="K210" t="s">
        <v>22</v>
      </c>
      <c r="L210">
        <v>1295244000</v>
      </c>
      <c r="M210" s="10">
        <f t="shared" si="14"/>
        <v>40560.25</v>
      </c>
      <c r="N210" s="10">
        <f t="shared" si="15"/>
        <v>40569.25</v>
      </c>
      <c r="O210">
        <v>1296021600</v>
      </c>
      <c r="P210" t="b">
        <v>0</v>
      </c>
      <c r="Q210" t="b">
        <v>1</v>
      </c>
      <c r="R210" t="s">
        <v>42</v>
      </c>
      <c r="S210" t="s">
        <v>2039</v>
      </c>
      <c r="T210" t="s">
        <v>2040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12"/>
        <v>0.55470588235294116</v>
      </c>
      <c r="G211" s="4">
        <f t="shared" si="13"/>
        <v>0.55470588235294116</v>
      </c>
      <c r="H211" t="s">
        <v>14</v>
      </c>
      <c r="I211">
        <v>15</v>
      </c>
      <c r="J211" t="s">
        <v>21</v>
      </c>
      <c r="K211" t="s">
        <v>22</v>
      </c>
      <c r="L211">
        <v>1541221200</v>
      </c>
      <c r="M211" s="10">
        <f t="shared" si="14"/>
        <v>43407.208333333328</v>
      </c>
      <c r="N211" s="10">
        <f t="shared" si="15"/>
        <v>43431.25</v>
      </c>
      <c r="O211">
        <v>1543298400</v>
      </c>
      <c r="P211" t="b">
        <v>0</v>
      </c>
      <c r="Q211" t="b">
        <v>0</v>
      </c>
      <c r="R211" t="s">
        <v>33</v>
      </c>
      <c r="S211" t="s">
        <v>2037</v>
      </c>
      <c r="T211" t="s">
        <v>2038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12"/>
        <v>0.57399511301160655</v>
      </c>
      <c r="G212" s="4">
        <f t="shared" si="13"/>
        <v>0.57399511301160655</v>
      </c>
      <c r="H212" t="s">
        <v>14</v>
      </c>
      <c r="I212">
        <v>1999</v>
      </c>
      <c r="J212" t="s">
        <v>15</v>
      </c>
      <c r="K212" t="s">
        <v>16</v>
      </c>
      <c r="L212">
        <v>1336280400</v>
      </c>
      <c r="M212" s="10">
        <f t="shared" si="14"/>
        <v>41035.208333333336</v>
      </c>
      <c r="N212" s="10">
        <f t="shared" si="15"/>
        <v>41036.208333333336</v>
      </c>
      <c r="O212">
        <v>1336366800</v>
      </c>
      <c r="P212" t="b">
        <v>0</v>
      </c>
      <c r="Q212" t="b">
        <v>0</v>
      </c>
      <c r="R212" t="s">
        <v>42</v>
      </c>
      <c r="S212" t="s">
        <v>2039</v>
      </c>
      <c r="T212" t="s">
        <v>2040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12"/>
        <v>0.63989361702127656</v>
      </c>
      <c r="G213" s="4">
        <f t="shared" si="13"/>
        <v>0.63989361702127656</v>
      </c>
      <c r="H213" t="s">
        <v>14</v>
      </c>
      <c r="I213">
        <v>118</v>
      </c>
      <c r="J213" t="s">
        <v>21</v>
      </c>
      <c r="K213" t="s">
        <v>22</v>
      </c>
      <c r="L213">
        <v>1498712400</v>
      </c>
      <c r="M213" s="10">
        <f t="shared" si="14"/>
        <v>42915.208333333328</v>
      </c>
      <c r="N213" s="10">
        <f t="shared" si="15"/>
        <v>42945.208333333328</v>
      </c>
      <c r="O213">
        <v>1501304400</v>
      </c>
      <c r="P213" t="b">
        <v>0</v>
      </c>
      <c r="Q213" t="b">
        <v>1</v>
      </c>
      <c r="R213" t="s">
        <v>65</v>
      </c>
      <c r="S213" t="s">
        <v>2035</v>
      </c>
      <c r="T213" t="s">
        <v>2044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12"/>
        <v>0.10638024357239513</v>
      </c>
      <c r="G214" s="4">
        <f t="shared" si="13"/>
        <v>0.10638024357239513</v>
      </c>
      <c r="H214" t="s">
        <v>14</v>
      </c>
      <c r="I214">
        <v>162</v>
      </c>
      <c r="J214" t="s">
        <v>21</v>
      </c>
      <c r="K214" t="s">
        <v>22</v>
      </c>
      <c r="L214">
        <v>1316667600</v>
      </c>
      <c r="M214" s="10">
        <f t="shared" si="14"/>
        <v>40808.208333333336</v>
      </c>
      <c r="N214" s="10">
        <f t="shared" si="15"/>
        <v>40810.208333333336</v>
      </c>
      <c r="O214">
        <v>1316840400</v>
      </c>
      <c r="P214" t="b">
        <v>0</v>
      </c>
      <c r="Q214" t="b">
        <v>1</v>
      </c>
      <c r="R214" t="s">
        <v>17</v>
      </c>
      <c r="S214" t="s">
        <v>2031</v>
      </c>
      <c r="T214" t="s">
        <v>2032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12"/>
        <v>0.40470588235294119</v>
      </c>
      <c r="G215" s="4">
        <f t="shared" si="13"/>
        <v>0.40470588235294119</v>
      </c>
      <c r="H215" t="s">
        <v>14</v>
      </c>
      <c r="I215">
        <v>83</v>
      </c>
      <c r="J215" t="s">
        <v>21</v>
      </c>
      <c r="K215" t="s">
        <v>22</v>
      </c>
      <c r="L215">
        <v>1524027600</v>
      </c>
      <c r="M215" s="10">
        <f t="shared" si="14"/>
        <v>43208.208333333328</v>
      </c>
      <c r="N215" s="10">
        <f t="shared" si="15"/>
        <v>43214.208333333328</v>
      </c>
      <c r="O215">
        <v>1524546000</v>
      </c>
      <c r="P215" t="b">
        <v>0</v>
      </c>
      <c r="Q215" t="b">
        <v>0</v>
      </c>
      <c r="R215" t="s">
        <v>60</v>
      </c>
      <c r="S215" t="s">
        <v>2033</v>
      </c>
      <c r="T215" t="s">
        <v>2043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12"/>
        <v>0.46387573964497042</v>
      </c>
      <c r="G216" s="4">
        <f t="shared" si="13"/>
        <v>0.46387573964497042</v>
      </c>
      <c r="H216" t="s">
        <v>14</v>
      </c>
      <c r="I216">
        <v>747</v>
      </c>
      <c r="J216" t="s">
        <v>21</v>
      </c>
      <c r="K216" t="s">
        <v>22</v>
      </c>
      <c r="L216">
        <v>1297404000</v>
      </c>
      <c r="M216" s="10">
        <f t="shared" si="14"/>
        <v>40585.25</v>
      </c>
      <c r="N216" s="10">
        <f t="shared" si="15"/>
        <v>40592.25</v>
      </c>
      <c r="O216">
        <v>1298008800</v>
      </c>
      <c r="P216" t="b">
        <v>0</v>
      </c>
      <c r="Q216" t="b">
        <v>0</v>
      </c>
      <c r="R216" t="s">
        <v>71</v>
      </c>
      <c r="S216" t="s">
        <v>2039</v>
      </c>
      <c r="T216" t="s">
        <v>2047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12"/>
        <v>0.67740740740740746</v>
      </c>
      <c r="G217" s="4">
        <f t="shared" si="13"/>
        <v>0.67740740740740746</v>
      </c>
      <c r="H217" t="s">
        <v>14</v>
      </c>
      <c r="I217">
        <v>84</v>
      </c>
      <c r="J217" t="s">
        <v>21</v>
      </c>
      <c r="K217" t="s">
        <v>22</v>
      </c>
      <c r="L217">
        <v>1569733200</v>
      </c>
      <c r="M217" s="10">
        <f t="shared" si="14"/>
        <v>43737.208333333328</v>
      </c>
      <c r="N217" s="10">
        <f t="shared" si="15"/>
        <v>43771.208333333328</v>
      </c>
      <c r="O217">
        <v>1572670800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12"/>
        <v>0.82714285714285718</v>
      </c>
      <c r="G218" s="4">
        <f t="shared" si="13"/>
        <v>0.82714285714285718</v>
      </c>
      <c r="H218" t="s">
        <v>14</v>
      </c>
      <c r="I218">
        <v>91</v>
      </c>
      <c r="J218" t="s">
        <v>21</v>
      </c>
      <c r="K218" t="s">
        <v>22</v>
      </c>
      <c r="L218">
        <v>1399006800</v>
      </c>
      <c r="M218" s="10">
        <f t="shared" si="14"/>
        <v>41761.208333333336</v>
      </c>
      <c r="N218" s="10">
        <f t="shared" si="15"/>
        <v>41781.208333333336</v>
      </c>
      <c r="O218">
        <v>1400734800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12"/>
        <v>0.54163920922570019</v>
      </c>
      <c r="G219" s="4">
        <f t="shared" si="13"/>
        <v>0.54163920922570019</v>
      </c>
      <c r="H219" t="s">
        <v>14</v>
      </c>
      <c r="I219">
        <v>792</v>
      </c>
      <c r="J219" t="s">
        <v>21</v>
      </c>
      <c r="K219" t="s">
        <v>22</v>
      </c>
      <c r="L219">
        <v>1385359200</v>
      </c>
      <c r="M219" s="10">
        <f t="shared" si="14"/>
        <v>41603.25</v>
      </c>
      <c r="N219" s="10">
        <f t="shared" si="15"/>
        <v>41619.25</v>
      </c>
      <c r="O219">
        <v>1386741600</v>
      </c>
      <c r="P219" t="b">
        <v>0</v>
      </c>
      <c r="Q219" t="b">
        <v>1</v>
      </c>
      <c r="R219" t="s">
        <v>42</v>
      </c>
      <c r="S219" t="s">
        <v>2039</v>
      </c>
      <c r="T219" t="s">
        <v>2040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12"/>
        <v>0.24914285714285714</v>
      </c>
      <c r="G220" s="4">
        <f t="shared" si="13"/>
        <v>0.24914285714285714</v>
      </c>
      <c r="H220" t="s">
        <v>14</v>
      </c>
      <c r="I220">
        <v>32</v>
      </c>
      <c r="J220" t="s">
        <v>21</v>
      </c>
      <c r="K220" t="s">
        <v>22</v>
      </c>
      <c r="L220">
        <v>1335416400</v>
      </c>
      <c r="M220" s="10">
        <f t="shared" si="14"/>
        <v>41025.208333333336</v>
      </c>
      <c r="N220" s="10">
        <f t="shared" si="15"/>
        <v>41053.208333333336</v>
      </c>
      <c r="O220">
        <v>1337835600</v>
      </c>
      <c r="P220" t="b">
        <v>0</v>
      </c>
      <c r="Q220" t="b">
        <v>0</v>
      </c>
      <c r="R220" t="s">
        <v>65</v>
      </c>
      <c r="S220" t="s">
        <v>2035</v>
      </c>
      <c r="T220" t="s">
        <v>2044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12"/>
        <v>0.82044117647058823</v>
      </c>
      <c r="G221" s="4">
        <f t="shared" si="13"/>
        <v>0.82044117647058823</v>
      </c>
      <c r="H221" t="s">
        <v>14</v>
      </c>
      <c r="I221">
        <v>186</v>
      </c>
      <c r="J221" t="s">
        <v>21</v>
      </c>
      <c r="K221" t="s">
        <v>22</v>
      </c>
      <c r="L221">
        <v>1355810400</v>
      </c>
      <c r="M221" s="10">
        <f t="shared" si="14"/>
        <v>41261.25</v>
      </c>
      <c r="N221" s="10">
        <f t="shared" si="15"/>
        <v>41263.25</v>
      </c>
      <c r="O221">
        <v>1355983200</v>
      </c>
      <c r="P221" t="b">
        <v>0</v>
      </c>
      <c r="Q221" t="b">
        <v>0</v>
      </c>
      <c r="R221" t="s">
        <v>65</v>
      </c>
      <c r="S221" t="s">
        <v>2035</v>
      </c>
      <c r="T221" t="s">
        <v>2044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12"/>
        <v>0.50482758620689661</v>
      </c>
      <c r="G222" s="4">
        <f t="shared" si="13"/>
        <v>0.50482758620689661</v>
      </c>
      <c r="H222" t="s">
        <v>14</v>
      </c>
      <c r="I222">
        <v>605</v>
      </c>
      <c r="J222" t="s">
        <v>21</v>
      </c>
      <c r="K222" t="s">
        <v>22</v>
      </c>
      <c r="L222">
        <v>1365915600</v>
      </c>
      <c r="M222" s="10">
        <f t="shared" si="14"/>
        <v>41378.208333333336</v>
      </c>
      <c r="N222" s="10">
        <f t="shared" si="15"/>
        <v>41380.208333333336</v>
      </c>
      <c r="O222">
        <v>1366088400</v>
      </c>
      <c r="P222" t="b">
        <v>0</v>
      </c>
      <c r="Q222" t="b">
        <v>1</v>
      </c>
      <c r="R222" t="s">
        <v>89</v>
      </c>
      <c r="S222" t="s">
        <v>2048</v>
      </c>
      <c r="T222" t="s">
        <v>2049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12"/>
        <v>0.04</v>
      </c>
      <c r="G223" s="4">
        <f t="shared" si="13"/>
        <v>0.04</v>
      </c>
      <c r="H223" t="s">
        <v>14</v>
      </c>
      <c r="I223">
        <v>1</v>
      </c>
      <c r="J223" t="s">
        <v>15</v>
      </c>
      <c r="K223" t="s">
        <v>16</v>
      </c>
      <c r="L223">
        <v>1540098000</v>
      </c>
      <c r="M223" s="10">
        <f t="shared" si="14"/>
        <v>43394.208333333328</v>
      </c>
      <c r="N223" s="10">
        <f t="shared" si="15"/>
        <v>43417.25</v>
      </c>
      <c r="O223">
        <v>1542088800</v>
      </c>
      <c r="P223" t="b">
        <v>0</v>
      </c>
      <c r="Q223" t="b">
        <v>0</v>
      </c>
      <c r="R223" t="s">
        <v>71</v>
      </c>
      <c r="S223" t="s">
        <v>2039</v>
      </c>
      <c r="T223" t="s">
        <v>2047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12"/>
        <v>0.63437500000000002</v>
      </c>
      <c r="G224" s="4">
        <f t="shared" si="13"/>
        <v>0.63437500000000002</v>
      </c>
      <c r="H224" t="s">
        <v>14</v>
      </c>
      <c r="I224">
        <v>31</v>
      </c>
      <c r="J224" t="s">
        <v>21</v>
      </c>
      <c r="K224" t="s">
        <v>22</v>
      </c>
      <c r="L224">
        <v>1278392400</v>
      </c>
      <c r="M224" s="10">
        <f t="shared" si="14"/>
        <v>40365.208333333336</v>
      </c>
      <c r="N224" s="10">
        <f t="shared" si="15"/>
        <v>40366.208333333336</v>
      </c>
      <c r="O224">
        <v>1278478800</v>
      </c>
      <c r="P224" t="b">
        <v>0</v>
      </c>
      <c r="Q224" t="b">
        <v>0</v>
      </c>
      <c r="R224" t="s">
        <v>53</v>
      </c>
      <c r="S224" t="s">
        <v>2039</v>
      </c>
      <c r="T224" t="s">
        <v>2042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12"/>
        <v>0.56331688596491225</v>
      </c>
      <c r="G225" s="4">
        <f t="shared" si="13"/>
        <v>0.56331688596491225</v>
      </c>
      <c r="H225" t="s">
        <v>14</v>
      </c>
      <c r="I225">
        <v>1181</v>
      </c>
      <c r="J225" t="s">
        <v>21</v>
      </c>
      <c r="K225" t="s">
        <v>22</v>
      </c>
      <c r="L225">
        <v>1480572000</v>
      </c>
      <c r="M225" s="10">
        <f t="shared" si="14"/>
        <v>42705.25</v>
      </c>
      <c r="N225" s="10">
        <f t="shared" si="15"/>
        <v>42746.25</v>
      </c>
      <c r="O225">
        <v>1484114400</v>
      </c>
      <c r="P225" t="b">
        <v>0</v>
      </c>
      <c r="Q225" t="b">
        <v>0</v>
      </c>
      <c r="R225" t="s">
        <v>474</v>
      </c>
      <c r="S225" t="s">
        <v>2039</v>
      </c>
      <c r="T225" t="s">
        <v>2061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12"/>
        <v>0.44074999999999998</v>
      </c>
      <c r="G226" s="4">
        <f t="shared" si="13"/>
        <v>0.44074999999999998</v>
      </c>
      <c r="H226" t="s">
        <v>14</v>
      </c>
      <c r="I226">
        <v>39</v>
      </c>
      <c r="J226" t="s">
        <v>21</v>
      </c>
      <c r="K226" t="s">
        <v>22</v>
      </c>
      <c r="L226">
        <v>1382331600</v>
      </c>
      <c r="M226" s="10">
        <f t="shared" si="14"/>
        <v>41568.208333333336</v>
      </c>
      <c r="N226" s="10">
        <f t="shared" si="15"/>
        <v>41604.25</v>
      </c>
      <c r="O226">
        <v>1385445600</v>
      </c>
      <c r="P226" t="b">
        <v>0</v>
      </c>
      <c r="Q226" t="b">
        <v>1</v>
      </c>
      <c r="R226" t="s">
        <v>53</v>
      </c>
      <c r="S226" t="s">
        <v>2039</v>
      </c>
      <c r="T226" t="s">
        <v>2042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12"/>
        <v>0.26640000000000003</v>
      </c>
      <c r="G227" s="4">
        <f t="shared" si="13"/>
        <v>0.26640000000000003</v>
      </c>
      <c r="H227" t="s">
        <v>14</v>
      </c>
      <c r="I227">
        <v>46</v>
      </c>
      <c r="J227" t="s">
        <v>21</v>
      </c>
      <c r="K227" t="s">
        <v>22</v>
      </c>
      <c r="L227">
        <v>1476421200</v>
      </c>
      <c r="M227" s="10">
        <f t="shared" si="14"/>
        <v>42657.208333333328</v>
      </c>
      <c r="N227" s="10">
        <f t="shared" si="15"/>
        <v>42659.208333333328</v>
      </c>
      <c r="O227">
        <v>1476594000</v>
      </c>
      <c r="P227" t="b">
        <v>0</v>
      </c>
      <c r="Q227" t="b">
        <v>0</v>
      </c>
      <c r="R227" t="s">
        <v>33</v>
      </c>
      <c r="S227" t="s">
        <v>2037</v>
      </c>
      <c r="T227" t="s">
        <v>2038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12"/>
        <v>0.90063492063492068</v>
      </c>
      <c r="G228" s="4">
        <f t="shared" si="13"/>
        <v>0.90063492063492068</v>
      </c>
      <c r="H228" t="s">
        <v>14</v>
      </c>
      <c r="I228">
        <v>105</v>
      </c>
      <c r="J228" t="s">
        <v>21</v>
      </c>
      <c r="K228" t="s">
        <v>22</v>
      </c>
      <c r="L228">
        <v>1419746400</v>
      </c>
      <c r="M228" s="10">
        <f t="shared" si="14"/>
        <v>42001.25</v>
      </c>
      <c r="N228" s="10">
        <f t="shared" si="15"/>
        <v>42026.25</v>
      </c>
      <c r="O228">
        <v>1421906400</v>
      </c>
      <c r="P228" t="b">
        <v>0</v>
      </c>
      <c r="Q228" t="b">
        <v>0</v>
      </c>
      <c r="R228" t="s">
        <v>42</v>
      </c>
      <c r="S228" t="s">
        <v>2039</v>
      </c>
      <c r="T228" t="s">
        <v>2040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12"/>
        <v>0.30579449152542371</v>
      </c>
      <c r="G229" s="4">
        <f t="shared" si="13"/>
        <v>0.30579449152542371</v>
      </c>
      <c r="H229" t="s">
        <v>14</v>
      </c>
      <c r="I229">
        <v>535</v>
      </c>
      <c r="J229" t="s">
        <v>21</v>
      </c>
      <c r="K229" t="s">
        <v>22</v>
      </c>
      <c r="L229">
        <v>1359525600</v>
      </c>
      <c r="M229" s="10">
        <f t="shared" si="14"/>
        <v>41304.25</v>
      </c>
      <c r="N229" s="10">
        <f t="shared" si="15"/>
        <v>41342.25</v>
      </c>
      <c r="O229">
        <v>1362808800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12"/>
        <v>0.40500000000000003</v>
      </c>
      <c r="G230" s="4">
        <f t="shared" si="13"/>
        <v>0.40500000000000003</v>
      </c>
      <c r="H230" t="s">
        <v>14</v>
      </c>
      <c r="I230">
        <v>16</v>
      </c>
      <c r="J230" t="s">
        <v>21</v>
      </c>
      <c r="K230" t="s">
        <v>22</v>
      </c>
      <c r="L230">
        <v>1555218000</v>
      </c>
      <c r="M230" s="10">
        <f t="shared" si="14"/>
        <v>43569.208333333328</v>
      </c>
      <c r="N230" s="10">
        <f t="shared" si="15"/>
        <v>43585.208333333328</v>
      </c>
      <c r="O230">
        <v>1556600400</v>
      </c>
      <c r="P230" t="b">
        <v>0</v>
      </c>
      <c r="Q230" t="b">
        <v>0</v>
      </c>
      <c r="R230" t="s">
        <v>33</v>
      </c>
      <c r="S230" t="s">
        <v>2037</v>
      </c>
      <c r="T230" t="s">
        <v>2038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12"/>
        <v>0.39234070221066319</v>
      </c>
      <c r="G231" s="4">
        <f t="shared" si="13"/>
        <v>0.39234070221066319</v>
      </c>
      <c r="H231" t="s">
        <v>14</v>
      </c>
      <c r="I231">
        <v>575</v>
      </c>
      <c r="J231" t="s">
        <v>21</v>
      </c>
      <c r="K231" t="s">
        <v>22</v>
      </c>
      <c r="L231">
        <v>1552280400</v>
      </c>
      <c r="M231" s="10">
        <f t="shared" si="14"/>
        <v>43535.208333333328</v>
      </c>
      <c r="N231" s="10">
        <f t="shared" si="15"/>
        <v>43589.208333333328</v>
      </c>
      <c r="O231">
        <v>1556946000</v>
      </c>
      <c r="P231" t="b">
        <v>0</v>
      </c>
      <c r="Q231" t="b">
        <v>0</v>
      </c>
      <c r="R231" t="s">
        <v>23</v>
      </c>
      <c r="S231" t="s">
        <v>2033</v>
      </c>
      <c r="T231" t="s">
        <v>2034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12"/>
        <v>0.29828720626631855</v>
      </c>
      <c r="G232" s="4">
        <f t="shared" si="13"/>
        <v>0.29828720626631855</v>
      </c>
      <c r="H232" t="s">
        <v>14</v>
      </c>
      <c r="I232">
        <v>1120</v>
      </c>
      <c r="J232" t="s">
        <v>21</v>
      </c>
      <c r="K232" t="s">
        <v>22</v>
      </c>
      <c r="L232">
        <v>1533877200</v>
      </c>
      <c r="M232" s="10">
        <f t="shared" si="14"/>
        <v>43322.208333333328</v>
      </c>
      <c r="N232" s="10">
        <f t="shared" si="15"/>
        <v>43328.208333333328</v>
      </c>
      <c r="O232">
        <v>1534395600</v>
      </c>
      <c r="P232" t="b">
        <v>0</v>
      </c>
      <c r="Q232" t="b">
        <v>0</v>
      </c>
      <c r="R232" t="s">
        <v>119</v>
      </c>
      <c r="S232" t="s">
        <v>2045</v>
      </c>
      <c r="T232" t="s">
        <v>2051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12"/>
        <v>0.54270588235294115</v>
      </c>
      <c r="G233" s="4">
        <f t="shared" si="13"/>
        <v>0.54270588235294115</v>
      </c>
      <c r="H233" t="s">
        <v>14</v>
      </c>
      <c r="I233">
        <v>113</v>
      </c>
      <c r="J233" t="s">
        <v>21</v>
      </c>
      <c r="K233" t="s">
        <v>22</v>
      </c>
      <c r="L233">
        <v>1309064400</v>
      </c>
      <c r="M233" s="10">
        <f t="shared" si="14"/>
        <v>40720.208333333336</v>
      </c>
      <c r="N233" s="10">
        <f t="shared" si="15"/>
        <v>40747.208333333336</v>
      </c>
      <c r="O233">
        <v>1311397200</v>
      </c>
      <c r="P233" t="b">
        <v>0</v>
      </c>
      <c r="Q233" t="b">
        <v>0</v>
      </c>
      <c r="R233" t="s">
        <v>474</v>
      </c>
      <c r="S233" t="s">
        <v>2039</v>
      </c>
      <c r="T233" t="s">
        <v>2061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12"/>
        <v>0.81348423194303154</v>
      </c>
      <c r="G234" s="4">
        <f t="shared" si="13"/>
        <v>0.81348423194303154</v>
      </c>
      <c r="H234" t="s">
        <v>14</v>
      </c>
      <c r="I234">
        <v>1538</v>
      </c>
      <c r="J234" t="s">
        <v>21</v>
      </c>
      <c r="K234" t="s">
        <v>22</v>
      </c>
      <c r="L234">
        <v>1412139600</v>
      </c>
      <c r="M234" s="10">
        <f t="shared" si="14"/>
        <v>41913.208333333336</v>
      </c>
      <c r="N234" s="10">
        <f t="shared" si="15"/>
        <v>41955.25</v>
      </c>
      <c r="O234">
        <v>1415772000</v>
      </c>
      <c r="P234" t="b">
        <v>0</v>
      </c>
      <c r="Q234" t="b">
        <v>1</v>
      </c>
      <c r="R234" t="s">
        <v>33</v>
      </c>
      <c r="S234" t="s">
        <v>2037</v>
      </c>
      <c r="T234" t="s">
        <v>2038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12"/>
        <v>0.16404761904761905</v>
      </c>
      <c r="G235" s="4">
        <f t="shared" si="13"/>
        <v>0.16404761904761905</v>
      </c>
      <c r="H235" t="s">
        <v>14</v>
      </c>
      <c r="I235">
        <v>9</v>
      </c>
      <c r="J235" t="s">
        <v>21</v>
      </c>
      <c r="K235" t="s">
        <v>22</v>
      </c>
      <c r="L235">
        <v>1330063200</v>
      </c>
      <c r="M235" s="10">
        <f t="shared" si="14"/>
        <v>40963.25</v>
      </c>
      <c r="N235" s="10">
        <f t="shared" si="15"/>
        <v>40974.25</v>
      </c>
      <c r="O235">
        <v>1331013600</v>
      </c>
      <c r="P235" t="b">
        <v>0</v>
      </c>
      <c r="Q235" t="b">
        <v>1</v>
      </c>
      <c r="R235" t="s">
        <v>119</v>
      </c>
      <c r="S235" t="s">
        <v>2045</v>
      </c>
      <c r="T235" t="s">
        <v>2051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12"/>
        <v>0.52774617067833696</v>
      </c>
      <c r="G236" s="4">
        <f t="shared" si="13"/>
        <v>0.52774617067833696</v>
      </c>
      <c r="H236" t="s">
        <v>14</v>
      </c>
      <c r="I236">
        <v>554</v>
      </c>
      <c r="J236" t="s">
        <v>21</v>
      </c>
      <c r="K236" t="s">
        <v>22</v>
      </c>
      <c r="L236">
        <v>1576130400</v>
      </c>
      <c r="M236" s="10">
        <f t="shared" si="14"/>
        <v>43811.25</v>
      </c>
      <c r="N236" s="10">
        <f t="shared" si="15"/>
        <v>43818.25</v>
      </c>
      <c r="O236">
        <v>1576735200</v>
      </c>
      <c r="P236" t="b">
        <v>0</v>
      </c>
      <c r="Q236" t="b">
        <v>0</v>
      </c>
      <c r="R236" t="s">
        <v>33</v>
      </c>
      <c r="S236" t="s">
        <v>2037</v>
      </c>
      <c r="T236" t="s">
        <v>2038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12"/>
        <v>0.30732891832229581</v>
      </c>
      <c r="G237" s="4">
        <f t="shared" si="13"/>
        <v>0.30732891832229581</v>
      </c>
      <c r="H237" t="s">
        <v>14</v>
      </c>
      <c r="I237">
        <v>648</v>
      </c>
      <c r="J237" t="s">
        <v>40</v>
      </c>
      <c r="K237" t="s">
        <v>41</v>
      </c>
      <c r="L237">
        <v>1560142800</v>
      </c>
      <c r="M237" s="10">
        <f t="shared" si="14"/>
        <v>43626.208333333328</v>
      </c>
      <c r="N237" s="10">
        <f t="shared" si="15"/>
        <v>43667.208333333328</v>
      </c>
      <c r="O237">
        <v>1563685200</v>
      </c>
      <c r="P237" t="b">
        <v>0</v>
      </c>
      <c r="Q237" t="b">
        <v>0</v>
      </c>
      <c r="R237" t="s">
        <v>33</v>
      </c>
      <c r="S237" t="s">
        <v>2037</v>
      </c>
      <c r="T237" t="s">
        <v>2038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12"/>
        <v>0.13500000000000001</v>
      </c>
      <c r="G238" s="4">
        <f t="shared" si="13"/>
        <v>0.13500000000000001</v>
      </c>
      <c r="H238" t="s">
        <v>14</v>
      </c>
      <c r="I238">
        <v>21</v>
      </c>
      <c r="J238" t="s">
        <v>40</v>
      </c>
      <c r="K238" t="s">
        <v>41</v>
      </c>
      <c r="L238">
        <v>1520575200</v>
      </c>
      <c r="M238" s="10">
        <f t="shared" si="14"/>
        <v>43168.25</v>
      </c>
      <c r="N238" s="10">
        <f t="shared" si="15"/>
        <v>43183.208333333328</v>
      </c>
      <c r="O238">
        <v>1521867600</v>
      </c>
      <c r="P238" t="b">
        <v>0</v>
      </c>
      <c r="Q238" t="b">
        <v>1</v>
      </c>
      <c r="R238" t="s">
        <v>206</v>
      </c>
      <c r="S238" t="s">
        <v>2045</v>
      </c>
      <c r="T238" t="s">
        <v>2057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12"/>
        <v>9.0696409140369975E-3</v>
      </c>
      <c r="G239" s="4">
        <f t="shared" si="13"/>
        <v>9.0696409140369975E-3</v>
      </c>
      <c r="H239" t="s">
        <v>14</v>
      </c>
      <c r="I239">
        <v>54</v>
      </c>
      <c r="J239" t="s">
        <v>21</v>
      </c>
      <c r="K239" t="s">
        <v>22</v>
      </c>
      <c r="L239">
        <v>1495342800</v>
      </c>
      <c r="M239" s="10">
        <f t="shared" si="14"/>
        <v>42876.208333333328</v>
      </c>
      <c r="N239" s="10">
        <f t="shared" si="15"/>
        <v>42893.208333333328</v>
      </c>
      <c r="O239">
        <v>1496811600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12"/>
        <v>0.34173469387755101</v>
      </c>
      <c r="G240" s="4">
        <f t="shared" si="13"/>
        <v>0.34173469387755101</v>
      </c>
      <c r="H240" t="s">
        <v>14</v>
      </c>
      <c r="I240">
        <v>120</v>
      </c>
      <c r="J240" t="s">
        <v>21</v>
      </c>
      <c r="K240" t="s">
        <v>22</v>
      </c>
      <c r="L240">
        <v>1482213600</v>
      </c>
      <c r="M240" s="10">
        <f t="shared" si="14"/>
        <v>42724.25</v>
      </c>
      <c r="N240" s="10">
        <f t="shared" si="15"/>
        <v>42724.25</v>
      </c>
      <c r="O240">
        <v>1482213600</v>
      </c>
      <c r="P240" t="b">
        <v>0</v>
      </c>
      <c r="Q240" t="b">
        <v>1</v>
      </c>
      <c r="R240" t="s">
        <v>65</v>
      </c>
      <c r="S240" t="s">
        <v>2035</v>
      </c>
      <c r="T240" t="s">
        <v>2044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12"/>
        <v>0.239488107549121</v>
      </c>
      <c r="G241" s="4">
        <f t="shared" si="13"/>
        <v>0.239488107549121</v>
      </c>
      <c r="H241" t="s">
        <v>14</v>
      </c>
      <c r="I241">
        <v>579</v>
      </c>
      <c r="J241" t="s">
        <v>36</v>
      </c>
      <c r="K241" t="s">
        <v>37</v>
      </c>
      <c r="L241">
        <v>1420092000</v>
      </c>
      <c r="M241" s="10">
        <f t="shared" si="14"/>
        <v>42005.25</v>
      </c>
      <c r="N241" s="10">
        <f t="shared" si="15"/>
        <v>42007.25</v>
      </c>
      <c r="O241">
        <v>1420264800</v>
      </c>
      <c r="P241" t="b">
        <v>0</v>
      </c>
      <c r="Q241" t="b">
        <v>0</v>
      </c>
      <c r="R241" t="s">
        <v>28</v>
      </c>
      <c r="S241" t="s">
        <v>2035</v>
      </c>
      <c r="T241" t="s">
        <v>2036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12"/>
        <v>0.48072649572649573</v>
      </c>
      <c r="G242" s="4">
        <f t="shared" si="13"/>
        <v>0.48072649572649573</v>
      </c>
      <c r="H242" t="s">
        <v>14</v>
      </c>
      <c r="I242">
        <v>2072</v>
      </c>
      <c r="J242" t="s">
        <v>21</v>
      </c>
      <c r="K242" t="s">
        <v>22</v>
      </c>
      <c r="L242">
        <v>1458018000</v>
      </c>
      <c r="M242" s="10">
        <f t="shared" si="14"/>
        <v>42444.208333333328</v>
      </c>
      <c r="N242" s="10">
        <f t="shared" si="15"/>
        <v>42449.208333333328</v>
      </c>
      <c r="O242">
        <v>1458450000</v>
      </c>
      <c r="P242" t="b">
        <v>0</v>
      </c>
      <c r="Q242" t="b">
        <v>1</v>
      </c>
      <c r="R242" t="s">
        <v>42</v>
      </c>
      <c r="S242" t="s">
        <v>2039</v>
      </c>
      <c r="T242" t="s">
        <v>2040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12"/>
        <v>0</v>
      </c>
      <c r="G243" s="4">
        <f t="shared" si="13"/>
        <v>0</v>
      </c>
      <c r="H243" t="s">
        <v>14</v>
      </c>
      <c r="I243">
        <v>0</v>
      </c>
      <c r="J243" t="s">
        <v>21</v>
      </c>
      <c r="K243" t="s">
        <v>22</v>
      </c>
      <c r="L243">
        <v>1367384400</v>
      </c>
      <c r="M243" s="10">
        <f t="shared" si="14"/>
        <v>41395.208333333336</v>
      </c>
      <c r="N243" s="10">
        <f t="shared" si="15"/>
        <v>41423.208333333336</v>
      </c>
      <c r="O243">
        <v>1369803600</v>
      </c>
      <c r="P243" t="b">
        <v>0</v>
      </c>
      <c r="Q243" t="b">
        <v>1</v>
      </c>
      <c r="R243" t="s">
        <v>33</v>
      </c>
      <c r="S243" t="s">
        <v>2037</v>
      </c>
      <c r="T243" t="s">
        <v>2038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12"/>
        <v>0.70145182291666663</v>
      </c>
      <c r="G244" s="4">
        <f t="shared" si="13"/>
        <v>0.70145182291666663</v>
      </c>
      <c r="H244" t="s">
        <v>14</v>
      </c>
      <c r="I244">
        <v>1796</v>
      </c>
      <c r="J244" t="s">
        <v>21</v>
      </c>
      <c r="K244" t="s">
        <v>22</v>
      </c>
      <c r="L244">
        <v>1363064400</v>
      </c>
      <c r="M244" s="10">
        <f t="shared" si="14"/>
        <v>41345.208333333336</v>
      </c>
      <c r="N244" s="10">
        <f t="shared" si="15"/>
        <v>41347.208333333336</v>
      </c>
      <c r="O244">
        <v>1363237200</v>
      </c>
      <c r="P244" t="b">
        <v>0</v>
      </c>
      <c r="Q244" t="b">
        <v>0</v>
      </c>
      <c r="R244" t="s">
        <v>42</v>
      </c>
      <c r="S244" t="s">
        <v>2039</v>
      </c>
      <c r="T244" t="s">
        <v>2040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12"/>
        <v>0.92320000000000002</v>
      </c>
      <c r="G245" s="4">
        <f t="shared" si="13"/>
        <v>0.92320000000000002</v>
      </c>
      <c r="H245" t="s">
        <v>14</v>
      </c>
      <c r="I245">
        <v>62</v>
      </c>
      <c r="J245" t="s">
        <v>107</v>
      </c>
      <c r="K245" t="s">
        <v>108</v>
      </c>
      <c r="L245">
        <v>1431925200</v>
      </c>
      <c r="M245" s="10">
        <f t="shared" si="14"/>
        <v>42142.208333333328</v>
      </c>
      <c r="N245" s="10">
        <f t="shared" si="15"/>
        <v>42143.208333333328</v>
      </c>
      <c r="O245">
        <v>1432011600</v>
      </c>
      <c r="P245" t="b">
        <v>0</v>
      </c>
      <c r="Q245" t="b">
        <v>0</v>
      </c>
      <c r="R245" t="s">
        <v>23</v>
      </c>
      <c r="S245" t="s">
        <v>2033</v>
      </c>
      <c r="T245" t="s">
        <v>2034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12"/>
        <v>0.13901001112347053</v>
      </c>
      <c r="G246" s="4">
        <f t="shared" si="13"/>
        <v>0.13901001112347053</v>
      </c>
      <c r="H246" t="s">
        <v>14</v>
      </c>
      <c r="I246">
        <v>347</v>
      </c>
      <c r="J246" t="s">
        <v>21</v>
      </c>
      <c r="K246" t="s">
        <v>22</v>
      </c>
      <c r="L246">
        <v>1362722400</v>
      </c>
      <c r="M246" s="10">
        <f t="shared" si="14"/>
        <v>41341.25</v>
      </c>
      <c r="N246" s="10">
        <f t="shared" si="15"/>
        <v>41383.208333333336</v>
      </c>
      <c r="O246">
        <v>1366347600</v>
      </c>
      <c r="P246" t="b">
        <v>0</v>
      </c>
      <c r="Q246" t="b">
        <v>1</v>
      </c>
      <c r="R246" t="s">
        <v>133</v>
      </c>
      <c r="S246" t="s">
        <v>2045</v>
      </c>
      <c r="T246" t="s">
        <v>2054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12"/>
        <v>0.39857142857142858</v>
      </c>
      <c r="G247" s="4">
        <f t="shared" si="13"/>
        <v>0.39857142857142858</v>
      </c>
      <c r="H247" t="s">
        <v>14</v>
      </c>
      <c r="I247">
        <v>19</v>
      </c>
      <c r="J247" t="s">
        <v>21</v>
      </c>
      <c r="K247" t="s">
        <v>22</v>
      </c>
      <c r="L247">
        <v>1365483600</v>
      </c>
      <c r="M247" s="10">
        <f t="shared" si="14"/>
        <v>41373.208333333336</v>
      </c>
      <c r="N247" s="10">
        <f t="shared" si="15"/>
        <v>41422.208333333336</v>
      </c>
      <c r="O247">
        <v>1369717200</v>
      </c>
      <c r="P247" t="b">
        <v>0</v>
      </c>
      <c r="Q247" t="b">
        <v>1</v>
      </c>
      <c r="R247" t="s">
        <v>28</v>
      </c>
      <c r="S247" t="s">
        <v>2035</v>
      </c>
      <c r="T247" t="s">
        <v>2036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12"/>
        <v>0.70925816023738875</v>
      </c>
      <c r="G248" s="4">
        <f t="shared" si="13"/>
        <v>0.70925816023738875</v>
      </c>
      <c r="H248" t="s">
        <v>14</v>
      </c>
      <c r="I248">
        <v>1258</v>
      </c>
      <c r="J248" t="s">
        <v>21</v>
      </c>
      <c r="K248" t="s">
        <v>22</v>
      </c>
      <c r="L248">
        <v>1336194000</v>
      </c>
      <c r="M248" s="10">
        <f t="shared" si="14"/>
        <v>41034.208333333336</v>
      </c>
      <c r="N248" s="10">
        <f t="shared" si="15"/>
        <v>41044.208333333336</v>
      </c>
      <c r="O248">
        <v>1337058000</v>
      </c>
      <c r="P248" t="b">
        <v>0</v>
      </c>
      <c r="Q248" t="b">
        <v>0</v>
      </c>
      <c r="R248" t="s">
        <v>33</v>
      </c>
      <c r="S248" t="s">
        <v>2037</v>
      </c>
      <c r="T248" t="s">
        <v>2038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12"/>
        <v>0.24017591339648173</v>
      </c>
      <c r="G249" s="4">
        <f t="shared" si="13"/>
        <v>0.24017591339648173</v>
      </c>
      <c r="H249" t="s">
        <v>14</v>
      </c>
      <c r="I249">
        <v>362</v>
      </c>
      <c r="J249" t="s">
        <v>21</v>
      </c>
      <c r="K249" t="s">
        <v>22</v>
      </c>
      <c r="L249">
        <v>1564030800</v>
      </c>
      <c r="M249" s="10">
        <f t="shared" si="14"/>
        <v>43671.208333333328</v>
      </c>
      <c r="N249" s="10">
        <f t="shared" si="15"/>
        <v>43681.208333333328</v>
      </c>
      <c r="O249">
        <v>1564894800</v>
      </c>
      <c r="P249" t="b">
        <v>0</v>
      </c>
      <c r="Q249" t="b">
        <v>0</v>
      </c>
      <c r="R249" t="s">
        <v>33</v>
      </c>
      <c r="S249" t="s">
        <v>2037</v>
      </c>
      <c r="T249" t="s">
        <v>2038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12"/>
        <v>0.55779069767441858</v>
      </c>
      <c r="G250" s="4">
        <f t="shared" si="13"/>
        <v>0.55779069767441858</v>
      </c>
      <c r="H250" t="s">
        <v>14</v>
      </c>
      <c r="I250">
        <v>133</v>
      </c>
      <c r="J250" t="s">
        <v>15</v>
      </c>
      <c r="K250" t="s">
        <v>16</v>
      </c>
      <c r="L250">
        <v>1324620000</v>
      </c>
      <c r="M250" s="10">
        <f t="shared" si="14"/>
        <v>40900.25</v>
      </c>
      <c r="N250" s="10">
        <f t="shared" si="15"/>
        <v>40902.25</v>
      </c>
      <c r="O250">
        <v>1324792800</v>
      </c>
      <c r="P250" t="b">
        <v>0</v>
      </c>
      <c r="Q250" t="b">
        <v>1</v>
      </c>
      <c r="R250" t="s">
        <v>33</v>
      </c>
      <c r="S250" t="s">
        <v>2037</v>
      </c>
      <c r="T250" t="s">
        <v>2038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12"/>
        <v>0.42523125996810207</v>
      </c>
      <c r="G251" s="4">
        <f t="shared" si="13"/>
        <v>0.42523125996810207</v>
      </c>
      <c r="H251" t="s">
        <v>14</v>
      </c>
      <c r="I251">
        <v>846</v>
      </c>
      <c r="J251" t="s">
        <v>21</v>
      </c>
      <c r="K251" t="s">
        <v>22</v>
      </c>
      <c r="L251">
        <v>1281070800</v>
      </c>
      <c r="M251" s="10">
        <f t="shared" si="14"/>
        <v>40396.208333333336</v>
      </c>
      <c r="N251" s="10">
        <f t="shared" si="15"/>
        <v>40434.208333333336</v>
      </c>
      <c r="O251">
        <v>1284354000</v>
      </c>
      <c r="P251" t="b">
        <v>0</v>
      </c>
      <c r="Q251" t="b">
        <v>0</v>
      </c>
      <c r="R251" t="s">
        <v>68</v>
      </c>
      <c r="S251" t="s">
        <v>2045</v>
      </c>
      <c r="T251" t="s">
        <v>2046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12"/>
        <v>7.0681818181818179E-2</v>
      </c>
      <c r="G252" s="4">
        <f t="shared" si="13"/>
        <v>7.0681818181818179E-2</v>
      </c>
      <c r="H252" t="s">
        <v>14</v>
      </c>
      <c r="I252">
        <v>10</v>
      </c>
      <c r="J252" t="s">
        <v>21</v>
      </c>
      <c r="K252" t="s">
        <v>22</v>
      </c>
      <c r="L252">
        <v>1519365600</v>
      </c>
      <c r="M252" s="10">
        <f t="shared" si="14"/>
        <v>43154.25</v>
      </c>
      <c r="N252" s="10">
        <f t="shared" si="15"/>
        <v>43156.25</v>
      </c>
      <c r="O252">
        <v>1519538400</v>
      </c>
      <c r="P252" t="b">
        <v>0</v>
      </c>
      <c r="Q252" t="b">
        <v>1</v>
      </c>
      <c r="R252" t="s">
        <v>71</v>
      </c>
      <c r="S252" t="s">
        <v>2039</v>
      </c>
      <c r="T252" t="s">
        <v>2047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12"/>
        <v>0.32453465346534655</v>
      </c>
      <c r="G253" s="4">
        <f t="shared" si="13"/>
        <v>0.32453465346534655</v>
      </c>
      <c r="H253" t="s">
        <v>14</v>
      </c>
      <c r="I253">
        <v>191</v>
      </c>
      <c r="J253" t="s">
        <v>21</v>
      </c>
      <c r="K253" t="s">
        <v>22</v>
      </c>
      <c r="L253">
        <v>1341291600</v>
      </c>
      <c r="M253" s="10">
        <f t="shared" si="14"/>
        <v>41093.208333333336</v>
      </c>
      <c r="N253" s="10">
        <f t="shared" si="15"/>
        <v>41105.208333333336</v>
      </c>
      <c r="O253">
        <v>1342328400</v>
      </c>
      <c r="P253" t="b">
        <v>0</v>
      </c>
      <c r="Q253" t="b">
        <v>0</v>
      </c>
      <c r="R253" t="s">
        <v>100</v>
      </c>
      <c r="S253" t="s">
        <v>2039</v>
      </c>
      <c r="T253" t="s">
        <v>2050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12"/>
        <v>0.83904860392967939</v>
      </c>
      <c r="G254" s="4">
        <f t="shared" si="13"/>
        <v>0.83904860392967939</v>
      </c>
      <c r="H254" t="s">
        <v>14</v>
      </c>
      <c r="I254">
        <v>1979</v>
      </c>
      <c r="J254" t="s">
        <v>21</v>
      </c>
      <c r="K254" t="s">
        <v>22</v>
      </c>
      <c r="L254">
        <v>1272258000</v>
      </c>
      <c r="M254" s="10">
        <f t="shared" si="14"/>
        <v>40294.208333333336</v>
      </c>
      <c r="N254" s="10">
        <f t="shared" si="15"/>
        <v>40307.208333333336</v>
      </c>
      <c r="O254">
        <v>1273381200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12"/>
        <v>0.84190476190476193</v>
      </c>
      <c r="G255" s="4">
        <f t="shared" si="13"/>
        <v>0.84190476190476193</v>
      </c>
      <c r="H255" t="s">
        <v>14</v>
      </c>
      <c r="I255">
        <v>63</v>
      </c>
      <c r="J255" t="s">
        <v>21</v>
      </c>
      <c r="K255" t="s">
        <v>22</v>
      </c>
      <c r="L255">
        <v>1290492000</v>
      </c>
      <c r="M255" s="10">
        <f t="shared" si="14"/>
        <v>40505.25</v>
      </c>
      <c r="N255" s="10">
        <f t="shared" si="15"/>
        <v>40509.25</v>
      </c>
      <c r="O255">
        <v>1290837600</v>
      </c>
      <c r="P255" t="b">
        <v>0</v>
      </c>
      <c r="Q255" t="b">
        <v>0</v>
      </c>
      <c r="R255" t="s">
        <v>65</v>
      </c>
      <c r="S255" t="s">
        <v>2035</v>
      </c>
      <c r="T255" t="s">
        <v>2044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12"/>
        <v>0.99619450317124736</v>
      </c>
      <c r="G256" s="4">
        <f t="shared" si="13"/>
        <v>0.99619450317124736</v>
      </c>
      <c r="H256" t="s">
        <v>14</v>
      </c>
      <c r="I256">
        <v>6080</v>
      </c>
      <c r="J256" t="s">
        <v>15</v>
      </c>
      <c r="K256" t="s">
        <v>16</v>
      </c>
      <c r="L256">
        <v>1454652000</v>
      </c>
      <c r="M256" s="10">
        <f t="shared" si="14"/>
        <v>42405.25</v>
      </c>
      <c r="N256" s="10">
        <f t="shared" si="15"/>
        <v>42441.25</v>
      </c>
      <c r="O256">
        <v>1457762400</v>
      </c>
      <c r="P256" t="b">
        <v>0</v>
      </c>
      <c r="Q256" t="b">
        <v>0</v>
      </c>
      <c r="R256" t="s">
        <v>71</v>
      </c>
      <c r="S256" t="s">
        <v>2039</v>
      </c>
      <c r="T256" t="s">
        <v>2047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12"/>
        <v>0.80300000000000005</v>
      </c>
      <c r="G257" s="4">
        <f t="shared" si="13"/>
        <v>0.80300000000000005</v>
      </c>
      <c r="H257" t="s">
        <v>14</v>
      </c>
      <c r="I257">
        <v>80</v>
      </c>
      <c r="J257" t="s">
        <v>40</v>
      </c>
      <c r="K257" t="s">
        <v>41</v>
      </c>
      <c r="L257">
        <v>1385186400</v>
      </c>
      <c r="M257" s="10">
        <f t="shared" si="14"/>
        <v>41601.25</v>
      </c>
      <c r="N257" s="10">
        <f t="shared" si="15"/>
        <v>41646.25</v>
      </c>
      <c r="O257">
        <v>1389074400</v>
      </c>
      <c r="P257" t="b">
        <v>0</v>
      </c>
      <c r="Q257" t="b">
        <v>0</v>
      </c>
      <c r="R257" t="s">
        <v>60</v>
      </c>
      <c r="S257" t="s">
        <v>2033</v>
      </c>
      <c r="T257" t="s">
        <v>2043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16">E258/D258</f>
        <v>0.11254901960784314</v>
      </c>
      <c r="G258" s="4">
        <f t="shared" ref="G258:G321" si="17">E258/D258</f>
        <v>0.11254901960784314</v>
      </c>
      <c r="H258" t="s">
        <v>14</v>
      </c>
      <c r="I258">
        <v>9</v>
      </c>
      <c r="J258" t="s">
        <v>21</v>
      </c>
      <c r="K258" t="s">
        <v>22</v>
      </c>
      <c r="L258">
        <v>1399698000</v>
      </c>
      <c r="M258" s="10">
        <f t="shared" ref="M258:M321" si="18">(((L258/60)/60)/24)+DATE(1970,1,1)</f>
        <v>41769.208333333336</v>
      </c>
      <c r="N258" s="10">
        <f t="shared" ref="N258:N321" si="19">(((O258/60)/60)/24)+DATE(1970,1,1)</f>
        <v>41797.208333333336</v>
      </c>
      <c r="O258">
        <v>1402117200</v>
      </c>
      <c r="P258" t="b">
        <v>0</v>
      </c>
      <c r="Q258" t="b">
        <v>0</v>
      </c>
      <c r="R258" t="s">
        <v>89</v>
      </c>
      <c r="S258" t="s">
        <v>2048</v>
      </c>
      <c r="T258" t="s">
        <v>2049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16"/>
        <v>0.91740952380952379</v>
      </c>
      <c r="G259" s="4">
        <f t="shared" si="17"/>
        <v>0.91740952380952379</v>
      </c>
      <c r="H259" t="s">
        <v>14</v>
      </c>
      <c r="I259">
        <v>1784</v>
      </c>
      <c r="J259" t="s">
        <v>21</v>
      </c>
      <c r="K259" t="s">
        <v>22</v>
      </c>
      <c r="L259">
        <v>1283230800</v>
      </c>
      <c r="M259" s="10">
        <f t="shared" si="18"/>
        <v>40421.208333333336</v>
      </c>
      <c r="N259" s="10">
        <f t="shared" si="19"/>
        <v>40435.208333333336</v>
      </c>
      <c r="O259">
        <v>1284440400</v>
      </c>
      <c r="P259" t="b">
        <v>0</v>
      </c>
      <c r="Q259" t="b">
        <v>1</v>
      </c>
      <c r="R259" t="s">
        <v>119</v>
      </c>
      <c r="S259" t="s">
        <v>2045</v>
      </c>
      <c r="T259" t="s">
        <v>2051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16"/>
        <v>0.15022446689113356</v>
      </c>
      <c r="G260" s="4">
        <f t="shared" si="17"/>
        <v>0.15022446689113356</v>
      </c>
      <c r="H260" t="s">
        <v>14</v>
      </c>
      <c r="I260">
        <v>243</v>
      </c>
      <c r="J260" t="s">
        <v>21</v>
      </c>
      <c r="K260" t="s">
        <v>22</v>
      </c>
      <c r="L260">
        <v>1534482000</v>
      </c>
      <c r="M260" s="10">
        <f t="shared" si="18"/>
        <v>43329.208333333328</v>
      </c>
      <c r="N260" s="10">
        <f t="shared" si="19"/>
        <v>43330.208333333328</v>
      </c>
      <c r="O260">
        <v>1534568400</v>
      </c>
      <c r="P260" t="b">
        <v>0</v>
      </c>
      <c r="Q260" t="b">
        <v>1</v>
      </c>
      <c r="R260" t="s">
        <v>53</v>
      </c>
      <c r="S260" t="s">
        <v>2039</v>
      </c>
      <c r="T260" t="s">
        <v>2042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16"/>
        <v>0.37695968274950431</v>
      </c>
      <c r="G261" s="4">
        <f t="shared" si="17"/>
        <v>0.37695968274950431</v>
      </c>
      <c r="H261" t="s">
        <v>14</v>
      </c>
      <c r="I261">
        <v>1296</v>
      </c>
      <c r="J261" t="s">
        <v>21</v>
      </c>
      <c r="K261" t="s">
        <v>22</v>
      </c>
      <c r="L261">
        <v>1379826000</v>
      </c>
      <c r="M261" s="10">
        <f t="shared" si="18"/>
        <v>41539.208333333336</v>
      </c>
      <c r="N261" s="10">
        <f t="shared" si="19"/>
        <v>41555.208333333336</v>
      </c>
      <c r="O261">
        <v>1381208400</v>
      </c>
      <c r="P261" t="b">
        <v>0</v>
      </c>
      <c r="Q261" t="b">
        <v>0</v>
      </c>
      <c r="R261" t="s">
        <v>292</v>
      </c>
      <c r="S261" t="s">
        <v>2048</v>
      </c>
      <c r="T261" t="s">
        <v>2059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16"/>
        <v>0.72653061224489801</v>
      </c>
      <c r="G262" s="4">
        <f t="shared" si="17"/>
        <v>0.72653061224489801</v>
      </c>
      <c r="H262" t="s">
        <v>14</v>
      </c>
      <c r="I262">
        <v>77</v>
      </c>
      <c r="J262" t="s">
        <v>21</v>
      </c>
      <c r="K262" t="s">
        <v>22</v>
      </c>
      <c r="L262">
        <v>1561957200</v>
      </c>
      <c r="M262" s="10">
        <f t="shared" si="18"/>
        <v>43647.208333333328</v>
      </c>
      <c r="N262" s="10">
        <f t="shared" si="19"/>
        <v>43653.208333333328</v>
      </c>
      <c r="O262">
        <v>1562475600</v>
      </c>
      <c r="P262" t="b">
        <v>0</v>
      </c>
      <c r="Q262" t="b">
        <v>1</v>
      </c>
      <c r="R262" t="s">
        <v>17</v>
      </c>
      <c r="S262" t="s">
        <v>2031</v>
      </c>
      <c r="T262" t="s">
        <v>2032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16"/>
        <v>0.24205617977528091</v>
      </c>
      <c r="G263" s="4">
        <f t="shared" si="17"/>
        <v>0.24205617977528091</v>
      </c>
      <c r="H263" t="s">
        <v>14</v>
      </c>
      <c r="I263">
        <v>395</v>
      </c>
      <c r="J263" t="s">
        <v>107</v>
      </c>
      <c r="K263" t="s">
        <v>108</v>
      </c>
      <c r="L263">
        <v>1433912400</v>
      </c>
      <c r="M263" s="10">
        <f t="shared" si="18"/>
        <v>42165.208333333328</v>
      </c>
      <c r="N263" s="10">
        <f t="shared" si="19"/>
        <v>42191.208333333328</v>
      </c>
      <c r="O263">
        <v>1436158800</v>
      </c>
      <c r="P263" t="b">
        <v>0</v>
      </c>
      <c r="Q263" t="b">
        <v>0</v>
      </c>
      <c r="R263" t="s">
        <v>292</v>
      </c>
      <c r="S263" t="s">
        <v>2048</v>
      </c>
      <c r="T263" t="s">
        <v>2059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16"/>
        <v>2.5064935064935064E-2</v>
      </c>
      <c r="G264" s="4">
        <f t="shared" si="17"/>
        <v>2.5064935064935064E-2</v>
      </c>
      <c r="H264" t="s">
        <v>14</v>
      </c>
      <c r="I264">
        <v>49</v>
      </c>
      <c r="J264" t="s">
        <v>40</v>
      </c>
      <c r="K264" t="s">
        <v>41</v>
      </c>
      <c r="L264">
        <v>1453442400</v>
      </c>
      <c r="M264" s="10">
        <f t="shared" si="18"/>
        <v>42391.25</v>
      </c>
      <c r="N264" s="10">
        <f t="shared" si="19"/>
        <v>42421.25</v>
      </c>
      <c r="O264">
        <v>1456034400</v>
      </c>
      <c r="P264" t="b">
        <v>0</v>
      </c>
      <c r="Q264" t="b">
        <v>0</v>
      </c>
      <c r="R264" t="s">
        <v>60</v>
      </c>
      <c r="S264" t="s">
        <v>2033</v>
      </c>
      <c r="T264" t="s">
        <v>2043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16"/>
        <v>0.1632979976442874</v>
      </c>
      <c r="G265" s="4">
        <f t="shared" si="17"/>
        <v>0.1632979976442874</v>
      </c>
      <c r="H265" t="s">
        <v>14</v>
      </c>
      <c r="I265">
        <v>180</v>
      </c>
      <c r="J265" t="s">
        <v>21</v>
      </c>
      <c r="K265" t="s">
        <v>22</v>
      </c>
      <c r="L265">
        <v>1378875600</v>
      </c>
      <c r="M265" s="10">
        <f t="shared" si="18"/>
        <v>41528.208333333336</v>
      </c>
      <c r="N265" s="10">
        <f t="shared" si="19"/>
        <v>41543.208333333336</v>
      </c>
      <c r="O265">
        <v>1380171600</v>
      </c>
      <c r="P265" t="b">
        <v>0</v>
      </c>
      <c r="Q265" t="b">
        <v>0</v>
      </c>
      <c r="R265" t="s">
        <v>89</v>
      </c>
      <c r="S265" t="s">
        <v>2048</v>
      </c>
      <c r="T265" t="s">
        <v>2049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16"/>
        <v>0.88803571428571426</v>
      </c>
      <c r="G266" s="4">
        <f t="shared" si="17"/>
        <v>0.88803571428571426</v>
      </c>
      <c r="H266" t="s">
        <v>14</v>
      </c>
      <c r="I266">
        <v>2690</v>
      </c>
      <c r="J266" t="s">
        <v>21</v>
      </c>
      <c r="K266" t="s">
        <v>22</v>
      </c>
      <c r="L266">
        <v>1577253600</v>
      </c>
      <c r="M266" s="10">
        <f t="shared" si="18"/>
        <v>43824.25</v>
      </c>
      <c r="N266" s="10">
        <f t="shared" si="19"/>
        <v>43844.25</v>
      </c>
      <c r="O266">
        <v>1578981600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16"/>
        <v>0.58632981676846196</v>
      </c>
      <c r="G267" s="4">
        <f t="shared" si="17"/>
        <v>0.58632981676846196</v>
      </c>
      <c r="H267" t="s">
        <v>14</v>
      </c>
      <c r="I267">
        <v>2779</v>
      </c>
      <c r="J267" t="s">
        <v>26</v>
      </c>
      <c r="K267" t="s">
        <v>27</v>
      </c>
      <c r="L267">
        <v>1419055200</v>
      </c>
      <c r="M267" s="10">
        <f t="shared" si="18"/>
        <v>41993.25</v>
      </c>
      <c r="N267" s="10">
        <f t="shared" si="19"/>
        <v>42033.25</v>
      </c>
      <c r="O267">
        <v>1422511200</v>
      </c>
      <c r="P267" t="b">
        <v>0</v>
      </c>
      <c r="Q267" t="b">
        <v>1</v>
      </c>
      <c r="R267" t="s">
        <v>28</v>
      </c>
      <c r="S267" t="s">
        <v>2035</v>
      </c>
      <c r="T267" t="s">
        <v>2036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16"/>
        <v>0.98511111111111116</v>
      </c>
      <c r="G268" s="4">
        <f t="shared" si="17"/>
        <v>0.98511111111111116</v>
      </c>
      <c r="H268" t="s">
        <v>14</v>
      </c>
      <c r="I268">
        <v>92</v>
      </c>
      <c r="J268" t="s">
        <v>21</v>
      </c>
      <c r="K268" t="s">
        <v>22</v>
      </c>
      <c r="L268">
        <v>1480140000</v>
      </c>
      <c r="M268" s="10">
        <f t="shared" si="18"/>
        <v>42700.25</v>
      </c>
      <c r="N268" s="10">
        <f t="shared" si="19"/>
        <v>42702.25</v>
      </c>
      <c r="O268">
        <v>1480312800</v>
      </c>
      <c r="P268" t="b">
        <v>0</v>
      </c>
      <c r="Q268" t="b">
        <v>0</v>
      </c>
      <c r="R268" t="s">
        <v>33</v>
      </c>
      <c r="S268" t="s">
        <v>2037</v>
      </c>
      <c r="T268" t="s">
        <v>2038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16"/>
        <v>0.43975381008206332</v>
      </c>
      <c r="G269" s="4">
        <f t="shared" si="17"/>
        <v>0.43975381008206332</v>
      </c>
      <c r="H269" t="s">
        <v>14</v>
      </c>
      <c r="I269">
        <v>1028</v>
      </c>
      <c r="J269" t="s">
        <v>21</v>
      </c>
      <c r="K269" t="s">
        <v>22</v>
      </c>
      <c r="L269">
        <v>1293948000</v>
      </c>
      <c r="M269" s="10">
        <f t="shared" si="18"/>
        <v>40545.25</v>
      </c>
      <c r="N269" s="10">
        <f t="shared" si="19"/>
        <v>40546.25</v>
      </c>
      <c r="O269">
        <v>1294034400</v>
      </c>
      <c r="P269" t="b">
        <v>0</v>
      </c>
      <c r="Q269" t="b">
        <v>0</v>
      </c>
      <c r="R269" t="s">
        <v>23</v>
      </c>
      <c r="S269" t="s">
        <v>2033</v>
      </c>
      <c r="T269" t="s">
        <v>2034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16"/>
        <v>0.12818181818181817</v>
      </c>
      <c r="G270" s="4">
        <f t="shared" si="17"/>
        <v>0.12818181818181817</v>
      </c>
      <c r="H270" t="s">
        <v>14</v>
      </c>
      <c r="I270">
        <v>26</v>
      </c>
      <c r="J270" t="s">
        <v>98</v>
      </c>
      <c r="K270" t="s">
        <v>99</v>
      </c>
      <c r="L270">
        <v>1552366800</v>
      </c>
      <c r="M270" s="10">
        <f t="shared" si="18"/>
        <v>43536.208333333328</v>
      </c>
      <c r="N270" s="10">
        <f t="shared" si="19"/>
        <v>43538.208333333328</v>
      </c>
      <c r="O270">
        <v>1552539600</v>
      </c>
      <c r="P270" t="b">
        <v>0</v>
      </c>
      <c r="Q270" t="b">
        <v>0</v>
      </c>
      <c r="R270" t="s">
        <v>23</v>
      </c>
      <c r="S270" t="s">
        <v>2033</v>
      </c>
      <c r="T270" t="s">
        <v>2034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16"/>
        <v>0.83813278008298753</v>
      </c>
      <c r="G271" s="4">
        <f t="shared" si="17"/>
        <v>0.83813278008298753</v>
      </c>
      <c r="H271" t="s">
        <v>14</v>
      </c>
      <c r="I271">
        <v>1790</v>
      </c>
      <c r="J271" t="s">
        <v>21</v>
      </c>
      <c r="K271" t="s">
        <v>22</v>
      </c>
      <c r="L271">
        <v>1426395600</v>
      </c>
      <c r="M271" s="10">
        <f t="shared" si="18"/>
        <v>42078.208333333328</v>
      </c>
      <c r="N271" s="10">
        <f t="shared" si="19"/>
        <v>42086.208333333328</v>
      </c>
      <c r="O271">
        <v>1427086800</v>
      </c>
      <c r="P271" t="b">
        <v>0</v>
      </c>
      <c r="Q271" t="b">
        <v>0</v>
      </c>
      <c r="R271" t="s">
        <v>33</v>
      </c>
      <c r="S271" t="s">
        <v>2037</v>
      </c>
      <c r="T271" t="s">
        <v>2038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16"/>
        <v>0.44344086021505374</v>
      </c>
      <c r="G272" s="4">
        <f t="shared" si="17"/>
        <v>0.44344086021505374</v>
      </c>
      <c r="H272" t="s">
        <v>14</v>
      </c>
      <c r="I272">
        <v>37</v>
      </c>
      <c r="J272" t="s">
        <v>21</v>
      </c>
      <c r="K272" t="s">
        <v>22</v>
      </c>
      <c r="L272">
        <v>1456293600</v>
      </c>
      <c r="M272" s="10">
        <f t="shared" si="18"/>
        <v>42424.25</v>
      </c>
      <c r="N272" s="10">
        <f t="shared" si="19"/>
        <v>42447.208333333328</v>
      </c>
      <c r="O272">
        <v>1458277200</v>
      </c>
      <c r="P272" t="b">
        <v>0</v>
      </c>
      <c r="Q272" t="b">
        <v>1</v>
      </c>
      <c r="R272" t="s">
        <v>50</v>
      </c>
      <c r="S272" t="s">
        <v>2033</v>
      </c>
      <c r="T272" t="s">
        <v>2041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16"/>
        <v>0.94142857142857139</v>
      </c>
      <c r="G273" s="4">
        <f t="shared" si="17"/>
        <v>0.94142857142857139</v>
      </c>
      <c r="H273" t="s">
        <v>14</v>
      </c>
      <c r="I273">
        <v>35</v>
      </c>
      <c r="J273" t="s">
        <v>107</v>
      </c>
      <c r="K273" t="s">
        <v>108</v>
      </c>
      <c r="L273">
        <v>1434690000</v>
      </c>
      <c r="M273" s="10">
        <f t="shared" si="18"/>
        <v>42174.208333333328</v>
      </c>
      <c r="N273" s="10">
        <f t="shared" si="19"/>
        <v>42221.208333333328</v>
      </c>
      <c r="O273">
        <v>1438750800</v>
      </c>
      <c r="P273" t="b">
        <v>0</v>
      </c>
      <c r="Q273" t="b">
        <v>0</v>
      </c>
      <c r="R273" t="s">
        <v>100</v>
      </c>
      <c r="S273" t="s">
        <v>2039</v>
      </c>
      <c r="T273" t="s">
        <v>2050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16"/>
        <v>0.62930372148859548</v>
      </c>
      <c r="G274" s="4">
        <f t="shared" si="17"/>
        <v>0.62930372148859548</v>
      </c>
      <c r="H274" t="s">
        <v>14</v>
      </c>
      <c r="I274">
        <v>558</v>
      </c>
      <c r="J274" t="s">
        <v>21</v>
      </c>
      <c r="K274" t="s">
        <v>22</v>
      </c>
      <c r="L274">
        <v>1400562000</v>
      </c>
      <c r="M274" s="10">
        <f t="shared" si="18"/>
        <v>41779.208333333336</v>
      </c>
      <c r="N274" s="10">
        <f t="shared" si="19"/>
        <v>41782.208333333336</v>
      </c>
      <c r="O274">
        <v>1400821200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16"/>
        <v>0.6492783505154639</v>
      </c>
      <c r="G275" s="4">
        <f t="shared" si="17"/>
        <v>0.6492783505154639</v>
      </c>
      <c r="H275" t="s">
        <v>14</v>
      </c>
      <c r="I275">
        <v>64</v>
      </c>
      <c r="J275" t="s">
        <v>21</v>
      </c>
      <c r="K275" t="s">
        <v>22</v>
      </c>
      <c r="L275">
        <v>1509512400</v>
      </c>
      <c r="M275" s="10">
        <f t="shared" si="18"/>
        <v>43040.208333333328</v>
      </c>
      <c r="N275" s="10">
        <f t="shared" si="19"/>
        <v>43057.25</v>
      </c>
      <c r="O275">
        <v>1510984800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16"/>
        <v>0.1675440414507772</v>
      </c>
      <c r="G276" s="4">
        <f t="shared" si="17"/>
        <v>0.1675440414507772</v>
      </c>
      <c r="H276" t="s">
        <v>14</v>
      </c>
      <c r="I276">
        <v>245</v>
      </c>
      <c r="J276" t="s">
        <v>21</v>
      </c>
      <c r="K276" t="s">
        <v>22</v>
      </c>
      <c r="L276">
        <v>1322719200</v>
      </c>
      <c r="M276" s="10">
        <f t="shared" si="18"/>
        <v>40878.25</v>
      </c>
      <c r="N276" s="10">
        <f t="shared" si="19"/>
        <v>40881.25</v>
      </c>
      <c r="O276">
        <v>1322978400</v>
      </c>
      <c r="P276" t="b">
        <v>0</v>
      </c>
      <c r="Q276" t="b">
        <v>0</v>
      </c>
      <c r="R276" t="s">
        <v>474</v>
      </c>
      <c r="S276" t="s">
        <v>2039</v>
      </c>
      <c r="T276" t="s">
        <v>2061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16"/>
        <v>0.64016666666666666</v>
      </c>
      <c r="G277" s="4">
        <f t="shared" si="17"/>
        <v>0.64016666666666666</v>
      </c>
      <c r="H277" t="s">
        <v>14</v>
      </c>
      <c r="I277">
        <v>71</v>
      </c>
      <c r="J277" t="s">
        <v>21</v>
      </c>
      <c r="K277" t="s">
        <v>22</v>
      </c>
      <c r="L277">
        <v>1304053200</v>
      </c>
      <c r="M277" s="10">
        <f t="shared" si="18"/>
        <v>40662.208333333336</v>
      </c>
      <c r="N277" s="10">
        <f t="shared" si="19"/>
        <v>40677.208333333336</v>
      </c>
      <c r="O277">
        <v>1305349200</v>
      </c>
      <c r="P277" t="b">
        <v>0</v>
      </c>
      <c r="Q277" t="b">
        <v>0</v>
      </c>
      <c r="R277" t="s">
        <v>28</v>
      </c>
      <c r="S277" t="s">
        <v>2035</v>
      </c>
      <c r="T277" t="s">
        <v>2036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16"/>
        <v>0.5208045977011494</v>
      </c>
      <c r="G278" s="4">
        <f t="shared" si="17"/>
        <v>0.5208045977011494</v>
      </c>
      <c r="H278" t="s">
        <v>14</v>
      </c>
      <c r="I278">
        <v>42</v>
      </c>
      <c r="J278" t="s">
        <v>21</v>
      </c>
      <c r="K278" t="s">
        <v>22</v>
      </c>
      <c r="L278">
        <v>1433912400</v>
      </c>
      <c r="M278" s="10">
        <f t="shared" si="18"/>
        <v>42165.208333333328</v>
      </c>
      <c r="N278" s="10">
        <f t="shared" si="19"/>
        <v>42170.208333333328</v>
      </c>
      <c r="O278">
        <v>1434344400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16"/>
        <v>0.72893617021276591</v>
      </c>
      <c r="G279" s="4">
        <f t="shared" si="17"/>
        <v>0.72893617021276591</v>
      </c>
      <c r="H279" t="s">
        <v>14</v>
      </c>
      <c r="I279">
        <v>156</v>
      </c>
      <c r="J279" t="s">
        <v>15</v>
      </c>
      <c r="K279" t="s">
        <v>16</v>
      </c>
      <c r="L279">
        <v>1547877600</v>
      </c>
      <c r="M279" s="10">
        <f t="shared" si="18"/>
        <v>43484.25</v>
      </c>
      <c r="N279" s="10">
        <f t="shared" si="19"/>
        <v>43536.208333333328</v>
      </c>
      <c r="O279">
        <v>1552366800</v>
      </c>
      <c r="P279" t="b">
        <v>0</v>
      </c>
      <c r="Q279" t="b">
        <v>1</v>
      </c>
      <c r="R279" t="s">
        <v>17</v>
      </c>
      <c r="S279" t="s">
        <v>2031</v>
      </c>
      <c r="T279" t="s">
        <v>2032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16"/>
        <v>0.7900824873096447</v>
      </c>
      <c r="G280" s="4">
        <f t="shared" si="17"/>
        <v>0.7900824873096447</v>
      </c>
      <c r="H280" t="s">
        <v>14</v>
      </c>
      <c r="I280">
        <v>1368</v>
      </c>
      <c r="J280" t="s">
        <v>40</v>
      </c>
      <c r="K280" t="s">
        <v>41</v>
      </c>
      <c r="L280">
        <v>1269493200</v>
      </c>
      <c r="M280" s="10">
        <f t="shared" si="18"/>
        <v>40262.208333333336</v>
      </c>
      <c r="N280" s="10">
        <f t="shared" si="19"/>
        <v>40293.208333333336</v>
      </c>
      <c r="O280">
        <v>1272171600</v>
      </c>
      <c r="P280" t="b">
        <v>0</v>
      </c>
      <c r="Q280" t="b">
        <v>0</v>
      </c>
      <c r="R280" t="s">
        <v>33</v>
      </c>
      <c r="S280" t="s">
        <v>2037</v>
      </c>
      <c r="T280" t="s">
        <v>2038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16"/>
        <v>0.64721518987341775</v>
      </c>
      <c r="G281" s="4">
        <f t="shared" si="17"/>
        <v>0.64721518987341775</v>
      </c>
      <c r="H281" t="s">
        <v>14</v>
      </c>
      <c r="I281">
        <v>102</v>
      </c>
      <c r="J281" t="s">
        <v>21</v>
      </c>
      <c r="K281" t="s">
        <v>22</v>
      </c>
      <c r="L281">
        <v>1436072400</v>
      </c>
      <c r="M281" s="10">
        <f t="shared" si="18"/>
        <v>42190.208333333328</v>
      </c>
      <c r="N281" s="10">
        <f t="shared" si="19"/>
        <v>42197.208333333328</v>
      </c>
      <c r="O281">
        <v>1436677200</v>
      </c>
      <c r="P281" t="b">
        <v>0</v>
      </c>
      <c r="Q281" t="b">
        <v>0</v>
      </c>
      <c r="R281" t="s">
        <v>42</v>
      </c>
      <c r="S281" t="s">
        <v>2039</v>
      </c>
      <c r="T281" t="s">
        <v>2040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16"/>
        <v>0.82028169014084507</v>
      </c>
      <c r="G282" s="4">
        <f t="shared" si="17"/>
        <v>0.82028169014084507</v>
      </c>
      <c r="H282" t="s">
        <v>14</v>
      </c>
      <c r="I282">
        <v>86</v>
      </c>
      <c r="J282" t="s">
        <v>26</v>
      </c>
      <c r="K282" t="s">
        <v>27</v>
      </c>
      <c r="L282">
        <v>1419141600</v>
      </c>
      <c r="M282" s="10">
        <f t="shared" si="18"/>
        <v>41994.25</v>
      </c>
      <c r="N282" s="10">
        <f t="shared" si="19"/>
        <v>42005.25</v>
      </c>
      <c r="O282">
        <v>1420092000</v>
      </c>
      <c r="P282" t="b">
        <v>0</v>
      </c>
      <c r="Q282" t="b">
        <v>0</v>
      </c>
      <c r="R282" t="s">
        <v>133</v>
      </c>
      <c r="S282" t="s">
        <v>2045</v>
      </c>
      <c r="T282" t="s">
        <v>2054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16"/>
        <v>0.12910076530612244</v>
      </c>
      <c r="G283" s="4">
        <f t="shared" si="17"/>
        <v>0.12910076530612244</v>
      </c>
      <c r="H283" t="s">
        <v>14</v>
      </c>
      <c r="I283">
        <v>253</v>
      </c>
      <c r="J283" t="s">
        <v>21</v>
      </c>
      <c r="K283" t="s">
        <v>22</v>
      </c>
      <c r="L283">
        <v>1401426000</v>
      </c>
      <c r="M283" s="10">
        <f t="shared" si="18"/>
        <v>41789.208333333336</v>
      </c>
      <c r="N283" s="10">
        <f t="shared" si="19"/>
        <v>41798.208333333336</v>
      </c>
      <c r="O283">
        <v>1402203600</v>
      </c>
      <c r="P283" t="b">
        <v>0</v>
      </c>
      <c r="Q283" t="b">
        <v>0</v>
      </c>
      <c r="R283" t="s">
        <v>33</v>
      </c>
      <c r="S283" t="s">
        <v>2037</v>
      </c>
      <c r="T283" t="s">
        <v>2038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16"/>
        <v>7.0991735537190084E-2</v>
      </c>
      <c r="G284" s="4">
        <f t="shared" si="17"/>
        <v>7.0991735537190084E-2</v>
      </c>
      <c r="H284" t="s">
        <v>14</v>
      </c>
      <c r="I284">
        <v>157</v>
      </c>
      <c r="J284" t="s">
        <v>21</v>
      </c>
      <c r="K284" t="s">
        <v>22</v>
      </c>
      <c r="L284">
        <v>1467003600</v>
      </c>
      <c r="M284" s="10">
        <f t="shared" si="18"/>
        <v>42548.208333333328</v>
      </c>
      <c r="N284" s="10">
        <f t="shared" si="19"/>
        <v>42551.208333333328</v>
      </c>
      <c r="O284">
        <v>1467262800</v>
      </c>
      <c r="P284" t="b">
        <v>0</v>
      </c>
      <c r="Q284" t="b">
        <v>1</v>
      </c>
      <c r="R284" t="s">
        <v>33</v>
      </c>
      <c r="S284" t="s">
        <v>2037</v>
      </c>
      <c r="T284" t="s">
        <v>2038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16"/>
        <v>0.99683544303797467</v>
      </c>
      <c r="G285" s="4">
        <f t="shared" si="17"/>
        <v>0.99683544303797467</v>
      </c>
      <c r="H285" t="s">
        <v>14</v>
      </c>
      <c r="I285">
        <v>183</v>
      </c>
      <c r="J285" t="s">
        <v>21</v>
      </c>
      <c r="K285" t="s">
        <v>22</v>
      </c>
      <c r="L285">
        <v>1457157600</v>
      </c>
      <c r="M285" s="10">
        <f t="shared" si="18"/>
        <v>42434.25</v>
      </c>
      <c r="N285" s="10">
        <f t="shared" si="19"/>
        <v>42441.25</v>
      </c>
      <c r="O285">
        <v>1457762400</v>
      </c>
      <c r="P285" t="b">
        <v>0</v>
      </c>
      <c r="Q285" t="b">
        <v>1</v>
      </c>
      <c r="R285" t="s">
        <v>53</v>
      </c>
      <c r="S285" t="s">
        <v>2039</v>
      </c>
      <c r="T285" t="s">
        <v>2042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16"/>
        <v>3.6436208125445471E-2</v>
      </c>
      <c r="G286" s="4">
        <f t="shared" si="17"/>
        <v>3.6436208125445471E-2</v>
      </c>
      <c r="H286" t="s">
        <v>14</v>
      </c>
      <c r="I286">
        <v>82</v>
      </c>
      <c r="J286" t="s">
        <v>36</v>
      </c>
      <c r="K286" t="s">
        <v>37</v>
      </c>
      <c r="L286">
        <v>1423720800</v>
      </c>
      <c r="M286" s="10">
        <f t="shared" si="18"/>
        <v>42047.25</v>
      </c>
      <c r="N286" s="10">
        <f t="shared" si="19"/>
        <v>42055.25</v>
      </c>
      <c r="O286">
        <v>1424412000</v>
      </c>
      <c r="P286" t="b">
        <v>0</v>
      </c>
      <c r="Q286" t="b">
        <v>0</v>
      </c>
      <c r="R286" t="s">
        <v>42</v>
      </c>
      <c r="S286" t="s">
        <v>2039</v>
      </c>
      <c r="T286" t="s">
        <v>2040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16"/>
        <v>0.05</v>
      </c>
      <c r="G287" s="4">
        <f t="shared" si="17"/>
        <v>0.05</v>
      </c>
      <c r="H287" t="s">
        <v>14</v>
      </c>
      <c r="I287">
        <v>1</v>
      </c>
      <c r="J287" t="s">
        <v>40</v>
      </c>
      <c r="K287" t="s">
        <v>41</v>
      </c>
      <c r="L287">
        <v>1375160400</v>
      </c>
      <c r="M287" s="10">
        <f t="shared" si="18"/>
        <v>41485.208333333336</v>
      </c>
      <c r="N287" s="10">
        <f t="shared" si="19"/>
        <v>41497.208333333336</v>
      </c>
      <c r="O287">
        <v>1376197200</v>
      </c>
      <c r="P287" t="b">
        <v>0</v>
      </c>
      <c r="Q287" t="b">
        <v>0</v>
      </c>
      <c r="R287" t="s">
        <v>17</v>
      </c>
      <c r="S287" t="s">
        <v>2031</v>
      </c>
      <c r="T287" t="s">
        <v>2032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16"/>
        <v>0.48860523665659616</v>
      </c>
      <c r="G288" s="4">
        <f t="shared" si="17"/>
        <v>0.48860523665659616</v>
      </c>
      <c r="H288" t="s">
        <v>14</v>
      </c>
      <c r="I288">
        <v>1198</v>
      </c>
      <c r="J288" t="s">
        <v>21</v>
      </c>
      <c r="K288" t="s">
        <v>22</v>
      </c>
      <c r="L288">
        <v>1367470800</v>
      </c>
      <c r="M288" s="10">
        <f t="shared" si="18"/>
        <v>41396.208333333336</v>
      </c>
      <c r="N288" s="10">
        <f t="shared" si="19"/>
        <v>41417.208333333336</v>
      </c>
      <c r="O288">
        <v>1369285200</v>
      </c>
      <c r="P288" t="b">
        <v>0</v>
      </c>
      <c r="Q288" t="b">
        <v>0</v>
      </c>
      <c r="R288" t="s">
        <v>68</v>
      </c>
      <c r="S288" t="s">
        <v>2045</v>
      </c>
      <c r="T288" t="s">
        <v>2046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16"/>
        <v>0.28461970393057684</v>
      </c>
      <c r="G289" s="4">
        <f t="shared" si="17"/>
        <v>0.28461970393057684</v>
      </c>
      <c r="H289" t="s">
        <v>14</v>
      </c>
      <c r="I289">
        <v>648</v>
      </c>
      <c r="J289" t="s">
        <v>21</v>
      </c>
      <c r="K289" t="s">
        <v>22</v>
      </c>
      <c r="L289">
        <v>1304658000</v>
      </c>
      <c r="M289" s="10">
        <f t="shared" si="18"/>
        <v>40669.208333333336</v>
      </c>
      <c r="N289" s="10">
        <f t="shared" si="19"/>
        <v>40670.208333333336</v>
      </c>
      <c r="O289">
        <v>1304744400</v>
      </c>
      <c r="P289" t="b">
        <v>1</v>
      </c>
      <c r="Q289" t="b">
        <v>1</v>
      </c>
      <c r="R289" t="s">
        <v>33</v>
      </c>
      <c r="S289" t="s">
        <v>2037</v>
      </c>
      <c r="T289" t="s">
        <v>2038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16"/>
        <v>3.1301587301587303E-2</v>
      </c>
      <c r="G290" s="4">
        <f t="shared" si="17"/>
        <v>3.1301587301587303E-2</v>
      </c>
      <c r="H290" t="s">
        <v>14</v>
      </c>
      <c r="I290">
        <v>64</v>
      </c>
      <c r="J290" t="s">
        <v>21</v>
      </c>
      <c r="K290" t="s">
        <v>22</v>
      </c>
      <c r="L290">
        <v>1523768400</v>
      </c>
      <c r="M290" s="10">
        <f t="shared" si="18"/>
        <v>43205.208333333328</v>
      </c>
      <c r="N290" s="10">
        <f t="shared" si="19"/>
        <v>43231.208333333328</v>
      </c>
      <c r="O290">
        <v>1526014800</v>
      </c>
      <c r="P290" t="b">
        <v>0</v>
      </c>
      <c r="Q290" t="b">
        <v>0</v>
      </c>
      <c r="R290" t="s">
        <v>60</v>
      </c>
      <c r="S290" t="s">
        <v>2033</v>
      </c>
      <c r="T290" t="s">
        <v>2043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16"/>
        <v>0.77373333333333338</v>
      </c>
      <c r="G291" s="4">
        <f t="shared" si="17"/>
        <v>0.77373333333333338</v>
      </c>
      <c r="H291" t="s">
        <v>14</v>
      </c>
      <c r="I291">
        <v>62</v>
      </c>
      <c r="J291" t="s">
        <v>21</v>
      </c>
      <c r="K291" t="s">
        <v>22</v>
      </c>
      <c r="L291">
        <v>1580104800</v>
      </c>
      <c r="M291" s="10">
        <f t="shared" si="18"/>
        <v>43857.25</v>
      </c>
      <c r="N291" s="10">
        <f t="shared" si="19"/>
        <v>43871.25</v>
      </c>
      <c r="O291">
        <v>1581314400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16"/>
        <v>0.64582072176949945</v>
      </c>
      <c r="G292" s="4">
        <f t="shared" si="17"/>
        <v>0.64582072176949945</v>
      </c>
      <c r="H292" t="s">
        <v>14</v>
      </c>
      <c r="I292">
        <v>750</v>
      </c>
      <c r="J292" t="s">
        <v>21</v>
      </c>
      <c r="K292" t="s">
        <v>22</v>
      </c>
      <c r="L292">
        <v>1467781200</v>
      </c>
      <c r="M292" s="10">
        <f t="shared" si="18"/>
        <v>42557.208333333328</v>
      </c>
      <c r="N292" s="10">
        <f t="shared" si="19"/>
        <v>42559.208333333328</v>
      </c>
      <c r="O292">
        <v>1467954000</v>
      </c>
      <c r="P292" t="b">
        <v>0</v>
      </c>
      <c r="Q292" t="b">
        <v>1</v>
      </c>
      <c r="R292" t="s">
        <v>33</v>
      </c>
      <c r="S292" t="s">
        <v>2037</v>
      </c>
      <c r="T292" t="s">
        <v>2038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16"/>
        <v>0.83119402985074631</v>
      </c>
      <c r="G293" s="4">
        <f t="shared" si="17"/>
        <v>0.83119402985074631</v>
      </c>
      <c r="H293" t="s">
        <v>14</v>
      </c>
      <c r="I293">
        <v>105</v>
      </c>
      <c r="J293" t="s">
        <v>21</v>
      </c>
      <c r="K293" t="s">
        <v>22</v>
      </c>
      <c r="L293">
        <v>1446876000</v>
      </c>
      <c r="M293" s="10">
        <f t="shared" si="18"/>
        <v>42315.25</v>
      </c>
      <c r="N293" s="10">
        <f t="shared" si="19"/>
        <v>42319.25</v>
      </c>
      <c r="O293">
        <v>1447221600</v>
      </c>
      <c r="P293" t="b">
        <v>0</v>
      </c>
      <c r="Q293" t="b">
        <v>0</v>
      </c>
      <c r="R293" t="s">
        <v>71</v>
      </c>
      <c r="S293" t="s">
        <v>2039</v>
      </c>
      <c r="T293" t="s">
        <v>2047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16"/>
        <v>0.64537683358624176</v>
      </c>
      <c r="G294" s="4">
        <f t="shared" si="17"/>
        <v>0.64537683358624176</v>
      </c>
      <c r="H294" t="s">
        <v>14</v>
      </c>
      <c r="I294">
        <v>2604</v>
      </c>
      <c r="J294" t="s">
        <v>36</v>
      </c>
      <c r="K294" t="s">
        <v>37</v>
      </c>
      <c r="L294">
        <v>1326866400</v>
      </c>
      <c r="M294" s="10">
        <f t="shared" si="18"/>
        <v>40926.25</v>
      </c>
      <c r="N294" s="10">
        <f t="shared" si="19"/>
        <v>40971.25</v>
      </c>
      <c r="O294">
        <v>1330754400</v>
      </c>
      <c r="P294" t="b">
        <v>0</v>
      </c>
      <c r="Q294" t="b">
        <v>1</v>
      </c>
      <c r="R294" t="s">
        <v>71</v>
      </c>
      <c r="S294" t="s">
        <v>2039</v>
      </c>
      <c r="T294" t="s">
        <v>2047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16"/>
        <v>0.79411764705882348</v>
      </c>
      <c r="G295" s="4">
        <f t="shared" si="17"/>
        <v>0.79411764705882348</v>
      </c>
      <c r="H295" t="s">
        <v>14</v>
      </c>
      <c r="I295">
        <v>65</v>
      </c>
      <c r="J295" t="s">
        <v>21</v>
      </c>
      <c r="K295" t="s">
        <v>22</v>
      </c>
      <c r="L295">
        <v>1479103200</v>
      </c>
      <c r="M295" s="10">
        <f t="shared" si="18"/>
        <v>42688.25</v>
      </c>
      <c r="N295" s="10">
        <f t="shared" si="19"/>
        <v>42696.25</v>
      </c>
      <c r="O295">
        <v>1479794400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16"/>
        <v>0.11419117647058824</v>
      </c>
      <c r="G296" s="4">
        <f t="shared" si="17"/>
        <v>0.11419117647058824</v>
      </c>
      <c r="H296" t="s">
        <v>14</v>
      </c>
      <c r="I296">
        <v>94</v>
      </c>
      <c r="J296" t="s">
        <v>21</v>
      </c>
      <c r="K296" t="s">
        <v>22</v>
      </c>
      <c r="L296">
        <v>1280206800</v>
      </c>
      <c r="M296" s="10">
        <f t="shared" si="18"/>
        <v>40386.208333333336</v>
      </c>
      <c r="N296" s="10">
        <f t="shared" si="19"/>
        <v>40398.208333333336</v>
      </c>
      <c r="O296">
        <v>1281243600</v>
      </c>
      <c r="P296" t="b">
        <v>0</v>
      </c>
      <c r="Q296" t="b">
        <v>1</v>
      </c>
      <c r="R296" t="s">
        <v>33</v>
      </c>
      <c r="S296" t="s">
        <v>2037</v>
      </c>
      <c r="T296" t="s">
        <v>2038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16"/>
        <v>0.16501669449081802</v>
      </c>
      <c r="G297" s="4">
        <f t="shared" si="17"/>
        <v>0.16501669449081802</v>
      </c>
      <c r="H297" t="s">
        <v>14</v>
      </c>
      <c r="I297">
        <v>257</v>
      </c>
      <c r="J297" t="s">
        <v>21</v>
      </c>
      <c r="K297" t="s">
        <v>22</v>
      </c>
      <c r="L297">
        <v>1453096800</v>
      </c>
      <c r="M297" s="10">
        <f t="shared" si="18"/>
        <v>42387.25</v>
      </c>
      <c r="N297" s="10">
        <f t="shared" si="19"/>
        <v>42390.25</v>
      </c>
      <c r="O297">
        <v>1453356000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16"/>
        <v>0.48396694214876035</v>
      </c>
      <c r="G298" s="4">
        <f t="shared" si="17"/>
        <v>0.48396694214876035</v>
      </c>
      <c r="H298" t="s">
        <v>14</v>
      </c>
      <c r="I298">
        <v>2928</v>
      </c>
      <c r="J298" t="s">
        <v>15</v>
      </c>
      <c r="K298" t="s">
        <v>16</v>
      </c>
      <c r="L298">
        <v>1545112800</v>
      </c>
      <c r="M298" s="10">
        <f t="shared" si="18"/>
        <v>43452.25</v>
      </c>
      <c r="N298" s="10">
        <f t="shared" si="19"/>
        <v>43468.25</v>
      </c>
      <c r="O298">
        <v>1546495200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16"/>
        <v>0.92911504424778757</v>
      </c>
      <c r="G299" s="4">
        <f t="shared" si="17"/>
        <v>0.92911504424778757</v>
      </c>
      <c r="H299" t="s">
        <v>14</v>
      </c>
      <c r="I299">
        <v>4697</v>
      </c>
      <c r="J299" t="s">
        <v>21</v>
      </c>
      <c r="K299" t="s">
        <v>22</v>
      </c>
      <c r="L299">
        <v>1537938000</v>
      </c>
      <c r="M299" s="10">
        <f t="shared" si="18"/>
        <v>43369.208333333328</v>
      </c>
      <c r="N299" s="10">
        <f t="shared" si="19"/>
        <v>43390.208333333328</v>
      </c>
      <c r="O299">
        <v>1539752400</v>
      </c>
      <c r="P299" t="b">
        <v>0</v>
      </c>
      <c r="Q299" t="b">
        <v>1</v>
      </c>
      <c r="R299" t="s">
        <v>23</v>
      </c>
      <c r="S299" t="s">
        <v>2033</v>
      </c>
      <c r="T299" t="s">
        <v>2034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16"/>
        <v>0.88599797365754818</v>
      </c>
      <c r="G300" s="4">
        <f t="shared" si="17"/>
        <v>0.88599797365754818</v>
      </c>
      <c r="H300" t="s">
        <v>14</v>
      </c>
      <c r="I300">
        <v>2915</v>
      </c>
      <c r="J300" t="s">
        <v>21</v>
      </c>
      <c r="K300" t="s">
        <v>22</v>
      </c>
      <c r="L300">
        <v>1363150800</v>
      </c>
      <c r="M300" s="10">
        <f t="shared" si="18"/>
        <v>41346.208333333336</v>
      </c>
      <c r="N300" s="10">
        <f t="shared" si="19"/>
        <v>41357.208333333336</v>
      </c>
      <c r="O300">
        <v>1364101200</v>
      </c>
      <c r="P300" t="b">
        <v>0</v>
      </c>
      <c r="Q300" t="b">
        <v>0</v>
      </c>
      <c r="R300" t="s">
        <v>89</v>
      </c>
      <c r="S300" t="s">
        <v>2048</v>
      </c>
      <c r="T300" t="s">
        <v>2049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16"/>
        <v>0.41399999999999998</v>
      </c>
      <c r="G301" s="4">
        <f t="shared" si="17"/>
        <v>0.41399999999999998</v>
      </c>
      <c r="H301" t="s">
        <v>14</v>
      </c>
      <c r="I301">
        <v>18</v>
      </c>
      <c r="J301" t="s">
        <v>21</v>
      </c>
      <c r="K301" t="s">
        <v>22</v>
      </c>
      <c r="L301">
        <v>1523250000</v>
      </c>
      <c r="M301" s="10">
        <f t="shared" si="18"/>
        <v>43199.208333333328</v>
      </c>
      <c r="N301" s="10">
        <f t="shared" si="19"/>
        <v>43223.208333333328</v>
      </c>
      <c r="O301">
        <v>1525323600</v>
      </c>
      <c r="P301" t="b">
        <v>0</v>
      </c>
      <c r="Q301" t="b">
        <v>0</v>
      </c>
      <c r="R301" t="s">
        <v>206</v>
      </c>
      <c r="S301" t="s">
        <v>2045</v>
      </c>
      <c r="T301" t="s">
        <v>2057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16"/>
        <v>0.48482333607230893</v>
      </c>
      <c r="G302" s="4">
        <f t="shared" si="17"/>
        <v>0.48482333607230893</v>
      </c>
      <c r="H302" t="s">
        <v>14</v>
      </c>
      <c r="I302">
        <v>602</v>
      </c>
      <c r="J302" t="s">
        <v>98</v>
      </c>
      <c r="K302" t="s">
        <v>99</v>
      </c>
      <c r="L302">
        <v>1287550800</v>
      </c>
      <c r="M302" s="10">
        <f t="shared" si="18"/>
        <v>40471.208333333336</v>
      </c>
      <c r="N302" s="10">
        <f t="shared" si="19"/>
        <v>40482.208333333336</v>
      </c>
      <c r="O302">
        <v>1288501200</v>
      </c>
      <c r="P302" t="b">
        <v>1</v>
      </c>
      <c r="Q302" t="b">
        <v>1</v>
      </c>
      <c r="R302" t="s">
        <v>33</v>
      </c>
      <c r="S302" t="s">
        <v>2037</v>
      </c>
      <c r="T302" t="s">
        <v>2038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16"/>
        <v>0.02</v>
      </c>
      <c r="G303" s="4">
        <f t="shared" si="17"/>
        <v>0.02</v>
      </c>
      <c r="H303" t="s">
        <v>14</v>
      </c>
      <c r="I303">
        <v>1</v>
      </c>
      <c r="J303" t="s">
        <v>21</v>
      </c>
      <c r="K303" t="s">
        <v>22</v>
      </c>
      <c r="L303">
        <v>1404795600</v>
      </c>
      <c r="M303" s="10">
        <f t="shared" si="18"/>
        <v>41828.208333333336</v>
      </c>
      <c r="N303" s="10">
        <f t="shared" si="19"/>
        <v>41855.208333333336</v>
      </c>
      <c r="O303">
        <v>1407128400</v>
      </c>
      <c r="P303" t="b">
        <v>0</v>
      </c>
      <c r="Q303" t="b">
        <v>0</v>
      </c>
      <c r="R303" t="s">
        <v>159</v>
      </c>
      <c r="S303" t="s">
        <v>2033</v>
      </c>
      <c r="T303" t="s">
        <v>2056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16"/>
        <v>0.88479410269445857</v>
      </c>
      <c r="G304" s="4">
        <f t="shared" si="17"/>
        <v>0.88479410269445857</v>
      </c>
      <c r="H304" t="s">
        <v>14</v>
      </c>
      <c r="I304">
        <v>3868</v>
      </c>
      <c r="J304" t="s">
        <v>107</v>
      </c>
      <c r="K304" t="s">
        <v>108</v>
      </c>
      <c r="L304">
        <v>1393048800</v>
      </c>
      <c r="M304" s="10">
        <f t="shared" si="18"/>
        <v>41692.25</v>
      </c>
      <c r="N304" s="10">
        <f t="shared" si="19"/>
        <v>41707.25</v>
      </c>
      <c r="O304">
        <v>1394344800</v>
      </c>
      <c r="P304" t="b">
        <v>0</v>
      </c>
      <c r="Q304" t="b">
        <v>0</v>
      </c>
      <c r="R304" t="s">
        <v>100</v>
      </c>
      <c r="S304" t="s">
        <v>2039</v>
      </c>
      <c r="T304" t="s">
        <v>2050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16"/>
        <v>0.42127533783783783</v>
      </c>
      <c r="G305" s="4">
        <f t="shared" si="17"/>
        <v>0.42127533783783783</v>
      </c>
      <c r="H305" t="s">
        <v>14</v>
      </c>
      <c r="I305">
        <v>504</v>
      </c>
      <c r="J305" t="s">
        <v>26</v>
      </c>
      <c r="K305" t="s">
        <v>27</v>
      </c>
      <c r="L305">
        <v>1514440800</v>
      </c>
      <c r="M305" s="10">
        <f t="shared" si="18"/>
        <v>43097.25</v>
      </c>
      <c r="N305" s="10">
        <f t="shared" si="19"/>
        <v>43102.25</v>
      </c>
      <c r="O305">
        <v>1514872800</v>
      </c>
      <c r="P305" t="b">
        <v>0</v>
      </c>
      <c r="Q305" t="b">
        <v>0</v>
      </c>
      <c r="R305" t="s">
        <v>17</v>
      </c>
      <c r="S305" t="s">
        <v>2031</v>
      </c>
      <c r="T305" t="s">
        <v>2032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16"/>
        <v>8.2400000000000001E-2</v>
      </c>
      <c r="G306" s="4">
        <f t="shared" si="17"/>
        <v>8.2400000000000001E-2</v>
      </c>
      <c r="H306" t="s">
        <v>14</v>
      </c>
      <c r="I306">
        <v>14</v>
      </c>
      <c r="J306" t="s">
        <v>21</v>
      </c>
      <c r="K306" t="s">
        <v>22</v>
      </c>
      <c r="L306">
        <v>1514354400</v>
      </c>
      <c r="M306" s="10">
        <f t="shared" si="18"/>
        <v>43096.25</v>
      </c>
      <c r="N306" s="10">
        <f t="shared" si="19"/>
        <v>43112.25</v>
      </c>
      <c r="O306">
        <v>1515736800</v>
      </c>
      <c r="P306" t="b">
        <v>0</v>
      </c>
      <c r="Q306" t="b">
        <v>0</v>
      </c>
      <c r="R306" t="s">
        <v>474</v>
      </c>
      <c r="S306" t="s">
        <v>2039</v>
      </c>
      <c r="T306" t="s">
        <v>2061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16"/>
        <v>0.47232808616404309</v>
      </c>
      <c r="G307" s="4">
        <f t="shared" si="17"/>
        <v>0.47232808616404309</v>
      </c>
      <c r="H307" t="s">
        <v>14</v>
      </c>
      <c r="I307">
        <v>750</v>
      </c>
      <c r="J307" t="s">
        <v>40</v>
      </c>
      <c r="K307" t="s">
        <v>41</v>
      </c>
      <c r="L307">
        <v>1296108000</v>
      </c>
      <c r="M307" s="10">
        <f t="shared" si="18"/>
        <v>40570.25</v>
      </c>
      <c r="N307" s="10">
        <f t="shared" si="19"/>
        <v>40571.25</v>
      </c>
      <c r="O307">
        <v>1296194400</v>
      </c>
      <c r="P307" t="b">
        <v>0</v>
      </c>
      <c r="Q307" t="b">
        <v>0</v>
      </c>
      <c r="R307" t="s">
        <v>42</v>
      </c>
      <c r="S307" t="s">
        <v>2039</v>
      </c>
      <c r="T307" t="s">
        <v>2040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16"/>
        <v>0.81736263736263737</v>
      </c>
      <c r="G308" s="4">
        <f t="shared" si="17"/>
        <v>0.81736263736263737</v>
      </c>
      <c r="H308" t="s">
        <v>14</v>
      </c>
      <c r="I308">
        <v>77</v>
      </c>
      <c r="J308" t="s">
        <v>21</v>
      </c>
      <c r="K308" t="s">
        <v>22</v>
      </c>
      <c r="L308">
        <v>1440133200</v>
      </c>
      <c r="M308" s="10">
        <f t="shared" si="18"/>
        <v>42237.208333333328</v>
      </c>
      <c r="N308" s="10">
        <f t="shared" si="19"/>
        <v>42246.208333333328</v>
      </c>
      <c r="O308">
        <v>1440910800</v>
      </c>
      <c r="P308" t="b">
        <v>1</v>
      </c>
      <c r="Q308" t="b">
        <v>0</v>
      </c>
      <c r="R308" t="s">
        <v>33</v>
      </c>
      <c r="S308" t="s">
        <v>2037</v>
      </c>
      <c r="T308" t="s">
        <v>2038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16"/>
        <v>0.54187265917603</v>
      </c>
      <c r="G309" s="4">
        <f t="shared" si="17"/>
        <v>0.54187265917603</v>
      </c>
      <c r="H309" t="s">
        <v>14</v>
      </c>
      <c r="I309">
        <v>752</v>
      </c>
      <c r="J309" t="s">
        <v>36</v>
      </c>
      <c r="K309" t="s">
        <v>37</v>
      </c>
      <c r="L309">
        <v>1332910800</v>
      </c>
      <c r="M309" s="10">
        <f t="shared" si="18"/>
        <v>40996.208333333336</v>
      </c>
      <c r="N309" s="10">
        <f t="shared" si="19"/>
        <v>41026.208333333336</v>
      </c>
      <c r="O309">
        <v>1335502800</v>
      </c>
      <c r="P309" t="b">
        <v>0</v>
      </c>
      <c r="Q309" t="b">
        <v>0</v>
      </c>
      <c r="R309" t="s">
        <v>159</v>
      </c>
      <c r="S309" t="s">
        <v>2033</v>
      </c>
      <c r="T309" t="s">
        <v>2056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16"/>
        <v>0.97868131868131869</v>
      </c>
      <c r="G310" s="4">
        <f t="shared" si="17"/>
        <v>0.97868131868131869</v>
      </c>
      <c r="H310" t="s">
        <v>14</v>
      </c>
      <c r="I310">
        <v>131</v>
      </c>
      <c r="J310" t="s">
        <v>21</v>
      </c>
      <c r="K310" t="s">
        <v>22</v>
      </c>
      <c r="L310">
        <v>1544335200</v>
      </c>
      <c r="M310" s="10">
        <f t="shared" si="18"/>
        <v>43443.25</v>
      </c>
      <c r="N310" s="10">
        <f t="shared" si="19"/>
        <v>43447.25</v>
      </c>
      <c r="O310">
        <v>1544680800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16"/>
        <v>0.77239999999999998</v>
      </c>
      <c r="G311" s="4">
        <f t="shared" si="17"/>
        <v>0.77239999999999998</v>
      </c>
      <c r="H311" t="s">
        <v>14</v>
      </c>
      <c r="I311">
        <v>87</v>
      </c>
      <c r="J311" t="s">
        <v>21</v>
      </c>
      <c r="K311" t="s">
        <v>22</v>
      </c>
      <c r="L311">
        <v>1286427600</v>
      </c>
      <c r="M311" s="10">
        <f t="shared" si="18"/>
        <v>40458.208333333336</v>
      </c>
      <c r="N311" s="10">
        <f t="shared" si="19"/>
        <v>40481.208333333336</v>
      </c>
      <c r="O311">
        <v>1288414800</v>
      </c>
      <c r="P311" t="b">
        <v>0</v>
      </c>
      <c r="Q311" t="b">
        <v>0</v>
      </c>
      <c r="R311" t="s">
        <v>33</v>
      </c>
      <c r="S311" t="s">
        <v>2037</v>
      </c>
      <c r="T311" t="s">
        <v>2038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16"/>
        <v>0.33464735516372796</v>
      </c>
      <c r="G312" s="4">
        <f t="shared" si="17"/>
        <v>0.33464735516372796</v>
      </c>
      <c r="H312" t="s">
        <v>14</v>
      </c>
      <c r="I312">
        <v>1063</v>
      </c>
      <c r="J312" t="s">
        <v>21</v>
      </c>
      <c r="K312" t="s">
        <v>22</v>
      </c>
      <c r="L312">
        <v>1329717600</v>
      </c>
      <c r="M312" s="10">
        <f t="shared" si="18"/>
        <v>40959.25</v>
      </c>
      <c r="N312" s="10">
        <f t="shared" si="19"/>
        <v>40969.25</v>
      </c>
      <c r="O312">
        <v>1330581600</v>
      </c>
      <c r="P312" t="b">
        <v>0</v>
      </c>
      <c r="Q312" t="b">
        <v>0</v>
      </c>
      <c r="R312" t="s">
        <v>159</v>
      </c>
      <c r="S312" t="s">
        <v>2033</v>
      </c>
      <c r="T312" t="s">
        <v>2056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16"/>
        <v>0.20338181818181819</v>
      </c>
      <c r="G313" s="4">
        <f t="shared" si="17"/>
        <v>0.20338181818181819</v>
      </c>
      <c r="H313" t="s">
        <v>14</v>
      </c>
      <c r="I313">
        <v>76</v>
      </c>
      <c r="J313" t="s">
        <v>21</v>
      </c>
      <c r="K313" t="s">
        <v>22</v>
      </c>
      <c r="L313">
        <v>1343797200</v>
      </c>
      <c r="M313" s="10">
        <f t="shared" si="18"/>
        <v>41122.208333333336</v>
      </c>
      <c r="N313" s="10">
        <f t="shared" si="19"/>
        <v>41134.208333333336</v>
      </c>
      <c r="O313">
        <v>1344834000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16"/>
        <v>0.55931783729156137</v>
      </c>
      <c r="G314" s="4">
        <f t="shared" si="17"/>
        <v>0.55931783729156137</v>
      </c>
      <c r="H314" t="s">
        <v>14</v>
      </c>
      <c r="I314">
        <v>4428</v>
      </c>
      <c r="J314" t="s">
        <v>26</v>
      </c>
      <c r="K314" t="s">
        <v>27</v>
      </c>
      <c r="L314">
        <v>1521608400</v>
      </c>
      <c r="M314" s="10">
        <f t="shared" si="18"/>
        <v>43180.208333333328</v>
      </c>
      <c r="N314" s="10">
        <f t="shared" si="19"/>
        <v>43190.208333333328</v>
      </c>
      <c r="O314">
        <v>1522472400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16"/>
        <v>0.43660714285714286</v>
      </c>
      <c r="G315" s="4">
        <f t="shared" si="17"/>
        <v>0.43660714285714286</v>
      </c>
      <c r="H315" t="s">
        <v>14</v>
      </c>
      <c r="I315">
        <v>58</v>
      </c>
      <c r="J315" t="s">
        <v>107</v>
      </c>
      <c r="K315" t="s">
        <v>108</v>
      </c>
      <c r="L315">
        <v>1460696400</v>
      </c>
      <c r="M315" s="10">
        <f t="shared" si="18"/>
        <v>42475.208333333328</v>
      </c>
      <c r="N315" s="10">
        <f t="shared" si="19"/>
        <v>42496.208333333328</v>
      </c>
      <c r="O315">
        <v>1462510800</v>
      </c>
      <c r="P315" t="b">
        <v>0</v>
      </c>
      <c r="Q315" t="b">
        <v>0</v>
      </c>
      <c r="R315" t="s">
        <v>60</v>
      </c>
      <c r="S315" t="s">
        <v>2033</v>
      </c>
      <c r="T315" t="s">
        <v>2043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16"/>
        <v>0.83622641509433959</v>
      </c>
      <c r="G316" s="4">
        <f t="shared" si="17"/>
        <v>0.83622641509433959</v>
      </c>
      <c r="H316" t="s">
        <v>14</v>
      </c>
      <c r="I316">
        <v>111</v>
      </c>
      <c r="J316" t="s">
        <v>21</v>
      </c>
      <c r="K316" t="s">
        <v>22</v>
      </c>
      <c r="L316">
        <v>1468126800</v>
      </c>
      <c r="M316" s="10">
        <f t="shared" si="18"/>
        <v>42561.208333333328</v>
      </c>
      <c r="N316" s="10">
        <f t="shared" si="19"/>
        <v>42611.208333333328</v>
      </c>
      <c r="O316">
        <v>1472446800</v>
      </c>
      <c r="P316" t="b">
        <v>0</v>
      </c>
      <c r="Q316" t="b">
        <v>0</v>
      </c>
      <c r="R316" t="s">
        <v>119</v>
      </c>
      <c r="S316" t="s">
        <v>2045</v>
      </c>
      <c r="T316" t="s">
        <v>2051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16"/>
        <v>0.97405219780219776</v>
      </c>
      <c r="G317" s="4">
        <f t="shared" si="17"/>
        <v>0.97405219780219776</v>
      </c>
      <c r="H317" t="s">
        <v>14</v>
      </c>
      <c r="I317">
        <v>2955</v>
      </c>
      <c r="J317" t="s">
        <v>21</v>
      </c>
      <c r="K317" t="s">
        <v>22</v>
      </c>
      <c r="L317">
        <v>1576303200</v>
      </c>
      <c r="M317" s="10">
        <f t="shared" si="18"/>
        <v>43813.25</v>
      </c>
      <c r="N317" s="10">
        <f t="shared" si="19"/>
        <v>43815.25</v>
      </c>
      <c r="O317">
        <v>1576476000</v>
      </c>
      <c r="P317" t="b">
        <v>0</v>
      </c>
      <c r="Q317" t="b">
        <v>1</v>
      </c>
      <c r="R317" t="s">
        <v>292</v>
      </c>
      <c r="S317" t="s">
        <v>2048</v>
      </c>
      <c r="T317" t="s">
        <v>2059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16"/>
        <v>0.86386203150461705</v>
      </c>
      <c r="G318" s="4">
        <f t="shared" si="17"/>
        <v>0.86386203150461705</v>
      </c>
      <c r="H318" t="s">
        <v>14</v>
      </c>
      <c r="I318">
        <v>1657</v>
      </c>
      <c r="J318" t="s">
        <v>21</v>
      </c>
      <c r="K318" t="s">
        <v>22</v>
      </c>
      <c r="L318">
        <v>1324447200</v>
      </c>
      <c r="M318" s="10">
        <f t="shared" si="18"/>
        <v>40898.25</v>
      </c>
      <c r="N318" s="10">
        <f t="shared" si="19"/>
        <v>40904.25</v>
      </c>
      <c r="O318">
        <v>1324965600</v>
      </c>
      <c r="P318" t="b">
        <v>0</v>
      </c>
      <c r="Q318" t="b">
        <v>0</v>
      </c>
      <c r="R318" t="s">
        <v>33</v>
      </c>
      <c r="S318" t="s">
        <v>2037</v>
      </c>
      <c r="T318" t="s">
        <v>2038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16"/>
        <v>0.67500714285714281</v>
      </c>
      <c r="G319" s="4">
        <f t="shared" si="17"/>
        <v>0.67500714285714281</v>
      </c>
      <c r="H319" t="s">
        <v>14</v>
      </c>
      <c r="I319">
        <v>926</v>
      </c>
      <c r="J319" t="s">
        <v>15</v>
      </c>
      <c r="K319" t="s">
        <v>16</v>
      </c>
      <c r="L319">
        <v>1440306000</v>
      </c>
      <c r="M319" s="10">
        <f t="shared" si="18"/>
        <v>42239.208333333328</v>
      </c>
      <c r="N319" s="10">
        <f t="shared" si="19"/>
        <v>42263.208333333328</v>
      </c>
      <c r="O319">
        <v>1442379600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16"/>
        <v>0.90633333333333332</v>
      </c>
      <c r="G320" s="4">
        <f t="shared" si="17"/>
        <v>0.90633333333333332</v>
      </c>
      <c r="H320" t="s">
        <v>14</v>
      </c>
      <c r="I320">
        <v>77</v>
      </c>
      <c r="J320" t="s">
        <v>40</v>
      </c>
      <c r="K320" t="s">
        <v>41</v>
      </c>
      <c r="L320">
        <v>1562648400</v>
      </c>
      <c r="M320" s="10">
        <f t="shared" si="18"/>
        <v>43655.208333333328</v>
      </c>
      <c r="N320" s="10">
        <f t="shared" si="19"/>
        <v>43673.208333333328</v>
      </c>
      <c r="O320">
        <v>1564203600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16"/>
        <v>0.63966740576496672</v>
      </c>
      <c r="G321" s="4">
        <f t="shared" si="17"/>
        <v>0.63966740576496672</v>
      </c>
      <c r="H321" t="s">
        <v>14</v>
      </c>
      <c r="I321">
        <v>1748</v>
      </c>
      <c r="J321" t="s">
        <v>21</v>
      </c>
      <c r="K321" t="s">
        <v>22</v>
      </c>
      <c r="L321">
        <v>1508216400</v>
      </c>
      <c r="M321" s="10">
        <f t="shared" si="18"/>
        <v>43025.208333333328</v>
      </c>
      <c r="N321" s="10">
        <f t="shared" si="19"/>
        <v>43042.208333333328</v>
      </c>
      <c r="O321">
        <v>1509685200</v>
      </c>
      <c r="P321" t="b">
        <v>0</v>
      </c>
      <c r="Q321" t="b">
        <v>0</v>
      </c>
      <c r="R321" t="s">
        <v>33</v>
      </c>
      <c r="S321" t="s">
        <v>2037</v>
      </c>
      <c r="T321" t="s">
        <v>2038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20">E322/D322</f>
        <v>0.84131868131868137</v>
      </c>
      <c r="G322" s="4">
        <f t="shared" ref="G322:G385" si="21">E322/D322</f>
        <v>0.84131868131868137</v>
      </c>
      <c r="H322" t="s">
        <v>14</v>
      </c>
      <c r="I322">
        <v>79</v>
      </c>
      <c r="J322" t="s">
        <v>21</v>
      </c>
      <c r="K322" t="s">
        <v>22</v>
      </c>
      <c r="L322">
        <v>1511762400</v>
      </c>
      <c r="M322" s="10">
        <f t="shared" ref="M322:M385" si="22">(((L322/60)/60)/24)+DATE(1970,1,1)</f>
        <v>43066.25</v>
      </c>
      <c r="N322" s="10">
        <f t="shared" ref="N322:N385" si="23">(((O322/60)/60)/24)+DATE(1970,1,1)</f>
        <v>43103.25</v>
      </c>
      <c r="O322">
        <v>1514959200</v>
      </c>
      <c r="P322" t="b">
        <v>0</v>
      </c>
      <c r="Q322" t="b">
        <v>0</v>
      </c>
      <c r="R322" t="s">
        <v>33</v>
      </c>
      <c r="S322" t="s">
        <v>2037</v>
      </c>
      <c r="T322" t="s">
        <v>2038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20"/>
        <v>0.59042047531992692</v>
      </c>
      <c r="G323" s="4">
        <f t="shared" si="21"/>
        <v>0.59042047531992692</v>
      </c>
      <c r="H323" t="s">
        <v>14</v>
      </c>
      <c r="I323">
        <v>889</v>
      </c>
      <c r="J323" t="s">
        <v>21</v>
      </c>
      <c r="K323" t="s">
        <v>22</v>
      </c>
      <c r="L323">
        <v>1429506000</v>
      </c>
      <c r="M323" s="10">
        <f t="shared" si="22"/>
        <v>42114.208333333328</v>
      </c>
      <c r="N323" s="10">
        <f t="shared" si="23"/>
        <v>42115.208333333328</v>
      </c>
      <c r="O323">
        <v>1429592400</v>
      </c>
      <c r="P323" t="b">
        <v>0</v>
      </c>
      <c r="Q323" t="b">
        <v>1</v>
      </c>
      <c r="R323" t="s">
        <v>33</v>
      </c>
      <c r="S323" t="s">
        <v>2037</v>
      </c>
      <c r="T323" t="s">
        <v>2038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20"/>
        <v>0.8439189189189189</v>
      </c>
      <c r="G324" s="4">
        <f t="shared" si="21"/>
        <v>0.8439189189189189</v>
      </c>
      <c r="H324" t="s">
        <v>14</v>
      </c>
      <c r="I324">
        <v>56</v>
      </c>
      <c r="J324" t="s">
        <v>21</v>
      </c>
      <c r="K324" t="s">
        <v>22</v>
      </c>
      <c r="L324">
        <v>1561438800</v>
      </c>
      <c r="M324" s="10">
        <f t="shared" si="22"/>
        <v>43641.208333333328</v>
      </c>
      <c r="N324" s="10">
        <f t="shared" si="23"/>
        <v>43642.208333333328</v>
      </c>
      <c r="O324">
        <v>1561525200</v>
      </c>
      <c r="P324" t="b">
        <v>0</v>
      </c>
      <c r="Q324" t="b">
        <v>0</v>
      </c>
      <c r="R324" t="s">
        <v>53</v>
      </c>
      <c r="S324" t="s">
        <v>2039</v>
      </c>
      <c r="T324" t="s">
        <v>2042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20"/>
        <v>0.03</v>
      </c>
      <c r="G325" s="4">
        <f t="shared" si="21"/>
        <v>0.03</v>
      </c>
      <c r="H325" t="s">
        <v>14</v>
      </c>
      <c r="I325">
        <v>1</v>
      </c>
      <c r="J325" t="s">
        <v>21</v>
      </c>
      <c r="K325" t="s">
        <v>22</v>
      </c>
      <c r="L325">
        <v>1264399200</v>
      </c>
      <c r="M325" s="10">
        <f t="shared" si="22"/>
        <v>40203.25</v>
      </c>
      <c r="N325" s="10">
        <f t="shared" si="23"/>
        <v>40218.25</v>
      </c>
      <c r="O325">
        <v>1265695200</v>
      </c>
      <c r="P325" t="b">
        <v>0</v>
      </c>
      <c r="Q325" t="b">
        <v>0</v>
      </c>
      <c r="R325" t="s">
        <v>65</v>
      </c>
      <c r="S325" t="s">
        <v>2035</v>
      </c>
      <c r="T325" t="s">
        <v>2044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20"/>
        <v>0.54137931034482756</v>
      </c>
      <c r="G326" s="4">
        <f t="shared" si="21"/>
        <v>0.54137931034482756</v>
      </c>
      <c r="H326" t="s">
        <v>14</v>
      </c>
      <c r="I326">
        <v>83</v>
      </c>
      <c r="J326" t="s">
        <v>21</v>
      </c>
      <c r="K326" t="s">
        <v>22</v>
      </c>
      <c r="L326">
        <v>1374469200</v>
      </c>
      <c r="M326" s="10">
        <f t="shared" si="22"/>
        <v>41477.208333333336</v>
      </c>
      <c r="N326" s="10">
        <f t="shared" si="23"/>
        <v>41482.208333333336</v>
      </c>
      <c r="O326">
        <v>1374901200</v>
      </c>
      <c r="P326" t="b">
        <v>0</v>
      </c>
      <c r="Q326" t="b">
        <v>0</v>
      </c>
      <c r="R326" t="s">
        <v>65</v>
      </c>
      <c r="S326" t="s">
        <v>2035</v>
      </c>
      <c r="T326" t="s">
        <v>2044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20"/>
        <v>0.99026517383618151</v>
      </c>
      <c r="G327" s="4">
        <f t="shared" si="21"/>
        <v>0.99026517383618151</v>
      </c>
      <c r="H327" t="s">
        <v>14</v>
      </c>
      <c r="I327">
        <v>2025</v>
      </c>
      <c r="J327" t="s">
        <v>40</v>
      </c>
      <c r="K327" t="s">
        <v>41</v>
      </c>
      <c r="L327">
        <v>1386741600</v>
      </c>
      <c r="M327" s="10">
        <f t="shared" si="22"/>
        <v>41619.25</v>
      </c>
      <c r="N327" s="10">
        <f t="shared" si="23"/>
        <v>41623.25</v>
      </c>
      <c r="O327">
        <v>1387087200</v>
      </c>
      <c r="P327" t="b">
        <v>0</v>
      </c>
      <c r="Q327" t="b">
        <v>0</v>
      </c>
      <c r="R327" t="s">
        <v>68</v>
      </c>
      <c r="S327" t="s">
        <v>2045</v>
      </c>
      <c r="T327" t="s">
        <v>2046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20"/>
        <v>0.20322580645161289</v>
      </c>
      <c r="G328" s="4">
        <f t="shared" si="21"/>
        <v>0.20322580645161289</v>
      </c>
      <c r="H328" t="s">
        <v>14</v>
      </c>
      <c r="I328">
        <v>14</v>
      </c>
      <c r="J328" t="s">
        <v>107</v>
      </c>
      <c r="K328" t="s">
        <v>108</v>
      </c>
      <c r="L328">
        <v>1453615200</v>
      </c>
      <c r="M328" s="10">
        <f t="shared" si="22"/>
        <v>42393.25</v>
      </c>
      <c r="N328" s="10">
        <f t="shared" si="23"/>
        <v>42395.25</v>
      </c>
      <c r="O328">
        <v>1453788000</v>
      </c>
      <c r="P328" t="b">
        <v>1</v>
      </c>
      <c r="Q328" t="b">
        <v>1</v>
      </c>
      <c r="R328" t="s">
        <v>33</v>
      </c>
      <c r="S328" t="s">
        <v>2037</v>
      </c>
      <c r="T328" t="s">
        <v>2038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20"/>
        <v>0.24466101694915254</v>
      </c>
      <c r="G329" s="4">
        <f t="shared" si="21"/>
        <v>0.24466101694915254</v>
      </c>
      <c r="H329" t="s">
        <v>14</v>
      </c>
      <c r="I329">
        <v>656</v>
      </c>
      <c r="J329" t="s">
        <v>21</v>
      </c>
      <c r="K329" t="s">
        <v>22</v>
      </c>
      <c r="L329">
        <v>1281157200</v>
      </c>
      <c r="M329" s="10">
        <f t="shared" si="22"/>
        <v>40397.208333333336</v>
      </c>
      <c r="N329" s="10">
        <f t="shared" si="23"/>
        <v>40402.208333333336</v>
      </c>
      <c r="O329">
        <v>1281589200</v>
      </c>
      <c r="P329" t="b">
        <v>0</v>
      </c>
      <c r="Q329" t="b">
        <v>0</v>
      </c>
      <c r="R329" t="s">
        <v>292</v>
      </c>
      <c r="S329" t="s">
        <v>2048</v>
      </c>
      <c r="T329" t="s">
        <v>2059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20"/>
        <v>0.50398033126293995</v>
      </c>
      <c r="G330" s="4">
        <f t="shared" si="21"/>
        <v>0.50398033126293995</v>
      </c>
      <c r="H330" t="s">
        <v>14</v>
      </c>
      <c r="I330">
        <v>1596</v>
      </c>
      <c r="J330" t="s">
        <v>21</v>
      </c>
      <c r="K330" t="s">
        <v>22</v>
      </c>
      <c r="L330">
        <v>1416031200</v>
      </c>
      <c r="M330" s="10">
        <f t="shared" si="22"/>
        <v>41958.25</v>
      </c>
      <c r="N330" s="10">
        <f t="shared" si="23"/>
        <v>41960.25</v>
      </c>
      <c r="O330">
        <v>1416204000</v>
      </c>
      <c r="P330" t="b">
        <v>0</v>
      </c>
      <c r="Q330" t="b">
        <v>0</v>
      </c>
      <c r="R330" t="s">
        <v>292</v>
      </c>
      <c r="S330" t="s">
        <v>2048</v>
      </c>
      <c r="T330" t="s">
        <v>2059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20"/>
        <v>0.17499999999999999</v>
      </c>
      <c r="G331" s="4">
        <f t="shared" si="21"/>
        <v>0.17499999999999999</v>
      </c>
      <c r="H331" t="s">
        <v>14</v>
      </c>
      <c r="I331">
        <v>10</v>
      </c>
      <c r="J331" t="s">
        <v>21</v>
      </c>
      <c r="K331" t="s">
        <v>22</v>
      </c>
      <c r="L331">
        <v>1464152400</v>
      </c>
      <c r="M331" s="10">
        <f t="shared" si="22"/>
        <v>42515.208333333328</v>
      </c>
      <c r="N331" s="10">
        <f t="shared" si="23"/>
        <v>42526.208333333328</v>
      </c>
      <c r="O331">
        <v>1465102800</v>
      </c>
      <c r="P331" t="b">
        <v>0</v>
      </c>
      <c r="Q331" t="b">
        <v>0</v>
      </c>
      <c r="R331" t="s">
        <v>33</v>
      </c>
      <c r="S331" t="s">
        <v>2037</v>
      </c>
      <c r="T331" t="s">
        <v>2038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20"/>
        <v>0.91984615384615387</v>
      </c>
      <c r="G332" s="4">
        <f t="shared" si="21"/>
        <v>0.91984615384615387</v>
      </c>
      <c r="H332" t="s">
        <v>14</v>
      </c>
      <c r="I332">
        <v>1121</v>
      </c>
      <c r="J332" t="s">
        <v>21</v>
      </c>
      <c r="K332" t="s">
        <v>22</v>
      </c>
      <c r="L332">
        <v>1490158800</v>
      </c>
      <c r="M332" s="10">
        <f t="shared" si="22"/>
        <v>42816.208333333328</v>
      </c>
      <c r="N332" s="10">
        <f t="shared" si="23"/>
        <v>42839.208333333328</v>
      </c>
      <c r="O332">
        <v>1492146000</v>
      </c>
      <c r="P332" t="b">
        <v>0</v>
      </c>
      <c r="Q332" t="b">
        <v>1</v>
      </c>
      <c r="R332" t="s">
        <v>23</v>
      </c>
      <c r="S332" t="s">
        <v>2033</v>
      </c>
      <c r="T332" t="s">
        <v>2034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20"/>
        <v>2.0843373493975904E-2</v>
      </c>
      <c r="G333" s="4">
        <f t="shared" si="21"/>
        <v>2.0843373493975904E-2</v>
      </c>
      <c r="H333" t="s">
        <v>14</v>
      </c>
      <c r="I333">
        <v>15</v>
      </c>
      <c r="J333" t="s">
        <v>21</v>
      </c>
      <c r="K333" t="s">
        <v>22</v>
      </c>
      <c r="L333">
        <v>1416117600</v>
      </c>
      <c r="M333" s="10">
        <f t="shared" si="22"/>
        <v>41959.25</v>
      </c>
      <c r="N333" s="10">
        <f t="shared" si="23"/>
        <v>41981.25</v>
      </c>
      <c r="O333">
        <v>1418018400</v>
      </c>
      <c r="P333" t="b">
        <v>0</v>
      </c>
      <c r="Q333" t="b">
        <v>1</v>
      </c>
      <c r="R333" t="s">
        <v>33</v>
      </c>
      <c r="S333" t="s">
        <v>2037</v>
      </c>
      <c r="T333" t="s">
        <v>2038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20"/>
        <v>0.61</v>
      </c>
      <c r="G334" s="4">
        <f t="shared" si="21"/>
        <v>0.61</v>
      </c>
      <c r="H334" t="s">
        <v>14</v>
      </c>
      <c r="I334">
        <v>191</v>
      </c>
      <c r="J334" t="s">
        <v>21</v>
      </c>
      <c r="K334" t="s">
        <v>22</v>
      </c>
      <c r="L334">
        <v>1340946000</v>
      </c>
      <c r="M334" s="10">
        <f t="shared" si="22"/>
        <v>41089.208333333336</v>
      </c>
      <c r="N334" s="10">
        <f t="shared" si="23"/>
        <v>41090.208333333336</v>
      </c>
      <c r="O334">
        <v>1341032400</v>
      </c>
      <c r="P334" t="b">
        <v>0</v>
      </c>
      <c r="Q334" t="b">
        <v>0</v>
      </c>
      <c r="R334" t="s">
        <v>60</v>
      </c>
      <c r="S334" t="s">
        <v>2033</v>
      </c>
      <c r="T334" t="s">
        <v>2043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20"/>
        <v>0.30037735849056602</v>
      </c>
      <c r="G335" s="4">
        <f t="shared" si="21"/>
        <v>0.30037735849056602</v>
      </c>
      <c r="H335" t="s">
        <v>14</v>
      </c>
      <c r="I335">
        <v>16</v>
      </c>
      <c r="J335" t="s">
        <v>21</v>
      </c>
      <c r="K335" t="s">
        <v>22</v>
      </c>
      <c r="L335">
        <v>1486101600</v>
      </c>
      <c r="M335" s="10">
        <f t="shared" si="22"/>
        <v>42769.25</v>
      </c>
      <c r="N335" s="10">
        <f t="shared" si="23"/>
        <v>42772.25</v>
      </c>
      <c r="O335">
        <v>1486360800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20"/>
        <v>0.12923076923076923</v>
      </c>
      <c r="G336" s="4">
        <f t="shared" si="21"/>
        <v>0.12923076923076923</v>
      </c>
      <c r="H336" t="s">
        <v>14</v>
      </c>
      <c r="I336">
        <v>17</v>
      </c>
      <c r="J336" t="s">
        <v>21</v>
      </c>
      <c r="K336" t="s">
        <v>22</v>
      </c>
      <c r="L336">
        <v>1445403600</v>
      </c>
      <c r="M336" s="10">
        <f t="shared" si="22"/>
        <v>42298.208333333328</v>
      </c>
      <c r="N336" s="10">
        <f t="shared" si="23"/>
        <v>42304.208333333328</v>
      </c>
      <c r="O336">
        <v>1445922000</v>
      </c>
      <c r="P336" t="b">
        <v>0</v>
      </c>
      <c r="Q336" t="b">
        <v>1</v>
      </c>
      <c r="R336" t="s">
        <v>33</v>
      </c>
      <c r="S336" t="s">
        <v>2037</v>
      </c>
      <c r="T336" t="s">
        <v>2038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20"/>
        <v>0.30304347826086958</v>
      </c>
      <c r="G337" s="4">
        <f t="shared" si="21"/>
        <v>0.30304347826086958</v>
      </c>
      <c r="H337" t="s">
        <v>14</v>
      </c>
      <c r="I337">
        <v>34</v>
      </c>
      <c r="J337" t="s">
        <v>21</v>
      </c>
      <c r="K337" t="s">
        <v>22</v>
      </c>
      <c r="L337">
        <v>1275195600</v>
      </c>
      <c r="M337" s="10">
        <f t="shared" si="22"/>
        <v>40328.208333333336</v>
      </c>
      <c r="N337" s="10">
        <f t="shared" si="23"/>
        <v>40355.208333333336</v>
      </c>
      <c r="O337">
        <v>1277528400</v>
      </c>
      <c r="P337" t="b">
        <v>0</v>
      </c>
      <c r="Q337" t="b">
        <v>0</v>
      </c>
      <c r="R337" t="s">
        <v>65</v>
      </c>
      <c r="S337" t="s">
        <v>2035</v>
      </c>
      <c r="T337" t="s">
        <v>2044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20"/>
        <v>0.01</v>
      </c>
      <c r="G338" s="4">
        <f t="shared" si="21"/>
        <v>0.01</v>
      </c>
      <c r="H338" t="s">
        <v>14</v>
      </c>
      <c r="I338">
        <v>1</v>
      </c>
      <c r="J338" t="s">
        <v>40</v>
      </c>
      <c r="K338" t="s">
        <v>41</v>
      </c>
      <c r="L338">
        <v>1277960400</v>
      </c>
      <c r="M338" s="10">
        <f t="shared" si="22"/>
        <v>40360.208333333336</v>
      </c>
      <c r="N338" s="10">
        <f t="shared" si="23"/>
        <v>40385.208333333336</v>
      </c>
      <c r="O338">
        <v>1280120400</v>
      </c>
      <c r="P338" t="b">
        <v>0</v>
      </c>
      <c r="Q338" t="b">
        <v>0</v>
      </c>
      <c r="R338" t="s">
        <v>50</v>
      </c>
      <c r="S338" t="s">
        <v>2033</v>
      </c>
      <c r="T338" t="s">
        <v>2041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20"/>
        <v>0.6842686567164179</v>
      </c>
      <c r="G339" s="4">
        <f t="shared" si="21"/>
        <v>0.6842686567164179</v>
      </c>
      <c r="H339" t="s">
        <v>14</v>
      </c>
      <c r="I339">
        <v>1274</v>
      </c>
      <c r="J339" t="s">
        <v>21</v>
      </c>
      <c r="K339" t="s">
        <v>22</v>
      </c>
      <c r="L339">
        <v>1517810400</v>
      </c>
      <c r="M339" s="10">
        <f t="shared" si="22"/>
        <v>43136.25</v>
      </c>
      <c r="N339" s="10">
        <f t="shared" si="23"/>
        <v>43166.25</v>
      </c>
      <c r="O339">
        <v>1520402400</v>
      </c>
      <c r="P339" t="b">
        <v>0</v>
      </c>
      <c r="Q339" t="b">
        <v>0</v>
      </c>
      <c r="R339" t="s">
        <v>50</v>
      </c>
      <c r="S339" t="s">
        <v>2033</v>
      </c>
      <c r="T339" t="s">
        <v>2041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20"/>
        <v>0.34351966873706002</v>
      </c>
      <c r="G340" s="4">
        <f t="shared" si="21"/>
        <v>0.34351966873706002</v>
      </c>
      <c r="H340" t="s">
        <v>14</v>
      </c>
      <c r="I340">
        <v>210</v>
      </c>
      <c r="J340" t="s">
        <v>107</v>
      </c>
      <c r="K340" t="s">
        <v>108</v>
      </c>
      <c r="L340">
        <v>1564635600</v>
      </c>
      <c r="M340" s="10">
        <f t="shared" si="22"/>
        <v>43678.208333333328</v>
      </c>
      <c r="N340" s="10">
        <f t="shared" si="23"/>
        <v>43707.208333333328</v>
      </c>
      <c r="O340">
        <v>1567141200</v>
      </c>
      <c r="P340" t="b">
        <v>0</v>
      </c>
      <c r="Q340" t="b">
        <v>1</v>
      </c>
      <c r="R340" t="s">
        <v>89</v>
      </c>
      <c r="S340" t="s">
        <v>2048</v>
      </c>
      <c r="T340" t="s">
        <v>2049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20"/>
        <v>0.31171232876712329</v>
      </c>
      <c r="G341" s="4">
        <f t="shared" si="21"/>
        <v>0.31171232876712329</v>
      </c>
      <c r="H341" t="s">
        <v>14</v>
      </c>
      <c r="I341">
        <v>248</v>
      </c>
      <c r="J341" t="s">
        <v>26</v>
      </c>
      <c r="K341" t="s">
        <v>27</v>
      </c>
      <c r="L341">
        <v>1537333200</v>
      </c>
      <c r="M341" s="10">
        <f t="shared" si="22"/>
        <v>43362.208333333328</v>
      </c>
      <c r="N341" s="10">
        <f t="shared" si="23"/>
        <v>43363.208333333328</v>
      </c>
      <c r="O341">
        <v>1537419600</v>
      </c>
      <c r="P341" t="b">
        <v>0</v>
      </c>
      <c r="Q341" t="b">
        <v>0</v>
      </c>
      <c r="R341" t="s">
        <v>474</v>
      </c>
      <c r="S341" t="s">
        <v>2039</v>
      </c>
      <c r="T341" t="s">
        <v>2061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20"/>
        <v>0.56967078189300413</v>
      </c>
      <c r="G342" s="4">
        <f t="shared" si="21"/>
        <v>0.56967078189300413</v>
      </c>
      <c r="H342" t="s">
        <v>14</v>
      </c>
      <c r="I342">
        <v>513</v>
      </c>
      <c r="J342" t="s">
        <v>21</v>
      </c>
      <c r="K342" t="s">
        <v>22</v>
      </c>
      <c r="L342">
        <v>1444107600</v>
      </c>
      <c r="M342" s="10">
        <f t="shared" si="22"/>
        <v>42283.208333333328</v>
      </c>
      <c r="N342" s="10">
        <f t="shared" si="23"/>
        <v>42328.25</v>
      </c>
      <c r="O342">
        <v>1447999200</v>
      </c>
      <c r="P342" t="b">
        <v>0</v>
      </c>
      <c r="Q342" t="b">
        <v>0</v>
      </c>
      <c r="R342" t="s">
        <v>206</v>
      </c>
      <c r="S342" t="s">
        <v>2045</v>
      </c>
      <c r="T342" t="s">
        <v>2057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20"/>
        <v>0.86867834394904464</v>
      </c>
      <c r="G343" s="4">
        <f t="shared" si="21"/>
        <v>0.86867834394904464</v>
      </c>
      <c r="H343" t="s">
        <v>14</v>
      </c>
      <c r="I343">
        <v>3410</v>
      </c>
      <c r="J343" t="s">
        <v>21</v>
      </c>
      <c r="K343" t="s">
        <v>22</v>
      </c>
      <c r="L343">
        <v>1376542800</v>
      </c>
      <c r="M343" s="10">
        <f t="shared" si="22"/>
        <v>41501.208333333336</v>
      </c>
      <c r="N343" s="10">
        <f t="shared" si="23"/>
        <v>41527.208333333336</v>
      </c>
      <c r="O343">
        <v>1378789200</v>
      </c>
      <c r="P343" t="b">
        <v>0</v>
      </c>
      <c r="Q343" t="b">
        <v>0</v>
      </c>
      <c r="R343" t="s">
        <v>89</v>
      </c>
      <c r="S343" t="s">
        <v>2048</v>
      </c>
      <c r="T343" t="s">
        <v>2049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20"/>
        <v>0.10297872340425532</v>
      </c>
      <c r="G344" s="4">
        <f t="shared" si="21"/>
        <v>0.10297872340425532</v>
      </c>
      <c r="H344" t="s">
        <v>14</v>
      </c>
      <c r="I344">
        <v>10</v>
      </c>
      <c r="J344" t="s">
        <v>21</v>
      </c>
      <c r="K344" t="s">
        <v>22</v>
      </c>
      <c r="L344">
        <v>1415253600</v>
      </c>
      <c r="M344" s="10">
        <f t="shared" si="22"/>
        <v>41949.25</v>
      </c>
      <c r="N344" s="10">
        <f t="shared" si="23"/>
        <v>41959.25</v>
      </c>
      <c r="O344">
        <v>1416117600</v>
      </c>
      <c r="P344" t="b">
        <v>0</v>
      </c>
      <c r="Q344" t="b">
        <v>0</v>
      </c>
      <c r="R344" t="s">
        <v>23</v>
      </c>
      <c r="S344" t="s">
        <v>2033</v>
      </c>
      <c r="T344" t="s">
        <v>2034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20"/>
        <v>0.65544223826714798</v>
      </c>
      <c r="G345" s="4">
        <f t="shared" si="21"/>
        <v>0.65544223826714798</v>
      </c>
      <c r="H345" t="s">
        <v>14</v>
      </c>
      <c r="I345">
        <v>2201</v>
      </c>
      <c r="J345" t="s">
        <v>21</v>
      </c>
      <c r="K345" t="s">
        <v>22</v>
      </c>
      <c r="L345">
        <v>1562216400</v>
      </c>
      <c r="M345" s="10">
        <f t="shared" si="22"/>
        <v>43650.208333333328</v>
      </c>
      <c r="N345" s="10">
        <f t="shared" si="23"/>
        <v>43668.208333333328</v>
      </c>
      <c r="O345">
        <v>1563771600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20"/>
        <v>0.49026652452025588</v>
      </c>
      <c r="G346" s="4">
        <f t="shared" si="21"/>
        <v>0.49026652452025588</v>
      </c>
      <c r="H346" t="s">
        <v>14</v>
      </c>
      <c r="I346">
        <v>676</v>
      </c>
      <c r="J346" t="s">
        <v>21</v>
      </c>
      <c r="K346" t="s">
        <v>22</v>
      </c>
      <c r="L346">
        <v>1316754000</v>
      </c>
      <c r="M346" s="10">
        <f t="shared" si="22"/>
        <v>40809.208333333336</v>
      </c>
      <c r="N346" s="10">
        <f t="shared" si="23"/>
        <v>40838.208333333336</v>
      </c>
      <c r="O346">
        <v>1319259600</v>
      </c>
      <c r="P346" t="b">
        <v>0</v>
      </c>
      <c r="Q346" t="b">
        <v>0</v>
      </c>
      <c r="R346" t="s">
        <v>33</v>
      </c>
      <c r="S346" t="s">
        <v>2037</v>
      </c>
      <c r="T346" t="s">
        <v>2038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20"/>
        <v>0.80306347746090156</v>
      </c>
      <c r="G347" s="4">
        <f t="shared" si="21"/>
        <v>0.80306347746090156</v>
      </c>
      <c r="H347" t="s">
        <v>14</v>
      </c>
      <c r="I347">
        <v>831</v>
      </c>
      <c r="J347" t="s">
        <v>21</v>
      </c>
      <c r="K347" t="s">
        <v>22</v>
      </c>
      <c r="L347">
        <v>1439528400</v>
      </c>
      <c r="M347" s="10">
        <f t="shared" si="22"/>
        <v>42230.208333333328</v>
      </c>
      <c r="N347" s="10">
        <f t="shared" si="23"/>
        <v>42239.208333333328</v>
      </c>
      <c r="O347">
        <v>1440306000</v>
      </c>
      <c r="P347" t="b">
        <v>0</v>
      </c>
      <c r="Q347" t="b">
        <v>1</v>
      </c>
      <c r="R347" t="s">
        <v>33</v>
      </c>
      <c r="S347" t="s">
        <v>2037</v>
      </c>
      <c r="T347" t="s">
        <v>2038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20"/>
        <v>0.99663398692810456</v>
      </c>
      <c r="G348" s="4">
        <f t="shared" si="21"/>
        <v>0.99663398692810456</v>
      </c>
      <c r="H348" t="s">
        <v>14</v>
      </c>
      <c r="I348">
        <v>859</v>
      </c>
      <c r="J348" t="s">
        <v>15</v>
      </c>
      <c r="K348" t="s">
        <v>16</v>
      </c>
      <c r="L348">
        <v>1305954000</v>
      </c>
      <c r="M348" s="10">
        <f t="shared" si="22"/>
        <v>40684.208333333336</v>
      </c>
      <c r="N348" s="10">
        <f t="shared" si="23"/>
        <v>40693.208333333336</v>
      </c>
      <c r="O348">
        <v>1306731600</v>
      </c>
      <c r="P348" t="b">
        <v>0</v>
      </c>
      <c r="Q348" t="b">
        <v>0</v>
      </c>
      <c r="R348" t="s">
        <v>23</v>
      </c>
      <c r="S348" t="s">
        <v>2033</v>
      </c>
      <c r="T348" t="s">
        <v>2034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20"/>
        <v>0.37233333333333335</v>
      </c>
      <c r="G349" s="4">
        <f t="shared" si="21"/>
        <v>0.37233333333333335</v>
      </c>
      <c r="H349" t="s">
        <v>14</v>
      </c>
      <c r="I349">
        <v>45</v>
      </c>
      <c r="J349" t="s">
        <v>21</v>
      </c>
      <c r="K349" t="s">
        <v>22</v>
      </c>
      <c r="L349">
        <v>1401166800</v>
      </c>
      <c r="M349" s="10">
        <f t="shared" si="22"/>
        <v>41786.208333333336</v>
      </c>
      <c r="N349" s="10">
        <f t="shared" si="23"/>
        <v>41823.208333333336</v>
      </c>
      <c r="O349">
        <v>1404363600</v>
      </c>
      <c r="P349" t="b">
        <v>0</v>
      </c>
      <c r="Q349" t="b">
        <v>0</v>
      </c>
      <c r="R349" t="s">
        <v>33</v>
      </c>
      <c r="S349" t="s">
        <v>2037</v>
      </c>
      <c r="T349" t="s">
        <v>2038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20"/>
        <v>0.25714285714285712</v>
      </c>
      <c r="G350" s="4">
        <f t="shared" si="21"/>
        <v>0.25714285714285712</v>
      </c>
      <c r="H350" t="s">
        <v>14</v>
      </c>
      <c r="I350">
        <v>6</v>
      </c>
      <c r="J350" t="s">
        <v>21</v>
      </c>
      <c r="K350" t="s">
        <v>22</v>
      </c>
      <c r="L350">
        <v>1481436000</v>
      </c>
      <c r="M350" s="10">
        <f t="shared" si="22"/>
        <v>42715.25</v>
      </c>
      <c r="N350" s="10">
        <f t="shared" si="23"/>
        <v>42731.25</v>
      </c>
      <c r="O350">
        <v>1482818400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20"/>
        <v>0.34</v>
      </c>
      <c r="G351" s="4">
        <f t="shared" si="21"/>
        <v>0.34</v>
      </c>
      <c r="H351" t="s">
        <v>14</v>
      </c>
      <c r="I351">
        <v>7</v>
      </c>
      <c r="J351" t="s">
        <v>21</v>
      </c>
      <c r="K351" t="s">
        <v>22</v>
      </c>
      <c r="L351">
        <v>1372222800</v>
      </c>
      <c r="M351" s="10">
        <f t="shared" si="22"/>
        <v>41451.208333333336</v>
      </c>
      <c r="N351" s="10">
        <f t="shared" si="23"/>
        <v>41479.208333333336</v>
      </c>
      <c r="O351">
        <v>1374642000</v>
      </c>
      <c r="P351" t="b">
        <v>0</v>
      </c>
      <c r="Q351" t="b">
        <v>1</v>
      </c>
      <c r="R351" t="s">
        <v>33</v>
      </c>
      <c r="S351" t="s">
        <v>2037</v>
      </c>
      <c r="T351" t="s">
        <v>2038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20"/>
        <v>0.14394366197183098</v>
      </c>
      <c r="G352" s="4">
        <f t="shared" si="21"/>
        <v>0.14394366197183098</v>
      </c>
      <c r="H352" t="s">
        <v>14</v>
      </c>
      <c r="I352">
        <v>31</v>
      </c>
      <c r="J352" t="s">
        <v>21</v>
      </c>
      <c r="K352" t="s">
        <v>22</v>
      </c>
      <c r="L352">
        <v>1477976400</v>
      </c>
      <c r="M352" s="10">
        <f t="shared" si="22"/>
        <v>42675.208333333328</v>
      </c>
      <c r="N352" s="10">
        <f t="shared" si="23"/>
        <v>42678.208333333328</v>
      </c>
      <c r="O352">
        <v>1478235600</v>
      </c>
      <c r="P352" t="b">
        <v>0</v>
      </c>
      <c r="Q352" t="b">
        <v>0</v>
      </c>
      <c r="R352" t="s">
        <v>53</v>
      </c>
      <c r="S352" t="s">
        <v>2039</v>
      </c>
      <c r="T352" t="s">
        <v>2042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20"/>
        <v>0.54807692307692313</v>
      </c>
      <c r="G353" s="4">
        <f t="shared" si="21"/>
        <v>0.54807692307692313</v>
      </c>
      <c r="H353" t="s">
        <v>14</v>
      </c>
      <c r="I353">
        <v>78</v>
      </c>
      <c r="J353" t="s">
        <v>21</v>
      </c>
      <c r="K353" t="s">
        <v>22</v>
      </c>
      <c r="L353">
        <v>1407474000</v>
      </c>
      <c r="M353" s="10">
        <f t="shared" si="22"/>
        <v>41859.208333333336</v>
      </c>
      <c r="N353" s="10">
        <f t="shared" si="23"/>
        <v>41866.208333333336</v>
      </c>
      <c r="O353">
        <v>1408078800</v>
      </c>
      <c r="P353" t="b">
        <v>0</v>
      </c>
      <c r="Q353" t="b">
        <v>1</v>
      </c>
      <c r="R353" t="s">
        <v>292</v>
      </c>
      <c r="S353" t="s">
        <v>2048</v>
      </c>
      <c r="T353" t="s">
        <v>2059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20"/>
        <v>0.87008284023668636</v>
      </c>
      <c r="G354" s="4">
        <f t="shared" si="21"/>
        <v>0.87008284023668636</v>
      </c>
      <c r="H354" t="s">
        <v>14</v>
      </c>
      <c r="I354">
        <v>1225</v>
      </c>
      <c r="J354" t="s">
        <v>40</v>
      </c>
      <c r="K354" t="s">
        <v>41</v>
      </c>
      <c r="L354">
        <v>1454133600</v>
      </c>
      <c r="M354" s="10">
        <f t="shared" si="22"/>
        <v>42399.25</v>
      </c>
      <c r="N354" s="10">
        <f t="shared" si="23"/>
        <v>42403.25</v>
      </c>
      <c r="O354">
        <v>1454479200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20"/>
        <v>0.01</v>
      </c>
      <c r="G355" s="4">
        <f t="shared" si="21"/>
        <v>0.01</v>
      </c>
      <c r="H355" t="s">
        <v>14</v>
      </c>
      <c r="I355">
        <v>1</v>
      </c>
      <c r="J355" t="s">
        <v>98</v>
      </c>
      <c r="K355" t="s">
        <v>99</v>
      </c>
      <c r="L355">
        <v>1434085200</v>
      </c>
      <c r="M355" s="10">
        <f t="shared" si="22"/>
        <v>42167.208333333328</v>
      </c>
      <c r="N355" s="10">
        <f t="shared" si="23"/>
        <v>42171.208333333328</v>
      </c>
      <c r="O355">
        <v>1434430800</v>
      </c>
      <c r="P355" t="b">
        <v>0</v>
      </c>
      <c r="Q355" t="b">
        <v>0</v>
      </c>
      <c r="R355" t="s">
        <v>23</v>
      </c>
      <c r="S355" t="s">
        <v>2033</v>
      </c>
      <c r="T355" t="s">
        <v>2034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20"/>
        <v>0.50845360824742269</v>
      </c>
      <c r="G356" s="4">
        <f t="shared" si="21"/>
        <v>0.50845360824742269</v>
      </c>
      <c r="H356" t="s">
        <v>14</v>
      </c>
      <c r="I356">
        <v>67</v>
      </c>
      <c r="J356" t="s">
        <v>26</v>
      </c>
      <c r="K356" t="s">
        <v>27</v>
      </c>
      <c r="L356">
        <v>1416031200</v>
      </c>
      <c r="M356" s="10">
        <f t="shared" si="22"/>
        <v>41958.25</v>
      </c>
      <c r="N356" s="10">
        <f t="shared" si="23"/>
        <v>42009.25</v>
      </c>
      <c r="O356">
        <v>1420437600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20"/>
        <v>0.30442307692307691</v>
      </c>
      <c r="G357" s="4">
        <f t="shared" si="21"/>
        <v>0.30442307692307691</v>
      </c>
      <c r="H357" t="s">
        <v>14</v>
      </c>
      <c r="I357">
        <v>19</v>
      </c>
      <c r="J357" t="s">
        <v>21</v>
      </c>
      <c r="K357" t="s">
        <v>22</v>
      </c>
      <c r="L357">
        <v>1463461200</v>
      </c>
      <c r="M357" s="10">
        <f t="shared" si="22"/>
        <v>42507.208333333328</v>
      </c>
      <c r="N357" s="10">
        <f t="shared" si="23"/>
        <v>42524.208333333328</v>
      </c>
      <c r="O357">
        <v>1464930000</v>
      </c>
      <c r="P357" t="b">
        <v>0</v>
      </c>
      <c r="Q357" t="b">
        <v>0</v>
      </c>
      <c r="R357" t="s">
        <v>17</v>
      </c>
      <c r="S357" t="s">
        <v>2031</v>
      </c>
      <c r="T357" t="s">
        <v>2032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20"/>
        <v>0.62880681818181816</v>
      </c>
      <c r="G358" s="4">
        <f t="shared" si="21"/>
        <v>0.62880681818181816</v>
      </c>
      <c r="H358" t="s">
        <v>14</v>
      </c>
      <c r="I358">
        <v>2108</v>
      </c>
      <c r="J358" t="s">
        <v>98</v>
      </c>
      <c r="K358" t="s">
        <v>99</v>
      </c>
      <c r="L358">
        <v>1344920400</v>
      </c>
      <c r="M358" s="10">
        <f t="shared" si="22"/>
        <v>41135.208333333336</v>
      </c>
      <c r="N358" s="10">
        <f t="shared" si="23"/>
        <v>41136.208333333336</v>
      </c>
      <c r="O358">
        <v>1345006800</v>
      </c>
      <c r="P358" t="b">
        <v>0</v>
      </c>
      <c r="Q358" t="b">
        <v>0</v>
      </c>
      <c r="R358" t="s">
        <v>42</v>
      </c>
      <c r="S358" t="s">
        <v>2039</v>
      </c>
      <c r="T358" t="s">
        <v>2040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20"/>
        <v>0.77102702702702708</v>
      </c>
      <c r="G359" s="4">
        <f t="shared" si="21"/>
        <v>0.77102702702702708</v>
      </c>
      <c r="H359" t="s">
        <v>14</v>
      </c>
      <c r="I359">
        <v>679</v>
      </c>
      <c r="J359" t="s">
        <v>21</v>
      </c>
      <c r="K359" t="s">
        <v>22</v>
      </c>
      <c r="L359">
        <v>1452319200</v>
      </c>
      <c r="M359" s="10">
        <f t="shared" si="22"/>
        <v>42378.25</v>
      </c>
      <c r="N359" s="10">
        <f t="shared" si="23"/>
        <v>42380.25</v>
      </c>
      <c r="O359">
        <v>1452492000</v>
      </c>
      <c r="P359" t="b">
        <v>0</v>
      </c>
      <c r="Q359" t="b">
        <v>1</v>
      </c>
      <c r="R359" t="s">
        <v>89</v>
      </c>
      <c r="S359" t="s">
        <v>2048</v>
      </c>
      <c r="T359" t="s">
        <v>2049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20"/>
        <v>0.921875</v>
      </c>
      <c r="G360" s="4">
        <f t="shared" si="21"/>
        <v>0.921875</v>
      </c>
      <c r="H360" t="s">
        <v>14</v>
      </c>
      <c r="I360">
        <v>36</v>
      </c>
      <c r="J360" t="s">
        <v>36</v>
      </c>
      <c r="K360" t="s">
        <v>37</v>
      </c>
      <c r="L360">
        <v>1464325200</v>
      </c>
      <c r="M360" s="10">
        <f t="shared" si="22"/>
        <v>42517.208333333328</v>
      </c>
      <c r="N360" s="10">
        <f t="shared" si="23"/>
        <v>42519.208333333328</v>
      </c>
      <c r="O360">
        <v>1464498000</v>
      </c>
      <c r="P360" t="b">
        <v>0</v>
      </c>
      <c r="Q360" t="b">
        <v>1</v>
      </c>
      <c r="R360" t="s">
        <v>23</v>
      </c>
      <c r="S360" t="s">
        <v>2033</v>
      </c>
      <c r="T360" t="s">
        <v>2034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20"/>
        <v>0.50662921348314605</v>
      </c>
      <c r="G361" s="4">
        <f t="shared" si="21"/>
        <v>0.50662921348314605</v>
      </c>
      <c r="H361" t="s">
        <v>14</v>
      </c>
      <c r="I361">
        <v>47</v>
      </c>
      <c r="J361" t="s">
        <v>21</v>
      </c>
      <c r="K361" t="s">
        <v>22</v>
      </c>
      <c r="L361">
        <v>1353736800</v>
      </c>
      <c r="M361" s="10">
        <f t="shared" si="22"/>
        <v>41237.25</v>
      </c>
      <c r="N361" s="10">
        <f t="shared" si="23"/>
        <v>41252.25</v>
      </c>
      <c r="O361">
        <v>1355032800</v>
      </c>
      <c r="P361" t="b">
        <v>1</v>
      </c>
      <c r="Q361" t="b">
        <v>0</v>
      </c>
      <c r="R361" t="s">
        <v>89</v>
      </c>
      <c r="S361" t="s">
        <v>2048</v>
      </c>
      <c r="T361" t="s">
        <v>2049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20"/>
        <v>0.69</v>
      </c>
      <c r="G362" s="4">
        <f t="shared" si="21"/>
        <v>0.69</v>
      </c>
      <c r="H362" t="s">
        <v>14</v>
      </c>
      <c r="I362">
        <v>70</v>
      </c>
      <c r="J362" t="s">
        <v>21</v>
      </c>
      <c r="K362" t="s">
        <v>22</v>
      </c>
      <c r="L362">
        <v>1535432400</v>
      </c>
      <c r="M362" s="10">
        <f t="shared" si="22"/>
        <v>43340.208333333328</v>
      </c>
      <c r="N362" s="10">
        <f t="shared" si="23"/>
        <v>43365.208333333328</v>
      </c>
      <c r="O362">
        <v>1537592400</v>
      </c>
      <c r="P362" t="b">
        <v>0</v>
      </c>
      <c r="Q362" t="b">
        <v>0</v>
      </c>
      <c r="R362" t="s">
        <v>33</v>
      </c>
      <c r="S362" t="s">
        <v>2037</v>
      </c>
      <c r="T362" t="s">
        <v>2038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20"/>
        <v>0.51343749999999999</v>
      </c>
      <c r="G363" s="4">
        <f t="shared" si="21"/>
        <v>0.51343749999999999</v>
      </c>
      <c r="H363" t="s">
        <v>14</v>
      </c>
      <c r="I363">
        <v>154</v>
      </c>
      <c r="J363" t="s">
        <v>21</v>
      </c>
      <c r="K363" t="s">
        <v>22</v>
      </c>
      <c r="L363">
        <v>1433826000</v>
      </c>
      <c r="M363" s="10">
        <f t="shared" si="22"/>
        <v>42164.208333333328</v>
      </c>
      <c r="N363" s="10">
        <f t="shared" si="23"/>
        <v>42179.208333333328</v>
      </c>
      <c r="O363">
        <v>1435122000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20"/>
        <v>1.1710526315789473E-2</v>
      </c>
      <c r="G364" s="4">
        <f t="shared" si="21"/>
        <v>1.1710526315789473E-2</v>
      </c>
      <c r="H364" t="s">
        <v>14</v>
      </c>
      <c r="I364">
        <v>22</v>
      </c>
      <c r="J364" t="s">
        <v>21</v>
      </c>
      <c r="K364" t="s">
        <v>22</v>
      </c>
      <c r="L364">
        <v>1514959200</v>
      </c>
      <c r="M364" s="10">
        <f t="shared" si="22"/>
        <v>43103.25</v>
      </c>
      <c r="N364" s="10">
        <f t="shared" si="23"/>
        <v>43162.25</v>
      </c>
      <c r="O364">
        <v>1520056800</v>
      </c>
      <c r="P364" t="b">
        <v>0</v>
      </c>
      <c r="Q364" t="b">
        <v>0</v>
      </c>
      <c r="R364" t="s">
        <v>33</v>
      </c>
      <c r="S364" t="s">
        <v>2037</v>
      </c>
      <c r="T364" t="s">
        <v>2038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20"/>
        <v>0.89738979118329465</v>
      </c>
      <c r="G365" s="4">
        <f t="shared" si="21"/>
        <v>0.89738979118329465</v>
      </c>
      <c r="H365" t="s">
        <v>14</v>
      </c>
      <c r="I365">
        <v>1758</v>
      </c>
      <c r="J365" t="s">
        <v>21</v>
      </c>
      <c r="K365" t="s">
        <v>22</v>
      </c>
      <c r="L365">
        <v>1425103200</v>
      </c>
      <c r="M365" s="10">
        <f t="shared" si="22"/>
        <v>42063.25</v>
      </c>
      <c r="N365" s="10">
        <f t="shared" si="23"/>
        <v>42069.25</v>
      </c>
      <c r="O365">
        <v>1425621600</v>
      </c>
      <c r="P365" t="b">
        <v>0</v>
      </c>
      <c r="Q365" t="b">
        <v>0</v>
      </c>
      <c r="R365" t="s">
        <v>28</v>
      </c>
      <c r="S365" t="s">
        <v>2035</v>
      </c>
      <c r="T365" t="s">
        <v>2036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20"/>
        <v>0.75135802469135804</v>
      </c>
      <c r="G366" s="4">
        <f t="shared" si="21"/>
        <v>0.75135802469135804</v>
      </c>
      <c r="H366" t="s">
        <v>14</v>
      </c>
      <c r="I366">
        <v>94</v>
      </c>
      <c r="J366" t="s">
        <v>21</v>
      </c>
      <c r="K366" t="s">
        <v>22</v>
      </c>
      <c r="L366">
        <v>1265349600</v>
      </c>
      <c r="M366" s="10">
        <f t="shared" si="22"/>
        <v>40214.25</v>
      </c>
      <c r="N366" s="10">
        <f t="shared" si="23"/>
        <v>40225.25</v>
      </c>
      <c r="O366">
        <v>1266300000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20"/>
        <v>0.30715909090909088</v>
      </c>
      <c r="G367" s="4">
        <f t="shared" si="21"/>
        <v>0.30715909090909088</v>
      </c>
      <c r="H367" t="s">
        <v>14</v>
      </c>
      <c r="I367">
        <v>33</v>
      </c>
      <c r="J367" t="s">
        <v>21</v>
      </c>
      <c r="K367" t="s">
        <v>22</v>
      </c>
      <c r="L367">
        <v>1535259600</v>
      </c>
      <c r="M367" s="10">
        <f t="shared" si="22"/>
        <v>43338.208333333328</v>
      </c>
      <c r="N367" s="10">
        <f t="shared" si="23"/>
        <v>43344.208333333328</v>
      </c>
      <c r="O367">
        <v>1535778000</v>
      </c>
      <c r="P367" t="b">
        <v>0</v>
      </c>
      <c r="Q367" t="b">
        <v>0</v>
      </c>
      <c r="R367" t="s">
        <v>122</v>
      </c>
      <c r="S367" t="s">
        <v>2052</v>
      </c>
      <c r="T367" t="s">
        <v>2053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20"/>
        <v>0.01</v>
      </c>
      <c r="G368" s="4">
        <f t="shared" si="21"/>
        <v>0.01</v>
      </c>
      <c r="H368" t="s">
        <v>14</v>
      </c>
      <c r="I368">
        <v>1</v>
      </c>
      <c r="J368" t="s">
        <v>21</v>
      </c>
      <c r="K368" t="s">
        <v>22</v>
      </c>
      <c r="L368">
        <v>1321682400</v>
      </c>
      <c r="M368" s="10">
        <f t="shared" si="22"/>
        <v>40866.25</v>
      </c>
      <c r="N368" s="10">
        <f t="shared" si="23"/>
        <v>40881.25</v>
      </c>
      <c r="O368">
        <v>1322978400</v>
      </c>
      <c r="P368" t="b">
        <v>1</v>
      </c>
      <c r="Q368" t="b">
        <v>0</v>
      </c>
      <c r="R368" t="s">
        <v>23</v>
      </c>
      <c r="S368" t="s">
        <v>2033</v>
      </c>
      <c r="T368" t="s">
        <v>2034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20"/>
        <v>0.51122448979591839</v>
      </c>
      <c r="G369" s="4">
        <f t="shared" si="21"/>
        <v>0.51122448979591839</v>
      </c>
      <c r="H369" t="s">
        <v>14</v>
      </c>
      <c r="I369">
        <v>31</v>
      </c>
      <c r="J369" t="s">
        <v>21</v>
      </c>
      <c r="K369" t="s">
        <v>22</v>
      </c>
      <c r="L369">
        <v>1310792400</v>
      </c>
      <c r="M369" s="10">
        <f t="shared" si="22"/>
        <v>40740.208333333336</v>
      </c>
      <c r="N369" s="10">
        <f t="shared" si="23"/>
        <v>40750.208333333336</v>
      </c>
      <c r="O369">
        <v>1311656400</v>
      </c>
      <c r="P369" t="b">
        <v>0</v>
      </c>
      <c r="Q369" t="b">
        <v>1</v>
      </c>
      <c r="R369" t="s">
        <v>89</v>
      </c>
      <c r="S369" t="s">
        <v>2048</v>
      </c>
      <c r="T369" t="s">
        <v>2049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20"/>
        <v>0.69450000000000001</v>
      </c>
      <c r="G370" s="4">
        <f t="shared" si="21"/>
        <v>0.69450000000000001</v>
      </c>
      <c r="H370" t="s">
        <v>14</v>
      </c>
      <c r="I370">
        <v>35</v>
      </c>
      <c r="J370" t="s">
        <v>21</v>
      </c>
      <c r="K370" t="s">
        <v>22</v>
      </c>
      <c r="L370">
        <v>1524286800</v>
      </c>
      <c r="M370" s="10">
        <f t="shared" si="22"/>
        <v>43211.208333333328</v>
      </c>
      <c r="N370" s="10">
        <f t="shared" si="23"/>
        <v>43218.208333333328</v>
      </c>
      <c r="O370">
        <v>1524891600</v>
      </c>
      <c r="P370" t="b">
        <v>1</v>
      </c>
      <c r="Q370" t="b">
        <v>0</v>
      </c>
      <c r="R370" t="s">
        <v>17</v>
      </c>
      <c r="S370" t="s">
        <v>2031</v>
      </c>
      <c r="T370" t="s">
        <v>2032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20"/>
        <v>0.35534246575342465</v>
      </c>
      <c r="G371" s="4">
        <f t="shared" si="21"/>
        <v>0.35534246575342465</v>
      </c>
      <c r="H371" t="s">
        <v>14</v>
      </c>
      <c r="I371">
        <v>63</v>
      </c>
      <c r="J371" t="s">
        <v>21</v>
      </c>
      <c r="K371" t="s">
        <v>22</v>
      </c>
      <c r="L371">
        <v>1362117600</v>
      </c>
      <c r="M371" s="10">
        <f t="shared" si="22"/>
        <v>41334.25</v>
      </c>
      <c r="N371" s="10">
        <f t="shared" si="23"/>
        <v>41352.208333333336</v>
      </c>
      <c r="O371">
        <v>1363669200</v>
      </c>
      <c r="P371" t="b">
        <v>0</v>
      </c>
      <c r="Q371" t="b">
        <v>1</v>
      </c>
      <c r="R371" t="s">
        <v>33</v>
      </c>
      <c r="S371" t="s">
        <v>2037</v>
      </c>
      <c r="T371" t="s">
        <v>2038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20"/>
        <v>0.23703520691785052</v>
      </c>
      <c r="G372" s="4">
        <f t="shared" si="21"/>
        <v>0.23703520691785052</v>
      </c>
      <c r="H372" t="s">
        <v>14</v>
      </c>
      <c r="I372">
        <v>526</v>
      </c>
      <c r="J372" t="s">
        <v>21</v>
      </c>
      <c r="K372" t="s">
        <v>22</v>
      </c>
      <c r="L372">
        <v>1277096400</v>
      </c>
      <c r="M372" s="10">
        <f t="shared" si="22"/>
        <v>40350.208333333336</v>
      </c>
      <c r="N372" s="10">
        <f t="shared" si="23"/>
        <v>40364.208333333336</v>
      </c>
      <c r="O372">
        <v>1278306000</v>
      </c>
      <c r="P372" t="b">
        <v>0</v>
      </c>
      <c r="Q372" t="b">
        <v>0</v>
      </c>
      <c r="R372" t="s">
        <v>53</v>
      </c>
      <c r="S372" t="s">
        <v>2039</v>
      </c>
      <c r="T372" t="s">
        <v>2042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20"/>
        <v>0.89870129870129867</v>
      </c>
      <c r="G373" s="4">
        <f t="shared" si="21"/>
        <v>0.89870129870129867</v>
      </c>
      <c r="H373" t="s">
        <v>14</v>
      </c>
      <c r="I373">
        <v>121</v>
      </c>
      <c r="J373" t="s">
        <v>21</v>
      </c>
      <c r="K373" t="s">
        <v>22</v>
      </c>
      <c r="L373">
        <v>1440392400</v>
      </c>
      <c r="M373" s="10">
        <f t="shared" si="22"/>
        <v>42240.208333333328</v>
      </c>
      <c r="N373" s="10">
        <f t="shared" si="23"/>
        <v>42265.208333333328</v>
      </c>
      <c r="O373">
        <v>1442552400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20"/>
        <v>0.6917721518987342</v>
      </c>
      <c r="G374" s="4">
        <f t="shared" si="21"/>
        <v>0.6917721518987342</v>
      </c>
      <c r="H374" t="s">
        <v>14</v>
      </c>
      <c r="I374">
        <v>67</v>
      </c>
      <c r="J374" t="s">
        <v>21</v>
      </c>
      <c r="K374" t="s">
        <v>22</v>
      </c>
      <c r="L374">
        <v>1294898400</v>
      </c>
      <c r="M374" s="10">
        <f t="shared" si="22"/>
        <v>40556.25</v>
      </c>
      <c r="N374" s="10">
        <f t="shared" si="23"/>
        <v>40557.25</v>
      </c>
      <c r="O374">
        <v>1294984800</v>
      </c>
      <c r="P374" t="b">
        <v>0</v>
      </c>
      <c r="Q374" t="b">
        <v>0</v>
      </c>
      <c r="R374" t="s">
        <v>23</v>
      </c>
      <c r="S374" t="s">
        <v>2033</v>
      </c>
      <c r="T374" t="s">
        <v>2034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20"/>
        <v>0.25433734939759034</v>
      </c>
      <c r="G375" s="4">
        <f t="shared" si="21"/>
        <v>0.25433734939759034</v>
      </c>
      <c r="H375" t="s">
        <v>14</v>
      </c>
      <c r="I375">
        <v>57</v>
      </c>
      <c r="J375" t="s">
        <v>15</v>
      </c>
      <c r="K375" t="s">
        <v>16</v>
      </c>
      <c r="L375">
        <v>1559970000</v>
      </c>
      <c r="M375" s="10">
        <f t="shared" si="22"/>
        <v>43624.208333333328</v>
      </c>
      <c r="N375" s="10">
        <f t="shared" si="23"/>
        <v>43648.208333333328</v>
      </c>
      <c r="O375">
        <v>1562043600</v>
      </c>
      <c r="P375" t="b">
        <v>0</v>
      </c>
      <c r="Q375" t="b">
        <v>0</v>
      </c>
      <c r="R375" t="s">
        <v>122</v>
      </c>
      <c r="S375" t="s">
        <v>2052</v>
      </c>
      <c r="T375" t="s">
        <v>2053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20"/>
        <v>0.77400977995110021</v>
      </c>
      <c r="G376" s="4">
        <f t="shared" si="21"/>
        <v>0.77400977995110021</v>
      </c>
      <c r="H376" t="s">
        <v>14</v>
      </c>
      <c r="I376">
        <v>1229</v>
      </c>
      <c r="J376" t="s">
        <v>21</v>
      </c>
      <c r="K376" t="s">
        <v>22</v>
      </c>
      <c r="L376">
        <v>1469509200</v>
      </c>
      <c r="M376" s="10">
        <f t="shared" si="22"/>
        <v>42577.208333333328</v>
      </c>
      <c r="N376" s="10">
        <f t="shared" si="23"/>
        <v>42578.208333333328</v>
      </c>
      <c r="O376">
        <v>1469595600</v>
      </c>
      <c r="P376" t="b">
        <v>0</v>
      </c>
      <c r="Q376" t="b">
        <v>0</v>
      </c>
      <c r="R376" t="s">
        <v>17</v>
      </c>
      <c r="S376" t="s">
        <v>2031</v>
      </c>
      <c r="T376" t="s">
        <v>2032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20"/>
        <v>0.37481481481481482</v>
      </c>
      <c r="G377" s="4">
        <f t="shared" si="21"/>
        <v>0.37481481481481482</v>
      </c>
      <c r="H377" t="s">
        <v>14</v>
      </c>
      <c r="I377">
        <v>12</v>
      </c>
      <c r="J377" t="s">
        <v>107</v>
      </c>
      <c r="K377" t="s">
        <v>108</v>
      </c>
      <c r="L377">
        <v>1579068000</v>
      </c>
      <c r="M377" s="10">
        <f t="shared" si="22"/>
        <v>43845.25</v>
      </c>
      <c r="N377" s="10">
        <f t="shared" si="23"/>
        <v>43869.25</v>
      </c>
      <c r="O377">
        <v>1581141600</v>
      </c>
      <c r="P377" t="b">
        <v>0</v>
      </c>
      <c r="Q377" t="b">
        <v>0</v>
      </c>
      <c r="R377" t="s">
        <v>148</v>
      </c>
      <c r="S377" t="s">
        <v>2033</v>
      </c>
      <c r="T377" t="s">
        <v>2055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20"/>
        <v>0.38948339483394834</v>
      </c>
      <c r="G378" s="4">
        <f t="shared" si="21"/>
        <v>0.38948339483394834</v>
      </c>
      <c r="H378" t="s">
        <v>14</v>
      </c>
      <c r="I378">
        <v>452</v>
      </c>
      <c r="J378" t="s">
        <v>21</v>
      </c>
      <c r="K378" t="s">
        <v>22</v>
      </c>
      <c r="L378">
        <v>1436418000</v>
      </c>
      <c r="M378" s="10">
        <f t="shared" si="22"/>
        <v>42194.208333333328</v>
      </c>
      <c r="N378" s="10">
        <f t="shared" si="23"/>
        <v>42223.208333333328</v>
      </c>
      <c r="O378">
        <v>1438923600</v>
      </c>
      <c r="P378" t="b">
        <v>0</v>
      </c>
      <c r="Q378" t="b">
        <v>1</v>
      </c>
      <c r="R378" t="s">
        <v>33</v>
      </c>
      <c r="S378" t="s">
        <v>2037</v>
      </c>
      <c r="T378" t="s">
        <v>2038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20"/>
        <v>0.64036299765807958</v>
      </c>
      <c r="G379" s="4">
        <f t="shared" si="21"/>
        <v>0.64036299765807958</v>
      </c>
      <c r="H379" t="s">
        <v>14</v>
      </c>
      <c r="I379">
        <v>1886</v>
      </c>
      <c r="J379" t="s">
        <v>21</v>
      </c>
      <c r="K379" t="s">
        <v>22</v>
      </c>
      <c r="L379">
        <v>1399179600</v>
      </c>
      <c r="M379" s="10">
        <f t="shared" si="22"/>
        <v>41763.208333333336</v>
      </c>
      <c r="N379" s="10">
        <f t="shared" si="23"/>
        <v>41765.208333333336</v>
      </c>
      <c r="O379">
        <v>1399352400</v>
      </c>
      <c r="P379" t="b">
        <v>0</v>
      </c>
      <c r="Q379" t="b">
        <v>1</v>
      </c>
      <c r="R379" t="s">
        <v>33</v>
      </c>
      <c r="S379" t="s">
        <v>2037</v>
      </c>
      <c r="T379" t="s">
        <v>2038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20"/>
        <v>0.84824037184594958</v>
      </c>
      <c r="G380" s="4">
        <f t="shared" si="21"/>
        <v>0.84824037184594958</v>
      </c>
      <c r="H380" t="s">
        <v>14</v>
      </c>
      <c r="I380">
        <v>1825</v>
      </c>
      <c r="J380" t="s">
        <v>21</v>
      </c>
      <c r="K380" t="s">
        <v>22</v>
      </c>
      <c r="L380">
        <v>1282798800</v>
      </c>
      <c r="M380" s="10">
        <f t="shared" si="22"/>
        <v>40416.208333333336</v>
      </c>
      <c r="N380" s="10">
        <f t="shared" si="23"/>
        <v>40434.208333333336</v>
      </c>
      <c r="O380">
        <v>1284354000</v>
      </c>
      <c r="P380" t="b">
        <v>0</v>
      </c>
      <c r="Q380" t="b">
        <v>0</v>
      </c>
      <c r="R380" t="s">
        <v>60</v>
      </c>
      <c r="S380" t="s">
        <v>2033</v>
      </c>
      <c r="T380" t="s">
        <v>2043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20"/>
        <v>0.29346153846153844</v>
      </c>
      <c r="G381" s="4">
        <f t="shared" si="21"/>
        <v>0.29346153846153844</v>
      </c>
      <c r="H381" t="s">
        <v>14</v>
      </c>
      <c r="I381">
        <v>31</v>
      </c>
      <c r="J381" t="s">
        <v>21</v>
      </c>
      <c r="K381" t="s">
        <v>22</v>
      </c>
      <c r="L381">
        <v>1437109200</v>
      </c>
      <c r="M381" s="10">
        <f t="shared" si="22"/>
        <v>42202.208333333328</v>
      </c>
      <c r="N381" s="10">
        <f t="shared" si="23"/>
        <v>42249.208333333328</v>
      </c>
      <c r="O381">
        <v>1441170000</v>
      </c>
      <c r="P381" t="b">
        <v>0</v>
      </c>
      <c r="Q381" t="b">
        <v>1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20"/>
        <v>6.9511889862327911E-2</v>
      </c>
      <c r="G382" s="4">
        <f t="shared" si="21"/>
        <v>6.9511889862327911E-2</v>
      </c>
      <c r="H382" t="s">
        <v>14</v>
      </c>
      <c r="I382">
        <v>107</v>
      </c>
      <c r="J382" t="s">
        <v>21</v>
      </c>
      <c r="K382" t="s">
        <v>22</v>
      </c>
      <c r="L382">
        <v>1517637600</v>
      </c>
      <c r="M382" s="10">
        <f t="shared" si="22"/>
        <v>43134.25</v>
      </c>
      <c r="N382" s="10">
        <f t="shared" si="23"/>
        <v>43143.25</v>
      </c>
      <c r="O382">
        <v>1518415200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20"/>
        <v>0.27693181818181817</v>
      </c>
      <c r="G383" s="4">
        <f t="shared" si="21"/>
        <v>0.27693181818181817</v>
      </c>
      <c r="H383" t="s">
        <v>14</v>
      </c>
      <c r="I383">
        <v>27</v>
      </c>
      <c r="J383" t="s">
        <v>21</v>
      </c>
      <c r="K383" t="s">
        <v>22</v>
      </c>
      <c r="L383">
        <v>1556427600</v>
      </c>
      <c r="M383" s="10">
        <f t="shared" si="22"/>
        <v>43583.208333333328</v>
      </c>
      <c r="N383" s="10">
        <f t="shared" si="23"/>
        <v>43585.208333333328</v>
      </c>
      <c r="O383">
        <v>1556600400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20"/>
        <v>0.52479620323841425</v>
      </c>
      <c r="G384" s="4">
        <f t="shared" si="21"/>
        <v>0.52479620323841425</v>
      </c>
      <c r="H384" t="s">
        <v>14</v>
      </c>
      <c r="I384">
        <v>1221</v>
      </c>
      <c r="J384" t="s">
        <v>21</v>
      </c>
      <c r="K384" t="s">
        <v>22</v>
      </c>
      <c r="L384">
        <v>1576476000</v>
      </c>
      <c r="M384" s="10">
        <f t="shared" si="22"/>
        <v>43815.25</v>
      </c>
      <c r="N384" s="10">
        <f t="shared" si="23"/>
        <v>43821.25</v>
      </c>
      <c r="O384">
        <v>1576994400</v>
      </c>
      <c r="P384" t="b">
        <v>0</v>
      </c>
      <c r="Q384" t="b">
        <v>0</v>
      </c>
      <c r="R384" t="s">
        <v>42</v>
      </c>
      <c r="S384" t="s">
        <v>2039</v>
      </c>
      <c r="T384" t="s">
        <v>2040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20"/>
        <v>0.02</v>
      </c>
      <c r="G385" s="4">
        <f t="shared" si="21"/>
        <v>0.02</v>
      </c>
      <c r="H385" t="s">
        <v>14</v>
      </c>
      <c r="I385">
        <v>1</v>
      </c>
      <c r="J385" t="s">
        <v>21</v>
      </c>
      <c r="K385" t="s">
        <v>22</v>
      </c>
      <c r="L385">
        <v>1411102800</v>
      </c>
      <c r="M385" s="10">
        <f t="shared" si="22"/>
        <v>41901.208333333336</v>
      </c>
      <c r="N385" s="10">
        <f t="shared" si="23"/>
        <v>41902.208333333336</v>
      </c>
      <c r="O385">
        <v>1411189200</v>
      </c>
      <c r="P385" t="b">
        <v>0</v>
      </c>
      <c r="Q385" t="b">
        <v>1</v>
      </c>
      <c r="R385" t="s">
        <v>28</v>
      </c>
      <c r="S385" t="s">
        <v>2035</v>
      </c>
      <c r="T385" t="s">
        <v>2036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24">E386/D386</f>
        <v>0.12230769230769231</v>
      </c>
      <c r="G386" s="4">
        <f t="shared" ref="G386:G449" si="25">E386/D386</f>
        <v>0.12230769230769231</v>
      </c>
      <c r="H386" t="s">
        <v>14</v>
      </c>
      <c r="I386">
        <v>16</v>
      </c>
      <c r="J386" t="s">
        <v>21</v>
      </c>
      <c r="K386" t="s">
        <v>22</v>
      </c>
      <c r="L386">
        <v>1349326800</v>
      </c>
      <c r="M386" s="10">
        <f t="shared" ref="M386:M449" si="26">(((L386/60)/60)/24)+DATE(1970,1,1)</f>
        <v>41186.208333333336</v>
      </c>
      <c r="N386" s="10">
        <f t="shared" ref="N386:N449" si="27">(((O386/60)/60)/24)+DATE(1970,1,1)</f>
        <v>41190.208333333336</v>
      </c>
      <c r="O386">
        <v>1349672400</v>
      </c>
      <c r="P386" t="b">
        <v>0</v>
      </c>
      <c r="Q386" t="b">
        <v>0</v>
      </c>
      <c r="R386" t="s">
        <v>133</v>
      </c>
      <c r="S386" t="s">
        <v>2045</v>
      </c>
      <c r="T386" t="s">
        <v>2054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24"/>
        <v>0.20252747252747252</v>
      </c>
      <c r="G387" s="4">
        <f t="shared" si="25"/>
        <v>0.20252747252747252</v>
      </c>
      <c r="H387" t="s">
        <v>14</v>
      </c>
      <c r="I387">
        <v>41</v>
      </c>
      <c r="J387" t="s">
        <v>21</v>
      </c>
      <c r="K387" t="s">
        <v>22</v>
      </c>
      <c r="L387">
        <v>1303880400</v>
      </c>
      <c r="M387" s="10">
        <f t="shared" si="26"/>
        <v>40660.208333333336</v>
      </c>
      <c r="N387" s="10">
        <f t="shared" si="27"/>
        <v>40667.208333333336</v>
      </c>
      <c r="O387">
        <v>1304485200</v>
      </c>
      <c r="P387" t="b">
        <v>0</v>
      </c>
      <c r="Q387" t="b">
        <v>0</v>
      </c>
      <c r="R387" t="s">
        <v>33</v>
      </c>
      <c r="S387" t="s">
        <v>2037</v>
      </c>
      <c r="T387" t="s">
        <v>2038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24"/>
        <v>0.50621082621082625</v>
      </c>
      <c r="G388" s="4">
        <f t="shared" si="25"/>
        <v>0.50621082621082625</v>
      </c>
      <c r="H388" t="s">
        <v>14</v>
      </c>
      <c r="I388">
        <v>523</v>
      </c>
      <c r="J388" t="s">
        <v>26</v>
      </c>
      <c r="K388" t="s">
        <v>27</v>
      </c>
      <c r="L388">
        <v>1557637200</v>
      </c>
      <c r="M388" s="10">
        <f t="shared" si="26"/>
        <v>43597.208333333328</v>
      </c>
      <c r="N388" s="10">
        <f t="shared" si="27"/>
        <v>43610.208333333328</v>
      </c>
      <c r="O388">
        <v>1558760400</v>
      </c>
      <c r="P388" t="b">
        <v>0</v>
      </c>
      <c r="Q388" t="b">
        <v>0</v>
      </c>
      <c r="R388" t="s">
        <v>53</v>
      </c>
      <c r="S388" t="s">
        <v>2039</v>
      </c>
      <c r="T388" t="s">
        <v>2042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24"/>
        <v>0.57437499999999997</v>
      </c>
      <c r="G389" s="4">
        <f t="shared" si="25"/>
        <v>0.57437499999999997</v>
      </c>
      <c r="H389" t="s">
        <v>14</v>
      </c>
      <c r="I389">
        <v>141</v>
      </c>
      <c r="J389" t="s">
        <v>40</v>
      </c>
      <c r="K389" t="s">
        <v>41</v>
      </c>
      <c r="L389">
        <v>1375592400</v>
      </c>
      <c r="M389" s="10">
        <f t="shared" si="26"/>
        <v>41490.208333333336</v>
      </c>
      <c r="N389" s="10">
        <f t="shared" si="27"/>
        <v>41502.208333333336</v>
      </c>
      <c r="O389">
        <v>1376629200</v>
      </c>
      <c r="P389" t="b">
        <v>0</v>
      </c>
      <c r="Q389" t="b">
        <v>0</v>
      </c>
      <c r="R389" t="s">
        <v>33</v>
      </c>
      <c r="S389" t="s">
        <v>2037</v>
      </c>
      <c r="T389" t="s">
        <v>2038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24"/>
        <v>0.36297297297297298</v>
      </c>
      <c r="G390" s="4">
        <f t="shared" si="25"/>
        <v>0.36297297297297298</v>
      </c>
      <c r="H390" t="s">
        <v>14</v>
      </c>
      <c r="I390">
        <v>52</v>
      </c>
      <c r="J390" t="s">
        <v>21</v>
      </c>
      <c r="K390" t="s">
        <v>22</v>
      </c>
      <c r="L390">
        <v>1418882400</v>
      </c>
      <c r="M390" s="10">
        <f t="shared" si="26"/>
        <v>41991.25</v>
      </c>
      <c r="N390" s="10">
        <f t="shared" si="27"/>
        <v>42000.25</v>
      </c>
      <c r="O390">
        <v>1419660000</v>
      </c>
      <c r="P390" t="b">
        <v>0</v>
      </c>
      <c r="Q390" t="b">
        <v>0</v>
      </c>
      <c r="R390" t="s">
        <v>122</v>
      </c>
      <c r="S390" t="s">
        <v>2052</v>
      </c>
      <c r="T390" t="s">
        <v>2053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24"/>
        <v>0.58750000000000002</v>
      </c>
      <c r="G391" s="4">
        <f t="shared" si="25"/>
        <v>0.58750000000000002</v>
      </c>
      <c r="H391" t="s">
        <v>14</v>
      </c>
      <c r="I391">
        <v>225</v>
      </c>
      <c r="J391" t="s">
        <v>26</v>
      </c>
      <c r="K391" t="s">
        <v>27</v>
      </c>
      <c r="L391">
        <v>1507957200</v>
      </c>
      <c r="M391" s="10">
        <f t="shared" si="26"/>
        <v>43022.208333333328</v>
      </c>
      <c r="N391" s="10">
        <f t="shared" si="27"/>
        <v>43054.25</v>
      </c>
      <c r="O391">
        <v>1510725600</v>
      </c>
      <c r="P391" t="b">
        <v>0</v>
      </c>
      <c r="Q391" t="b">
        <v>1</v>
      </c>
      <c r="R391" t="s">
        <v>33</v>
      </c>
      <c r="S391" t="s">
        <v>2037</v>
      </c>
      <c r="T391" t="s">
        <v>2038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24"/>
        <v>7.5436408977556111E-3</v>
      </c>
      <c r="G392" s="4">
        <f t="shared" si="25"/>
        <v>7.5436408977556111E-3</v>
      </c>
      <c r="H392" t="s">
        <v>14</v>
      </c>
      <c r="I392">
        <v>38</v>
      </c>
      <c r="J392" t="s">
        <v>21</v>
      </c>
      <c r="K392" t="s">
        <v>22</v>
      </c>
      <c r="L392">
        <v>1329026400</v>
      </c>
      <c r="M392" s="10">
        <f t="shared" si="26"/>
        <v>40951.25</v>
      </c>
      <c r="N392" s="10">
        <f t="shared" si="27"/>
        <v>40965.25</v>
      </c>
      <c r="O392">
        <v>1330236000</v>
      </c>
      <c r="P392" t="b">
        <v>0</v>
      </c>
      <c r="Q392" t="b">
        <v>0</v>
      </c>
      <c r="R392" t="s">
        <v>28</v>
      </c>
      <c r="S392" t="s">
        <v>2035</v>
      </c>
      <c r="T392" t="s">
        <v>2036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24"/>
        <v>0.18126436781609195</v>
      </c>
      <c r="G393" s="4">
        <f t="shared" si="25"/>
        <v>0.18126436781609195</v>
      </c>
      <c r="H393" t="s">
        <v>14</v>
      </c>
      <c r="I393">
        <v>15</v>
      </c>
      <c r="J393" t="s">
        <v>21</v>
      </c>
      <c r="K393" t="s">
        <v>22</v>
      </c>
      <c r="L393">
        <v>1463029200</v>
      </c>
      <c r="M393" s="10">
        <f t="shared" si="26"/>
        <v>42502.208333333328</v>
      </c>
      <c r="N393" s="10">
        <f t="shared" si="27"/>
        <v>42506.208333333328</v>
      </c>
      <c r="O393">
        <v>1463374800</v>
      </c>
      <c r="P393" t="b">
        <v>0</v>
      </c>
      <c r="Q393" t="b">
        <v>0</v>
      </c>
      <c r="R393" t="s">
        <v>17</v>
      </c>
      <c r="S393" t="s">
        <v>2031</v>
      </c>
      <c r="T393" t="s">
        <v>2032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24"/>
        <v>0.45847222222222223</v>
      </c>
      <c r="G394" s="4">
        <f t="shared" si="25"/>
        <v>0.45847222222222223</v>
      </c>
      <c r="H394" t="s">
        <v>14</v>
      </c>
      <c r="I394">
        <v>37</v>
      </c>
      <c r="J394" t="s">
        <v>21</v>
      </c>
      <c r="K394" t="s">
        <v>22</v>
      </c>
      <c r="L394">
        <v>1342069200</v>
      </c>
      <c r="M394" s="10">
        <f t="shared" si="26"/>
        <v>41102.208333333336</v>
      </c>
      <c r="N394" s="10">
        <f t="shared" si="27"/>
        <v>41131.208333333336</v>
      </c>
      <c r="O394">
        <v>1344574800</v>
      </c>
      <c r="P394" t="b">
        <v>0</v>
      </c>
      <c r="Q394" t="b">
        <v>0</v>
      </c>
      <c r="R394" t="s">
        <v>33</v>
      </c>
      <c r="S394" t="s">
        <v>2037</v>
      </c>
      <c r="T394" t="s">
        <v>2038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24"/>
        <v>0.72518987341772156</v>
      </c>
      <c r="G395" s="4">
        <f t="shared" si="25"/>
        <v>0.72518987341772156</v>
      </c>
      <c r="H395" t="s">
        <v>14</v>
      </c>
      <c r="I395">
        <v>112</v>
      </c>
      <c r="J395" t="s">
        <v>21</v>
      </c>
      <c r="K395" t="s">
        <v>22</v>
      </c>
      <c r="L395">
        <v>1403931600</v>
      </c>
      <c r="M395" s="10">
        <f t="shared" si="26"/>
        <v>41818.208333333336</v>
      </c>
      <c r="N395" s="10">
        <f t="shared" si="27"/>
        <v>41820.208333333336</v>
      </c>
      <c r="O395">
        <v>1404104400</v>
      </c>
      <c r="P395" t="b">
        <v>0</v>
      </c>
      <c r="Q395" t="b">
        <v>1</v>
      </c>
      <c r="R395" t="s">
        <v>33</v>
      </c>
      <c r="S395" t="s">
        <v>2037</v>
      </c>
      <c r="T395" t="s">
        <v>2038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24"/>
        <v>1.6375968992248063E-2</v>
      </c>
      <c r="G396" s="4">
        <f t="shared" si="25"/>
        <v>1.6375968992248063E-2</v>
      </c>
      <c r="H396" t="s">
        <v>14</v>
      </c>
      <c r="I396">
        <v>21</v>
      </c>
      <c r="J396" t="s">
        <v>21</v>
      </c>
      <c r="K396" t="s">
        <v>22</v>
      </c>
      <c r="L396">
        <v>1563771600</v>
      </c>
      <c r="M396" s="10">
        <f t="shared" si="26"/>
        <v>43668.208333333328</v>
      </c>
      <c r="N396" s="10">
        <f t="shared" si="27"/>
        <v>43671.208333333328</v>
      </c>
      <c r="O396">
        <v>1564030800</v>
      </c>
      <c r="P396" t="b">
        <v>1</v>
      </c>
      <c r="Q396" t="b">
        <v>0</v>
      </c>
      <c r="R396" t="s">
        <v>33</v>
      </c>
      <c r="S396" t="s">
        <v>2037</v>
      </c>
      <c r="T396" t="s">
        <v>2038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24"/>
        <v>0.49217948717948717</v>
      </c>
      <c r="G397" s="4">
        <f t="shared" si="25"/>
        <v>0.49217948717948717</v>
      </c>
      <c r="H397" t="s">
        <v>14</v>
      </c>
      <c r="I397">
        <v>67</v>
      </c>
      <c r="J397" t="s">
        <v>21</v>
      </c>
      <c r="K397" t="s">
        <v>22</v>
      </c>
      <c r="L397">
        <v>1304744400</v>
      </c>
      <c r="M397" s="10">
        <f t="shared" si="26"/>
        <v>40670.208333333336</v>
      </c>
      <c r="N397" s="10">
        <f t="shared" si="27"/>
        <v>40687.208333333336</v>
      </c>
      <c r="O397">
        <v>1306213200</v>
      </c>
      <c r="P397" t="b">
        <v>0</v>
      </c>
      <c r="Q397" t="b">
        <v>1</v>
      </c>
      <c r="R397" t="s">
        <v>89</v>
      </c>
      <c r="S397" t="s">
        <v>2048</v>
      </c>
      <c r="T397" t="s">
        <v>2049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24"/>
        <v>0.1305813953488372</v>
      </c>
      <c r="G398" s="4">
        <f t="shared" si="25"/>
        <v>0.1305813953488372</v>
      </c>
      <c r="H398" t="s">
        <v>14</v>
      </c>
      <c r="I398">
        <v>78</v>
      </c>
      <c r="J398" t="s">
        <v>21</v>
      </c>
      <c r="K398" t="s">
        <v>22</v>
      </c>
      <c r="L398">
        <v>1294552800</v>
      </c>
      <c r="M398" s="10">
        <f t="shared" si="26"/>
        <v>40552.25</v>
      </c>
      <c r="N398" s="10">
        <f t="shared" si="27"/>
        <v>40587.25</v>
      </c>
      <c r="O398">
        <v>1297576800</v>
      </c>
      <c r="P398" t="b">
        <v>1</v>
      </c>
      <c r="Q398" t="b">
        <v>0</v>
      </c>
      <c r="R398" t="s">
        <v>33</v>
      </c>
      <c r="S398" t="s">
        <v>2037</v>
      </c>
      <c r="T398" t="s">
        <v>2038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24"/>
        <v>0.64635416666666667</v>
      </c>
      <c r="G399" s="4">
        <f t="shared" si="25"/>
        <v>0.64635416666666667</v>
      </c>
      <c r="H399" t="s">
        <v>14</v>
      </c>
      <c r="I399">
        <v>67</v>
      </c>
      <c r="J399" t="s">
        <v>26</v>
      </c>
      <c r="K399" t="s">
        <v>27</v>
      </c>
      <c r="L399">
        <v>1295935200</v>
      </c>
      <c r="M399" s="10">
        <f t="shared" si="26"/>
        <v>40568.25</v>
      </c>
      <c r="N399" s="10">
        <f t="shared" si="27"/>
        <v>40571.25</v>
      </c>
      <c r="O399">
        <v>1296194400</v>
      </c>
      <c r="P399" t="b">
        <v>0</v>
      </c>
      <c r="Q399" t="b">
        <v>0</v>
      </c>
      <c r="R399" t="s">
        <v>33</v>
      </c>
      <c r="S399" t="s">
        <v>2037</v>
      </c>
      <c r="T399" t="s">
        <v>2038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24"/>
        <v>0.81420000000000003</v>
      </c>
      <c r="G400" s="4">
        <f t="shared" si="25"/>
        <v>0.81420000000000003</v>
      </c>
      <c r="H400" t="s">
        <v>14</v>
      </c>
      <c r="I400">
        <v>263</v>
      </c>
      <c r="J400" t="s">
        <v>26</v>
      </c>
      <c r="K400" t="s">
        <v>27</v>
      </c>
      <c r="L400">
        <v>1486706400</v>
      </c>
      <c r="M400" s="10">
        <f t="shared" si="26"/>
        <v>42776.25</v>
      </c>
      <c r="N400" s="10">
        <f t="shared" si="27"/>
        <v>42795.25</v>
      </c>
      <c r="O400">
        <v>1488348000</v>
      </c>
      <c r="P400" t="b">
        <v>0</v>
      </c>
      <c r="Q400" t="b">
        <v>0</v>
      </c>
      <c r="R400" t="s">
        <v>122</v>
      </c>
      <c r="S400" t="s">
        <v>2052</v>
      </c>
      <c r="T400" t="s">
        <v>2053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24"/>
        <v>0.32444767441860467</v>
      </c>
      <c r="G401" s="4">
        <f t="shared" si="25"/>
        <v>0.32444767441860467</v>
      </c>
      <c r="H401" t="s">
        <v>14</v>
      </c>
      <c r="I401">
        <v>1691</v>
      </c>
      <c r="J401" t="s">
        <v>21</v>
      </c>
      <c r="K401" t="s">
        <v>22</v>
      </c>
      <c r="L401">
        <v>1333602000</v>
      </c>
      <c r="M401" s="10">
        <f t="shared" si="26"/>
        <v>41004.208333333336</v>
      </c>
      <c r="N401" s="10">
        <f t="shared" si="27"/>
        <v>41019.208333333336</v>
      </c>
      <c r="O401">
        <v>1334898000</v>
      </c>
      <c r="P401" t="b">
        <v>1</v>
      </c>
      <c r="Q401" t="b">
        <v>0</v>
      </c>
      <c r="R401" t="s">
        <v>122</v>
      </c>
      <c r="S401" t="s">
        <v>2052</v>
      </c>
      <c r="T401" t="s">
        <v>2053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24"/>
        <v>9.9141184124918666E-2</v>
      </c>
      <c r="G402" s="4">
        <f t="shared" si="25"/>
        <v>9.9141184124918666E-2</v>
      </c>
      <c r="H402" t="s">
        <v>14</v>
      </c>
      <c r="I402">
        <v>181</v>
      </c>
      <c r="J402" t="s">
        <v>21</v>
      </c>
      <c r="K402" t="s">
        <v>22</v>
      </c>
      <c r="L402">
        <v>1308200400</v>
      </c>
      <c r="M402" s="10">
        <f t="shared" si="26"/>
        <v>40710.208333333336</v>
      </c>
      <c r="N402" s="10">
        <f t="shared" si="27"/>
        <v>40712.208333333336</v>
      </c>
      <c r="O402">
        <v>1308373200</v>
      </c>
      <c r="P402" t="b">
        <v>0</v>
      </c>
      <c r="Q402" t="b">
        <v>0</v>
      </c>
      <c r="R402" t="s">
        <v>33</v>
      </c>
      <c r="S402" t="s">
        <v>2037</v>
      </c>
      <c r="T402" t="s">
        <v>2038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24"/>
        <v>0.26694444444444443</v>
      </c>
      <c r="G403" s="4">
        <f t="shared" si="25"/>
        <v>0.26694444444444443</v>
      </c>
      <c r="H403" t="s">
        <v>14</v>
      </c>
      <c r="I403">
        <v>13</v>
      </c>
      <c r="J403" t="s">
        <v>21</v>
      </c>
      <c r="K403" t="s">
        <v>22</v>
      </c>
      <c r="L403">
        <v>1411707600</v>
      </c>
      <c r="M403" s="10">
        <f t="shared" si="26"/>
        <v>41908.208333333336</v>
      </c>
      <c r="N403" s="10">
        <f t="shared" si="27"/>
        <v>41915.208333333336</v>
      </c>
      <c r="O403">
        <v>1412312400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24"/>
        <v>0.05</v>
      </c>
      <c r="G404" s="4">
        <f t="shared" si="25"/>
        <v>0.05</v>
      </c>
      <c r="H404" t="s">
        <v>14</v>
      </c>
      <c r="I404">
        <v>1</v>
      </c>
      <c r="J404" t="s">
        <v>21</v>
      </c>
      <c r="K404" t="s">
        <v>22</v>
      </c>
      <c r="L404">
        <v>1555390800</v>
      </c>
      <c r="M404" s="10">
        <f t="shared" si="26"/>
        <v>43571.208333333328</v>
      </c>
      <c r="N404" s="10">
        <f t="shared" si="27"/>
        <v>43576.208333333328</v>
      </c>
      <c r="O404">
        <v>1555822800</v>
      </c>
      <c r="P404" t="b">
        <v>0</v>
      </c>
      <c r="Q404" t="b">
        <v>1</v>
      </c>
      <c r="R404" t="s">
        <v>33</v>
      </c>
      <c r="S404" t="s">
        <v>2037</v>
      </c>
      <c r="T404" t="s">
        <v>2038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24"/>
        <v>0.6</v>
      </c>
      <c r="G405" s="4">
        <f t="shared" si="25"/>
        <v>0.6</v>
      </c>
      <c r="H405" t="s">
        <v>14</v>
      </c>
      <c r="I405">
        <v>21</v>
      </c>
      <c r="J405" t="s">
        <v>21</v>
      </c>
      <c r="K405" t="s">
        <v>22</v>
      </c>
      <c r="L405">
        <v>1450591200</v>
      </c>
      <c r="M405" s="10">
        <f t="shared" si="26"/>
        <v>42358.25</v>
      </c>
      <c r="N405" s="10">
        <f t="shared" si="27"/>
        <v>42394.25</v>
      </c>
      <c r="O405">
        <v>1453701600</v>
      </c>
      <c r="P405" t="b">
        <v>0</v>
      </c>
      <c r="Q405" t="b">
        <v>1</v>
      </c>
      <c r="R405" t="s">
        <v>474</v>
      </c>
      <c r="S405" t="s">
        <v>2039</v>
      </c>
      <c r="T405" t="s">
        <v>2061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24"/>
        <v>0.19028784648187633</v>
      </c>
      <c r="G406" s="4">
        <f t="shared" si="25"/>
        <v>0.19028784648187633</v>
      </c>
      <c r="H406" t="s">
        <v>14</v>
      </c>
      <c r="I406">
        <v>830</v>
      </c>
      <c r="J406" t="s">
        <v>21</v>
      </c>
      <c r="K406" t="s">
        <v>22</v>
      </c>
      <c r="L406">
        <v>1450764000</v>
      </c>
      <c r="M406" s="10">
        <f t="shared" si="26"/>
        <v>42360.25</v>
      </c>
      <c r="N406" s="10">
        <f t="shared" si="27"/>
        <v>42364.25</v>
      </c>
      <c r="O406">
        <v>1451109600</v>
      </c>
      <c r="P406" t="b">
        <v>0</v>
      </c>
      <c r="Q406" t="b">
        <v>0</v>
      </c>
      <c r="R406" t="s">
        <v>474</v>
      </c>
      <c r="S406" t="s">
        <v>2039</v>
      </c>
      <c r="T406" t="s">
        <v>2061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24"/>
        <v>4.5731034482758622E-2</v>
      </c>
      <c r="G407" s="4">
        <f t="shared" si="25"/>
        <v>4.5731034482758622E-2</v>
      </c>
      <c r="H407" t="s">
        <v>14</v>
      </c>
      <c r="I407">
        <v>130</v>
      </c>
      <c r="J407" t="s">
        <v>21</v>
      </c>
      <c r="K407" t="s">
        <v>22</v>
      </c>
      <c r="L407">
        <v>1277701200</v>
      </c>
      <c r="M407" s="10">
        <f t="shared" si="26"/>
        <v>40357.208333333336</v>
      </c>
      <c r="N407" s="10">
        <f t="shared" si="27"/>
        <v>40385.208333333336</v>
      </c>
      <c r="O407">
        <v>1280120400</v>
      </c>
      <c r="P407" t="b">
        <v>0</v>
      </c>
      <c r="Q407" t="b">
        <v>0</v>
      </c>
      <c r="R407" t="s">
        <v>206</v>
      </c>
      <c r="S407" t="s">
        <v>2045</v>
      </c>
      <c r="T407" t="s">
        <v>2057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24"/>
        <v>0.85054545454545449</v>
      </c>
      <c r="G408" s="4">
        <f t="shared" si="25"/>
        <v>0.85054545454545449</v>
      </c>
      <c r="H408" t="s">
        <v>14</v>
      </c>
      <c r="I408">
        <v>55</v>
      </c>
      <c r="J408" t="s">
        <v>21</v>
      </c>
      <c r="K408" t="s">
        <v>22</v>
      </c>
      <c r="L408">
        <v>1454911200</v>
      </c>
      <c r="M408" s="10">
        <f t="shared" si="26"/>
        <v>42408.25</v>
      </c>
      <c r="N408" s="10">
        <f t="shared" si="27"/>
        <v>42445.208333333328</v>
      </c>
      <c r="O408">
        <v>1458104400</v>
      </c>
      <c r="P408" t="b">
        <v>0</v>
      </c>
      <c r="Q408" t="b">
        <v>0</v>
      </c>
      <c r="R408" t="s">
        <v>28</v>
      </c>
      <c r="S408" t="s">
        <v>2035</v>
      </c>
      <c r="T408" t="s">
        <v>2036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24"/>
        <v>0.84694915254237291</v>
      </c>
      <c r="G409" s="4">
        <f t="shared" si="25"/>
        <v>0.84694915254237291</v>
      </c>
      <c r="H409" t="s">
        <v>14</v>
      </c>
      <c r="I409">
        <v>114</v>
      </c>
      <c r="J409" t="s">
        <v>107</v>
      </c>
      <c r="K409" t="s">
        <v>108</v>
      </c>
      <c r="L409">
        <v>1299304800</v>
      </c>
      <c r="M409" s="10">
        <f t="shared" si="26"/>
        <v>40607.25</v>
      </c>
      <c r="N409" s="10">
        <f t="shared" si="27"/>
        <v>40613.25</v>
      </c>
      <c r="O409">
        <v>1299823200</v>
      </c>
      <c r="P409" t="b">
        <v>0</v>
      </c>
      <c r="Q409" t="b">
        <v>1</v>
      </c>
      <c r="R409" t="s">
        <v>122</v>
      </c>
      <c r="S409" t="s">
        <v>2052</v>
      </c>
      <c r="T409" t="s">
        <v>2053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24"/>
        <v>0.60757639620653314</v>
      </c>
      <c r="G410" s="4">
        <f t="shared" si="25"/>
        <v>0.60757639620653314</v>
      </c>
      <c r="H410" t="s">
        <v>14</v>
      </c>
      <c r="I410">
        <v>594</v>
      </c>
      <c r="J410" t="s">
        <v>21</v>
      </c>
      <c r="K410" t="s">
        <v>22</v>
      </c>
      <c r="L410">
        <v>1304917200</v>
      </c>
      <c r="M410" s="10">
        <f t="shared" si="26"/>
        <v>40672.208333333336</v>
      </c>
      <c r="N410" s="10">
        <f t="shared" si="27"/>
        <v>40673.208333333336</v>
      </c>
      <c r="O410">
        <v>1305003600</v>
      </c>
      <c r="P410" t="b">
        <v>0</v>
      </c>
      <c r="Q410" t="b">
        <v>0</v>
      </c>
      <c r="R410" t="s">
        <v>33</v>
      </c>
      <c r="S410" t="s">
        <v>2037</v>
      </c>
      <c r="T410" t="s">
        <v>2038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24"/>
        <v>0.27725490196078434</v>
      </c>
      <c r="G411" s="4">
        <f t="shared" si="25"/>
        <v>0.27725490196078434</v>
      </c>
      <c r="H411" t="s">
        <v>14</v>
      </c>
      <c r="I411">
        <v>24</v>
      </c>
      <c r="J411" t="s">
        <v>21</v>
      </c>
      <c r="K411" t="s">
        <v>22</v>
      </c>
      <c r="L411">
        <v>1381208400</v>
      </c>
      <c r="M411" s="10">
        <f t="shared" si="26"/>
        <v>41555.208333333336</v>
      </c>
      <c r="N411" s="10">
        <f t="shared" si="27"/>
        <v>41561.208333333336</v>
      </c>
      <c r="O411">
        <v>1381726800</v>
      </c>
      <c r="P411" t="b">
        <v>0</v>
      </c>
      <c r="Q411" t="b">
        <v>0</v>
      </c>
      <c r="R411" t="s">
        <v>269</v>
      </c>
      <c r="S411" t="s">
        <v>2039</v>
      </c>
      <c r="T411" t="s">
        <v>2058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24"/>
        <v>0.21615194054500414</v>
      </c>
      <c r="G412" s="4">
        <f t="shared" si="25"/>
        <v>0.21615194054500414</v>
      </c>
      <c r="H412" t="s">
        <v>14</v>
      </c>
      <c r="I412">
        <v>252</v>
      </c>
      <c r="J412" t="s">
        <v>21</v>
      </c>
      <c r="K412" t="s">
        <v>22</v>
      </c>
      <c r="L412">
        <v>1291960800</v>
      </c>
      <c r="M412" s="10">
        <f t="shared" si="26"/>
        <v>40522.25</v>
      </c>
      <c r="N412" s="10">
        <f t="shared" si="27"/>
        <v>40524.25</v>
      </c>
      <c r="O412">
        <v>1292133600</v>
      </c>
      <c r="P412" t="b">
        <v>0</v>
      </c>
      <c r="Q412" t="b">
        <v>1</v>
      </c>
      <c r="R412" t="s">
        <v>33</v>
      </c>
      <c r="S412" t="s">
        <v>2037</v>
      </c>
      <c r="T412" t="s">
        <v>2038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24"/>
        <v>0.73957142857142855</v>
      </c>
      <c r="G413" s="4">
        <f t="shared" si="25"/>
        <v>0.73957142857142855</v>
      </c>
      <c r="H413" t="s">
        <v>14</v>
      </c>
      <c r="I413">
        <v>67</v>
      </c>
      <c r="J413" t="s">
        <v>21</v>
      </c>
      <c r="K413" t="s">
        <v>22</v>
      </c>
      <c r="L413">
        <v>1517983200</v>
      </c>
      <c r="M413" s="10">
        <f t="shared" si="26"/>
        <v>43138.25</v>
      </c>
      <c r="N413" s="10">
        <f t="shared" si="27"/>
        <v>43170.25</v>
      </c>
      <c r="O413">
        <v>1520748000</v>
      </c>
      <c r="P413" t="b">
        <v>0</v>
      </c>
      <c r="Q413" t="b">
        <v>0</v>
      </c>
      <c r="R413" t="s">
        <v>17</v>
      </c>
      <c r="S413" t="s">
        <v>2031</v>
      </c>
      <c r="T413" t="s">
        <v>2032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24"/>
        <v>0.40281762295081969</v>
      </c>
      <c r="G414" s="4">
        <f t="shared" si="25"/>
        <v>0.40281762295081969</v>
      </c>
      <c r="H414" t="s">
        <v>14</v>
      </c>
      <c r="I414">
        <v>742</v>
      </c>
      <c r="J414" t="s">
        <v>21</v>
      </c>
      <c r="K414" t="s">
        <v>22</v>
      </c>
      <c r="L414">
        <v>1446181200</v>
      </c>
      <c r="M414" s="10">
        <f t="shared" si="26"/>
        <v>42307.208333333328</v>
      </c>
      <c r="N414" s="10">
        <f t="shared" si="27"/>
        <v>42312.25</v>
      </c>
      <c r="O414">
        <v>1446616800</v>
      </c>
      <c r="P414" t="b">
        <v>1</v>
      </c>
      <c r="Q414" t="b">
        <v>0</v>
      </c>
      <c r="R414" t="s">
        <v>68</v>
      </c>
      <c r="S414" t="s">
        <v>2045</v>
      </c>
      <c r="T414" t="s">
        <v>2046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24"/>
        <v>0.84930555555555554</v>
      </c>
      <c r="G415" s="4">
        <f t="shared" si="25"/>
        <v>0.84930555555555554</v>
      </c>
      <c r="H415" t="s">
        <v>14</v>
      </c>
      <c r="I415">
        <v>75</v>
      </c>
      <c r="J415" t="s">
        <v>21</v>
      </c>
      <c r="K415" t="s">
        <v>22</v>
      </c>
      <c r="L415">
        <v>1311051600</v>
      </c>
      <c r="M415" s="10">
        <f t="shared" si="26"/>
        <v>40743.208333333336</v>
      </c>
      <c r="N415" s="10">
        <f t="shared" si="27"/>
        <v>40745.208333333336</v>
      </c>
      <c r="O415">
        <v>1311224400</v>
      </c>
      <c r="P415" t="b">
        <v>0</v>
      </c>
      <c r="Q415" t="b">
        <v>1</v>
      </c>
      <c r="R415" t="s">
        <v>42</v>
      </c>
      <c r="S415" t="s">
        <v>2039</v>
      </c>
      <c r="T415" t="s">
        <v>2040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24"/>
        <v>0.67129542790152408</v>
      </c>
      <c r="G416" s="4">
        <f t="shared" si="25"/>
        <v>0.67129542790152408</v>
      </c>
      <c r="H416" t="s">
        <v>14</v>
      </c>
      <c r="I416">
        <v>4405</v>
      </c>
      <c r="J416" t="s">
        <v>21</v>
      </c>
      <c r="K416" t="s">
        <v>22</v>
      </c>
      <c r="L416">
        <v>1386309600</v>
      </c>
      <c r="M416" s="10">
        <f t="shared" si="26"/>
        <v>41614.25</v>
      </c>
      <c r="N416" s="10">
        <f t="shared" si="27"/>
        <v>41640.25</v>
      </c>
      <c r="O416">
        <v>1388556000</v>
      </c>
      <c r="P416" t="b">
        <v>0</v>
      </c>
      <c r="Q416" t="b">
        <v>1</v>
      </c>
      <c r="R416" t="s">
        <v>23</v>
      </c>
      <c r="S416" t="s">
        <v>2033</v>
      </c>
      <c r="T416" t="s">
        <v>2034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24"/>
        <v>0.40307692307692305</v>
      </c>
      <c r="G417" s="4">
        <f t="shared" si="25"/>
        <v>0.40307692307692305</v>
      </c>
      <c r="H417" t="s">
        <v>14</v>
      </c>
      <c r="I417">
        <v>92</v>
      </c>
      <c r="J417" t="s">
        <v>21</v>
      </c>
      <c r="K417" t="s">
        <v>22</v>
      </c>
      <c r="L417">
        <v>1301979600</v>
      </c>
      <c r="M417" s="10">
        <f t="shared" si="26"/>
        <v>40638.208333333336</v>
      </c>
      <c r="N417" s="10">
        <f t="shared" si="27"/>
        <v>40652.208333333336</v>
      </c>
      <c r="O417">
        <v>1303189200</v>
      </c>
      <c r="P417" t="b">
        <v>0</v>
      </c>
      <c r="Q417" t="b">
        <v>0</v>
      </c>
      <c r="R417" t="s">
        <v>23</v>
      </c>
      <c r="S417" t="s">
        <v>2033</v>
      </c>
      <c r="T417" t="s">
        <v>2034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24"/>
        <v>0.52117021276595743</v>
      </c>
      <c r="G418" s="4">
        <f t="shared" si="25"/>
        <v>0.52117021276595743</v>
      </c>
      <c r="H418" t="s">
        <v>14</v>
      </c>
      <c r="I418">
        <v>64</v>
      </c>
      <c r="J418" t="s">
        <v>21</v>
      </c>
      <c r="K418" t="s">
        <v>22</v>
      </c>
      <c r="L418">
        <v>1478930400</v>
      </c>
      <c r="M418" s="10">
        <f t="shared" si="26"/>
        <v>42686.25</v>
      </c>
      <c r="N418" s="10">
        <f t="shared" si="27"/>
        <v>42707.25</v>
      </c>
      <c r="O418">
        <v>1480744800</v>
      </c>
      <c r="P418" t="b">
        <v>0</v>
      </c>
      <c r="Q418" t="b">
        <v>0</v>
      </c>
      <c r="R418" t="s">
        <v>133</v>
      </c>
      <c r="S418" t="s">
        <v>2045</v>
      </c>
      <c r="T418" t="s">
        <v>2054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24"/>
        <v>0.87679487179487181</v>
      </c>
      <c r="G419" s="4">
        <f t="shared" si="25"/>
        <v>0.87679487179487181</v>
      </c>
      <c r="H419" t="s">
        <v>14</v>
      </c>
      <c r="I419">
        <v>64</v>
      </c>
      <c r="J419" t="s">
        <v>21</v>
      </c>
      <c r="K419" t="s">
        <v>22</v>
      </c>
      <c r="L419">
        <v>1456984800</v>
      </c>
      <c r="M419" s="10">
        <f t="shared" si="26"/>
        <v>42432.25</v>
      </c>
      <c r="N419" s="10">
        <f t="shared" si="27"/>
        <v>42454.208333333328</v>
      </c>
      <c r="O419">
        <v>1458882000</v>
      </c>
      <c r="P419" t="b">
        <v>0</v>
      </c>
      <c r="Q419" t="b">
        <v>1</v>
      </c>
      <c r="R419" t="s">
        <v>53</v>
      </c>
      <c r="S419" t="s">
        <v>2039</v>
      </c>
      <c r="T419" t="s">
        <v>2042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24"/>
        <v>0.52496810772501767</v>
      </c>
      <c r="G420" s="4">
        <f t="shared" si="25"/>
        <v>0.52496810772501767</v>
      </c>
      <c r="H420" t="s">
        <v>14</v>
      </c>
      <c r="I420">
        <v>842</v>
      </c>
      <c r="J420" t="s">
        <v>21</v>
      </c>
      <c r="K420" t="s">
        <v>22</v>
      </c>
      <c r="L420">
        <v>1413522000</v>
      </c>
      <c r="M420" s="10">
        <f t="shared" si="26"/>
        <v>41929.208333333336</v>
      </c>
      <c r="N420" s="10">
        <f t="shared" si="27"/>
        <v>41935.208333333336</v>
      </c>
      <c r="O420">
        <v>1414040400</v>
      </c>
      <c r="P420" t="b">
        <v>0</v>
      </c>
      <c r="Q420" t="b">
        <v>1</v>
      </c>
      <c r="R420" t="s">
        <v>206</v>
      </c>
      <c r="S420" t="s">
        <v>2045</v>
      </c>
      <c r="T420" t="s">
        <v>2057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24"/>
        <v>0.72939393939393937</v>
      </c>
      <c r="G421" s="4">
        <f t="shared" si="25"/>
        <v>0.72939393939393937</v>
      </c>
      <c r="H421" t="s">
        <v>14</v>
      </c>
      <c r="I421">
        <v>112</v>
      </c>
      <c r="J421" t="s">
        <v>21</v>
      </c>
      <c r="K421" t="s">
        <v>22</v>
      </c>
      <c r="L421">
        <v>1357106400</v>
      </c>
      <c r="M421" s="10">
        <f t="shared" si="26"/>
        <v>41276.25</v>
      </c>
      <c r="N421" s="10">
        <f t="shared" si="27"/>
        <v>41306.25</v>
      </c>
      <c r="O421">
        <v>1359698400</v>
      </c>
      <c r="P421" t="b">
        <v>0</v>
      </c>
      <c r="Q421" t="b">
        <v>0</v>
      </c>
      <c r="R421" t="s">
        <v>33</v>
      </c>
      <c r="S421" t="s">
        <v>2037</v>
      </c>
      <c r="T421" t="s">
        <v>2038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24"/>
        <v>0.5679129129129129</v>
      </c>
      <c r="G422" s="4">
        <f t="shared" si="25"/>
        <v>0.5679129129129129</v>
      </c>
      <c r="H422" t="s">
        <v>14</v>
      </c>
      <c r="I422">
        <v>374</v>
      </c>
      <c r="J422" t="s">
        <v>21</v>
      </c>
      <c r="K422" t="s">
        <v>22</v>
      </c>
      <c r="L422">
        <v>1265868000</v>
      </c>
      <c r="M422" s="10">
        <f t="shared" si="26"/>
        <v>40220.25</v>
      </c>
      <c r="N422" s="10">
        <f t="shared" si="27"/>
        <v>40234.25</v>
      </c>
      <c r="O422">
        <v>1267077600</v>
      </c>
      <c r="P422" t="b">
        <v>0</v>
      </c>
      <c r="Q422" t="b">
        <v>1</v>
      </c>
      <c r="R422" t="s">
        <v>60</v>
      </c>
      <c r="S422" t="s">
        <v>2033</v>
      </c>
      <c r="T422" t="s">
        <v>2043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24"/>
        <v>0.19932788374205268</v>
      </c>
      <c r="G423" s="4">
        <f t="shared" si="25"/>
        <v>0.19932788374205268</v>
      </c>
      <c r="H423" t="s">
        <v>47</v>
      </c>
      <c r="I423">
        <v>708</v>
      </c>
      <c r="J423" t="s">
        <v>36</v>
      </c>
      <c r="K423" t="s">
        <v>37</v>
      </c>
      <c r="L423">
        <v>1281330000</v>
      </c>
      <c r="M423" s="10">
        <f t="shared" si="26"/>
        <v>40399.208333333336</v>
      </c>
      <c r="N423" s="10">
        <f t="shared" si="27"/>
        <v>40401.208333333336</v>
      </c>
      <c r="O423">
        <v>1281502800</v>
      </c>
      <c r="P423" t="b">
        <v>0</v>
      </c>
      <c r="Q423" t="b">
        <v>0</v>
      </c>
      <c r="R423" t="s">
        <v>33</v>
      </c>
      <c r="S423" t="s">
        <v>2037</v>
      </c>
      <c r="T423" t="s">
        <v>2038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24"/>
        <v>0.21188688946015424</v>
      </c>
      <c r="G424" s="4">
        <f t="shared" si="25"/>
        <v>0.21188688946015424</v>
      </c>
      <c r="H424" t="s">
        <v>47</v>
      </c>
      <c r="I424">
        <v>808</v>
      </c>
      <c r="J424" t="s">
        <v>26</v>
      </c>
      <c r="K424" t="s">
        <v>27</v>
      </c>
      <c r="L424">
        <v>1462510800</v>
      </c>
      <c r="M424" s="10">
        <f t="shared" si="26"/>
        <v>42496.208333333328</v>
      </c>
      <c r="N424" s="10">
        <f t="shared" si="27"/>
        <v>42503.208333333328</v>
      </c>
      <c r="O424">
        <v>1463115600</v>
      </c>
      <c r="P424" t="b">
        <v>0</v>
      </c>
      <c r="Q424" t="b">
        <v>0</v>
      </c>
      <c r="R424" t="s">
        <v>42</v>
      </c>
      <c r="S424" t="s">
        <v>2039</v>
      </c>
      <c r="T424" t="s">
        <v>2040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24"/>
        <v>1.2706571242680547E-2</v>
      </c>
      <c r="G425" s="4">
        <f t="shared" si="25"/>
        <v>1.2706571242680547E-2</v>
      </c>
      <c r="H425" t="s">
        <v>47</v>
      </c>
      <c r="I425">
        <v>61</v>
      </c>
      <c r="J425" t="s">
        <v>21</v>
      </c>
      <c r="K425" t="s">
        <v>22</v>
      </c>
      <c r="L425">
        <v>1449468000</v>
      </c>
      <c r="M425" s="10">
        <f t="shared" si="26"/>
        <v>42345.25</v>
      </c>
      <c r="N425" s="10">
        <f t="shared" si="27"/>
        <v>42376.25</v>
      </c>
      <c r="O425">
        <v>1452146400</v>
      </c>
      <c r="P425" t="b">
        <v>0</v>
      </c>
      <c r="Q425" t="b">
        <v>0</v>
      </c>
      <c r="R425" t="s">
        <v>122</v>
      </c>
      <c r="S425" t="s">
        <v>2052</v>
      </c>
      <c r="T425" t="s">
        <v>2053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24"/>
        <v>0.22896588486140726</v>
      </c>
      <c r="G426" s="4">
        <f t="shared" si="25"/>
        <v>0.22896588486140726</v>
      </c>
      <c r="H426" t="s">
        <v>47</v>
      </c>
      <c r="I426">
        <v>211</v>
      </c>
      <c r="J426" t="s">
        <v>21</v>
      </c>
      <c r="K426" t="s">
        <v>22</v>
      </c>
      <c r="L426">
        <v>1481522400</v>
      </c>
      <c r="M426" s="10">
        <f t="shared" si="26"/>
        <v>42716.25</v>
      </c>
      <c r="N426" s="10">
        <f t="shared" si="27"/>
        <v>42727.25</v>
      </c>
      <c r="O426">
        <v>1482472800</v>
      </c>
      <c r="P426" t="b">
        <v>0</v>
      </c>
      <c r="Q426" t="b">
        <v>0</v>
      </c>
      <c r="R426" t="s">
        <v>89</v>
      </c>
      <c r="S426" t="s">
        <v>2048</v>
      </c>
      <c r="T426" t="s">
        <v>2049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24"/>
        <v>0.58973684210526311</v>
      </c>
      <c r="G427" s="4">
        <f t="shared" si="25"/>
        <v>0.58973684210526311</v>
      </c>
      <c r="H427" t="s">
        <v>47</v>
      </c>
      <c r="I427">
        <v>86</v>
      </c>
      <c r="J427" t="s">
        <v>21</v>
      </c>
      <c r="K427" t="s">
        <v>22</v>
      </c>
      <c r="L427">
        <v>1485064800</v>
      </c>
      <c r="M427" s="10">
        <f t="shared" si="26"/>
        <v>42757.25</v>
      </c>
      <c r="N427" s="10">
        <f t="shared" si="27"/>
        <v>42797.25</v>
      </c>
      <c r="O427">
        <v>1488520800</v>
      </c>
      <c r="P427" t="b">
        <v>0</v>
      </c>
      <c r="Q427" t="b">
        <v>0</v>
      </c>
      <c r="R427" t="s">
        <v>65</v>
      </c>
      <c r="S427" t="s">
        <v>2035</v>
      </c>
      <c r="T427" t="s">
        <v>2044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24"/>
        <v>0.36132726089785294</v>
      </c>
      <c r="G428" s="4">
        <f t="shared" si="25"/>
        <v>0.36132726089785294</v>
      </c>
      <c r="H428" t="s">
        <v>47</v>
      </c>
      <c r="I428">
        <v>1111</v>
      </c>
      <c r="J428" t="s">
        <v>21</v>
      </c>
      <c r="K428" t="s">
        <v>22</v>
      </c>
      <c r="L428">
        <v>1430197200</v>
      </c>
      <c r="M428" s="10">
        <f t="shared" si="26"/>
        <v>42122.208333333328</v>
      </c>
      <c r="N428" s="10">
        <f t="shared" si="27"/>
        <v>42122.208333333328</v>
      </c>
      <c r="O428">
        <v>1430197200</v>
      </c>
      <c r="P428" t="b">
        <v>0</v>
      </c>
      <c r="Q428" t="b">
        <v>0</v>
      </c>
      <c r="R428" t="s">
        <v>292</v>
      </c>
      <c r="S428" t="s">
        <v>2048</v>
      </c>
      <c r="T428" t="s">
        <v>2059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24"/>
        <v>0.62072823218997364</v>
      </c>
      <c r="G429" s="4">
        <f t="shared" si="25"/>
        <v>0.62072823218997364</v>
      </c>
      <c r="H429" t="s">
        <v>47</v>
      </c>
      <c r="I429">
        <v>1089</v>
      </c>
      <c r="J429" t="s">
        <v>21</v>
      </c>
      <c r="K429" t="s">
        <v>22</v>
      </c>
      <c r="L429">
        <v>1543298400</v>
      </c>
      <c r="M429" s="10">
        <f t="shared" si="26"/>
        <v>43431.25</v>
      </c>
      <c r="N429" s="10">
        <f t="shared" si="27"/>
        <v>43458.25</v>
      </c>
      <c r="O429">
        <v>1545631200</v>
      </c>
      <c r="P429" t="b">
        <v>0</v>
      </c>
      <c r="Q429" t="b">
        <v>0</v>
      </c>
      <c r="R429" t="s">
        <v>71</v>
      </c>
      <c r="S429" t="s">
        <v>2039</v>
      </c>
      <c r="T429" t="s">
        <v>2047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24"/>
        <v>0.95521156936261387</v>
      </c>
      <c r="G430" s="4">
        <f t="shared" si="25"/>
        <v>0.95521156936261387</v>
      </c>
      <c r="H430" t="s">
        <v>47</v>
      </c>
      <c r="I430">
        <v>3640</v>
      </c>
      <c r="J430" t="s">
        <v>98</v>
      </c>
      <c r="K430" t="s">
        <v>99</v>
      </c>
      <c r="L430">
        <v>1384149600</v>
      </c>
      <c r="M430" s="10">
        <f t="shared" si="26"/>
        <v>41589.25</v>
      </c>
      <c r="N430" s="10">
        <f t="shared" si="27"/>
        <v>41645.25</v>
      </c>
      <c r="O430">
        <v>1388988000</v>
      </c>
      <c r="P430" t="b">
        <v>0</v>
      </c>
      <c r="Q430" t="b">
        <v>0</v>
      </c>
      <c r="R430" t="s">
        <v>89</v>
      </c>
      <c r="S430" t="s">
        <v>2048</v>
      </c>
      <c r="T430" t="s">
        <v>2049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24"/>
        <v>0.42859916782246882</v>
      </c>
      <c r="G431" s="4">
        <f t="shared" si="25"/>
        <v>0.42859916782246882</v>
      </c>
      <c r="H431" t="s">
        <v>47</v>
      </c>
      <c r="I431">
        <v>278</v>
      </c>
      <c r="J431" t="s">
        <v>21</v>
      </c>
      <c r="K431" t="s">
        <v>22</v>
      </c>
      <c r="L431">
        <v>1414904400</v>
      </c>
      <c r="M431" s="10">
        <f t="shared" si="26"/>
        <v>41945.208333333336</v>
      </c>
      <c r="N431" s="10">
        <f t="shared" si="27"/>
        <v>41963.25</v>
      </c>
      <c r="O431">
        <v>1416463200</v>
      </c>
      <c r="P431" t="b">
        <v>0</v>
      </c>
      <c r="Q431" t="b">
        <v>0</v>
      </c>
      <c r="R431" t="s">
        <v>33</v>
      </c>
      <c r="S431" t="s">
        <v>2037</v>
      </c>
      <c r="T431" t="s">
        <v>2038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24"/>
        <v>0.56186046511627907</v>
      </c>
      <c r="G432" s="4">
        <f t="shared" si="25"/>
        <v>0.56186046511627907</v>
      </c>
      <c r="H432" t="s">
        <v>47</v>
      </c>
      <c r="I432">
        <v>45</v>
      </c>
      <c r="J432" t="s">
        <v>21</v>
      </c>
      <c r="K432" t="s">
        <v>22</v>
      </c>
      <c r="L432">
        <v>1532754000</v>
      </c>
      <c r="M432" s="10">
        <f t="shared" si="26"/>
        <v>43309.208333333328</v>
      </c>
      <c r="N432" s="10">
        <f t="shared" si="27"/>
        <v>43309.208333333328</v>
      </c>
      <c r="O432">
        <v>1532754000</v>
      </c>
      <c r="P432" t="b">
        <v>0</v>
      </c>
      <c r="Q432" t="b">
        <v>1</v>
      </c>
      <c r="R432" t="s">
        <v>53</v>
      </c>
      <c r="S432" t="s">
        <v>2039</v>
      </c>
      <c r="T432" t="s">
        <v>2042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24"/>
        <v>0.88166666666666671</v>
      </c>
      <c r="G433" s="4">
        <f t="shared" si="25"/>
        <v>0.88166666666666671</v>
      </c>
      <c r="H433" t="s">
        <v>47</v>
      </c>
      <c r="I433">
        <v>31</v>
      </c>
      <c r="J433" t="s">
        <v>21</v>
      </c>
      <c r="K433" t="s">
        <v>22</v>
      </c>
      <c r="L433">
        <v>1350709200</v>
      </c>
      <c r="M433" s="10">
        <f t="shared" si="26"/>
        <v>41202.208333333336</v>
      </c>
      <c r="N433" s="10">
        <f t="shared" si="27"/>
        <v>41223.25</v>
      </c>
      <c r="O433">
        <v>1352527200</v>
      </c>
      <c r="P433" t="b">
        <v>0</v>
      </c>
      <c r="Q433" t="b">
        <v>0</v>
      </c>
      <c r="R433" t="s">
        <v>71</v>
      </c>
      <c r="S433" t="s">
        <v>2039</v>
      </c>
      <c r="T433" t="s">
        <v>2047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24"/>
        <v>1.729268292682927E-2</v>
      </c>
      <c r="G434" s="4">
        <f t="shared" si="25"/>
        <v>1.729268292682927E-2</v>
      </c>
      <c r="H434" t="s">
        <v>47</v>
      </c>
      <c r="I434">
        <v>14</v>
      </c>
      <c r="J434" t="s">
        <v>21</v>
      </c>
      <c r="K434" t="s">
        <v>22</v>
      </c>
      <c r="L434">
        <v>1336194000</v>
      </c>
      <c r="M434" s="10">
        <f t="shared" si="26"/>
        <v>41034.208333333336</v>
      </c>
      <c r="N434" s="10">
        <f t="shared" si="27"/>
        <v>41049.208333333336</v>
      </c>
      <c r="O434">
        <v>1337490000</v>
      </c>
      <c r="P434" t="b">
        <v>0</v>
      </c>
      <c r="Q434" t="b">
        <v>1</v>
      </c>
      <c r="R434" t="s">
        <v>68</v>
      </c>
      <c r="S434" t="s">
        <v>2045</v>
      </c>
      <c r="T434" t="s">
        <v>2046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24"/>
        <v>0.58250000000000002</v>
      </c>
      <c r="G435" s="4">
        <f t="shared" si="25"/>
        <v>0.58250000000000002</v>
      </c>
      <c r="H435" t="s">
        <v>47</v>
      </c>
      <c r="I435">
        <v>27</v>
      </c>
      <c r="J435" t="s">
        <v>40</v>
      </c>
      <c r="K435" t="s">
        <v>41</v>
      </c>
      <c r="L435">
        <v>1309237200</v>
      </c>
      <c r="M435" s="10">
        <f t="shared" si="26"/>
        <v>40722.208333333336</v>
      </c>
      <c r="N435" s="10">
        <f t="shared" si="27"/>
        <v>40746.208333333336</v>
      </c>
      <c r="O435">
        <v>1311310800</v>
      </c>
      <c r="P435" t="b">
        <v>0</v>
      </c>
      <c r="Q435" t="b">
        <v>1</v>
      </c>
      <c r="R435" t="s">
        <v>100</v>
      </c>
      <c r="S435" t="s">
        <v>2039</v>
      </c>
      <c r="T435" t="s">
        <v>2050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24"/>
        <v>0.62232323232323228</v>
      </c>
      <c r="G436" s="4">
        <f t="shared" si="25"/>
        <v>0.62232323232323228</v>
      </c>
      <c r="H436" t="s">
        <v>47</v>
      </c>
      <c r="I436">
        <v>66</v>
      </c>
      <c r="J436" t="s">
        <v>15</v>
      </c>
      <c r="K436" t="s">
        <v>16</v>
      </c>
      <c r="L436">
        <v>1354341600</v>
      </c>
      <c r="M436" s="10">
        <f t="shared" si="26"/>
        <v>41244.25</v>
      </c>
      <c r="N436" s="10">
        <f t="shared" si="27"/>
        <v>41266.25</v>
      </c>
      <c r="O436">
        <v>1356242400</v>
      </c>
      <c r="P436" t="b">
        <v>0</v>
      </c>
      <c r="Q436" t="b">
        <v>0</v>
      </c>
      <c r="R436" t="s">
        <v>28</v>
      </c>
      <c r="S436" t="s">
        <v>2035</v>
      </c>
      <c r="T436" t="s">
        <v>2036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24"/>
        <v>10.4</v>
      </c>
      <c r="G437" s="4">
        <f t="shared" si="25"/>
        <v>10.4</v>
      </c>
      <c r="H437" t="s">
        <v>20</v>
      </c>
      <c r="I437">
        <v>158</v>
      </c>
      <c r="J437" t="s">
        <v>21</v>
      </c>
      <c r="K437" t="s">
        <v>22</v>
      </c>
      <c r="L437">
        <v>1408424400</v>
      </c>
      <c r="M437" s="10">
        <f t="shared" si="26"/>
        <v>41870.208333333336</v>
      </c>
      <c r="N437" s="10">
        <f t="shared" si="27"/>
        <v>41872.208333333336</v>
      </c>
      <c r="O437">
        <v>1408597200</v>
      </c>
      <c r="P437" t="b">
        <v>0</v>
      </c>
      <c r="Q437" t="b">
        <v>1</v>
      </c>
      <c r="R437" t="s">
        <v>23</v>
      </c>
      <c r="S437" t="s">
        <v>2033</v>
      </c>
      <c r="T437" t="s">
        <v>2034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24"/>
        <v>1.3147878228782288</v>
      </c>
      <c r="G438" s="4">
        <f t="shared" si="25"/>
        <v>1.3147878228782288</v>
      </c>
      <c r="H438" t="s">
        <v>20</v>
      </c>
      <c r="I438">
        <v>1425</v>
      </c>
      <c r="J438" t="s">
        <v>26</v>
      </c>
      <c r="K438" t="s">
        <v>27</v>
      </c>
      <c r="L438">
        <v>1384668000</v>
      </c>
      <c r="M438" s="10">
        <f t="shared" si="26"/>
        <v>41595.25</v>
      </c>
      <c r="N438" s="10">
        <f t="shared" si="27"/>
        <v>41597.25</v>
      </c>
      <c r="O438">
        <v>1384840800</v>
      </c>
      <c r="P438" t="b">
        <v>0</v>
      </c>
      <c r="Q438" t="b">
        <v>0</v>
      </c>
      <c r="R438" t="s">
        <v>28</v>
      </c>
      <c r="S438" t="s">
        <v>2035</v>
      </c>
      <c r="T438" t="s">
        <v>2036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24"/>
        <v>1.7361842105263159</v>
      </c>
      <c r="G439" s="4">
        <f t="shared" si="25"/>
        <v>1.7361842105263159</v>
      </c>
      <c r="H439" t="s">
        <v>20</v>
      </c>
      <c r="I439">
        <v>174</v>
      </c>
      <c r="J439" t="s">
        <v>36</v>
      </c>
      <c r="K439" t="s">
        <v>37</v>
      </c>
      <c r="L439">
        <v>1346130000</v>
      </c>
      <c r="M439" s="10">
        <f t="shared" si="26"/>
        <v>41149.208333333336</v>
      </c>
      <c r="N439" s="10">
        <f t="shared" si="27"/>
        <v>41160.208333333336</v>
      </c>
      <c r="O439">
        <v>1347080400</v>
      </c>
      <c r="P439" t="b">
        <v>0</v>
      </c>
      <c r="Q439" t="b">
        <v>0</v>
      </c>
      <c r="R439" t="s">
        <v>33</v>
      </c>
      <c r="S439" t="s">
        <v>2037</v>
      </c>
      <c r="T439" t="s">
        <v>2038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24"/>
        <v>3.2757777777777779</v>
      </c>
      <c r="G440" s="4">
        <f t="shared" si="25"/>
        <v>3.2757777777777779</v>
      </c>
      <c r="H440" t="s">
        <v>20</v>
      </c>
      <c r="I440">
        <v>227</v>
      </c>
      <c r="J440" t="s">
        <v>36</v>
      </c>
      <c r="K440" t="s">
        <v>37</v>
      </c>
      <c r="L440">
        <v>1439442000</v>
      </c>
      <c r="M440" s="10">
        <f t="shared" si="26"/>
        <v>42229.208333333328</v>
      </c>
      <c r="N440" s="10">
        <f t="shared" si="27"/>
        <v>42231.208333333328</v>
      </c>
      <c r="O440">
        <v>1439614800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24"/>
        <v>2.6611538461538462</v>
      </c>
      <c r="G441" s="4">
        <f t="shared" si="25"/>
        <v>2.6611538461538462</v>
      </c>
      <c r="H441" t="s">
        <v>20</v>
      </c>
      <c r="I441">
        <v>220</v>
      </c>
      <c r="J441" t="s">
        <v>21</v>
      </c>
      <c r="K441" t="s">
        <v>22</v>
      </c>
      <c r="L441">
        <v>1281762000</v>
      </c>
      <c r="M441" s="10">
        <f t="shared" si="26"/>
        <v>40404.208333333336</v>
      </c>
      <c r="N441" s="10">
        <f t="shared" si="27"/>
        <v>40452.208333333336</v>
      </c>
      <c r="O441">
        <v>1285909200</v>
      </c>
      <c r="P441" t="b">
        <v>0</v>
      </c>
      <c r="Q441" t="b">
        <v>0</v>
      </c>
      <c r="R441" t="s">
        <v>53</v>
      </c>
      <c r="S441" t="s">
        <v>2039</v>
      </c>
      <c r="T441" t="s">
        <v>2042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24"/>
        <v>2.4511904761904764</v>
      </c>
      <c r="G442" s="4">
        <f t="shared" si="25"/>
        <v>2.4511904761904764</v>
      </c>
      <c r="H442" t="s">
        <v>20</v>
      </c>
      <c r="I442">
        <v>98</v>
      </c>
      <c r="J442" t="s">
        <v>21</v>
      </c>
      <c r="K442" t="s">
        <v>22</v>
      </c>
      <c r="L442">
        <v>1465621200</v>
      </c>
      <c r="M442" s="10">
        <f t="shared" si="26"/>
        <v>42532.208333333328</v>
      </c>
      <c r="N442" s="10">
        <f t="shared" si="27"/>
        <v>42544.208333333328</v>
      </c>
      <c r="O442">
        <v>1466658000</v>
      </c>
      <c r="P442" t="b">
        <v>0</v>
      </c>
      <c r="Q442" t="b">
        <v>0</v>
      </c>
      <c r="R442" t="s">
        <v>60</v>
      </c>
      <c r="S442" t="s">
        <v>2033</v>
      </c>
      <c r="T442" t="s">
        <v>2043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24"/>
        <v>6.4947058823529416</v>
      </c>
      <c r="G443" s="4">
        <f t="shared" si="25"/>
        <v>6.4947058823529416</v>
      </c>
      <c r="H443" t="s">
        <v>20</v>
      </c>
      <c r="I443">
        <v>100</v>
      </c>
      <c r="J443" t="s">
        <v>21</v>
      </c>
      <c r="K443" t="s">
        <v>22</v>
      </c>
      <c r="L443">
        <v>1390370400</v>
      </c>
      <c r="M443" s="10">
        <f t="shared" si="26"/>
        <v>41661.25</v>
      </c>
      <c r="N443" s="10">
        <f t="shared" si="27"/>
        <v>41683.25</v>
      </c>
      <c r="O443">
        <v>1392271200</v>
      </c>
      <c r="P443" t="b">
        <v>0</v>
      </c>
      <c r="Q443" t="b">
        <v>0</v>
      </c>
      <c r="R443" t="s">
        <v>68</v>
      </c>
      <c r="S443" t="s">
        <v>2045</v>
      </c>
      <c r="T443" t="s">
        <v>2046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24"/>
        <v>1.5939125295508274</v>
      </c>
      <c r="G444" s="4">
        <f t="shared" si="25"/>
        <v>1.5939125295508274</v>
      </c>
      <c r="H444" t="s">
        <v>20</v>
      </c>
      <c r="I444">
        <v>1249</v>
      </c>
      <c r="J444" t="s">
        <v>21</v>
      </c>
      <c r="K444" t="s">
        <v>22</v>
      </c>
      <c r="L444">
        <v>1294812000</v>
      </c>
      <c r="M444" s="10">
        <f t="shared" si="26"/>
        <v>40555.25</v>
      </c>
      <c r="N444" s="10">
        <f t="shared" si="27"/>
        <v>40556.25</v>
      </c>
      <c r="O444">
        <v>1294898400</v>
      </c>
      <c r="P444" t="b">
        <v>0</v>
      </c>
      <c r="Q444" t="b">
        <v>0</v>
      </c>
      <c r="R444" t="s">
        <v>71</v>
      </c>
      <c r="S444" t="s">
        <v>2039</v>
      </c>
      <c r="T444" t="s">
        <v>2047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24"/>
        <v>1.1224279210925645</v>
      </c>
      <c r="G445" s="4">
        <f t="shared" si="25"/>
        <v>1.1224279210925645</v>
      </c>
      <c r="H445" t="s">
        <v>20</v>
      </c>
      <c r="I445">
        <v>1396</v>
      </c>
      <c r="J445" t="s">
        <v>21</v>
      </c>
      <c r="K445" t="s">
        <v>22</v>
      </c>
      <c r="L445">
        <v>1406523600</v>
      </c>
      <c r="M445" s="10">
        <f t="shared" si="26"/>
        <v>41848.208333333336</v>
      </c>
      <c r="N445" s="10">
        <f t="shared" si="27"/>
        <v>41848.208333333336</v>
      </c>
      <c r="O445">
        <v>1406523600</v>
      </c>
      <c r="P445" t="b">
        <v>0</v>
      </c>
      <c r="Q445" t="b">
        <v>0</v>
      </c>
      <c r="R445" t="s">
        <v>53</v>
      </c>
      <c r="S445" t="s">
        <v>2039</v>
      </c>
      <c r="T445" t="s">
        <v>2042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24"/>
        <v>1.2807106598984772</v>
      </c>
      <c r="G446" s="4">
        <f t="shared" si="25"/>
        <v>1.2807106598984772</v>
      </c>
      <c r="H446" t="s">
        <v>20</v>
      </c>
      <c r="I446">
        <v>890</v>
      </c>
      <c r="J446" t="s">
        <v>21</v>
      </c>
      <c r="K446" t="s">
        <v>22</v>
      </c>
      <c r="L446">
        <v>1522731600</v>
      </c>
      <c r="M446" s="10">
        <f t="shared" si="26"/>
        <v>43193.208333333328</v>
      </c>
      <c r="N446" s="10">
        <f t="shared" si="27"/>
        <v>43208.208333333328</v>
      </c>
      <c r="O446">
        <v>1524027600</v>
      </c>
      <c r="P446" t="b">
        <v>0</v>
      </c>
      <c r="Q446" t="b">
        <v>0</v>
      </c>
      <c r="R446" t="s">
        <v>33</v>
      </c>
      <c r="S446" t="s">
        <v>2037</v>
      </c>
      <c r="T446" t="s">
        <v>2038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24"/>
        <v>3.3204444444444445</v>
      </c>
      <c r="G447" s="4">
        <f t="shared" si="25"/>
        <v>3.3204444444444445</v>
      </c>
      <c r="H447" t="s">
        <v>20</v>
      </c>
      <c r="I447">
        <v>142</v>
      </c>
      <c r="J447" t="s">
        <v>40</v>
      </c>
      <c r="K447" t="s">
        <v>41</v>
      </c>
      <c r="L447">
        <v>1550124000</v>
      </c>
      <c r="M447" s="10">
        <f t="shared" si="26"/>
        <v>43510.25</v>
      </c>
      <c r="N447" s="10">
        <f t="shared" si="27"/>
        <v>43563.208333333328</v>
      </c>
      <c r="O447">
        <v>1554699600</v>
      </c>
      <c r="P447" t="b">
        <v>0</v>
      </c>
      <c r="Q447" t="b">
        <v>0</v>
      </c>
      <c r="R447" t="s">
        <v>42</v>
      </c>
      <c r="S447" t="s">
        <v>2039</v>
      </c>
      <c r="T447" t="s">
        <v>2040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24"/>
        <v>1.1283225108225108</v>
      </c>
      <c r="G448" s="4">
        <f t="shared" si="25"/>
        <v>1.1283225108225108</v>
      </c>
      <c r="H448" t="s">
        <v>20</v>
      </c>
      <c r="I448">
        <v>2673</v>
      </c>
      <c r="J448" t="s">
        <v>21</v>
      </c>
      <c r="K448" t="s">
        <v>22</v>
      </c>
      <c r="L448">
        <v>1403326800</v>
      </c>
      <c r="M448" s="10">
        <f t="shared" si="26"/>
        <v>41811.208333333336</v>
      </c>
      <c r="N448" s="10">
        <f t="shared" si="27"/>
        <v>41813.208333333336</v>
      </c>
      <c r="O448">
        <v>1403499600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24"/>
        <v>2.1643636363636363</v>
      </c>
      <c r="G449" s="4">
        <f t="shared" si="25"/>
        <v>2.1643636363636363</v>
      </c>
      <c r="H449" t="s">
        <v>20</v>
      </c>
      <c r="I449">
        <v>163</v>
      </c>
      <c r="J449" t="s">
        <v>21</v>
      </c>
      <c r="K449" t="s">
        <v>22</v>
      </c>
      <c r="L449">
        <v>1305694800</v>
      </c>
      <c r="M449" s="10">
        <f t="shared" si="26"/>
        <v>40681.208333333336</v>
      </c>
      <c r="N449" s="10">
        <f t="shared" si="27"/>
        <v>40701.208333333336</v>
      </c>
      <c r="O449">
        <v>1307422800</v>
      </c>
      <c r="P449" t="b">
        <v>0</v>
      </c>
      <c r="Q449" t="b">
        <v>1</v>
      </c>
      <c r="R449" t="s">
        <v>89</v>
      </c>
      <c r="S449" t="s">
        <v>2048</v>
      </c>
      <c r="T449" t="s">
        <v>2049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28">E450/D450</f>
        <v>1.0522553516819573</v>
      </c>
      <c r="G450" s="4">
        <f t="shared" ref="G450:G513" si="29">E450/D450</f>
        <v>1.0522553516819573</v>
      </c>
      <c r="H450" t="s">
        <v>20</v>
      </c>
      <c r="I450">
        <v>2220</v>
      </c>
      <c r="J450" t="s">
        <v>21</v>
      </c>
      <c r="K450" t="s">
        <v>22</v>
      </c>
      <c r="L450">
        <v>1265695200</v>
      </c>
      <c r="M450" s="10">
        <f t="shared" ref="M450:M513" si="30">(((L450/60)/60)/24)+DATE(1970,1,1)</f>
        <v>40218.25</v>
      </c>
      <c r="N450" s="10">
        <f t="shared" ref="N450:N513" si="31">(((O450/60)/60)/24)+DATE(1970,1,1)</f>
        <v>40241.25</v>
      </c>
      <c r="O450">
        <v>1267682400</v>
      </c>
      <c r="P450" t="b">
        <v>0</v>
      </c>
      <c r="Q450" t="b">
        <v>1</v>
      </c>
      <c r="R450" t="s">
        <v>33</v>
      </c>
      <c r="S450" t="s">
        <v>2037</v>
      </c>
      <c r="T450" t="s">
        <v>2038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28"/>
        <v>3.2889978213507627</v>
      </c>
      <c r="G451" s="4">
        <f t="shared" si="29"/>
        <v>3.2889978213507627</v>
      </c>
      <c r="H451" t="s">
        <v>20</v>
      </c>
      <c r="I451">
        <v>1606</v>
      </c>
      <c r="J451" t="s">
        <v>98</v>
      </c>
      <c r="K451" t="s">
        <v>99</v>
      </c>
      <c r="L451">
        <v>1532062800</v>
      </c>
      <c r="M451" s="10">
        <f t="shared" si="30"/>
        <v>43301.208333333328</v>
      </c>
      <c r="N451" s="10">
        <f t="shared" si="31"/>
        <v>43341.208333333328</v>
      </c>
      <c r="O451">
        <v>1535518800</v>
      </c>
      <c r="P451" t="b">
        <v>0</v>
      </c>
      <c r="Q451" t="b">
        <v>0</v>
      </c>
      <c r="R451" t="s">
        <v>100</v>
      </c>
      <c r="S451" t="s">
        <v>2039</v>
      </c>
      <c r="T451" t="s">
        <v>2050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28"/>
        <v>1.606111111111111</v>
      </c>
      <c r="G452" s="4">
        <f t="shared" si="29"/>
        <v>1.606111111111111</v>
      </c>
      <c r="H452" t="s">
        <v>20</v>
      </c>
      <c r="I452">
        <v>129</v>
      </c>
      <c r="J452" t="s">
        <v>21</v>
      </c>
      <c r="K452" t="s">
        <v>22</v>
      </c>
      <c r="L452">
        <v>1558674000</v>
      </c>
      <c r="M452" s="10">
        <f t="shared" si="30"/>
        <v>43609.208333333328</v>
      </c>
      <c r="N452" s="10">
        <f t="shared" si="31"/>
        <v>43614.208333333328</v>
      </c>
      <c r="O452">
        <v>1559106000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28"/>
        <v>3.1</v>
      </c>
      <c r="G453" s="4">
        <f t="shared" si="29"/>
        <v>3.1</v>
      </c>
      <c r="H453" t="s">
        <v>20</v>
      </c>
      <c r="I453">
        <v>226</v>
      </c>
      <c r="J453" t="s">
        <v>40</v>
      </c>
      <c r="K453" t="s">
        <v>41</v>
      </c>
      <c r="L453">
        <v>1451973600</v>
      </c>
      <c r="M453" s="10">
        <f t="shared" si="30"/>
        <v>42374.25</v>
      </c>
      <c r="N453" s="10">
        <f t="shared" si="31"/>
        <v>42402.25</v>
      </c>
      <c r="O453">
        <v>1454392800</v>
      </c>
      <c r="P453" t="b">
        <v>0</v>
      </c>
      <c r="Q453" t="b">
        <v>0</v>
      </c>
      <c r="R453" t="s">
        <v>89</v>
      </c>
      <c r="S453" t="s">
        <v>2048</v>
      </c>
      <c r="T453" t="s">
        <v>2049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28"/>
        <v>3.7782071713147412</v>
      </c>
      <c r="G454" s="4">
        <f t="shared" si="29"/>
        <v>3.7782071713147412</v>
      </c>
      <c r="H454" t="s">
        <v>20</v>
      </c>
      <c r="I454">
        <v>5419</v>
      </c>
      <c r="J454" t="s">
        <v>21</v>
      </c>
      <c r="K454" t="s">
        <v>22</v>
      </c>
      <c r="L454">
        <v>1412485200</v>
      </c>
      <c r="M454" s="10">
        <f t="shared" si="30"/>
        <v>41917.208333333336</v>
      </c>
      <c r="N454" s="10">
        <f t="shared" si="31"/>
        <v>41954.25</v>
      </c>
      <c r="O454">
        <v>1415685600</v>
      </c>
      <c r="P454" t="b">
        <v>0</v>
      </c>
      <c r="Q454" t="b">
        <v>0</v>
      </c>
      <c r="R454" t="s">
        <v>33</v>
      </c>
      <c r="S454" t="s">
        <v>2037</v>
      </c>
      <c r="T454" t="s">
        <v>2038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28"/>
        <v>1.5080645161290323</v>
      </c>
      <c r="G455" s="4">
        <f t="shared" si="29"/>
        <v>1.5080645161290323</v>
      </c>
      <c r="H455" t="s">
        <v>20</v>
      </c>
      <c r="I455">
        <v>165</v>
      </c>
      <c r="J455" t="s">
        <v>21</v>
      </c>
      <c r="K455" t="s">
        <v>22</v>
      </c>
      <c r="L455">
        <v>1490245200</v>
      </c>
      <c r="M455" s="10">
        <f t="shared" si="30"/>
        <v>42817.208333333328</v>
      </c>
      <c r="N455" s="10">
        <f t="shared" si="31"/>
        <v>42822.208333333328</v>
      </c>
      <c r="O455">
        <v>1490677200</v>
      </c>
      <c r="P455" t="b">
        <v>0</v>
      </c>
      <c r="Q455" t="b">
        <v>0</v>
      </c>
      <c r="R455" t="s">
        <v>42</v>
      </c>
      <c r="S455" t="s">
        <v>2039</v>
      </c>
      <c r="T455" t="s">
        <v>2040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28"/>
        <v>1.5030119521912351</v>
      </c>
      <c r="G456" s="4">
        <f t="shared" si="29"/>
        <v>1.5030119521912351</v>
      </c>
      <c r="H456" t="s">
        <v>20</v>
      </c>
      <c r="I456">
        <v>1965</v>
      </c>
      <c r="J456" t="s">
        <v>36</v>
      </c>
      <c r="K456" t="s">
        <v>37</v>
      </c>
      <c r="L456">
        <v>1547877600</v>
      </c>
      <c r="M456" s="10">
        <f t="shared" si="30"/>
        <v>43484.25</v>
      </c>
      <c r="N456" s="10">
        <f t="shared" si="31"/>
        <v>43526.25</v>
      </c>
      <c r="O456">
        <v>1551506400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28"/>
        <v>1.572857142857143</v>
      </c>
      <c r="G457" s="4">
        <f t="shared" si="29"/>
        <v>1.572857142857143</v>
      </c>
      <c r="H457" t="s">
        <v>20</v>
      </c>
      <c r="I457">
        <v>16</v>
      </c>
      <c r="J457" t="s">
        <v>21</v>
      </c>
      <c r="K457" t="s">
        <v>22</v>
      </c>
      <c r="L457">
        <v>1298700000</v>
      </c>
      <c r="M457" s="10">
        <f t="shared" si="30"/>
        <v>40600.25</v>
      </c>
      <c r="N457" s="10">
        <f t="shared" si="31"/>
        <v>40625.208333333336</v>
      </c>
      <c r="O457">
        <v>1300856400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28"/>
        <v>1.3998765432098765</v>
      </c>
      <c r="G458" s="4">
        <f t="shared" si="29"/>
        <v>1.3998765432098765</v>
      </c>
      <c r="H458" t="s">
        <v>20</v>
      </c>
      <c r="I458">
        <v>107</v>
      </c>
      <c r="J458" t="s">
        <v>21</v>
      </c>
      <c r="K458" t="s">
        <v>22</v>
      </c>
      <c r="L458">
        <v>1570338000</v>
      </c>
      <c r="M458" s="10">
        <f t="shared" si="30"/>
        <v>43744.208333333328</v>
      </c>
      <c r="N458" s="10">
        <f t="shared" si="31"/>
        <v>43777.25</v>
      </c>
      <c r="O458">
        <v>1573192800</v>
      </c>
      <c r="P458" t="b">
        <v>0</v>
      </c>
      <c r="Q458" t="b">
        <v>1</v>
      </c>
      <c r="R458" t="s">
        <v>119</v>
      </c>
      <c r="S458" t="s">
        <v>2045</v>
      </c>
      <c r="T458" t="s">
        <v>2051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28"/>
        <v>3.2532258064516131</v>
      </c>
      <c r="G459" s="4">
        <f t="shared" si="29"/>
        <v>3.2532258064516131</v>
      </c>
      <c r="H459" t="s">
        <v>20</v>
      </c>
      <c r="I459">
        <v>134</v>
      </c>
      <c r="J459" t="s">
        <v>21</v>
      </c>
      <c r="K459" t="s">
        <v>22</v>
      </c>
      <c r="L459">
        <v>1287378000</v>
      </c>
      <c r="M459" s="10">
        <f t="shared" si="30"/>
        <v>40469.208333333336</v>
      </c>
      <c r="N459" s="10">
        <f t="shared" si="31"/>
        <v>40474.208333333336</v>
      </c>
      <c r="O459">
        <v>1287810000</v>
      </c>
      <c r="P459" t="b">
        <v>0</v>
      </c>
      <c r="Q459" t="b">
        <v>0</v>
      </c>
      <c r="R459" t="s">
        <v>122</v>
      </c>
      <c r="S459" t="s">
        <v>2052</v>
      </c>
      <c r="T459" t="s">
        <v>2053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28"/>
        <v>1.6906818181818182</v>
      </c>
      <c r="G460" s="4">
        <f t="shared" si="29"/>
        <v>1.6906818181818182</v>
      </c>
      <c r="H460" t="s">
        <v>20</v>
      </c>
      <c r="I460">
        <v>198</v>
      </c>
      <c r="J460" t="s">
        <v>21</v>
      </c>
      <c r="K460" t="s">
        <v>22</v>
      </c>
      <c r="L460">
        <v>1275714000</v>
      </c>
      <c r="M460" s="10">
        <f t="shared" si="30"/>
        <v>40334.208333333336</v>
      </c>
      <c r="N460" s="10">
        <f t="shared" si="31"/>
        <v>40353.208333333336</v>
      </c>
      <c r="O460">
        <v>1277355600</v>
      </c>
      <c r="P460" t="b">
        <v>0</v>
      </c>
      <c r="Q460" t="b">
        <v>1</v>
      </c>
      <c r="R460" t="s">
        <v>65</v>
      </c>
      <c r="S460" t="s">
        <v>2035</v>
      </c>
      <c r="T460" t="s">
        <v>2044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28"/>
        <v>2.1292857142857144</v>
      </c>
      <c r="G461" s="4">
        <f t="shared" si="29"/>
        <v>2.1292857142857144</v>
      </c>
      <c r="H461" t="s">
        <v>20</v>
      </c>
      <c r="I461">
        <v>111</v>
      </c>
      <c r="J461" t="s">
        <v>107</v>
      </c>
      <c r="K461" t="s">
        <v>108</v>
      </c>
      <c r="L461">
        <v>1346734800</v>
      </c>
      <c r="M461" s="10">
        <f t="shared" si="30"/>
        <v>41156.208333333336</v>
      </c>
      <c r="N461" s="10">
        <f t="shared" si="31"/>
        <v>41182.208333333336</v>
      </c>
      <c r="O461">
        <v>1348981200</v>
      </c>
      <c r="P461" t="b">
        <v>0</v>
      </c>
      <c r="Q461" t="b">
        <v>1</v>
      </c>
      <c r="R461" t="s">
        <v>23</v>
      </c>
      <c r="S461" t="s">
        <v>2033</v>
      </c>
      <c r="T461" t="s">
        <v>2034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28"/>
        <v>4.4394444444444447</v>
      </c>
      <c r="G462" s="4">
        <f t="shared" si="29"/>
        <v>4.4394444444444447</v>
      </c>
      <c r="H462" t="s">
        <v>20</v>
      </c>
      <c r="I462">
        <v>222</v>
      </c>
      <c r="J462" t="s">
        <v>21</v>
      </c>
      <c r="K462" t="s">
        <v>22</v>
      </c>
      <c r="L462">
        <v>1309755600</v>
      </c>
      <c r="M462" s="10">
        <f t="shared" si="30"/>
        <v>40728.208333333336</v>
      </c>
      <c r="N462" s="10">
        <f t="shared" si="31"/>
        <v>40737.208333333336</v>
      </c>
      <c r="O462">
        <v>1310533200</v>
      </c>
      <c r="P462" t="b">
        <v>0</v>
      </c>
      <c r="Q462" t="b">
        <v>0</v>
      </c>
      <c r="R462" t="s">
        <v>17</v>
      </c>
      <c r="S462" t="s">
        <v>2031</v>
      </c>
      <c r="T462" t="s">
        <v>2032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28"/>
        <v>1.859390243902439</v>
      </c>
      <c r="G463" s="4">
        <f t="shared" si="29"/>
        <v>1.859390243902439</v>
      </c>
      <c r="H463" t="s">
        <v>20</v>
      </c>
      <c r="I463">
        <v>6212</v>
      </c>
      <c r="J463" t="s">
        <v>21</v>
      </c>
      <c r="K463" t="s">
        <v>22</v>
      </c>
      <c r="L463">
        <v>1406178000</v>
      </c>
      <c r="M463" s="10">
        <f t="shared" si="30"/>
        <v>41844.208333333336</v>
      </c>
      <c r="N463" s="10">
        <f t="shared" si="31"/>
        <v>41860.208333333336</v>
      </c>
      <c r="O463">
        <v>1407560400</v>
      </c>
      <c r="P463" t="b">
        <v>0</v>
      </c>
      <c r="Q463" t="b">
        <v>0</v>
      </c>
      <c r="R463" t="s">
        <v>133</v>
      </c>
      <c r="S463" t="s">
        <v>2045</v>
      </c>
      <c r="T463" t="s">
        <v>2054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28"/>
        <v>6.5881249999999998</v>
      </c>
      <c r="G464" s="4">
        <f t="shared" si="29"/>
        <v>6.5881249999999998</v>
      </c>
      <c r="H464" t="s">
        <v>20</v>
      </c>
      <c r="I464">
        <v>98</v>
      </c>
      <c r="J464" t="s">
        <v>36</v>
      </c>
      <c r="K464" t="s">
        <v>37</v>
      </c>
      <c r="L464">
        <v>1552798800</v>
      </c>
      <c r="M464" s="10">
        <f t="shared" si="30"/>
        <v>43541.208333333328</v>
      </c>
      <c r="N464" s="10">
        <f t="shared" si="31"/>
        <v>43542.208333333328</v>
      </c>
      <c r="O464">
        <v>1552885200</v>
      </c>
      <c r="P464" t="b">
        <v>0</v>
      </c>
      <c r="Q464" t="b">
        <v>0</v>
      </c>
      <c r="R464" t="s">
        <v>119</v>
      </c>
      <c r="S464" t="s">
        <v>2045</v>
      </c>
      <c r="T464" t="s">
        <v>2051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28"/>
        <v>1.1478378378378378</v>
      </c>
      <c r="G465" s="4">
        <f t="shared" si="29"/>
        <v>1.1478378378378378</v>
      </c>
      <c r="H465" t="s">
        <v>20</v>
      </c>
      <c r="I465">
        <v>92</v>
      </c>
      <c r="J465" t="s">
        <v>21</v>
      </c>
      <c r="K465" t="s">
        <v>22</v>
      </c>
      <c r="L465">
        <v>1278565200</v>
      </c>
      <c r="M465" s="10">
        <f t="shared" si="30"/>
        <v>40367.208333333336</v>
      </c>
      <c r="N465" s="10">
        <f t="shared" si="31"/>
        <v>40390.208333333336</v>
      </c>
      <c r="O465">
        <v>1280552400</v>
      </c>
      <c r="P465" t="b">
        <v>0</v>
      </c>
      <c r="Q465" t="b">
        <v>0</v>
      </c>
      <c r="R465" t="s">
        <v>23</v>
      </c>
      <c r="S465" t="s">
        <v>2033</v>
      </c>
      <c r="T465" t="s">
        <v>2034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28"/>
        <v>4.7526666666666664</v>
      </c>
      <c r="G466" s="4">
        <f t="shared" si="29"/>
        <v>4.7526666666666664</v>
      </c>
      <c r="H466" t="s">
        <v>20</v>
      </c>
      <c r="I466">
        <v>149</v>
      </c>
      <c r="J466" t="s">
        <v>21</v>
      </c>
      <c r="K466" t="s">
        <v>22</v>
      </c>
      <c r="L466">
        <v>1396069200</v>
      </c>
      <c r="M466" s="10">
        <f t="shared" si="30"/>
        <v>41727.208333333336</v>
      </c>
      <c r="N466" s="10">
        <f t="shared" si="31"/>
        <v>41757.208333333336</v>
      </c>
      <c r="O466">
        <v>1398661200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28"/>
        <v>3.86972972972973</v>
      </c>
      <c r="G467" s="4">
        <f t="shared" si="29"/>
        <v>3.86972972972973</v>
      </c>
      <c r="H467" t="s">
        <v>20</v>
      </c>
      <c r="I467">
        <v>2431</v>
      </c>
      <c r="J467" t="s">
        <v>21</v>
      </c>
      <c r="K467" t="s">
        <v>22</v>
      </c>
      <c r="L467">
        <v>1435208400</v>
      </c>
      <c r="M467" s="10">
        <f t="shared" si="30"/>
        <v>42180.208333333328</v>
      </c>
      <c r="N467" s="10">
        <f t="shared" si="31"/>
        <v>42192.208333333328</v>
      </c>
      <c r="O467">
        <v>1436245200</v>
      </c>
      <c r="P467" t="b">
        <v>0</v>
      </c>
      <c r="Q467" t="b">
        <v>0</v>
      </c>
      <c r="R467" t="s">
        <v>33</v>
      </c>
      <c r="S467" t="s">
        <v>2037</v>
      </c>
      <c r="T467" t="s">
        <v>2038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28"/>
        <v>1.89625</v>
      </c>
      <c r="G468" s="4">
        <f t="shared" si="29"/>
        <v>1.89625</v>
      </c>
      <c r="H468" t="s">
        <v>20</v>
      </c>
      <c r="I468">
        <v>303</v>
      </c>
      <c r="J468" t="s">
        <v>21</v>
      </c>
      <c r="K468" t="s">
        <v>22</v>
      </c>
      <c r="L468">
        <v>1571547600</v>
      </c>
      <c r="M468" s="10">
        <f t="shared" si="30"/>
        <v>43758.208333333328</v>
      </c>
      <c r="N468" s="10">
        <f t="shared" si="31"/>
        <v>43803.25</v>
      </c>
      <c r="O468">
        <v>1575439200</v>
      </c>
      <c r="P468" t="b">
        <v>0</v>
      </c>
      <c r="Q468" t="b">
        <v>0</v>
      </c>
      <c r="R468" t="s">
        <v>23</v>
      </c>
      <c r="S468" t="s">
        <v>2033</v>
      </c>
      <c r="T468" t="s">
        <v>2034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28"/>
        <v>1.4040909090909091</v>
      </c>
      <c r="G469" s="4">
        <f t="shared" si="29"/>
        <v>1.4040909090909091</v>
      </c>
      <c r="H469" t="s">
        <v>20</v>
      </c>
      <c r="I469">
        <v>209</v>
      </c>
      <c r="J469" t="s">
        <v>21</v>
      </c>
      <c r="K469" t="s">
        <v>22</v>
      </c>
      <c r="L469">
        <v>1400562000</v>
      </c>
      <c r="M469" s="10">
        <f t="shared" si="30"/>
        <v>41779.208333333336</v>
      </c>
      <c r="N469" s="10">
        <f t="shared" si="31"/>
        <v>41818.208333333336</v>
      </c>
      <c r="O469">
        <v>1403931600</v>
      </c>
      <c r="P469" t="b">
        <v>0</v>
      </c>
      <c r="Q469" t="b">
        <v>0</v>
      </c>
      <c r="R469" t="s">
        <v>53</v>
      </c>
      <c r="S469" t="s">
        <v>2039</v>
      </c>
      <c r="T469" t="s">
        <v>2042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28"/>
        <v>1.7796969696969698</v>
      </c>
      <c r="G470" s="4">
        <f t="shared" si="29"/>
        <v>1.7796969696969698</v>
      </c>
      <c r="H470" t="s">
        <v>20</v>
      </c>
      <c r="I470">
        <v>131</v>
      </c>
      <c r="J470" t="s">
        <v>21</v>
      </c>
      <c r="K470" t="s">
        <v>22</v>
      </c>
      <c r="L470">
        <v>1532926800</v>
      </c>
      <c r="M470" s="10">
        <f t="shared" si="30"/>
        <v>43311.208333333328</v>
      </c>
      <c r="N470" s="10">
        <f t="shared" si="31"/>
        <v>43316.208333333328</v>
      </c>
      <c r="O470">
        <v>1533358800</v>
      </c>
      <c r="P470" t="b">
        <v>0</v>
      </c>
      <c r="Q470" t="b">
        <v>0</v>
      </c>
      <c r="R470" t="s">
        <v>159</v>
      </c>
      <c r="S470" t="s">
        <v>2033</v>
      </c>
      <c r="T470" t="s">
        <v>2056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28"/>
        <v>1.436625</v>
      </c>
      <c r="G471" s="4">
        <f t="shared" si="29"/>
        <v>1.436625</v>
      </c>
      <c r="H471" t="s">
        <v>20</v>
      </c>
      <c r="I471">
        <v>164</v>
      </c>
      <c r="J471" t="s">
        <v>21</v>
      </c>
      <c r="K471" t="s">
        <v>22</v>
      </c>
      <c r="L471">
        <v>1420869600</v>
      </c>
      <c r="M471" s="10">
        <f t="shared" si="30"/>
        <v>42014.25</v>
      </c>
      <c r="N471" s="10">
        <f t="shared" si="31"/>
        <v>42021.25</v>
      </c>
      <c r="O471">
        <v>1421474400</v>
      </c>
      <c r="P471" t="b">
        <v>0</v>
      </c>
      <c r="Q471" t="b">
        <v>0</v>
      </c>
      <c r="R471" t="s">
        <v>65</v>
      </c>
      <c r="S471" t="s">
        <v>2035</v>
      </c>
      <c r="T471" t="s">
        <v>2044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28"/>
        <v>2.1527586206896552</v>
      </c>
      <c r="G472" s="4">
        <f t="shared" si="29"/>
        <v>2.1527586206896552</v>
      </c>
      <c r="H472" t="s">
        <v>20</v>
      </c>
      <c r="I472">
        <v>201</v>
      </c>
      <c r="J472" t="s">
        <v>21</v>
      </c>
      <c r="K472" t="s">
        <v>22</v>
      </c>
      <c r="L472">
        <v>1504242000</v>
      </c>
      <c r="M472" s="10">
        <f t="shared" si="30"/>
        <v>42979.208333333328</v>
      </c>
      <c r="N472" s="10">
        <f t="shared" si="31"/>
        <v>42991.208333333328</v>
      </c>
      <c r="O472">
        <v>1505278800</v>
      </c>
      <c r="P472" t="b">
        <v>0</v>
      </c>
      <c r="Q472" t="b">
        <v>0</v>
      </c>
      <c r="R472" t="s">
        <v>89</v>
      </c>
      <c r="S472" t="s">
        <v>2048</v>
      </c>
      <c r="T472" t="s">
        <v>2049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28"/>
        <v>2.2711111111111113</v>
      </c>
      <c r="G473" s="4">
        <f t="shared" si="29"/>
        <v>2.2711111111111113</v>
      </c>
      <c r="H473" t="s">
        <v>20</v>
      </c>
      <c r="I473">
        <v>211</v>
      </c>
      <c r="J473" t="s">
        <v>21</v>
      </c>
      <c r="K473" t="s">
        <v>22</v>
      </c>
      <c r="L473">
        <v>1442811600</v>
      </c>
      <c r="M473" s="10">
        <f t="shared" si="30"/>
        <v>42268.208333333328</v>
      </c>
      <c r="N473" s="10">
        <f t="shared" si="31"/>
        <v>42281.208333333328</v>
      </c>
      <c r="O473">
        <v>1443934800</v>
      </c>
      <c r="P473" t="b">
        <v>0</v>
      </c>
      <c r="Q473" t="b">
        <v>0</v>
      </c>
      <c r="R473" t="s">
        <v>33</v>
      </c>
      <c r="S473" t="s">
        <v>2037</v>
      </c>
      <c r="T473" t="s">
        <v>2038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28"/>
        <v>2.7507142857142859</v>
      </c>
      <c r="G474" s="4">
        <f t="shared" si="29"/>
        <v>2.7507142857142859</v>
      </c>
      <c r="H474" t="s">
        <v>20</v>
      </c>
      <c r="I474">
        <v>128</v>
      </c>
      <c r="J474" t="s">
        <v>21</v>
      </c>
      <c r="K474" t="s">
        <v>22</v>
      </c>
      <c r="L474">
        <v>1497243600</v>
      </c>
      <c r="M474" s="10">
        <f t="shared" si="30"/>
        <v>42898.208333333328</v>
      </c>
      <c r="N474" s="10">
        <f t="shared" si="31"/>
        <v>42913.208333333328</v>
      </c>
      <c r="O474">
        <v>1498539600</v>
      </c>
      <c r="P474" t="b">
        <v>0</v>
      </c>
      <c r="Q474" t="b">
        <v>1</v>
      </c>
      <c r="R474" t="s">
        <v>33</v>
      </c>
      <c r="S474" t="s">
        <v>2037</v>
      </c>
      <c r="T474" t="s">
        <v>2038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28"/>
        <v>1.4437048832271762</v>
      </c>
      <c r="G475" s="4">
        <f t="shared" si="29"/>
        <v>1.4437048832271762</v>
      </c>
      <c r="H475" t="s">
        <v>20</v>
      </c>
      <c r="I475">
        <v>1600</v>
      </c>
      <c r="J475" t="s">
        <v>15</v>
      </c>
      <c r="K475" t="s">
        <v>16</v>
      </c>
      <c r="L475">
        <v>1342501200</v>
      </c>
      <c r="M475" s="10">
        <f t="shared" si="30"/>
        <v>41107.208333333336</v>
      </c>
      <c r="N475" s="10">
        <f t="shared" si="31"/>
        <v>41110.208333333336</v>
      </c>
      <c r="O475">
        <v>1342760400</v>
      </c>
      <c r="P475" t="b">
        <v>0</v>
      </c>
      <c r="Q475" t="b">
        <v>0</v>
      </c>
      <c r="R475" t="s">
        <v>33</v>
      </c>
      <c r="S475" t="s">
        <v>2037</v>
      </c>
      <c r="T475" t="s">
        <v>2038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28"/>
        <v>7.226</v>
      </c>
      <c r="G476" s="4">
        <f t="shared" si="29"/>
        <v>7.226</v>
      </c>
      <c r="H476" t="s">
        <v>20</v>
      </c>
      <c r="I476">
        <v>249</v>
      </c>
      <c r="J476" t="s">
        <v>21</v>
      </c>
      <c r="K476" t="s">
        <v>22</v>
      </c>
      <c r="L476">
        <v>1433480400</v>
      </c>
      <c r="M476" s="10">
        <f t="shared" si="30"/>
        <v>42160.208333333328</v>
      </c>
      <c r="N476" s="10">
        <f t="shared" si="31"/>
        <v>42161.208333333328</v>
      </c>
      <c r="O476">
        <v>1433566800</v>
      </c>
      <c r="P476" t="b">
        <v>0</v>
      </c>
      <c r="Q476" t="b">
        <v>0</v>
      </c>
      <c r="R476" t="s">
        <v>28</v>
      </c>
      <c r="S476" t="s">
        <v>2035</v>
      </c>
      <c r="T476" t="s">
        <v>2036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28"/>
        <v>2.3614754098360655</v>
      </c>
      <c r="G477" s="4">
        <f t="shared" si="29"/>
        <v>2.3614754098360655</v>
      </c>
      <c r="H477" t="s">
        <v>20</v>
      </c>
      <c r="I477">
        <v>236</v>
      </c>
      <c r="J477" t="s">
        <v>21</v>
      </c>
      <c r="K477" t="s">
        <v>22</v>
      </c>
      <c r="L477">
        <v>1296108000</v>
      </c>
      <c r="M477" s="10">
        <f t="shared" si="30"/>
        <v>40570.25</v>
      </c>
      <c r="N477" s="10">
        <f t="shared" si="31"/>
        <v>40577.25</v>
      </c>
      <c r="O477">
        <v>1296712800</v>
      </c>
      <c r="P477" t="b">
        <v>0</v>
      </c>
      <c r="Q477" t="b">
        <v>0</v>
      </c>
      <c r="R477" t="s">
        <v>33</v>
      </c>
      <c r="S477" t="s">
        <v>2037</v>
      </c>
      <c r="T477" t="s">
        <v>2038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28"/>
        <v>1.6238567493112948</v>
      </c>
      <c r="G478" s="4">
        <f t="shared" si="29"/>
        <v>1.6238567493112948</v>
      </c>
      <c r="H478" t="s">
        <v>20</v>
      </c>
      <c r="I478">
        <v>4065</v>
      </c>
      <c r="J478" t="s">
        <v>40</v>
      </c>
      <c r="K478" t="s">
        <v>41</v>
      </c>
      <c r="L478">
        <v>1264399200</v>
      </c>
      <c r="M478" s="10">
        <f t="shared" si="30"/>
        <v>40203.25</v>
      </c>
      <c r="N478" s="10">
        <f t="shared" si="31"/>
        <v>40208.25</v>
      </c>
      <c r="O478">
        <v>1264831200</v>
      </c>
      <c r="P478" t="b">
        <v>0</v>
      </c>
      <c r="Q478" t="b">
        <v>1</v>
      </c>
      <c r="R478" t="s">
        <v>65</v>
      </c>
      <c r="S478" t="s">
        <v>2035</v>
      </c>
      <c r="T478" t="s">
        <v>2044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28"/>
        <v>2.5452631578947367</v>
      </c>
      <c r="G479" s="4">
        <f t="shared" si="29"/>
        <v>2.5452631578947367</v>
      </c>
      <c r="H479" t="s">
        <v>20</v>
      </c>
      <c r="I479">
        <v>246</v>
      </c>
      <c r="J479" t="s">
        <v>107</v>
      </c>
      <c r="K479" t="s">
        <v>108</v>
      </c>
      <c r="L479">
        <v>1501131600</v>
      </c>
      <c r="M479" s="10">
        <f t="shared" si="30"/>
        <v>42943.208333333328</v>
      </c>
      <c r="N479" s="10">
        <f t="shared" si="31"/>
        <v>42990.208333333328</v>
      </c>
      <c r="O479">
        <v>1505192400</v>
      </c>
      <c r="P479" t="b">
        <v>0</v>
      </c>
      <c r="Q479" t="b">
        <v>1</v>
      </c>
      <c r="R479" t="s">
        <v>33</v>
      </c>
      <c r="S479" t="s">
        <v>2037</v>
      </c>
      <c r="T479" t="s">
        <v>2038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28"/>
        <v>1.2374140625000001</v>
      </c>
      <c r="G480" s="4">
        <f t="shared" si="29"/>
        <v>1.2374140625000001</v>
      </c>
      <c r="H480" t="s">
        <v>20</v>
      </c>
      <c r="I480">
        <v>2475</v>
      </c>
      <c r="J480" t="s">
        <v>107</v>
      </c>
      <c r="K480" t="s">
        <v>108</v>
      </c>
      <c r="L480">
        <v>1288674000</v>
      </c>
      <c r="M480" s="10">
        <f t="shared" si="30"/>
        <v>40484.208333333336</v>
      </c>
      <c r="N480" s="10">
        <f t="shared" si="31"/>
        <v>40533.25</v>
      </c>
      <c r="O480">
        <v>1292911200</v>
      </c>
      <c r="P480" t="b">
        <v>0</v>
      </c>
      <c r="Q480" t="b">
        <v>1</v>
      </c>
      <c r="R480" t="s">
        <v>33</v>
      </c>
      <c r="S480" t="s">
        <v>2037</v>
      </c>
      <c r="T480" t="s">
        <v>2038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28"/>
        <v>1.0806666666666667</v>
      </c>
      <c r="G481" s="4">
        <f t="shared" si="29"/>
        <v>1.0806666666666667</v>
      </c>
      <c r="H481" t="s">
        <v>20</v>
      </c>
      <c r="I481">
        <v>76</v>
      </c>
      <c r="J481" t="s">
        <v>21</v>
      </c>
      <c r="K481" t="s">
        <v>22</v>
      </c>
      <c r="L481">
        <v>1575093600</v>
      </c>
      <c r="M481" s="10">
        <f t="shared" si="30"/>
        <v>43799.25</v>
      </c>
      <c r="N481" s="10">
        <f t="shared" si="31"/>
        <v>43803.25</v>
      </c>
      <c r="O481">
        <v>1575439200</v>
      </c>
      <c r="P481" t="b">
        <v>0</v>
      </c>
      <c r="Q481" t="b">
        <v>0</v>
      </c>
      <c r="R481" t="s">
        <v>33</v>
      </c>
      <c r="S481" t="s">
        <v>2037</v>
      </c>
      <c r="T481" t="s">
        <v>2038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28"/>
        <v>6.7033333333333331</v>
      </c>
      <c r="G482" s="4">
        <f t="shared" si="29"/>
        <v>6.7033333333333331</v>
      </c>
      <c r="H482" t="s">
        <v>20</v>
      </c>
      <c r="I482">
        <v>54</v>
      </c>
      <c r="J482" t="s">
        <v>21</v>
      </c>
      <c r="K482" t="s">
        <v>22</v>
      </c>
      <c r="L482">
        <v>1435726800</v>
      </c>
      <c r="M482" s="10">
        <f t="shared" si="30"/>
        <v>42186.208333333328</v>
      </c>
      <c r="N482" s="10">
        <f t="shared" si="31"/>
        <v>42222.208333333328</v>
      </c>
      <c r="O482">
        <v>1438837200</v>
      </c>
      <c r="P482" t="b">
        <v>0</v>
      </c>
      <c r="Q482" t="b">
        <v>0</v>
      </c>
      <c r="R482" t="s">
        <v>71</v>
      </c>
      <c r="S482" t="s">
        <v>2039</v>
      </c>
      <c r="T482" t="s">
        <v>2047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28"/>
        <v>6.609285714285714</v>
      </c>
      <c r="G483" s="4">
        <f t="shared" si="29"/>
        <v>6.609285714285714</v>
      </c>
      <c r="H483" t="s">
        <v>20</v>
      </c>
      <c r="I483">
        <v>88</v>
      </c>
      <c r="J483" t="s">
        <v>21</v>
      </c>
      <c r="K483" t="s">
        <v>22</v>
      </c>
      <c r="L483">
        <v>1480226400</v>
      </c>
      <c r="M483" s="10">
        <f t="shared" si="30"/>
        <v>42701.25</v>
      </c>
      <c r="N483" s="10">
        <f t="shared" si="31"/>
        <v>42704.25</v>
      </c>
      <c r="O483">
        <v>1480485600</v>
      </c>
      <c r="P483" t="b">
        <v>0</v>
      </c>
      <c r="Q483" t="b">
        <v>0</v>
      </c>
      <c r="R483" t="s">
        <v>159</v>
      </c>
      <c r="S483" t="s">
        <v>2033</v>
      </c>
      <c r="T483" t="s">
        <v>2056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28"/>
        <v>1.2246153846153847</v>
      </c>
      <c r="G484" s="4">
        <f t="shared" si="29"/>
        <v>1.2246153846153847</v>
      </c>
      <c r="H484" t="s">
        <v>20</v>
      </c>
      <c r="I484">
        <v>85</v>
      </c>
      <c r="J484" t="s">
        <v>40</v>
      </c>
      <c r="K484" t="s">
        <v>41</v>
      </c>
      <c r="L484">
        <v>1459054800</v>
      </c>
      <c r="M484" s="10">
        <f t="shared" si="30"/>
        <v>42456.208333333328</v>
      </c>
      <c r="N484" s="10">
        <f t="shared" si="31"/>
        <v>42457.208333333328</v>
      </c>
      <c r="O484">
        <v>1459141200</v>
      </c>
      <c r="P484" t="b">
        <v>0</v>
      </c>
      <c r="Q484" t="b">
        <v>0</v>
      </c>
      <c r="R484" t="s">
        <v>148</v>
      </c>
      <c r="S484" t="s">
        <v>2033</v>
      </c>
      <c r="T484" t="s">
        <v>2055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28"/>
        <v>1.5057731958762886</v>
      </c>
      <c r="G485" s="4">
        <f t="shared" si="29"/>
        <v>1.5057731958762886</v>
      </c>
      <c r="H485" t="s">
        <v>20</v>
      </c>
      <c r="I485">
        <v>170</v>
      </c>
      <c r="J485" t="s">
        <v>21</v>
      </c>
      <c r="K485" t="s">
        <v>22</v>
      </c>
      <c r="L485">
        <v>1531630800</v>
      </c>
      <c r="M485" s="10">
        <f t="shared" si="30"/>
        <v>43296.208333333328</v>
      </c>
      <c r="N485" s="10">
        <f t="shared" si="31"/>
        <v>43304.208333333328</v>
      </c>
      <c r="O485">
        <v>1532322000</v>
      </c>
      <c r="P485" t="b">
        <v>0</v>
      </c>
      <c r="Q485" t="b">
        <v>0</v>
      </c>
      <c r="R485" t="s">
        <v>122</v>
      </c>
      <c r="S485" t="s">
        <v>2052</v>
      </c>
      <c r="T485" t="s">
        <v>2053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28"/>
        <v>3.008</v>
      </c>
      <c r="G486" s="4">
        <f t="shared" si="29"/>
        <v>3.008</v>
      </c>
      <c r="H486" t="s">
        <v>20</v>
      </c>
      <c r="I486">
        <v>330</v>
      </c>
      <c r="J486" t="s">
        <v>21</v>
      </c>
      <c r="K486" t="s">
        <v>22</v>
      </c>
      <c r="L486">
        <v>1523854800</v>
      </c>
      <c r="M486" s="10">
        <f t="shared" si="30"/>
        <v>43206.208333333328</v>
      </c>
      <c r="N486" s="10">
        <f t="shared" si="31"/>
        <v>43207.208333333328</v>
      </c>
      <c r="O486">
        <v>1523941200</v>
      </c>
      <c r="P486" t="b">
        <v>0</v>
      </c>
      <c r="Q486" t="b">
        <v>0</v>
      </c>
      <c r="R486" t="s">
        <v>206</v>
      </c>
      <c r="S486" t="s">
        <v>2045</v>
      </c>
      <c r="T486" t="s">
        <v>2057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28"/>
        <v>6.374545454545455</v>
      </c>
      <c r="G487" s="4">
        <f t="shared" si="29"/>
        <v>6.374545454545455</v>
      </c>
      <c r="H487" t="s">
        <v>20</v>
      </c>
      <c r="I487">
        <v>127</v>
      </c>
      <c r="J487" t="s">
        <v>21</v>
      </c>
      <c r="K487" t="s">
        <v>22</v>
      </c>
      <c r="L487">
        <v>1503982800</v>
      </c>
      <c r="M487" s="10">
        <f t="shared" si="30"/>
        <v>42976.208333333328</v>
      </c>
      <c r="N487" s="10">
        <f t="shared" si="31"/>
        <v>43006.208333333328</v>
      </c>
      <c r="O487">
        <v>1506574800</v>
      </c>
      <c r="P487" t="b">
        <v>0</v>
      </c>
      <c r="Q487" t="b">
        <v>0</v>
      </c>
      <c r="R487" t="s">
        <v>89</v>
      </c>
      <c r="S487" t="s">
        <v>2048</v>
      </c>
      <c r="T487" t="s">
        <v>2049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28"/>
        <v>2.253392857142857</v>
      </c>
      <c r="G488" s="4">
        <f t="shared" si="29"/>
        <v>2.253392857142857</v>
      </c>
      <c r="H488" t="s">
        <v>20</v>
      </c>
      <c r="I488">
        <v>411</v>
      </c>
      <c r="J488" t="s">
        <v>21</v>
      </c>
      <c r="K488" t="s">
        <v>22</v>
      </c>
      <c r="L488">
        <v>1511416800</v>
      </c>
      <c r="M488" s="10">
        <f t="shared" si="30"/>
        <v>43062.25</v>
      </c>
      <c r="N488" s="10">
        <f t="shared" si="31"/>
        <v>43087.25</v>
      </c>
      <c r="O488">
        <v>1513576800</v>
      </c>
      <c r="P488" t="b">
        <v>0</v>
      </c>
      <c r="Q488" t="b">
        <v>0</v>
      </c>
      <c r="R488" t="s">
        <v>23</v>
      </c>
      <c r="S488" t="s">
        <v>2033</v>
      </c>
      <c r="T488" t="s">
        <v>2034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28"/>
        <v>14.973000000000001</v>
      </c>
      <c r="G489" s="4">
        <f t="shared" si="29"/>
        <v>14.973000000000001</v>
      </c>
      <c r="H489" t="s">
        <v>20</v>
      </c>
      <c r="I489">
        <v>180</v>
      </c>
      <c r="J489" t="s">
        <v>40</v>
      </c>
      <c r="K489" t="s">
        <v>41</v>
      </c>
      <c r="L489">
        <v>1547704800</v>
      </c>
      <c r="M489" s="10">
        <f t="shared" si="30"/>
        <v>43482.25</v>
      </c>
      <c r="N489" s="10">
        <f t="shared" si="31"/>
        <v>43489.25</v>
      </c>
      <c r="O489">
        <v>1548309600</v>
      </c>
      <c r="P489" t="b">
        <v>0</v>
      </c>
      <c r="Q489" t="b">
        <v>1</v>
      </c>
      <c r="R489" t="s">
        <v>89</v>
      </c>
      <c r="S489" t="s">
        <v>2048</v>
      </c>
      <c r="T489" t="s">
        <v>2049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28"/>
        <v>1.3236942675159236</v>
      </c>
      <c r="G490" s="4">
        <f t="shared" si="29"/>
        <v>1.3236942675159236</v>
      </c>
      <c r="H490" t="s">
        <v>20</v>
      </c>
      <c r="I490">
        <v>374</v>
      </c>
      <c r="J490" t="s">
        <v>21</v>
      </c>
      <c r="K490" t="s">
        <v>22</v>
      </c>
      <c r="L490">
        <v>1343451600</v>
      </c>
      <c r="M490" s="10">
        <f t="shared" si="30"/>
        <v>41118.208333333336</v>
      </c>
      <c r="N490" s="10">
        <f t="shared" si="31"/>
        <v>41128.208333333336</v>
      </c>
      <c r="O490">
        <v>1344315600</v>
      </c>
      <c r="P490" t="b">
        <v>0</v>
      </c>
      <c r="Q490" t="b">
        <v>0</v>
      </c>
      <c r="R490" t="s">
        <v>65</v>
      </c>
      <c r="S490" t="s">
        <v>2035</v>
      </c>
      <c r="T490" t="s">
        <v>2044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28"/>
        <v>1.3122448979591836</v>
      </c>
      <c r="G491" s="4">
        <f t="shared" si="29"/>
        <v>1.3122448979591836</v>
      </c>
      <c r="H491" t="s">
        <v>20</v>
      </c>
      <c r="I491">
        <v>71</v>
      </c>
      <c r="J491" t="s">
        <v>26</v>
      </c>
      <c r="K491" t="s">
        <v>27</v>
      </c>
      <c r="L491">
        <v>1315717200</v>
      </c>
      <c r="M491" s="10">
        <f t="shared" si="30"/>
        <v>40797.208333333336</v>
      </c>
      <c r="N491" s="10">
        <f t="shared" si="31"/>
        <v>40805.208333333336</v>
      </c>
      <c r="O491">
        <v>1316408400</v>
      </c>
      <c r="P491" t="b">
        <v>0</v>
      </c>
      <c r="Q491" t="b">
        <v>0</v>
      </c>
      <c r="R491" t="s">
        <v>60</v>
      </c>
      <c r="S491" t="s">
        <v>2033</v>
      </c>
      <c r="T491" t="s">
        <v>2043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28"/>
        <v>1.6763513513513513</v>
      </c>
      <c r="G492" s="4">
        <f t="shared" si="29"/>
        <v>1.6763513513513513</v>
      </c>
      <c r="H492" t="s">
        <v>20</v>
      </c>
      <c r="I492">
        <v>203</v>
      </c>
      <c r="J492" t="s">
        <v>21</v>
      </c>
      <c r="K492" t="s">
        <v>22</v>
      </c>
      <c r="L492">
        <v>1430715600</v>
      </c>
      <c r="M492" s="10">
        <f t="shared" si="30"/>
        <v>42128.208333333328</v>
      </c>
      <c r="N492" s="10">
        <f t="shared" si="31"/>
        <v>42141.208333333328</v>
      </c>
      <c r="O492">
        <v>1431838800</v>
      </c>
      <c r="P492" t="b">
        <v>1</v>
      </c>
      <c r="Q492" t="b">
        <v>0</v>
      </c>
      <c r="R492" t="s">
        <v>33</v>
      </c>
      <c r="S492" t="s">
        <v>2037</v>
      </c>
      <c r="T492" t="s">
        <v>2038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28"/>
        <v>2.6074999999999999</v>
      </c>
      <c r="G493" s="4">
        <f t="shared" si="29"/>
        <v>2.6074999999999999</v>
      </c>
      <c r="H493" t="s">
        <v>20</v>
      </c>
      <c r="I493">
        <v>113</v>
      </c>
      <c r="J493" t="s">
        <v>21</v>
      </c>
      <c r="K493" t="s">
        <v>22</v>
      </c>
      <c r="L493">
        <v>1429160400</v>
      </c>
      <c r="M493" s="10">
        <f t="shared" si="30"/>
        <v>42110.208333333328</v>
      </c>
      <c r="N493" s="10">
        <f t="shared" si="31"/>
        <v>42132.208333333328</v>
      </c>
      <c r="O493">
        <v>1431061200</v>
      </c>
      <c r="P493" t="b">
        <v>0</v>
      </c>
      <c r="Q493" t="b">
        <v>0</v>
      </c>
      <c r="R493" t="s">
        <v>206</v>
      </c>
      <c r="S493" t="s">
        <v>2045</v>
      </c>
      <c r="T493" t="s">
        <v>2057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28"/>
        <v>2.5258823529411765</v>
      </c>
      <c r="G494" s="4">
        <f t="shared" si="29"/>
        <v>2.5258823529411765</v>
      </c>
      <c r="H494" t="s">
        <v>20</v>
      </c>
      <c r="I494">
        <v>96</v>
      </c>
      <c r="J494" t="s">
        <v>21</v>
      </c>
      <c r="K494" t="s">
        <v>22</v>
      </c>
      <c r="L494">
        <v>1271307600</v>
      </c>
      <c r="M494" s="10">
        <f t="shared" si="30"/>
        <v>40283.208333333336</v>
      </c>
      <c r="N494" s="10">
        <f t="shared" si="31"/>
        <v>40285.208333333336</v>
      </c>
      <c r="O494">
        <v>1271480400</v>
      </c>
      <c r="P494" t="b">
        <v>0</v>
      </c>
      <c r="Q494" t="b">
        <v>0</v>
      </c>
      <c r="R494" t="s">
        <v>33</v>
      </c>
      <c r="S494" t="s">
        <v>2037</v>
      </c>
      <c r="T494" t="s">
        <v>2038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28"/>
        <v>2.5887500000000001</v>
      </c>
      <c r="G495" s="4">
        <f t="shared" si="29"/>
        <v>2.5887500000000001</v>
      </c>
      <c r="H495" t="s">
        <v>20</v>
      </c>
      <c r="I495">
        <v>498</v>
      </c>
      <c r="J495" t="s">
        <v>98</v>
      </c>
      <c r="K495" t="s">
        <v>99</v>
      </c>
      <c r="L495">
        <v>1277269200</v>
      </c>
      <c r="M495" s="10">
        <f t="shared" si="30"/>
        <v>40352.208333333336</v>
      </c>
      <c r="N495" s="10">
        <f t="shared" si="31"/>
        <v>40353.208333333336</v>
      </c>
      <c r="O495">
        <v>1277355600</v>
      </c>
      <c r="P495" t="b">
        <v>0</v>
      </c>
      <c r="Q495" t="b">
        <v>1</v>
      </c>
      <c r="R495" t="s">
        <v>89</v>
      </c>
      <c r="S495" t="s">
        <v>2048</v>
      </c>
      <c r="T495" t="s">
        <v>2049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28"/>
        <v>3.036896551724138</v>
      </c>
      <c r="G496" s="4">
        <f t="shared" si="29"/>
        <v>3.036896551724138</v>
      </c>
      <c r="H496" t="s">
        <v>20</v>
      </c>
      <c r="I496">
        <v>180</v>
      </c>
      <c r="J496" t="s">
        <v>40</v>
      </c>
      <c r="K496" t="s">
        <v>41</v>
      </c>
      <c r="L496">
        <v>1554613200</v>
      </c>
      <c r="M496" s="10">
        <f t="shared" si="30"/>
        <v>43562.208333333328</v>
      </c>
      <c r="N496" s="10">
        <f t="shared" si="31"/>
        <v>43573.208333333328</v>
      </c>
      <c r="O496">
        <v>1555563600</v>
      </c>
      <c r="P496" t="b">
        <v>0</v>
      </c>
      <c r="Q496" t="b">
        <v>0</v>
      </c>
      <c r="R496" t="s">
        <v>28</v>
      </c>
      <c r="S496" t="s">
        <v>2035</v>
      </c>
      <c r="T496" t="s">
        <v>2036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28"/>
        <v>1.1299999999999999</v>
      </c>
      <c r="G497" s="4">
        <f t="shared" si="29"/>
        <v>1.1299999999999999</v>
      </c>
      <c r="H497" t="s">
        <v>20</v>
      </c>
      <c r="I497">
        <v>27</v>
      </c>
      <c r="J497" t="s">
        <v>21</v>
      </c>
      <c r="K497" t="s">
        <v>22</v>
      </c>
      <c r="L497">
        <v>1571029200</v>
      </c>
      <c r="M497" s="10">
        <f t="shared" si="30"/>
        <v>43752.208333333328</v>
      </c>
      <c r="N497" s="10">
        <f t="shared" si="31"/>
        <v>43759.208333333328</v>
      </c>
      <c r="O497">
        <v>1571634000</v>
      </c>
      <c r="P497" t="b">
        <v>0</v>
      </c>
      <c r="Q497" t="b">
        <v>0</v>
      </c>
      <c r="R497" t="s">
        <v>42</v>
      </c>
      <c r="S497" t="s">
        <v>2039</v>
      </c>
      <c r="T497" t="s">
        <v>2040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28"/>
        <v>2.1737876614060259</v>
      </c>
      <c r="G498" s="4">
        <f t="shared" si="29"/>
        <v>2.1737876614060259</v>
      </c>
      <c r="H498" t="s">
        <v>20</v>
      </c>
      <c r="I498">
        <v>2331</v>
      </c>
      <c r="J498" t="s">
        <v>21</v>
      </c>
      <c r="K498" t="s">
        <v>22</v>
      </c>
      <c r="L498">
        <v>1299736800</v>
      </c>
      <c r="M498" s="10">
        <f t="shared" si="30"/>
        <v>40612.25</v>
      </c>
      <c r="N498" s="10">
        <f t="shared" si="31"/>
        <v>40625.208333333336</v>
      </c>
      <c r="O498">
        <v>1300856400</v>
      </c>
      <c r="P498" t="b">
        <v>0</v>
      </c>
      <c r="Q498" t="b">
        <v>0</v>
      </c>
      <c r="R498" t="s">
        <v>33</v>
      </c>
      <c r="S498" t="s">
        <v>2037</v>
      </c>
      <c r="T498" t="s">
        <v>2038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28"/>
        <v>9.2669230769230762</v>
      </c>
      <c r="G499" s="4">
        <f t="shared" si="29"/>
        <v>9.2669230769230762</v>
      </c>
      <c r="H499" t="s">
        <v>20</v>
      </c>
      <c r="I499">
        <v>113</v>
      </c>
      <c r="J499" t="s">
        <v>21</v>
      </c>
      <c r="K499" t="s">
        <v>22</v>
      </c>
      <c r="L499">
        <v>1435208400</v>
      </c>
      <c r="M499" s="10">
        <f t="shared" si="30"/>
        <v>42180.208333333328</v>
      </c>
      <c r="N499" s="10">
        <f t="shared" si="31"/>
        <v>42234.208333333328</v>
      </c>
      <c r="O499">
        <v>1439874000</v>
      </c>
      <c r="P499" t="b">
        <v>0</v>
      </c>
      <c r="Q499" t="b">
        <v>0</v>
      </c>
      <c r="R499" t="s">
        <v>17</v>
      </c>
      <c r="S499" t="s">
        <v>2031</v>
      </c>
      <c r="T499" t="s">
        <v>2032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28"/>
        <v>1.9672368421052631</v>
      </c>
      <c r="G500" s="4">
        <f t="shared" si="29"/>
        <v>1.9672368421052631</v>
      </c>
      <c r="H500" t="s">
        <v>20</v>
      </c>
      <c r="I500">
        <v>164</v>
      </c>
      <c r="J500" t="s">
        <v>21</v>
      </c>
      <c r="K500" t="s">
        <v>22</v>
      </c>
      <c r="L500">
        <v>1416895200</v>
      </c>
      <c r="M500" s="10">
        <f t="shared" si="30"/>
        <v>41968.25</v>
      </c>
      <c r="N500" s="10">
        <f t="shared" si="31"/>
        <v>41997.25</v>
      </c>
      <c r="O500">
        <v>1419400800</v>
      </c>
      <c r="P500" t="b">
        <v>0</v>
      </c>
      <c r="Q500" t="b">
        <v>0</v>
      </c>
      <c r="R500" t="s">
        <v>33</v>
      </c>
      <c r="S500" t="s">
        <v>2037</v>
      </c>
      <c r="T500" t="s">
        <v>2038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28"/>
        <v>10.214444444444444</v>
      </c>
      <c r="G501" s="4">
        <f t="shared" si="29"/>
        <v>10.214444444444444</v>
      </c>
      <c r="H501" t="s">
        <v>20</v>
      </c>
      <c r="I501">
        <v>164</v>
      </c>
      <c r="J501" t="s">
        <v>21</v>
      </c>
      <c r="K501" t="s">
        <v>22</v>
      </c>
      <c r="L501">
        <v>1424498400</v>
      </c>
      <c r="M501" s="10">
        <f t="shared" si="30"/>
        <v>42056.25</v>
      </c>
      <c r="N501" s="10">
        <f t="shared" si="31"/>
        <v>42063.25</v>
      </c>
      <c r="O501">
        <v>1425103200</v>
      </c>
      <c r="P501" t="b">
        <v>0</v>
      </c>
      <c r="Q501" t="b">
        <v>1</v>
      </c>
      <c r="R501" t="s">
        <v>50</v>
      </c>
      <c r="S501" t="s">
        <v>2033</v>
      </c>
      <c r="T501" t="s">
        <v>2041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28"/>
        <v>2.8167567567567566</v>
      </c>
      <c r="G502" s="4">
        <f t="shared" si="29"/>
        <v>2.8167567567567566</v>
      </c>
      <c r="H502" t="s">
        <v>20</v>
      </c>
      <c r="I502">
        <v>336</v>
      </c>
      <c r="J502" t="s">
        <v>21</v>
      </c>
      <c r="K502" t="s">
        <v>22</v>
      </c>
      <c r="L502">
        <v>1526274000</v>
      </c>
      <c r="M502" s="10">
        <f t="shared" si="30"/>
        <v>43234.208333333328</v>
      </c>
      <c r="N502" s="10">
        <f t="shared" si="31"/>
        <v>43241.208333333328</v>
      </c>
      <c r="O502">
        <v>1526878800</v>
      </c>
      <c r="P502" t="b">
        <v>0</v>
      </c>
      <c r="Q502" t="b">
        <v>1</v>
      </c>
      <c r="R502" t="s">
        <v>65</v>
      </c>
      <c r="S502" t="s">
        <v>2035</v>
      </c>
      <c r="T502" t="s">
        <v>2044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28"/>
        <v>1.4314010067114094</v>
      </c>
      <c r="G503" s="4">
        <f t="shared" si="29"/>
        <v>1.4314010067114094</v>
      </c>
      <c r="H503" t="s">
        <v>20</v>
      </c>
      <c r="I503">
        <v>1917</v>
      </c>
      <c r="J503" t="s">
        <v>21</v>
      </c>
      <c r="K503" t="s">
        <v>22</v>
      </c>
      <c r="L503">
        <v>1495515600</v>
      </c>
      <c r="M503" s="10">
        <f t="shared" si="30"/>
        <v>42878.208333333328</v>
      </c>
      <c r="N503" s="10">
        <f t="shared" si="31"/>
        <v>42879.208333333328</v>
      </c>
      <c r="O503">
        <v>1495602000</v>
      </c>
      <c r="P503" t="b">
        <v>0</v>
      </c>
      <c r="Q503" t="b">
        <v>0</v>
      </c>
      <c r="R503" t="s">
        <v>60</v>
      </c>
      <c r="S503" t="s">
        <v>2033</v>
      </c>
      <c r="T503" t="s">
        <v>2043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28"/>
        <v>1.4454411764705883</v>
      </c>
      <c r="G504" s="4">
        <f t="shared" si="29"/>
        <v>1.4454411764705883</v>
      </c>
      <c r="H504" t="s">
        <v>20</v>
      </c>
      <c r="I504">
        <v>95</v>
      </c>
      <c r="J504" t="s">
        <v>21</v>
      </c>
      <c r="K504" t="s">
        <v>22</v>
      </c>
      <c r="L504">
        <v>1364878800</v>
      </c>
      <c r="M504" s="10">
        <f t="shared" si="30"/>
        <v>41366.208333333336</v>
      </c>
      <c r="N504" s="10">
        <f t="shared" si="31"/>
        <v>41384.208333333336</v>
      </c>
      <c r="O504">
        <v>1366434000</v>
      </c>
      <c r="P504" t="b">
        <v>0</v>
      </c>
      <c r="Q504" t="b">
        <v>0</v>
      </c>
      <c r="R504" t="s">
        <v>28</v>
      </c>
      <c r="S504" t="s">
        <v>2035</v>
      </c>
      <c r="T504" t="s">
        <v>2036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28"/>
        <v>3.5912820512820511</v>
      </c>
      <c r="G505" s="4">
        <f t="shared" si="29"/>
        <v>3.5912820512820511</v>
      </c>
      <c r="H505" t="s">
        <v>20</v>
      </c>
      <c r="I505">
        <v>147</v>
      </c>
      <c r="J505" t="s">
        <v>21</v>
      </c>
      <c r="K505" t="s">
        <v>22</v>
      </c>
      <c r="L505">
        <v>1567918800</v>
      </c>
      <c r="M505" s="10">
        <f t="shared" si="30"/>
        <v>43716.208333333328</v>
      </c>
      <c r="N505" s="10">
        <f t="shared" si="31"/>
        <v>43721.208333333328</v>
      </c>
      <c r="O505">
        <v>1568350800</v>
      </c>
      <c r="P505" t="b">
        <v>0</v>
      </c>
      <c r="Q505" t="b">
        <v>0</v>
      </c>
      <c r="R505" t="s">
        <v>33</v>
      </c>
      <c r="S505" t="s">
        <v>2037</v>
      </c>
      <c r="T505" t="s">
        <v>2038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28"/>
        <v>1.8648571428571428</v>
      </c>
      <c r="G506" s="4">
        <f t="shared" si="29"/>
        <v>1.8648571428571428</v>
      </c>
      <c r="H506" t="s">
        <v>20</v>
      </c>
      <c r="I506">
        <v>86</v>
      </c>
      <c r="J506" t="s">
        <v>21</v>
      </c>
      <c r="K506" t="s">
        <v>22</v>
      </c>
      <c r="L506">
        <v>1524459600</v>
      </c>
      <c r="M506" s="10">
        <f t="shared" si="30"/>
        <v>43213.208333333328</v>
      </c>
      <c r="N506" s="10">
        <f t="shared" si="31"/>
        <v>43230.208333333328</v>
      </c>
      <c r="O506">
        <v>1525928400</v>
      </c>
      <c r="P506" t="b">
        <v>0</v>
      </c>
      <c r="Q506" t="b">
        <v>1</v>
      </c>
      <c r="R506" t="s">
        <v>33</v>
      </c>
      <c r="S506" t="s">
        <v>2037</v>
      </c>
      <c r="T506" t="s">
        <v>2038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28"/>
        <v>5.9526666666666666</v>
      </c>
      <c r="G507" s="4">
        <f t="shared" si="29"/>
        <v>5.9526666666666666</v>
      </c>
      <c r="H507" t="s">
        <v>20</v>
      </c>
      <c r="I507">
        <v>83</v>
      </c>
      <c r="J507" t="s">
        <v>21</v>
      </c>
      <c r="K507" t="s">
        <v>22</v>
      </c>
      <c r="L507">
        <v>1333688400</v>
      </c>
      <c r="M507" s="10">
        <f t="shared" si="30"/>
        <v>41005.208333333336</v>
      </c>
      <c r="N507" s="10">
        <f t="shared" si="31"/>
        <v>41042.208333333336</v>
      </c>
      <c r="O507">
        <v>1336885200</v>
      </c>
      <c r="P507" t="b">
        <v>0</v>
      </c>
      <c r="Q507" t="b">
        <v>0</v>
      </c>
      <c r="R507" t="s">
        <v>42</v>
      </c>
      <c r="S507" t="s">
        <v>2039</v>
      </c>
      <c r="T507" t="s">
        <v>2040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28"/>
        <v>1.1995602605863191</v>
      </c>
      <c r="G508" s="4">
        <f t="shared" si="29"/>
        <v>1.1995602605863191</v>
      </c>
      <c r="H508" t="s">
        <v>20</v>
      </c>
      <c r="I508">
        <v>676</v>
      </c>
      <c r="J508" t="s">
        <v>21</v>
      </c>
      <c r="K508" t="s">
        <v>22</v>
      </c>
      <c r="L508">
        <v>1348290000</v>
      </c>
      <c r="M508" s="10">
        <f t="shared" si="30"/>
        <v>41174.208333333336</v>
      </c>
      <c r="N508" s="10">
        <f t="shared" si="31"/>
        <v>41180.208333333336</v>
      </c>
      <c r="O508">
        <v>1348808400</v>
      </c>
      <c r="P508" t="b">
        <v>0</v>
      </c>
      <c r="Q508" t="b">
        <v>0</v>
      </c>
      <c r="R508" t="s">
        <v>133</v>
      </c>
      <c r="S508" t="s">
        <v>2045</v>
      </c>
      <c r="T508" t="s">
        <v>2054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28"/>
        <v>2.6882978723404256</v>
      </c>
      <c r="G509" s="4">
        <f t="shared" si="29"/>
        <v>2.6882978723404256</v>
      </c>
      <c r="H509" t="s">
        <v>20</v>
      </c>
      <c r="I509">
        <v>361</v>
      </c>
      <c r="J509" t="s">
        <v>26</v>
      </c>
      <c r="K509" t="s">
        <v>27</v>
      </c>
      <c r="L509">
        <v>1408856400</v>
      </c>
      <c r="M509" s="10">
        <f t="shared" si="30"/>
        <v>41875.208333333336</v>
      </c>
      <c r="N509" s="10">
        <f t="shared" si="31"/>
        <v>41890.208333333336</v>
      </c>
      <c r="O509">
        <v>1410152400</v>
      </c>
      <c r="P509" t="b">
        <v>0</v>
      </c>
      <c r="Q509" t="b">
        <v>0</v>
      </c>
      <c r="R509" t="s">
        <v>28</v>
      </c>
      <c r="S509" t="s">
        <v>2035</v>
      </c>
      <c r="T509" t="s">
        <v>2036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28"/>
        <v>3.7687878787878786</v>
      </c>
      <c r="G510" s="4">
        <f t="shared" si="29"/>
        <v>3.7687878787878786</v>
      </c>
      <c r="H510" t="s">
        <v>20</v>
      </c>
      <c r="I510">
        <v>131</v>
      </c>
      <c r="J510" t="s">
        <v>21</v>
      </c>
      <c r="K510" t="s">
        <v>22</v>
      </c>
      <c r="L510">
        <v>1505192400</v>
      </c>
      <c r="M510" s="10">
        <f t="shared" si="30"/>
        <v>42990.208333333328</v>
      </c>
      <c r="N510" s="10">
        <f t="shared" si="31"/>
        <v>42997.208333333328</v>
      </c>
      <c r="O510">
        <v>1505797200</v>
      </c>
      <c r="P510" t="b">
        <v>0</v>
      </c>
      <c r="Q510" t="b">
        <v>0</v>
      </c>
      <c r="R510" t="s">
        <v>17</v>
      </c>
      <c r="S510" t="s">
        <v>2031</v>
      </c>
      <c r="T510" t="s">
        <v>2032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28"/>
        <v>7.2715789473684209</v>
      </c>
      <c r="G511" s="4">
        <f t="shared" si="29"/>
        <v>7.2715789473684209</v>
      </c>
      <c r="H511" t="s">
        <v>20</v>
      </c>
      <c r="I511">
        <v>126</v>
      </c>
      <c r="J511" t="s">
        <v>21</v>
      </c>
      <c r="K511" t="s">
        <v>22</v>
      </c>
      <c r="L511">
        <v>1554786000</v>
      </c>
      <c r="M511" s="10">
        <f t="shared" si="30"/>
        <v>43564.208333333328</v>
      </c>
      <c r="N511" s="10">
        <f t="shared" si="31"/>
        <v>43565.208333333328</v>
      </c>
      <c r="O511">
        <v>1554872400</v>
      </c>
      <c r="P511" t="b">
        <v>0</v>
      </c>
      <c r="Q511" t="b">
        <v>1</v>
      </c>
      <c r="R511" t="s">
        <v>65</v>
      </c>
      <c r="S511" t="s">
        <v>2035</v>
      </c>
      <c r="T511" t="s">
        <v>2044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28"/>
        <v>1.7393877551020409</v>
      </c>
      <c r="G512" s="4">
        <f t="shared" si="29"/>
        <v>1.7393877551020409</v>
      </c>
      <c r="H512" t="s">
        <v>20</v>
      </c>
      <c r="I512">
        <v>275</v>
      </c>
      <c r="J512" t="s">
        <v>21</v>
      </c>
      <c r="K512" t="s">
        <v>22</v>
      </c>
      <c r="L512">
        <v>1316667600</v>
      </c>
      <c r="M512" s="10">
        <f t="shared" si="30"/>
        <v>40808.208333333336</v>
      </c>
      <c r="N512" s="10">
        <f t="shared" si="31"/>
        <v>40814.208333333336</v>
      </c>
      <c r="O512">
        <v>1317186000</v>
      </c>
      <c r="P512" t="b">
        <v>0</v>
      </c>
      <c r="Q512" t="b">
        <v>0</v>
      </c>
      <c r="R512" t="s">
        <v>269</v>
      </c>
      <c r="S512" t="s">
        <v>2039</v>
      </c>
      <c r="T512" t="s">
        <v>2058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28"/>
        <v>1.1761111111111111</v>
      </c>
      <c r="G513" s="4">
        <f t="shared" si="29"/>
        <v>1.1761111111111111</v>
      </c>
      <c r="H513" t="s">
        <v>20</v>
      </c>
      <c r="I513">
        <v>67</v>
      </c>
      <c r="J513" t="s">
        <v>21</v>
      </c>
      <c r="K513" t="s">
        <v>22</v>
      </c>
      <c r="L513">
        <v>1390716000</v>
      </c>
      <c r="M513" s="10">
        <f t="shared" si="30"/>
        <v>41665.25</v>
      </c>
      <c r="N513" s="10">
        <f t="shared" si="31"/>
        <v>41671.25</v>
      </c>
      <c r="O513">
        <v>1391234400</v>
      </c>
      <c r="P513" t="b">
        <v>0</v>
      </c>
      <c r="Q513" t="b">
        <v>0</v>
      </c>
      <c r="R513" t="s">
        <v>122</v>
      </c>
      <c r="S513" t="s">
        <v>2052</v>
      </c>
      <c r="T513" t="s">
        <v>2053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32">E514/D514</f>
        <v>2.1496</v>
      </c>
      <c r="G514" s="4">
        <f t="shared" ref="G514:G577" si="33">E514/D514</f>
        <v>2.1496</v>
      </c>
      <c r="H514" t="s">
        <v>20</v>
      </c>
      <c r="I514">
        <v>154</v>
      </c>
      <c r="J514" t="s">
        <v>21</v>
      </c>
      <c r="K514" t="s">
        <v>22</v>
      </c>
      <c r="L514">
        <v>1402894800</v>
      </c>
      <c r="M514" s="10">
        <f t="shared" ref="M514:M577" si="34">(((L514/60)/60)/24)+DATE(1970,1,1)</f>
        <v>41806.208333333336</v>
      </c>
      <c r="N514" s="10">
        <f t="shared" ref="N514:N577" si="35">(((O514/60)/60)/24)+DATE(1970,1,1)</f>
        <v>41823.208333333336</v>
      </c>
      <c r="O514">
        <v>1404363600</v>
      </c>
      <c r="P514" t="b">
        <v>0</v>
      </c>
      <c r="Q514" t="b">
        <v>1</v>
      </c>
      <c r="R514" t="s">
        <v>42</v>
      </c>
      <c r="S514" t="s">
        <v>2039</v>
      </c>
      <c r="T514" t="s">
        <v>2040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32"/>
        <v>1.4949667110519307</v>
      </c>
      <c r="G515" s="4">
        <f t="shared" si="33"/>
        <v>1.4949667110519307</v>
      </c>
      <c r="H515" t="s">
        <v>20</v>
      </c>
      <c r="I515">
        <v>1782</v>
      </c>
      <c r="J515" t="s">
        <v>21</v>
      </c>
      <c r="K515" t="s">
        <v>22</v>
      </c>
      <c r="L515">
        <v>1429246800</v>
      </c>
      <c r="M515" s="10">
        <f t="shared" si="34"/>
        <v>42111.208333333328</v>
      </c>
      <c r="N515" s="10">
        <f t="shared" si="35"/>
        <v>42115.208333333328</v>
      </c>
      <c r="O515">
        <v>1429592400</v>
      </c>
      <c r="P515" t="b">
        <v>0</v>
      </c>
      <c r="Q515" t="b">
        <v>1</v>
      </c>
      <c r="R515" t="s">
        <v>292</v>
      </c>
      <c r="S515" t="s">
        <v>2048</v>
      </c>
      <c r="T515" t="s">
        <v>2059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32"/>
        <v>2.1933995584988963</v>
      </c>
      <c r="G516" s="4">
        <f t="shared" si="33"/>
        <v>2.1933995584988963</v>
      </c>
      <c r="H516" t="s">
        <v>20</v>
      </c>
      <c r="I516">
        <v>903</v>
      </c>
      <c r="J516" t="s">
        <v>21</v>
      </c>
      <c r="K516" t="s">
        <v>22</v>
      </c>
      <c r="L516">
        <v>1412485200</v>
      </c>
      <c r="M516" s="10">
        <f t="shared" si="34"/>
        <v>41917.208333333336</v>
      </c>
      <c r="N516" s="10">
        <f t="shared" si="35"/>
        <v>41930.208333333336</v>
      </c>
      <c r="O516">
        <v>1413608400</v>
      </c>
      <c r="P516" t="b">
        <v>0</v>
      </c>
      <c r="Q516" t="b">
        <v>0</v>
      </c>
      <c r="R516" t="s">
        <v>89</v>
      </c>
      <c r="S516" t="s">
        <v>2048</v>
      </c>
      <c r="T516" t="s">
        <v>2049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32"/>
        <v>3.6776923076923076</v>
      </c>
      <c r="G517" s="4">
        <f t="shared" si="33"/>
        <v>3.6776923076923076</v>
      </c>
      <c r="H517" t="s">
        <v>20</v>
      </c>
      <c r="I517">
        <v>94</v>
      </c>
      <c r="J517" t="s">
        <v>107</v>
      </c>
      <c r="K517" t="s">
        <v>108</v>
      </c>
      <c r="L517">
        <v>1557723600</v>
      </c>
      <c r="M517" s="10">
        <f t="shared" si="34"/>
        <v>43598.208333333328</v>
      </c>
      <c r="N517" s="10">
        <f t="shared" si="35"/>
        <v>43651.208333333328</v>
      </c>
      <c r="O517">
        <v>1562302800</v>
      </c>
      <c r="P517" t="b">
        <v>0</v>
      </c>
      <c r="Q517" t="b">
        <v>0</v>
      </c>
      <c r="R517" t="s">
        <v>122</v>
      </c>
      <c r="S517" t="s">
        <v>2052</v>
      </c>
      <c r="T517" t="s">
        <v>2053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32"/>
        <v>1.5990566037735849</v>
      </c>
      <c r="G518" s="4">
        <f t="shared" si="33"/>
        <v>1.5990566037735849</v>
      </c>
      <c r="H518" t="s">
        <v>20</v>
      </c>
      <c r="I518">
        <v>180</v>
      </c>
      <c r="J518" t="s">
        <v>21</v>
      </c>
      <c r="K518" t="s">
        <v>22</v>
      </c>
      <c r="L518">
        <v>1537333200</v>
      </c>
      <c r="M518" s="10">
        <f t="shared" si="34"/>
        <v>43362.208333333328</v>
      </c>
      <c r="N518" s="10">
        <f t="shared" si="35"/>
        <v>43366.208333333328</v>
      </c>
      <c r="O518">
        <v>1537678800</v>
      </c>
      <c r="P518" t="b">
        <v>0</v>
      </c>
      <c r="Q518" t="b">
        <v>0</v>
      </c>
      <c r="R518" t="s">
        <v>33</v>
      </c>
      <c r="S518" t="s">
        <v>2037</v>
      </c>
      <c r="T518" t="s">
        <v>2038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32"/>
        <v>1.5546875</v>
      </c>
      <c r="G519" s="4">
        <f t="shared" si="33"/>
        <v>1.5546875</v>
      </c>
      <c r="H519" t="s">
        <v>20</v>
      </c>
      <c r="I519">
        <v>533</v>
      </c>
      <c r="J519" t="s">
        <v>36</v>
      </c>
      <c r="K519" t="s">
        <v>37</v>
      </c>
      <c r="L519">
        <v>1319605200</v>
      </c>
      <c r="M519" s="10">
        <f t="shared" si="34"/>
        <v>40842.208333333336</v>
      </c>
      <c r="N519" s="10">
        <f t="shared" si="35"/>
        <v>40858.25</v>
      </c>
      <c r="O519">
        <v>1320991200</v>
      </c>
      <c r="P519" t="b">
        <v>0</v>
      </c>
      <c r="Q519" t="b">
        <v>0</v>
      </c>
      <c r="R519" t="s">
        <v>53</v>
      </c>
      <c r="S519" t="s">
        <v>2039</v>
      </c>
      <c r="T519" t="s">
        <v>2042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32"/>
        <v>1.0085974499089254</v>
      </c>
      <c r="G520" s="4">
        <f t="shared" si="33"/>
        <v>1.0085974499089254</v>
      </c>
      <c r="H520" t="s">
        <v>20</v>
      </c>
      <c r="I520">
        <v>2443</v>
      </c>
      <c r="J520" t="s">
        <v>40</v>
      </c>
      <c r="K520" t="s">
        <v>41</v>
      </c>
      <c r="L520">
        <v>1385704800</v>
      </c>
      <c r="M520" s="10">
        <f t="shared" si="34"/>
        <v>41607.25</v>
      </c>
      <c r="N520" s="10">
        <f t="shared" si="35"/>
        <v>41620.25</v>
      </c>
      <c r="O520">
        <v>1386828000</v>
      </c>
      <c r="P520" t="b">
        <v>0</v>
      </c>
      <c r="Q520" t="b">
        <v>0</v>
      </c>
      <c r="R520" t="s">
        <v>28</v>
      </c>
      <c r="S520" t="s">
        <v>2035</v>
      </c>
      <c r="T520" t="s">
        <v>2036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32"/>
        <v>1.1618181818181819</v>
      </c>
      <c r="G521" s="4">
        <f t="shared" si="33"/>
        <v>1.1618181818181819</v>
      </c>
      <c r="H521" t="s">
        <v>20</v>
      </c>
      <c r="I521">
        <v>89</v>
      </c>
      <c r="J521" t="s">
        <v>21</v>
      </c>
      <c r="K521" t="s">
        <v>22</v>
      </c>
      <c r="L521">
        <v>1515736800</v>
      </c>
      <c r="M521" s="10">
        <f t="shared" si="34"/>
        <v>43112.25</v>
      </c>
      <c r="N521" s="10">
        <f t="shared" si="35"/>
        <v>43128.25</v>
      </c>
      <c r="O521">
        <v>1517119200</v>
      </c>
      <c r="P521" t="b">
        <v>0</v>
      </c>
      <c r="Q521" t="b">
        <v>1</v>
      </c>
      <c r="R521" t="s">
        <v>33</v>
      </c>
      <c r="S521" t="s">
        <v>2037</v>
      </c>
      <c r="T521" t="s">
        <v>2038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32"/>
        <v>3.1077777777777778</v>
      </c>
      <c r="G522" s="4">
        <f t="shared" si="33"/>
        <v>3.1077777777777778</v>
      </c>
      <c r="H522" t="s">
        <v>20</v>
      </c>
      <c r="I522">
        <v>159</v>
      </c>
      <c r="J522" t="s">
        <v>21</v>
      </c>
      <c r="K522" t="s">
        <v>22</v>
      </c>
      <c r="L522">
        <v>1313125200</v>
      </c>
      <c r="M522" s="10">
        <f t="shared" si="34"/>
        <v>40767.208333333336</v>
      </c>
      <c r="N522" s="10">
        <f t="shared" si="35"/>
        <v>40789.208333333336</v>
      </c>
      <c r="O522">
        <v>1315026000</v>
      </c>
      <c r="P522" t="b">
        <v>0</v>
      </c>
      <c r="Q522" t="b">
        <v>0</v>
      </c>
      <c r="R522" t="s">
        <v>319</v>
      </c>
      <c r="S522" t="s">
        <v>2033</v>
      </c>
      <c r="T522" t="s">
        <v>2060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32"/>
        <v>2.617777777777778</v>
      </c>
      <c r="G523" s="4">
        <f t="shared" si="33"/>
        <v>2.617777777777778</v>
      </c>
      <c r="H523" t="s">
        <v>20</v>
      </c>
      <c r="I523">
        <v>50</v>
      </c>
      <c r="J523" t="s">
        <v>21</v>
      </c>
      <c r="K523" t="s">
        <v>22</v>
      </c>
      <c r="L523">
        <v>1286341200</v>
      </c>
      <c r="M523" s="10">
        <f t="shared" si="34"/>
        <v>40457.208333333336</v>
      </c>
      <c r="N523" s="10">
        <f t="shared" si="35"/>
        <v>40463.208333333336</v>
      </c>
      <c r="O523">
        <v>1286859600</v>
      </c>
      <c r="P523" t="b">
        <v>0</v>
      </c>
      <c r="Q523" t="b">
        <v>0</v>
      </c>
      <c r="R523" t="s">
        <v>68</v>
      </c>
      <c r="S523" t="s">
        <v>2045</v>
      </c>
      <c r="T523" t="s">
        <v>2046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32"/>
        <v>2.2316363636363636</v>
      </c>
      <c r="G524" s="4">
        <f t="shared" si="33"/>
        <v>2.2316363636363636</v>
      </c>
      <c r="H524" t="s">
        <v>20</v>
      </c>
      <c r="I524">
        <v>186</v>
      </c>
      <c r="J524" t="s">
        <v>21</v>
      </c>
      <c r="K524" t="s">
        <v>22</v>
      </c>
      <c r="L524">
        <v>1519538400</v>
      </c>
      <c r="M524" s="10">
        <f t="shared" si="34"/>
        <v>43156.25</v>
      </c>
      <c r="N524" s="10">
        <f t="shared" si="35"/>
        <v>43161.25</v>
      </c>
      <c r="O524">
        <v>1519970400</v>
      </c>
      <c r="P524" t="b">
        <v>0</v>
      </c>
      <c r="Q524" t="b">
        <v>0</v>
      </c>
      <c r="R524" t="s">
        <v>42</v>
      </c>
      <c r="S524" t="s">
        <v>2039</v>
      </c>
      <c r="T524" t="s">
        <v>2040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32"/>
        <v>1.0159097978227061</v>
      </c>
      <c r="G525" s="4">
        <f t="shared" si="33"/>
        <v>1.0159097978227061</v>
      </c>
      <c r="H525" t="s">
        <v>20</v>
      </c>
      <c r="I525">
        <v>1071</v>
      </c>
      <c r="J525" t="s">
        <v>21</v>
      </c>
      <c r="K525" t="s">
        <v>22</v>
      </c>
      <c r="L525">
        <v>1434085200</v>
      </c>
      <c r="M525" s="10">
        <f t="shared" si="34"/>
        <v>42167.208333333328</v>
      </c>
      <c r="N525" s="10">
        <f t="shared" si="35"/>
        <v>42173.208333333328</v>
      </c>
      <c r="O525">
        <v>1434603600</v>
      </c>
      <c r="P525" t="b">
        <v>0</v>
      </c>
      <c r="Q525" t="b">
        <v>0</v>
      </c>
      <c r="R525" t="s">
        <v>28</v>
      </c>
      <c r="S525" t="s">
        <v>2035</v>
      </c>
      <c r="T525" t="s">
        <v>2036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32"/>
        <v>2.3003999999999998</v>
      </c>
      <c r="G526" s="4">
        <f t="shared" si="33"/>
        <v>2.3003999999999998</v>
      </c>
      <c r="H526" t="s">
        <v>20</v>
      </c>
      <c r="I526">
        <v>117</v>
      </c>
      <c r="J526" t="s">
        <v>21</v>
      </c>
      <c r="K526" t="s">
        <v>22</v>
      </c>
      <c r="L526">
        <v>1333688400</v>
      </c>
      <c r="M526" s="10">
        <f t="shared" si="34"/>
        <v>41005.208333333336</v>
      </c>
      <c r="N526" s="10">
        <f t="shared" si="35"/>
        <v>41046.208333333336</v>
      </c>
      <c r="O526">
        <v>1337230800</v>
      </c>
      <c r="P526" t="b">
        <v>0</v>
      </c>
      <c r="Q526" t="b">
        <v>0</v>
      </c>
      <c r="R526" t="s">
        <v>28</v>
      </c>
      <c r="S526" t="s">
        <v>2035</v>
      </c>
      <c r="T526" t="s">
        <v>2036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32"/>
        <v>1.355925925925926</v>
      </c>
      <c r="G527" s="4">
        <f t="shared" si="33"/>
        <v>1.355925925925926</v>
      </c>
      <c r="H527" t="s">
        <v>20</v>
      </c>
      <c r="I527">
        <v>70</v>
      </c>
      <c r="J527" t="s">
        <v>21</v>
      </c>
      <c r="K527" t="s">
        <v>22</v>
      </c>
      <c r="L527">
        <v>1277701200</v>
      </c>
      <c r="M527" s="10">
        <f t="shared" si="34"/>
        <v>40357.208333333336</v>
      </c>
      <c r="N527" s="10">
        <f t="shared" si="35"/>
        <v>40377.208333333336</v>
      </c>
      <c r="O527">
        <v>1279429200</v>
      </c>
      <c r="P527" t="b">
        <v>0</v>
      </c>
      <c r="Q527" t="b">
        <v>0</v>
      </c>
      <c r="R527" t="s">
        <v>60</v>
      </c>
      <c r="S527" t="s">
        <v>2033</v>
      </c>
      <c r="T527" t="s">
        <v>2043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32"/>
        <v>1.2909999999999999</v>
      </c>
      <c r="G528" s="4">
        <f t="shared" si="33"/>
        <v>1.2909999999999999</v>
      </c>
      <c r="H528" t="s">
        <v>20</v>
      </c>
      <c r="I528">
        <v>135</v>
      </c>
      <c r="J528" t="s">
        <v>21</v>
      </c>
      <c r="K528" t="s">
        <v>22</v>
      </c>
      <c r="L528">
        <v>1560747600</v>
      </c>
      <c r="M528" s="10">
        <f t="shared" si="34"/>
        <v>43633.208333333328</v>
      </c>
      <c r="N528" s="10">
        <f t="shared" si="35"/>
        <v>43641.208333333328</v>
      </c>
      <c r="O528">
        <v>1561438800</v>
      </c>
      <c r="P528" t="b">
        <v>0</v>
      </c>
      <c r="Q528" t="b">
        <v>0</v>
      </c>
      <c r="R528" t="s">
        <v>33</v>
      </c>
      <c r="S528" t="s">
        <v>2037</v>
      </c>
      <c r="T528" t="s">
        <v>2038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32"/>
        <v>2.3651200000000001</v>
      </c>
      <c r="G529" s="4">
        <f t="shared" si="33"/>
        <v>2.3651200000000001</v>
      </c>
      <c r="H529" t="s">
        <v>20</v>
      </c>
      <c r="I529">
        <v>768</v>
      </c>
      <c r="J529" t="s">
        <v>98</v>
      </c>
      <c r="K529" t="s">
        <v>99</v>
      </c>
      <c r="L529">
        <v>1410066000</v>
      </c>
      <c r="M529" s="10">
        <f t="shared" si="34"/>
        <v>41889.208333333336</v>
      </c>
      <c r="N529" s="10">
        <f t="shared" si="35"/>
        <v>41894.208333333336</v>
      </c>
      <c r="O529">
        <v>1410498000</v>
      </c>
      <c r="P529" t="b">
        <v>0</v>
      </c>
      <c r="Q529" t="b">
        <v>0</v>
      </c>
      <c r="R529" t="s">
        <v>65</v>
      </c>
      <c r="S529" t="s">
        <v>2035</v>
      </c>
      <c r="T529" t="s">
        <v>2044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32"/>
        <v>1.1249397590361445</v>
      </c>
      <c r="G530" s="4">
        <f t="shared" si="33"/>
        <v>1.1249397590361445</v>
      </c>
      <c r="H530" t="s">
        <v>20</v>
      </c>
      <c r="I530">
        <v>199</v>
      </c>
      <c r="J530" t="s">
        <v>21</v>
      </c>
      <c r="K530" t="s">
        <v>22</v>
      </c>
      <c r="L530">
        <v>1465794000</v>
      </c>
      <c r="M530" s="10">
        <f t="shared" si="34"/>
        <v>42534.208333333328</v>
      </c>
      <c r="N530" s="10">
        <f t="shared" si="35"/>
        <v>42540.208333333328</v>
      </c>
      <c r="O530">
        <v>1466312400</v>
      </c>
      <c r="P530" t="b">
        <v>0</v>
      </c>
      <c r="Q530" t="b">
        <v>1</v>
      </c>
      <c r="R530" t="s">
        <v>33</v>
      </c>
      <c r="S530" t="s">
        <v>2037</v>
      </c>
      <c r="T530" t="s">
        <v>2038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32"/>
        <v>1.2102150537634409</v>
      </c>
      <c r="G531" s="4">
        <f t="shared" si="33"/>
        <v>1.2102150537634409</v>
      </c>
      <c r="H531" t="s">
        <v>20</v>
      </c>
      <c r="I531">
        <v>107</v>
      </c>
      <c r="J531" t="s">
        <v>21</v>
      </c>
      <c r="K531" t="s">
        <v>22</v>
      </c>
      <c r="L531">
        <v>1500958800</v>
      </c>
      <c r="M531" s="10">
        <f t="shared" si="34"/>
        <v>42941.208333333328</v>
      </c>
      <c r="N531" s="10">
        <f t="shared" si="35"/>
        <v>42950.208333333328</v>
      </c>
      <c r="O531">
        <v>1501736400</v>
      </c>
      <c r="P531" t="b">
        <v>0</v>
      </c>
      <c r="Q531" t="b">
        <v>0</v>
      </c>
      <c r="R531" t="s">
        <v>65</v>
      </c>
      <c r="S531" t="s">
        <v>2035</v>
      </c>
      <c r="T531" t="s">
        <v>2044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32"/>
        <v>2.1987096774193549</v>
      </c>
      <c r="G532" s="4">
        <f t="shared" si="33"/>
        <v>2.1987096774193549</v>
      </c>
      <c r="H532" t="s">
        <v>20</v>
      </c>
      <c r="I532">
        <v>195</v>
      </c>
      <c r="J532" t="s">
        <v>21</v>
      </c>
      <c r="K532" t="s">
        <v>22</v>
      </c>
      <c r="L532">
        <v>1357020000</v>
      </c>
      <c r="M532" s="10">
        <f t="shared" si="34"/>
        <v>41275.25</v>
      </c>
      <c r="N532" s="10">
        <f t="shared" si="35"/>
        <v>41327.25</v>
      </c>
      <c r="O532">
        <v>1361512800</v>
      </c>
      <c r="P532" t="b">
        <v>0</v>
      </c>
      <c r="Q532" t="b">
        <v>0</v>
      </c>
      <c r="R532" t="s">
        <v>60</v>
      </c>
      <c r="S532" t="s">
        <v>2033</v>
      </c>
      <c r="T532" t="s">
        <v>2043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32"/>
        <v>4.2306746987951804</v>
      </c>
      <c r="G533" s="4">
        <f t="shared" si="33"/>
        <v>4.2306746987951804</v>
      </c>
      <c r="H533" t="s">
        <v>20</v>
      </c>
      <c r="I533">
        <v>3376</v>
      </c>
      <c r="J533" t="s">
        <v>21</v>
      </c>
      <c r="K533" t="s">
        <v>22</v>
      </c>
      <c r="L533">
        <v>1487311200</v>
      </c>
      <c r="M533" s="10">
        <f t="shared" si="34"/>
        <v>42783.25</v>
      </c>
      <c r="N533" s="10">
        <f t="shared" si="35"/>
        <v>42790.25</v>
      </c>
      <c r="O533">
        <v>1487916000</v>
      </c>
      <c r="P533" t="b">
        <v>0</v>
      </c>
      <c r="Q533" t="b">
        <v>0</v>
      </c>
      <c r="R533" t="s">
        <v>60</v>
      </c>
      <c r="S533" t="s">
        <v>2033</v>
      </c>
      <c r="T533" t="s">
        <v>2043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32"/>
        <v>2.2095238095238097</v>
      </c>
      <c r="G534" s="4">
        <f t="shared" si="33"/>
        <v>2.2095238095238097</v>
      </c>
      <c r="H534" t="s">
        <v>20</v>
      </c>
      <c r="I534">
        <v>41</v>
      </c>
      <c r="J534" t="s">
        <v>21</v>
      </c>
      <c r="K534" t="s">
        <v>22</v>
      </c>
      <c r="L534">
        <v>1449554400</v>
      </c>
      <c r="M534" s="10">
        <f t="shared" si="34"/>
        <v>42346.25</v>
      </c>
      <c r="N534" s="10">
        <f t="shared" si="35"/>
        <v>42347.25</v>
      </c>
      <c r="O534">
        <v>1449640800</v>
      </c>
      <c r="P534" t="b">
        <v>0</v>
      </c>
      <c r="Q534" t="b">
        <v>0</v>
      </c>
      <c r="R534" t="s">
        <v>23</v>
      </c>
      <c r="S534" t="s">
        <v>2033</v>
      </c>
      <c r="T534" t="s">
        <v>2034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32"/>
        <v>1.0001150627615063</v>
      </c>
      <c r="G535" s="4">
        <f t="shared" si="33"/>
        <v>1.0001150627615063</v>
      </c>
      <c r="H535" t="s">
        <v>20</v>
      </c>
      <c r="I535">
        <v>1821</v>
      </c>
      <c r="J535" t="s">
        <v>21</v>
      </c>
      <c r="K535" t="s">
        <v>22</v>
      </c>
      <c r="L535">
        <v>1553662800</v>
      </c>
      <c r="M535" s="10">
        <f t="shared" si="34"/>
        <v>43551.208333333328</v>
      </c>
      <c r="N535" s="10">
        <f t="shared" si="35"/>
        <v>43569.208333333328</v>
      </c>
      <c r="O535">
        <v>1555218000</v>
      </c>
      <c r="P535" t="b">
        <v>0</v>
      </c>
      <c r="Q535" t="b">
        <v>1</v>
      </c>
      <c r="R535" t="s">
        <v>33</v>
      </c>
      <c r="S535" t="s">
        <v>2037</v>
      </c>
      <c r="T535" t="s">
        <v>2038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32"/>
        <v>1.6231249999999999</v>
      </c>
      <c r="G536" s="4">
        <f t="shared" si="33"/>
        <v>1.6231249999999999</v>
      </c>
      <c r="H536" t="s">
        <v>20</v>
      </c>
      <c r="I536">
        <v>164</v>
      </c>
      <c r="J536" t="s">
        <v>21</v>
      </c>
      <c r="K536" t="s">
        <v>22</v>
      </c>
      <c r="L536">
        <v>1556341200</v>
      </c>
      <c r="M536" s="10">
        <f t="shared" si="34"/>
        <v>43582.208333333328</v>
      </c>
      <c r="N536" s="10">
        <f t="shared" si="35"/>
        <v>43598.208333333328</v>
      </c>
      <c r="O536">
        <v>1557723600</v>
      </c>
      <c r="P536" t="b">
        <v>0</v>
      </c>
      <c r="Q536" t="b">
        <v>0</v>
      </c>
      <c r="R536" t="s">
        <v>65</v>
      </c>
      <c r="S536" t="s">
        <v>2035</v>
      </c>
      <c r="T536" t="s">
        <v>2044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32"/>
        <v>1.4973770491803278</v>
      </c>
      <c r="G537" s="4">
        <f t="shared" si="33"/>
        <v>1.4973770491803278</v>
      </c>
      <c r="H537" t="s">
        <v>20</v>
      </c>
      <c r="I537">
        <v>157</v>
      </c>
      <c r="J537" t="s">
        <v>98</v>
      </c>
      <c r="K537" t="s">
        <v>99</v>
      </c>
      <c r="L537">
        <v>1544248800</v>
      </c>
      <c r="M537" s="10">
        <f t="shared" si="34"/>
        <v>43442.25</v>
      </c>
      <c r="N537" s="10">
        <f t="shared" si="35"/>
        <v>43472.25</v>
      </c>
      <c r="O537">
        <v>1546840800</v>
      </c>
      <c r="P537" t="b">
        <v>0</v>
      </c>
      <c r="Q537" t="b">
        <v>0</v>
      </c>
      <c r="R537" t="s">
        <v>23</v>
      </c>
      <c r="S537" t="s">
        <v>2033</v>
      </c>
      <c r="T537" t="s">
        <v>2034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32"/>
        <v>2.5325714285714285</v>
      </c>
      <c r="G538" s="4">
        <f t="shared" si="33"/>
        <v>2.5325714285714285</v>
      </c>
      <c r="H538" t="s">
        <v>20</v>
      </c>
      <c r="I538">
        <v>246</v>
      </c>
      <c r="J538" t="s">
        <v>21</v>
      </c>
      <c r="K538" t="s">
        <v>22</v>
      </c>
      <c r="L538">
        <v>1508475600</v>
      </c>
      <c r="M538" s="10">
        <f t="shared" si="34"/>
        <v>43028.208333333328</v>
      </c>
      <c r="N538" s="10">
        <f t="shared" si="35"/>
        <v>43077.25</v>
      </c>
      <c r="O538">
        <v>1512712800</v>
      </c>
      <c r="P538" t="b">
        <v>0</v>
      </c>
      <c r="Q538" t="b">
        <v>1</v>
      </c>
      <c r="R538" t="s">
        <v>122</v>
      </c>
      <c r="S538" t="s">
        <v>2052</v>
      </c>
      <c r="T538" t="s">
        <v>2053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32"/>
        <v>1.0016943521594683</v>
      </c>
      <c r="G539" s="4">
        <f t="shared" si="33"/>
        <v>1.0016943521594683</v>
      </c>
      <c r="H539" t="s">
        <v>20</v>
      </c>
      <c r="I539">
        <v>1396</v>
      </c>
      <c r="J539" t="s">
        <v>21</v>
      </c>
      <c r="K539" t="s">
        <v>22</v>
      </c>
      <c r="L539">
        <v>1507438800</v>
      </c>
      <c r="M539" s="10">
        <f t="shared" si="34"/>
        <v>43016.208333333328</v>
      </c>
      <c r="N539" s="10">
        <f t="shared" si="35"/>
        <v>43017.208333333328</v>
      </c>
      <c r="O539">
        <v>1507525200</v>
      </c>
      <c r="P539" t="b">
        <v>0</v>
      </c>
      <c r="Q539" t="b">
        <v>0</v>
      </c>
      <c r="R539" t="s">
        <v>33</v>
      </c>
      <c r="S539" t="s">
        <v>2037</v>
      </c>
      <c r="T539" t="s">
        <v>2038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32"/>
        <v>1.2199004424778761</v>
      </c>
      <c r="G540" s="4">
        <f t="shared" si="33"/>
        <v>1.2199004424778761</v>
      </c>
      <c r="H540" t="s">
        <v>20</v>
      </c>
      <c r="I540">
        <v>2506</v>
      </c>
      <c r="J540" t="s">
        <v>21</v>
      </c>
      <c r="K540" t="s">
        <v>22</v>
      </c>
      <c r="L540">
        <v>1501563600</v>
      </c>
      <c r="M540" s="10">
        <f t="shared" si="34"/>
        <v>42948.208333333328</v>
      </c>
      <c r="N540" s="10">
        <f t="shared" si="35"/>
        <v>42980.208333333328</v>
      </c>
      <c r="O540">
        <v>1504328400</v>
      </c>
      <c r="P540" t="b">
        <v>0</v>
      </c>
      <c r="Q540" t="b">
        <v>0</v>
      </c>
      <c r="R540" t="s">
        <v>28</v>
      </c>
      <c r="S540" t="s">
        <v>2035</v>
      </c>
      <c r="T540" t="s">
        <v>2036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32"/>
        <v>1.3713265306122449</v>
      </c>
      <c r="G541" s="4">
        <f t="shared" si="33"/>
        <v>1.3713265306122449</v>
      </c>
      <c r="H541" t="s">
        <v>20</v>
      </c>
      <c r="I541">
        <v>244</v>
      </c>
      <c r="J541" t="s">
        <v>21</v>
      </c>
      <c r="K541" t="s">
        <v>22</v>
      </c>
      <c r="L541">
        <v>1292997600</v>
      </c>
      <c r="M541" s="10">
        <f t="shared" si="34"/>
        <v>40534.25</v>
      </c>
      <c r="N541" s="10">
        <f t="shared" si="35"/>
        <v>40538.25</v>
      </c>
      <c r="O541">
        <v>1293343200</v>
      </c>
      <c r="P541" t="b">
        <v>0</v>
      </c>
      <c r="Q541" t="b">
        <v>0</v>
      </c>
      <c r="R541" t="s">
        <v>122</v>
      </c>
      <c r="S541" t="s">
        <v>2052</v>
      </c>
      <c r="T541" t="s">
        <v>2053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32"/>
        <v>4.155384615384615</v>
      </c>
      <c r="G542" s="4">
        <f t="shared" si="33"/>
        <v>4.155384615384615</v>
      </c>
      <c r="H542" t="s">
        <v>20</v>
      </c>
      <c r="I542">
        <v>146</v>
      </c>
      <c r="J542" t="s">
        <v>26</v>
      </c>
      <c r="K542" t="s">
        <v>27</v>
      </c>
      <c r="L542">
        <v>1370840400</v>
      </c>
      <c r="M542" s="10">
        <f t="shared" si="34"/>
        <v>41435.208333333336</v>
      </c>
      <c r="N542" s="10">
        <f t="shared" si="35"/>
        <v>41445.208333333336</v>
      </c>
      <c r="O542">
        <v>1371704400</v>
      </c>
      <c r="P542" t="b">
        <v>0</v>
      </c>
      <c r="Q542" t="b">
        <v>0</v>
      </c>
      <c r="R542" t="s">
        <v>33</v>
      </c>
      <c r="S542" t="s">
        <v>2037</v>
      </c>
      <c r="T542" t="s">
        <v>2038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32"/>
        <v>4.240815450643777</v>
      </c>
      <c r="G543" s="4">
        <f t="shared" si="33"/>
        <v>4.240815450643777</v>
      </c>
      <c r="H543" t="s">
        <v>20</v>
      </c>
      <c r="I543">
        <v>1267</v>
      </c>
      <c r="J543" t="s">
        <v>21</v>
      </c>
      <c r="K543" t="s">
        <v>22</v>
      </c>
      <c r="L543">
        <v>1339909200</v>
      </c>
      <c r="M543" s="10">
        <f t="shared" si="34"/>
        <v>41077.208333333336</v>
      </c>
      <c r="N543" s="10">
        <f t="shared" si="35"/>
        <v>41105.208333333336</v>
      </c>
      <c r="O543">
        <v>1342328400</v>
      </c>
      <c r="P543" t="b">
        <v>0</v>
      </c>
      <c r="Q543" t="b">
        <v>1</v>
      </c>
      <c r="R543" t="s">
        <v>100</v>
      </c>
      <c r="S543" t="s">
        <v>2039</v>
      </c>
      <c r="T543" t="s">
        <v>2050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32"/>
        <v>1.6301447776628748</v>
      </c>
      <c r="G544" s="4">
        <f t="shared" si="33"/>
        <v>1.6301447776628748</v>
      </c>
      <c r="H544" t="s">
        <v>20</v>
      </c>
      <c r="I544">
        <v>1561</v>
      </c>
      <c r="J544" t="s">
        <v>21</v>
      </c>
      <c r="K544" t="s">
        <v>22</v>
      </c>
      <c r="L544">
        <v>1368853200</v>
      </c>
      <c r="M544" s="10">
        <f t="shared" si="34"/>
        <v>41412.208333333336</v>
      </c>
      <c r="N544" s="10">
        <f t="shared" si="35"/>
        <v>41418.208333333336</v>
      </c>
      <c r="O544">
        <v>1369371600</v>
      </c>
      <c r="P544" t="b">
        <v>0</v>
      </c>
      <c r="Q544" t="b">
        <v>0</v>
      </c>
      <c r="R544" t="s">
        <v>33</v>
      </c>
      <c r="S544" t="s">
        <v>2037</v>
      </c>
      <c r="T544" t="s">
        <v>2038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32"/>
        <v>8.9466666666666672</v>
      </c>
      <c r="G545" s="4">
        <f t="shared" si="33"/>
        <v>8.9466666666666672</v>
      </c>
      <c r="H545" t="s">
        <v>20</v>
      </c>
      <c r="I545">
        <v>48</v>
      </c>
      <c r="J545" t="s">
        <v>21</v>
      </c>
      <c r="K545" t="s">
        <v>22</v>
      </c>
      <c r="L545">
        <v>1444021200</v>
      </c>
      <c r="M545" s="10">
        <f t="shared" si="34"/>
        <v>42282.208333333328</v>
      </c>
      <c r="N545" s="10">
        <f t="shared" si="35"/>
        <v>42283.208333333328</v>
      </c>
      <c r="O545">
        <v>1444107600</v>
      </c>
      <c r="P545" t="b">
        <v>0</v>
      </c>
      <c r="Q545" t="b">
        <v>1</v>
      </c>
      <c r="R545" t="s">
        <v>65</v>
      </c>
      <c r="S545" t="s">
        <v>2035</v>
      </c>
      <c r="T545" t="s">
        <v>2044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32"/>
        <v>4.1647680412371137</v>
      </c>
      <c r="G546" s="4">
        <f t="shared" si="33"/>
        <v>4.1647680412371137</v>
      </c>
      <c r="H546" t="s">
        <v>20</v>
      </c>
      <c r="I546">
        <v>2739</v>
      </c>
      <c r="J546" t="s">
        <v>21</v>
      </c>
      <c r="K546" t="s">
        <v>22</v>
      </c>
      <c r="L546">
        <v>1289800800</v>
      </c>
      <c r="M546" s="10">
        <f t="shared" si="34"/>
        <v>40497.25</v>
      </c>
      <c r="N546" s="10">
        <f t="shared" si="35"/>
        <v>40522.25</v>
      </c>
      <c r="O546">
        <v>1291960800</v>
      </c>
      <c r="P546" t="b">
        <v>0</v>
      </c>
      <c r="Q546" t="b">
        <v>0</v>
      </c>
      <c r="R546" t="s">
        <v>33</v>
      </c>
      <c r="S546" t="s">
        <v>2037</v>
      </c>
      <c r="T546" t="s">
        <v>2038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32"/>
        <v>3.5771910112359548</v>
      </c>
      <c r="G547" s="4">
        <f t="shared" si="33"/>
        <v>3.5771910112359548</v>
      </c>
      <c r="H547" t="s">
        <v>20</v>
      </c>
      <c r="I547">
        <v>3537</v>
      </c>
      <c r="J547" t="s">
        <v>15</v>
      </c>
      <c r="K547" t="s">
        <v>16</v>
      </c>
      <c r="L547">
        <v>1363496400</v>
      </c>
      <c r="M547" s="10">
        <f t="shared" si="34"/>
        <v>41350.208333333336</v>
      </c>
      <c r="N547" s="10">
        <f t="shared" si="35"/>
        <v>41351.208333333336</v>
      </c>
      <c r="O547">
        <v>1363582800</v>
      </c>
      <c r="P547" t="b">
        <v>0</v>
      </c>
      <c r="Q547" t="b">
        <v>1</v>
      </c>
      <c r="R547" t="s">
        <v>33</v>
      </c>
      <c r="S547" t="s">
        <v>2037</v>
      </c>
      <c r="T547" t="s">
        <v>2038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32"/>
        <v>3.0845714285714285</v>
      </c>
      <c r="G548" s="4">
        <f t="shared" si="33"/>
        <v>3.0845714285714285</v>
      </c>
      <c r="H548" t="s">
        <v>20</v>
      </c>
      <c r="I548">
        <v>2107</v>
      </c>
      <c r="J548" t="s">
        <v>26</v>
      </c>
      <c r="K548" t="s">
        <v>27</v>
      </c>
      <c r="L548">
        <v>1269234000</v>
      </c>
      <c r="M548" s="10">
        <f t="shared" si="34"/>
        <v>40259.208333333336</v>
      </c>
      <c r="N548" s="10">
        <f t="shared" si="35"/>
        <v>40264.208333333336</v>
      </c>
      <c r="O548">
        <v>1269666000</v>
      </c>
      <c r="P548" t="b">
        <v>0</v>
      </c>
      <c r="Q548" t="b">
        <v>0</v>
      </c>
      <c r="R548" t="s">
        <v>65</v>
      </c>
      <c r="S548" t="s">
        <v>2035</v>
      </c>
      <c r="T548" t="s">
        <v>2044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32"/>
        <v>7.2232472324723247</v>
      </c>
      <c r="G549" s="4">
        <f t="shared" si="33"/>
        <v>7.2232472324723247</v>
      </c>
      <c r="H549" t="s">
        <v>20</v>
      </c>
      <c r="I549">
        <v>3318</v>
      </c>
      <c r="J549" t="s">
        <v>36</v>
      </c>
      <c r="K549" t="s">
        <v>37</v>
      </c>
      <c r="L549">
        <v>1560574800</v>
      </c>
      <c r="M549" s="10">
        <f t="shared" si="34"/>
        <v>43631.208333333328</v>
      </c>
      <c r="N549" s="10">
        <f t="shared" si="35"/>
        <v>43647.208333333328</v>
      </c>
      <c r="O549">
        <v>1561957200</v>
      </c>
      <c r="P549" t="b">
        <v>0</v>
      </c>
      <c r="Q549" t="b">
        <v>0</v>
      </c>
      <c r="R549" t="s">
        <v>33</v>
      </c>
      <c r="S549" t="s">
        <v>2037</v>
      </c>
      <c r="T549" t="s">
        <v>2038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32"/>
        <v>2.9305555555555554</v>
      </c>
      <c r="G550" s="4">
        <f t="shared" si="33"/>
        <v>2.9305555555555554</v>
      </c>
      <c r="H550" t="s">
        <v>20</v>
      </c>
      <c r="I550">
        <v>340</v>
      </c>
      <c r="J550" t="s">
        <v>21</v>
      </c>
      <c r="K550" t="s">
        <v>22</v>
      </c>
      <c r="L550">
        <v>1556859600</v>
      </c>
      <c r="M550" s="10">
        <f t="shared" si="34"/>
        <v>43588.208333333328</v>
      </c>
      <c r="N550" s="10">
        <f t="shared" si="35"/>
        <v>43589.208333333328</v>
      </c>
      <c r="O550">
        <v>1556946000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32"/>
        <v>2.2987375415282392</v>
      </c>
      <c r="G551" s="4">
        <f t="shared" si="33"/>
        <v>2.2987375415282392</v>
      </c>
      <c r="H551" t="s">
        <v>20</v>
      </c>
      <c r="I551">
        <v>1442</v>
      </c>
      <c r="J551" t="s">
        <v>15</v>
      </c>
      <c r="K551" t="s">
        <v>16</v>
      </c>
      <c r="L551">
        <v>1361599200</v>
      </c>
      <c r="M551" s="10">
        <f t="shared" si="34"/>
        <v>41328.25</v>
      </c>
      <c r="N551" s="10">
        <f t="shared" si="35"/>
        <v>41356.208333333336</v>
      </c>
      <c r="O551">
        <v>1364014800</v>
      </c>
      <c r="P551" t="b">
        <v>0</v>
      </c>
      <c r="Q551" t="b">
        <v>1</v>
      </c>
      <c r="R551" t="s">
        <v>100</v>
      </c>
      <c r="S551" t="s">
        <v>2039</v>
      </c>
      <c r="T551" t="s">
        <v>2050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32"/>
        <v>1.227605633802817</v>
      </c>
      <c r="G552" s="4">
        <f t="shared" si="33"/>
        <v>1.227605633802817</v>
      </c>
      <c r="H552" t="s">
        <v>20</v>
      </c>
      <c r="I552">
        <v>126</v>
      </c>
      <c r="J552" t="s">
        <v>21</v>
      </c>
      <c r="K552" t="s">
        <v>22</v>
      </c>
      <c r="L552">
        <v>1442206800</v>
      </c>
      <c r="M552" s="10">
        <f t="shared" si="34"/>
        <v>42261.208333333328</v>
      </c>
      <c r="N552" s="10">
        <f t="shared" si="35"/>
        <v>42277.208333333328</v>
      </c>
      <c r="O552">
        <v>1443589200</v>
      </c>
      <c r="P552" t="b">
        <v>0</v>
      </c>
      <c r="Q552" t="b">
        <v>0</v>
      </c>
      <c r="R552" t="s">
        <v>148</v>
      </c>
      <c r="S552" t="s">
        <v>2033</v>
      </c>
      <c r="T552" t="s">
        <v>2055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32"/>
        <v>3.61753164556962</v>
      </c>
      <c r="G553" s="4">
        <f t="shared" si="33"/>
        <v>3.61753164556962</v>
      </c>
      <c r="H553" t="s">
        <v>20</v>
      </c>
      <c r="I553">
        <v>524</v>
      </c>
      <c r="J553" t="s">
        <v>21</v>
      </c>
      <c r="K553" t="s">
        <v>22</v>
      </c>
      <c r="L553">
        <v>1532840400</v>
      </c>
      <c r="M553" s="10">
        <f t="shared" si="34"/>
        <v>43310.208333333328</v>
      </c>
      <c r="N553" s="10">
        <f t="shared" si="35"/>
        <v>43317.208333333328</v>
      </c>
      <c r="O553">
        <v>1533445200</v>
      </c>
      <c r="P553" t="b">
        <v>0</v>
      </c>
      <c r="Q553" t="b">
        <v>0</v>
      </c>
      <c r="R553" t="s">
        <v>50</v>
      </c>
      <c r="S553" t="s">
        <v>2033</v>
      </c>
      <c r="T553" t="s">
        <v>2041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32"/>
        <v>2.9820475319926874</v>
      </c>
      <c r="G554" s="4">
        <f t="shared" si="33"/>
        <v>2.9820475319926874</v>
      </c>
      <c r="H554" t="s">
        <v>20</v>
      </c>
      <c r="I554">
        <v>1989</v>
      </c>
      <c r="J554" t="s">
        <v>21</v>
      </c>
      <c r="K554" t="s">
        <v>22</v>
      </c>
      <c r="L554">
        <v>1498194000</v>
      </c>
      <c r="M554" s="10">
        <f t="shared" si="34"/>
        <v>42909.208333333328</v>
      </c>
      <c r="N554" s="10">
        <f t="shared" si="35"/>
        <v>42923.208333333328</v>
      </c>
      <c r="O554">
        <v>1499403600</v>
      </c>
      <c r="P554" t="b">
        <v>0</v>
      </c>
      <c r="Q554" t="b">
        <v>0</v>
      </c>
      <c r="R554" t="s">
        <v>53</v>
      </c>
      <c r="S554" t="s">
        <v>2039</v>
      </c>
      <c r="T554" t="s">
        <v>2042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32"/>
        <v>6.8119047619047617</v>
      </c>
      <c r="G555" s="4">
        <f t="shared" si="33"/>
        <v>6.8119047619047617</v>
      </c>
      <c r="H555" t="s">
        <v>20</v>
      </c>
      <c r="I555">
        <v>157</v>
      </c>
      <c r="J555" t="s">
        <v>21</v>
      </c>
      <c r="K555" t="s">
        <v>22</v>
      </c>
      <c r="L555">
        <v>1406264400</v>
      </c>
      <c r="M555" s="10">
        <f t="shared" si="34"/>
        <v>41845.208333333336</v>
      </c>
      <c r="N555" s="10">
        <f t="shared" si="35"/>
        <v>41863.208333333336</v>
      </c>
      <c r="O555">
        <v>1407819600</v>
      </c>
      <c r="P555" t="b">
        <v>0</v>
      </c>
      <c r="Q555" t="b">
        <v>0</v>
      </c>
      <c r="R555" t="s">
        <v>28</v>
      </c>
      <c r="S555" t="s">
        <v>2035</v>
      </c>
      <c r="T555" t="s">
        <v>2036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32"/>
        <v>1.3440792216817234</v>
      </c>
      <c r="G556" s="4">
        <f t="shared" si="33"/>
        <v>1.3440792216817234</v>
      </c>
      <c r="H556" t="s">
        <v>20</v>
      </c>
      <c r="I556">
        <v>4498</v>
      </c>
      <c r="J556" t="s">
        <v>26</v>
      </c>
      <c r="K556" t="s">
        <v>27</v>
      </c>
      <c r="L556">
        <v>1484632800</v>
      </c>
      <c r="M556" s="10">
        <f t="shared" si="34"/>
        <v>42752.25</v>
      </c>
      <c r="N556" s="10">
        <f t="shared" si="35"/>
        <v>42754.25</v>
      </c>
      <c r="O556">
        <v>1484805600</v>
      </c>
      <c r="P556" t="b">
        <v>0</v>
      </c>
      <c r="Q556" t="b">
        <v>0</v>
      </c>
      <c r="R556" t="s">
        <v>33</v>
      </c>
      <c r="S556" t="s">
        <v>2037</v>
      </c>
      <c r="T556" t="s">
        <v>2038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32"/>
        <v>4.3184615384615386</v>
      </c>
      <c r="G557" s="4">
        <f t="shared" si="33"/>
        <v>4.3184615384615386</v>
      </c>
      <c r="H557" t="s">
        <v>20</v>
      </c>
      <c r="I557">
        <v>80</v>
      </c>
      <c r="J557" t="s">
        <v>21</v>
      </c>
      <c r="K557" t="s">
        <v>22</v>
      </c>
      <c r="L557">
        <v>1539752400</v>
      </c>
      <c r="M557" s="10">
        <f t="shared" si="34"/>
        <v>43390.208333333328</v>
      </c>
      <c r="N557" s="10">
        <f t="shared" si="35"/>
        <v>43402.208333333328</v>
      </c>
      <c r="O557">
        <v>1540789200</v>
      </c>
      <c r="P557" t="b">
        <v>1</v>
      </c>
      <c r="Q557" t="b">
        <v>0</v>
      </c>
      <c r="R557" t="s">
        <v>33</v>
      </c>
      <c r="S557" t="s">
        <v>2037</v>
      </c>
      <c r="T557" t="s">
        <v>2038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32"/>
        <v>4.2569999999999997</v>
      </c>
      <c r="G558" s="4">
        <f t="shared" si="33"/>
        <v>4.2569999999999997</v>
      </c>
      <c r="H558" t="s">
        <v>20</v>
      </c>
      <c r="I558">
        <v>43</v>
      </c>
      <c r="J558" t="s">
        <v>21</v>
      </c>
      <c r="K558" t="s">
        <v>22</v>
      </c>
      <c r="L558">
        <v>1535432400</v>
      </c>
      <c r="M558" s="10">
        <f t="shared" si="34"/>
        <v>43340.208333333328</v>
      </c>
      <c r="N558" s="10">
        <f t="shared" si="35"/>
        <v>43360.208333333328</v>
      </c>
      <c r="O558">
        <v>1537160400</v>
      </c>
      <c r="P558" t="b">
        <v>0</v>
      </c>
      <c r="Q558" t="b">
        <v>1</v>
      </c>
      <c r="R558" t="s">
        <v>23</v>
      </c>
      <c r="S558" t="s">
        <v>2033</v>
      </c>
      <c r="T558" t="s">
        <v>2034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32"/>
        <v>1.0112239715591671</v>
      </c>
      <c r="G559" s="4">
        <f t="shared" si="33"/>
        <v>1.0112239715591671</v>
      </c>
      <c r="H559" t="s">
        <v>20</v>
      </c>
      <c r="I559">
        <v>2053</v>
      </c>
      <c r="J559" t="s">
        <v>21</v>
      </c>
      <c r="K559" t="s">
        <v>22</v>
      </c>
      <c r="L559">
        <v>1510207200</v>
      </c>
      <c r="M559" s="10">
        <f t="shared" si="34"/>
        <v>43048.25</v>
      </c>
      <c r="N559" s="10">
        <f t="shared" si="35"/>
        <v>43072.25</v>
      </c>
      <c r="O559">
        <v>1512280800</v>
      </c>
      <c r="P559" t="b">
        <v>0</v>
      </c>
      <c r="Q559" t="b">
        <v>0</v>
      </c>
      <c r="R559" t="s">
        <v>42</v>
      </c>
      <c r="S559" t="s">
        <v>2039</v>
      </c>
      <c r="T559" t="s">
        <v>2040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32"/>
        <v>1.5185185185185186</v>
      </c>
      <c r="G560" s="4">
        <f t="shared" si="33"/>
        <v>1.5185185185185186</v>
      </c>
      <c r="H560" t="s">
        <v>20</v>
      </c>
      <c r="I560">
        <v>168</v>
      </c>
      <c r="J560" t="s">
        <v>21</v>
      </c>
      <c r="K560" t="s">
        <v>22</v>
      </c>
      <c r="L560">
        <v>1576389600</v>
      </c>
      <c r="M560" s="10">
        <f t="shared" si="34"/>
        <v>43814.25</v>
      </c>
      <c r="N560" s="10">
        <f t="shared" si="35"/>
        <v>43860.25</v>
      </c>
      <c r="O560">
        <v>1580364000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32"/>
        <v>1.9516382252559727</v>
      </c>
      <c r="G561" s="4">
        <f t="shared" si="33"/>
        <v>1.9516382252559727</v>
      </c>
      <c r="H561" t="s">
        <v>20</v>
      </c>
      <c r="I561">
        <v>4289</v>
      </c>
      <c r="J561" t="s">
        <v>21</v>
      </c>
      <c r="K561" t="s">
        <v>22</v>
      </c>
      <c r="L561">
        <v>1289019600</v>
      </c>
      <c r="M561" s="10">
        <f t="shared" si="34"/>
        <v>40488.208333333336</v>
      </c>
      <c r="N561" s="10">
        <f t="shared" si="35"/>
        <v>40496.25</v>
      </c>
      <c r="O561">
        <v>1289714400</v>
      </c>
      <c r="P561" t="b">
        <v>0</v>
      </c>
      <c r="Q561" t="b">
        <v>1</v>
      </c>
      <c r="R561" t="s">
        <v>60</v>
      </c>
      <c r="S561" t="s">
        <v>2033</v>
      </c>
      <c r="T561" t="s">
        <v>2043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32"/>
        <v>10.231428571428571</v>
      </c>
      <c r="G562" s="4">
        <f t="shared" si="33"/>
        <v>10.231428571428571</v>
      </c>
      <c r="H562" t="s">
        <v>20</v>
      </c>
      <c r="I562">
        <v>165</v>
      </c>
      <c r="J562" t="s">
        <v>21</v>
      </c>
      <c r="K562" t="s">
        <v>22</v>
      </c>
      <c r="L562">
        <v>1282194000</v>
      </c>
      <c r="M562" s="10">
        <f t="shared" si="34"/>
        <v>40409.208333333336</v>
      </c>
      <c r="N562" s="10">
        <f t="shared" si="35"/>
        <v>40415.208333333336</v>
      </c>
      <c r="O562">
        <v>1282712400</v>
      </c>
      <c r="P562" t="b">
        <v>0</v>
      </c>
      <c r="Q562" t="b">
        <v>0</v>
      </c>
      <c r="R562" t="s">
        <v>23</v>
      </c>
      <c r="S562" t="s">
        <v>2033</v>
      </c>
      <c r="T562" t="s">
        <v>2034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32"/>
        <v>1.5507066557107643</v>
      </c>
      <c r="G563" s="4">
        <f t="shared" si="33"/>
        <v>1.5507066557107643</v>
      </c>
      <c r="H563" t="s">
        <v>20</v>
      </c>
      <c r="I563">
        <v>1815</v>
      </c>
      <c r="J563" t="s">
        <v>21</v>
      </c>
      <c r="K563" t="s">
        <v>22</v>
      </c>
      <c r="L563">
        <v>1321941600</v>
      </c>
      <c r="M563" s="10">
        <f t="shared" si="34"/>
        <v>40869.25</v>
      </c>
      <c r="N563" s="10">
        <f t="shared" si="35"/>
        <v>40871.25</v>
      </c>
      <c r="O563">
        <v>1322114400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32"/>
        <v>2.1594736842105262</v>
      </c>
      <c r="G564" s="4">
        <f t="shared" si="33"/>
        <v>2.1594736842105262</v>
      </c>
      <c r="H564" t="s">
        <v>20</v>
      </c>
      <c r="I564">
        <v>397</v>
      </c>
      <c r="J564" t="s">
        <v>40</v>
      </c>
      <c r="K564" t="s">
        <v>41</v>
      </c>
      <c r="L564">
        <v>1320991200</v>
      </c>
      <c r="M564" s="10">
        <f t="shared" si="34"/>
        <v>40858.25</v>
      </c>
      <c r="N564" s="10">
        <f t="shared" si="35"/>
        <v>40892.25</v>
      </c>
      <c r="O564">
        <v>1323928800</v>
      </c>
      <c r="P564" t="b">
        <v>0</v>
      </c>
      <c r="Q564" t="b">
        <v>1</v>
      </c>
      <c r="R564" t="s">
        <v>100</v>
      </c>
      <c r="S564" t="s">
        <v>2039</v>
      </c>
      <c r="T564" t="s">
        <v>2050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32"/>
        <v>3.3212709832134291</v>
      </c>
      <c r="G565" s="4">
        <f t="shared" si="33"/>
        <v>3.3212709832134291</v>
      </c>
      <c r="H565" t="s">
        <v>20</v>
      </c>
      <c r="I565">
        <v>1539</v>
      </c>
      <c r="J565" t="s">
        <v>21</v>
      </c>
      <c r="K565" t="s">
        <v>22</v>
      </c>
      <c r="L565">
        <v>1345093200</v>
      </c>
      <c r="M565" s="10">
        <f t="shared" si="34"/>
        <v>41137.208333333336</v>
      </c>
      <c r="N565" s="10">
        <f t="shared" si="35"/>
        <v>41149.208333333336</v>
      </c>
      <c r="O565">
        <v>1346130000</v>
      </c>
      <c r="P565" t="b">
        <v>0</v>
      </c>
      <c r="Q565" t="b">
        <v>0</v>
      </c>
      <c r="R565" t="s">
        <v>71</v>
      </c>
      <c r="S565" t="s">
        <v>2039</v>
      </c>
      <c r="T565" t="s">
        <v>2047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32"/>
        <v>1.3797916666666667</v>
      </c>
      <c r="G566" s="4">
        <f t="shared" si="33"/>
        <v>1.3797916666666667</v>
      </c>
      <c r="H566" t="s">
        <v>20</v>
      </c>
      <c r="I566">
        <v>138</v>
      </c>
      <c r="J566" t="s">
        <v>21</v>
      </c>
      <c r="K566" t="s">
        <v>22</v>
      </c>
      <c r="L566">
        <v>1412226000</v>
      </c>
      <c r="M566" s="10">
        <f t="shared" si="34"/>
        <v>41914.208333333336</v>
      </c>
      <c r="N566" s="10">
        <f t="shared" si="35"/>
        <v>41915.208333333336</v>
      </c>
      <c r="O566">
        <v>1412312400</v>
      </c>
      <c r="P566" t="b">
        <v>0</v>
      </c>
      <c r="Q566" t="b">
        <v>0</v>
      </c>
      <c r="R566" t="s">
        <v>122</v>
      </c>
      <c r="S566" t="s">
        <v>2052</v>
      </c>
      <c r="T566" t="s">
        <v>2053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32"/>
        <v>4.0363930885529156</v>
      </c>
      <c r="G567" s="4">
        <f t="shared" si="33"/>
        <v>4.0363930885529156</v>
      </c>
      <c r="H567" t="s">
        <v>20</v>
      </c>
      <c r="I567">
        <v>3594</v>
      </c>
      <c r="J567" t="s">
        <v>21</v>
      </c>
      <c r="K567" t="s">
        <v>22</v>
      </c>
      <c r="L567">
        <v>1411534800</v>
      </c>
      <c r="M567" s="10">
        <f t="shared" si="34"/>
        <v>41906.208333333336</v>
      </c>
      <c r="N567" s="10">
        <f t="shared" si="35"/>
        <v>41951.25</v>
      </c>
      <c r="O567">
        <v>1415426400</v>
      </c>
      <c r="P567" t="b">
        <v>0</v>
      </c>
      <c r="Q567" t="b">
        <v>0</v>
      </c>
      <c r="R567" t="s">
        <v>474</v>
      </c>
      <c r="S567" t="s">
        <v>2039</v>
      </c>
      <c r="T567" t="s">
        <v>2061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32"/>
        <v>2.6017404129793511</v>
      </c>
      <c r="G568" s="4">
        <f t="shared" si="33"/>
        <v>2.6017404129793511</v>
      </c>
      <c r="H568" t="s">
        <v>20</v>
      </c>
      <c r="I568">
        <v>5880</v>
      </c>
      <c r="J568" t="s">
        <v>21</v>
      </c>
      <c r="K568" t="s">
        <v>22</v>
      </c>
      <c r="L568">
        <v>1399093200</v>
      </c>
      <c r="M568" s="10">
        <f t="shared" si="34"/>
        <v>41762.208333333336</v>
      </c>
      <c r="N568" s="10">
        <f t="shared" si="35"/>
        <v>41762.208333333336</v>
      </c>
      <c r="O568">
        <v>1399093200</v>
      </c>
      <c r="P568" t="b">
        <v>1</v>
      </c>
      <c r="Q568" t="b">
        <v>0</v>
      </c>
      <c r="R568" t="s">
        <v>23</v>
      </c>
      <c r="S568" t="s">
        <v>2033</v>
      </c>
      <c r="T568" t="s">
        <v>2034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32"/>
        <v>3.6663333333333332</v>
      </c>
      <c r="G569" s="4">
        <f t="shared" si="33"/>
        <v>3.6663333333333332</v>
      </c>
      <c r="H569" t="s">
        <v>20</v>
      </c>
      <c r="I569">
        <v>112</v>
      </c>
      <c r="J569" t="s">
        <v>21</v>
      </c>
      <c r="K569" t="s">
        <v>22</v>
      </c>
      <c r="L569">
        <v>1270702800</v>
      </c>
      <c r="M569" s="10">
        <f t="shared" si="34"/>
        <v>40276.208333333336</v>
      </c>
      <c r="N569" s="10">
        <f t="shared" si="35"/>
        <v>40313.208333333336</v>
      </c>
      <c r="O569">
        <v>1273899600</v>
      </c>
      <c r="P569" t="b">
        <v>0</v>
      </c>
      <c r="Q569" t="b">
        <v>0</v>
      </c>
      <c r="R569" t="s">
        <v>122</v>
      </c>
      <c r="S569" t="s">
        <v>2052</v>
      </c>
      <c r="T569" t="s">
        <v>2053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32"/>
        <v>1.687208538587849</v>
      </c>
      <c r="G570" s="4">
        <f t="shared" si="33"/>
        <v>1.687208538587849</v>
      </c>
      <c r="H570" t="s">
        <v>20</v>
      </c>
      <c r="I570">
        <v>943</v>
      </c>
      <c r="J570" t="s">
        <v>21</v>
      </c>
      <c r="K570" t="s">
        <v>22</v>
      </c>
      <c r="L570">
        <v>1431666000</v>
      </c>
      <c r="M570" s="10">
        <f t="shared" si="34"/>
        <v>42139.208333333328</v>
      </c>
      <c r="N570" s="10">
        <f t="shared" si="35"/>
        <v>42145.208333333328</v>
      </c>
      <c r="O570">
        <v>1432184400</v>
      </c>
      <c r="P570" t="b">
        <v>0</v>
      </c>
      <c r="Q570" t="b">
        <v>0</v>
      </c>
      <c r="R570" t="s">
        <v>292</v>
      </c>
      <c r="S570" t="s">
        <v>2048</v>
      </c>
      <c r="T570" t="s">
        <v>2059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32"/>
        <v>1.1990717911530093</v>
      </c>
      <c r="G571" s="4">
        <f t="shared" si="33"/>
        <v>1.1990717911530093</v>
      </c>
      <c r="H571" t="s">
        <v>20</v>
      </c>
      <c r="I571">
        <v>2468</v>
      </c>
      <c r="J571" t="s">
        <v>21</v>
      </c>
      <c r="K571" t="s">
        <v>22</v>
      </c>
      <c r="L571">
        <v>1472619600</v>
      </c>
      <c r="M571" s="10">
        <f t="shared" si="34"/>
        <v>42613.208333333328</v>
      </c>
      <c r="N571" s="10">
        <f t="shared" si="35"/>
        <v>42638.208333333328</v>
      </c>
      <c r="O571">
        <v>1474779600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32"/>
        <v>1.936892523364486</v>
      </c>
      <c r="G572" s="4">
        <f t="shared" si="33"/>
        <v>1.936892523364486</v>
      </c>
      <c r="H572" t="s">
        <v>20</v>
      </c>
      <c r="I572">
        <v>2551</v>
      </c>
      <c r="J572" t="s">
        <v>21</v>
      </c>
      <c r="K572" t="s">
        <v>22</v>
      </c>
      <c r="L572">
        <v>1496293200</v>
      </c>
      <c r="M572" s="10">
        <f t="shared" si="34"/>
        <v>42887.208333333328</v>
      </c>
      <c r="N572" s="10">
        <f t="shared" si="35"/>
        <v>42935.208333333328</v>
      </c>
      <c r="O572">
        <v>1500440400</v>
      </c>
      <c r="P572" t="b">
        <v>0</v>
      </c>
      <c r="Q572" t="b">
        <v>1</v>
      </c>
      <c r="R572" t="s">
        <v>292</v>
      </c>
      <c r="S572" t="s">
        <v>2048</v>
      </c>
      <c r="T572" t="s">
        <v>2059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32"/>
        <v>4.2016666666666671</v>
      </c>
      <c r="G573" s="4">
        <f t="shared" si="33"/>
        <v>4.2016666666666671</v>
      </c>
      <c r="H573" t="s">
        <v>20</v>
      </c>
      <c r="I573">
        <v>101</v>
      </c>
      <c r="J573" t="s">
        <v>21</v>
      </c>
      <c r="K573" t="s">
        <v>22</v>
      </c>
      <c r="L573">
        <v>1575612000</v>
      </c>
      <c r="M573" s="10">
        <f t="shared" si="34"/>
        <v>43805.25</v>
      </c>
      <c r="N573" s="10">
        <f t="shared" si="35"/>
        <v>43805.25</v>
      </c>
      <c r="O573">
        <v>1575612000</v>
      </c>
      <c r="P573" t="b">
        <v>0</v>
      </c>
      <c r="Q573" t="b">
        <v>0</v>
      </c>
      <c r="R573" t="s">
        <v>89</v>
      </c>
      <c r="S573" t="s">
        <v>2048</v>
      </c>
      <c r="T573" t="s">
        <v>2049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32"/>
        <v>1.7126470588235294</v>
      </c>
      <c r="G574" s="4">
        <f t="shared" si="33"/>
        <v>1.7126470588235294</v>
      </c>
      <c r="H574" t="s">
        <v>20</v>
      </c>
      <c r="I574">
        <v>92</v>
      </c>
      <c r="J574" t="s">
        <v>21</v>
      </c>
      <c r="K574" t="s">
        <v>22</v>
      </c>
      <c r="L574">
        <v>1469422800</v>
      </c>
      <c r="M574" s="10">
        <f t="shared" si="34"/>
        <v>42576.208333333328</v>
      </c>
      <c r="N574" s="10">
        <f t="shared" si="35"/>
        <v>42577.208333333328</v>
      </c>
      <c r="O574">
        <v>1469509200</v>
      </c>
      <c r="P574" t="b">
        <v>0</v>
      </c>
      <c r="Q574" t="b">
        <v>0</v>
      </c>
      <c r="R574" t="s">
        <v>33</v>
      </c>
      <c r="S574" t="s">
        <v>2037</v>
      </c>
      <c r="T574" t="s">
        <v>2038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32"/>
        <v>1.5789473684210527</v>
      </c>
      <c r="G575" s="4">
        <f t="shared" si="33"/>
        <v>1.5789473684210527</v>
      </c>
      <c r="H575" t="s">
        <v>20</v>
      </c>
      <c r="I575">
        <v>62</v>
      </c>
      <c r="J575" t="s">
        <v>21</v>
      </c>
      <c r="K575" t="s">
        <v>22</v>
      </c>
      <c r="L575">
        <v>1307854800</v>
      </c>
      <c r="M575" s="10">
        <f t="shared" si="34"/>
        <v>40706.208333333336</v>
      </c>
      <c r="N575" s="10">
        <f t="shared" si="35"/>
        <v>40722.208333333336</v>
      </c>
      <c r="O575">
        <v>1309237200</v>
      </c>
      <c r="P575" t="b">
        <v>0</v>
      </c>
      <c r="Q575" t="b">
        <v>0</v>
      </c>
      <c r="R575" t="s">
        <v>71</v>
      </c>
      <c r="S575" t="s">
        <v>2039</v>
      </c>
      <c r="T575" t="s">
        <v>2047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32"/>
        <v>1.0908</v>
      </c>
      <c r="G576" s="4">
        <f t="shared" si="33"/>
        <v>1.0908</v>
      </c>
      <c r="H576" t="s">
        <v>20</v>
      </c>
      <c r="I576">
        <v>149</v>
      </c>
      <c r="J576" t="s">
        <v>107</v>
      </c>
      <c r="K576" t="s">
        <v>108</v>
      </c>
      <c r="L576">
        <v>1503378000</v>
      </c>
      <c r="M576" s="10">
        <f t="shared" si="34"/>
        <v>42969.208333333328</v>
      </c>
      <c r="N576" s="10">
        <f t="shared" si="35"/>
        <v>42976.208333333328</v>
      </c>
      <c r="O576">
        <v>1503982800</v>
      </c>
      <c r="P576" t="b">
        <v>0</v>
      </c>
      <c r="Q576" t="b">
        <v>1</v>
      </c>
      <c r="R576" t="s">
        <v>89</v>
      </c>
      <c r="S576" t="s">
        <v>2048</v>
      </c>
      <c r="T576" t="s">
        <v>2049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32"/>
        <v>1.593763440860215</v>
      </c>
      <c r="G577" s="4">
        <f t="shared" si="33"/>
        <v>1.593763440860215</v>
      </c>
      <c r="H577" t="s">
        <v>20</v>
      </c>
      <c r="I577">
        <v>329</v>
      </c>
      <c r="J577" t="s">
        <v>21</v>
      </c>
      <c r="K577" t="s">
        <v>22</v>
      </c>
      <c r="L577">
        <v>1398402000</v>
      </c>
      <c r="M577" s="10">
        <f t="shared" si="34"/>
        <v>41754.208333333336</v>
      </c>
      <c r="N577" s="10">
        <f t="shared" si="35"/>
        <v>41756.208333333336</v>
      </c>
      <c r="O577">
        <v>1398574800</v>
      </c>
      <c r="P577" t="b">
        <v>0</v>
      </c>
      <c r="Q577" t="b">
        <v>0</v>
      </c>
      <c r="R577" t="s">
        <v>71</v>
      </c>
      <c r="S577" t="s">
        <v>2039</v>
      </c>
      <c r="T577" t="s">
        <v>2047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36">E578/D578</f>
        <v>4.2241666666666671</v>
      </c>
      <c r="G578" s="4">
        <f t="shared" ref="G578:G641" si="37">E578/D578</f>
        <v>4.2241666666666671</v>
      </c>
      <c r="H578" t="s">
        <v>20</v>
      </c>
      <c r="I578">
        <v>97</v>
      </c>
      <c r="J578" t="s">
        <v>36</v>
      </c>
      <c r="K578" t="s">
        <v>37</v>
      </c>
      <c r="L578">
        <v>1513231200</v>
      </c>
      <c r="M578" s="10">
        <f t="shared" ref="M578:M641" si="38">(((L578/60)/60)/24)+DATE(1970,1,1)</f>
        <v>43083.25</v>
      </c>
      <c r="N578" s="10">
        <f t="shared" ref="N578:N641" si="39">(((O578/60)/60)/24)+DATE(1970,1,1)</f>
        <v>43108.25</v>
      </c>
      <c r="O578">
        <v>1515391200</v>
      </c>
      <c r="P578" t="b">
        <v>0</v>
      </c>
      <c r="Q578" t="b">
        <v>1</v>
      </c>
      <c r="R578" t="s">
        <v>33</v>
      </c>
      <c r="S578" t="s">
        <v>2037</v>
      </c>
      <c r="T578" t="s">
        <v>2038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36"/>
        <v>4.1878911564625847</v>
      </c>
      <c r="G579" s="4">
        <f t="shared" si="37"/>
        <v>4.1878911564625847</v>
      </c>
      <c r="H579" t="s">
        <v>20</v>
      </c>
      <c r="I579">
        <v>1784</v>
      </c>
      <c r="J579" t="s">
        <v>21</v>
      </c>
      <c r="K579" t="s">
        <v>22</v>
      </c>
      <c r="L579">
        <v>1281070800</v>
      </c>
      <c r="M579" s="10">
        <f t="shared" si="38"/>
        <v>40396.208333333336</v>
      </c>
      <c r="N579" s="10">
        <f t="shared" si="39"/>
        <v>40397.208333333336</v>
      </c>
      <c r="O579">
        <v>1281157200</v>
      </c>
      <c r="P579" t="b">
        <v>0</v>
      </c>
      <c r="Q579" t="b">
        <v>0</v>
      </c>
      <c r="R579" t="s">
        <v>33</v>
      </c>
      <c r="S579" t="s">
        <v>2037</v>
      </c>
      <c r="T579" t="s">
        <v>2038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36"/>
        <v>1.0191632047477746</v>
      </c>
      <c r="G580" s="4">
        <f t="shared" si="37"/>
        <v>1.0191632047477746</v>
      </c>
      <c r="H580" t="s">
        <v>20</v>
      </c>
      <c r="I580">
        <v>1684</v>
      </c>
      <c r="J580" t="s">
        <v>26</v>
      </c>
      <c r="K580" t="s">
        <v>27</v>
      </c>
      <c r="L580">
        <v>1397365200</v>
      </c>
      <c r="M580" s="10">
        <f t="shared" si="38"/>
        <v>41742.208333333336</v>
      </c>
      <c r="N580" s="10">
        <f t="shared" si="39"/>
        <v>41752.208333333336</v>
      </c>
      <c r="O580">
        <v>1398229200</v>
      </c>
      <c r="P580" t="b">
        <v>0</v>
      </c>
      <c r="Q580" t="b">
        <v>1</v>
      </c>
      <c r="R580" t="s">
        <v>68</v>
      </c>
      <c r="S580" t="s">
        <v>2045</v>
      </c>
      <c r="T580" t="s">
        <v>2046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36"/>
        <v>1.2772619047619047</v>
      </c>
      <c r="G581" s="4">
        <f t="shared" si="37"/>
        <v>1.2772619047619047</v>
      </c>
      <c r="H581" t="s">
        <v>20</v>
      </c>
      <c r="I581">
        <v>250</v>
      </c>
      <c r="J581" t="s">
        <v>21</v>
      </c>
      <c r="K581" t="s">
        <v>22</v>
      </c>
      <c r="L581">
        <v>1494392400</v>
      </c>
      <c r="M581" s="10">
        <f t="shared" si="38"/>
        <v>42865.208333333328</v>
      </c>
      <c r="N581" s="10">
        <f t="shared" si="39"/>
        <v>42875.208333333328</v>
      </c>
      <c r="O581">
        <v>1495256400</v>
      </c>
      <c r="P581" t="b">
        <v>0</v>
      </c>
      <c r="Q581" t="b">
        <v>1</v>
      </c>
      <c r="R581" t="s">
        <v>23</v>
      </c>
      <c r="S581" t="s">
        <v>2033</v>
      </c>
      <c r="T581" t="s">
        <v>2034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36"/>
        <v>4.4521739130434783</v>
      </c>
      <c r="G582" s="4">
        <f t="shared" si="37"/>
        <v>4.4521739130434783</v>
      </c>
      <c r="H582" t="s">
        <v>20</v>
      </c>
      <c r="I582">
        <v>238</v>
      </c>
      <c r="J582" t="s">
        <v>21</v>
      </c>
      <c r="K582" t="s">
        <v>22</v>
      </c>
      <c r="L582">
        <v>1520143200</v>
      </c>
      <c r="M582" s="10">
        <f t="shared" si="38"/>
        <v>43163.25</v>
      </c>
      <c r="N582" s="10">
        <f t="shared" si="39"/>
        <v>43166.25</v>
      </c>
      <c r="O582">
        <v>1520402400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36"/>
        <v>5.6971428571428575</v>
      </c>
      <c r="G583" s="4">
        <f t="shared" si="37"/>
        <v>5.6971428571428575</v>
      </c>
      <c r="H583" t="s">
        <v>20</v>
      </c>
      <c r="I583">
        <v>53</v>
      </c>
      <c r="J583" t="s">
        <v>21</v>
      </c>
      <c r="K583" t="s">
        <v>22</v>
      </c>
      <c r="L583">
        <v>1405314000</v>
      </c>
      <c r="M583" s="10">
        <f t="shared" si="38"/>
        <v>41834.208333333336</v>
      </c>
      <c r="N583" s="10">
        <f t="shared" si="39"/>
        <v>41886.208333333336</v>
      </c>
      <c r="O583">
        <v>1409806800</v>
      </c>
      <c r="P583" t="b">
        <v>0</v>
      </c>
      <c r="Q583" t="b">
        <v>0</v>
      </c>
      <c r="R583" t="s">
        <v>33</v>
      </c>
      <c r="S583" t="s">
        <v>2037</v>
      </c>
      <c r="T583" t="s">
        <v>2038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36"/>
        <v>5.0934482758620687</v>
      </c>
      <c r="G584" s="4">
        <f t="shared" si="37"/>
        <v>5.0934482758620687</v>
      </c>
      <c r="H584" t="s">
        <v>20</v>
      </c>
      <c r="I584">
        <v>214</v>
      </c>
      <c r="J584" t="s">
        <v>21</v>
      </c>
      <c r="K584" t="s">
        <v>22</v>
      </c>
      <c r="L584">
        <v>1396846800</v>
      </c>
      <c r="M584" s="10">
        <f t="shared" si="38"/>
        <v>41736.208333333336</v>
      </c>
      <c r="N584" s="10">
        <f t="shared" si="39"/>
        <v>41737.208333333336</v>
      </c>
      <c r="O584">
        <v>1396933200</v>
      </c>
      <c r="P584" t="b">
        <v>0</v>
      </c>
      <c r="Q584" t="b">
        <v>0</v>
      </c>
      <c r="R584" t="s">
        <v>33</v>
      </c>
      <c r="S584" t="s">
        <v>2037</v>
      </c>
      <c r="T584" t="s">
        <v>2038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36"/>
        <v>3.2553333333333332</v>
      </c>
      <c r="G585" s="4">
        <f t="shared" si="37"/>
        <v>3.2553333333333332</v>
      </c>
      <c r="H585" t="s">
        <v>20</v>
      </c>
      <c r="I585">
        <v>222</v>
      </c>
      <c r="J585" t="s">
        <v>21</v>
      </c>
      <c r="K585" t="s">
        <v>22</v>
      </c>
      <c r="L585">
        <v>1375678800</v>
      </c>
      <c r="M585" s="10">
        <f t="shared" si="38"/>
        <v>41491.208333333336</v>
      </c>
      <c r="N585" s="10">
        <f t="shared" si="39"/>
        <v>41495.208333333336</v>
      </c>
      <c r="O585">
        <v>1376024400</v>
      </c>
      <c r="P585" t="b">
        <v>0</v>
      </c>
      <c r="Q585" t="b">
        <v>0</v>
      </c>
      <c r="R585" t="s">
        <v>28</v>
      </c>
      <c r="S585" t="s">
        <v>2035</v>
      </c>
      <c r="T585" t="s">
        <v>2036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36"/>
        <v>9.3261616161616168</v>
      </c>
      <c r="G586" s="4">
        <f t="shared" si="37"/>
        <v>9.3261616161616168</v>
      </c>
      <c r="H586" t="s">
        <v>20</v>
      </c>
      <c r="I586">
        <v>1884</v>
      </c>
      <c r="J586" t="s">
        <v>21</v>
      </c>
      <c r="K586" t="s">
        <v>22</v>
      </c>
      <c r="L586">
        <v>1482386400</v>
      </c>
      <c r="M586" s="10">
        <f t="shared" si="38"/>
        <v>42726.25</v>
      </c>
      <c r="N586" s="10">
        <f t="shared" si="39"/>
        <v>42741.25</v>
      </c>
      <c r="O586">
        <v>1483682400</v>
      </c>
      <c r="P586" t="b">
        <v>0</v>
      </c>
      <c r="Q586" t="b">
        <v>1</v>
      </c>
      <c r="R586" t="s">
        <v>119</v>
      </c>
      <c r="S586" t="s">
        <v>2045</v>
      </c>
      <c r="T586" t="s">
        <v>2051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36"/>
        <v>2.1133870967741935</v>
      </c>
      <c r="G587" s="4">
        <f t="shared" si="37"/>
        <v>2.1133870967741935</v>
      </c>
      <c r="H587" t="s">
        <v>20</v>
      </c>
      <c r="I587">
        <v>218</v>
      </c>
      <c r="J587" t="s">
        <v>26</v>
      </c>
      <c r="K587" t="s">
        <v>27</v>
      </c>
      <c r="L587">
        <v>1420005600</v>
      </c>
      <c r="M587" s="10">
        <f t="shared" si="38"/>
        <v>42004.25</v>
      </c>
      <c r="N587" s="10">
        <f t="shared" si="39"/>
        <v>42009.25</v>
      </c>
      <c r="O587">
        <v>1420437600</v>
      </c>
      <c r="P587" t="b">
        <v>0</v>
      </c>
      <c r="Q587" t="b">
        <v>0</v>
      </c>
      <c r="R587" t="s">
        <v>292</v>
      </c>
      <c r="S587" t="s">
        <v>2048</v>
      </c>
      <c r="T587" t="s">
        <v>2059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36"/>
        <v>2.7332520325203253</v>
      </c>
      <c r="G588" s="4">
        <f t="shared" si="37"/>
        <v>2.7332520325203253</v>
      </c>
      <c r="H588" t="s">
        <v>20</v>
      </c>
      <c r="I588">
        <v>6465</v>
      </c>
      <c r="J588" t="s">
        <v>21</v>
      </c>
      <c r="K588" t="s">
        <v>22</v>
      </c>
      <c r="L588">
        <v>1420178400</v>
      </c>
      <c r="M588" s="10">
        <f t="shared" si="38"/>
        <v>42006.25</v>
      </c>
      <c r="N588" s="10">
        <f t="shared" si="39"/>
        <v>42013.25</v>
      </c>
      <c r="O588">
        <v>1420783200</v>
      </c>
      <c r="P588" t="b">
        <v>0</v>
      </c>
      <c r="Q588" t="b">
        <v>0</v>
      </c>
      <c r="R588" t="s">
        <v>206</v>
      </c>
      <c r="S588" t="s">
        <v>2045</v>
      </c>
      <c r="T588" t="s">
        <v>2057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36"/>
        <v>6.2629999999999999</v>
      </c>
      <c r="G589" s="4">
        <f t="shared" si="37"/>
        <v>6.2629999999999999</v>
      </c>
      <c r="H589" t="s">
        <v>20</v>
      </c>
      <c r="I589">
        <v>59</v>
      </c>
      <c r="J589" t="s">
        <v>21</v>
      </c>
      <c r="K589" t="s">
        <v>22</v>
      </c>
      <c r="L589">
        <v>1382677200</v>
      </c>
      <c r="M589" s="10">
        <f t="shared" si="38"/>
        <v>41572.208333333336</v>
      </c>
      <c r="N589" s="10">
        <f t="shared" si="39"/>
        <v>41577.208333333336</v>
      </c>
      <c r="O589">
        <v>1383109200</v>
      </c>
      <c r="P589" t="b">
        <v>0</v>
      </c>
      <c r="Q589" t="b">
        <v>0</v>
      </c>
      <c r="R589" t="s">
        <v>33</v>
      </c>
      <c r="S589" t="s">
        <v>2037</v>
      </c>
      <c r="T589" t="s">
        <v>2038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36"/>
        <v>1.8489130434782608</v>
      </c>
      <c r="G590" s="4">
        <f t="shared" si="37"/>
        <v>1.8489130434782608</v>
      </c>
      <c r="H590" t="s">
        <v>20</v>
      </c>
      <c r="I590">
        <v>88</v>
      </c>
      <c r="J590" t="s">
        <v>21</v>
      </c>
      <c r="K590" t="s">
        <v>22</v>
      </c>
      <c r="L590">
        <v>1487656800</v>
      </c>
      <c r="M590" s="10">
        <f t="shared" si="38"/>
        <v>42787.25</v>
      </c>
      <c r="N590" s="10">
        <f t="shared" si="39"/>
        <v>42789.25</v>
      </c>
      <c r="O590">
        <v>1487829600</v>
      </c>
      <c r="P590" t="b">
        <v>0</v>
      </c>
      <c r="Q590" t="b">
        <v>0</v>
      </c>
      <c r="R590" t="s">
        <v>68</v>
      </c>
      <c r="S590" t="s">
        <v>2045</v>
      </c>
      <c r="T590" t="s">
        <v>2046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36"/>
        <v>1.2016770186335404</v>
      </c>
      <c r="G591" s="4">
        <f t="shared" si="37"/>
        <v>1.2016770186335404</v>
      </c>
      <c r="H591" t="s">
        <v>20</v>
      </c>
      <c r="I591">
        <v>1697</v>
      </c>
      <c r="J591" t="s">
        <v>21</v>
      </c>
      <c r="K591" t="s">
        <v>22</v>
      </c>
      <c r="L591">
        <v>1297836000</v>
      </c>
      <c r="M591" s="10">
        <f t="shared" si="38"/>
        <v>40590.25</v>
      </c>
      <c r="N591" s="10">
        <f t="shared" si="39"/>
        <v>40595.25</v>
      </c>
      <c r="O591">
        <v>1298268000</v>
      </c>
      <c r="P591" t="b">
        <v>0</v>
      </c>
      <c r="Q591" t="b">
        <v>1</v>
      </c>
      <c r="R591" t="s">
        <v>23</v>
      </c>
      <c r="S591" t="s">
        <v>2033</v>
      </c>
      <c r="T591" t="s">
        <v>2034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36"/>
        <v>1.46</v>
      </c>
      <c r="G592" s="4">
        <f t="shared" si="37"/>
        <v>1.46</v>
      </c>
      <c r="H592" t="s">
        <v>20</v>
      </c>
      <c r="I592">
        <v>92</v>
      </c>
      <c r="J592" t="s">
        <v>21</v>
      </c>
      <c r="K592" t="s">
        <v>22</v>
      </c>
      <c r="L592">
        <v>1362463200</v>
      </c>
      <c r="M592" s="10">
        <f t="shared" si="38"/>
        <v>41338.25</v>
      </c>
      <c r="N592" s="10">
        <f t="shared" si="39"/>
        <v>41352.208333333336</v>
      </c>
      <c r="O592">
        <v>1363669200</v>
      </c>
      <c r="P592" t="b">
        <v>0</v>
      </c>
      <c r="Q592" t="b">
        <v>0</v>
      </c>
      <c r="R592" t="s">
        <v>33</v>
      </c>
      <c r="S592" t="s">
        <v>2037</v>
      </c>
      <c r="T592" t="s">
        <v>2038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36"/>
        <v>2.6848000000000001</v>
      </c>
      <c r="G593" s="4">
        <f t="shared" si="37"/>
        <v>2.6848000000000001</v>
      </c>
      <c r="H593" t="s">
        <v>20</v>
      </c>
      <c r="I593">
        <v>186</v>
      </c>
      <c r="J593" t="s">
        <v>21</v>
      </c>
      <c r="K593" t="s">
        <v>22</v>
      </c>
      <c r="L593">
        <v>1481176800</v>
      </c>
      <c r="M593" s="10">
        <f t="shared" si="38"/>
        <v>42712.25</v>
      </c>
      <c r="N593" s="10">
        <f t="shared" si="39"/>
        <v>42732.25</v>
      </c>
      <c r="O593">
        <v>1482904800</v>
      </c>
      <c r="P593" t="b">
        <v>0</v>
      </c>
      <c r="Q593" t="b">
        <v>1</v>
      </c>
      <c r="R593" t="s">
        <v>33</v>
      </c>
      <c r="S593" t="s">
        <v>2037</v>
      </c>
      <c r="T593" t="s">
        <v>2038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36"/>
        <v>5.9749999999999996</v>
      </c>
      <c r="G594" s="4">
        <f t="shared" si="37"/>
        <v>5.9749999999999996</v>
      </c>
      <c r="H594" t="s">
        <v>20</v>
      </c>
      <c r="I594">
        <v>138</v>
      </c>
      <c r="J594" t="s">
        <v>21</v>
      </c>
      <c r="K594" t="s">
        <v>22</v>
      </c>
      <c r="L594">
        <v>1354946400</v>
      </c>
      <c r="M594" s="10">
        <f t="shared" si="38"/>
        <v>41251.25</v>
      </c>
      <c r="N594" s="10">
        <f t="shared" si="39"/>
        <v>41270.25</v>
      </c>
      <c r="O594">
        <v>1356588000</v>
      </c>
      <c r="P594" t="b">
        <v>1</v>
      </c>
      <c r="Q594" t="b">
        <v>0</v>
      </c>
      <c r="R594" t="s">
        <v>122</v>
      </c>
      <c r="S594" t="s">
        <v>2052</v>
      </c>
      <c r="T594" t="s">
        <v>2053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36"/>
        <v>1.5769841269841269</v>
      </c>
      <c r="G595" s="4">
        <f t="shared" si="37"/>
        <v>1.5769841269841269</v>
      </c>
      <c r="H595" t="s">
        <v>20</v>
      </c>
      <c r="I595">
        <v>261</v>
      </c>
      <c r="J595" t="s">
        <v>21</v>
      </c>
      <c r="K595" t="s">
        <v>22</v>
      </c>
      <c r="L595">
        <v>1348808400</v>
      </c>
      <c r="M595" s="10">
        <f t="shared" si="38"/>
        <v>41180.208333333336</v>
      </c>
      <c r="N595" s="10">
        <f t="shared" si="39"/>
        <v>41192.208333333336</v>
      </c>
      <c r="O595">
        <v>1349845200</v>
      </c>
      <c r="P595" t="b">
        <v>0</v>
      </c>
      <c r="Q595" t="b">
        <v>0</v>
      </c>
      <c r="R595" t="s">
        <v>23</v>
      </c>
      <c r="S595" t="s">
        <v>2033</v>
      </c>
      <c r="T595" t="s">
        <v>2034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36"/>
        <v>3.1341176470588237</v>
      </c>
      <c r="G596" s="4">
        <f t="shared" si="37"/>
        <v>3.1341176470588237</v>
      </c>
      <c r="H596" t="s">
        <v>20</v>
      </c>
      <c r="I596">
        <v>107</v>
      </c>
      <c r="J596" t="s">
        <v>21</v>
      </c>
      <c r="K596" t="s">
        <v>22</v>
      </c>
      <c r="L596">
        <v>1301979600</v>
      </c>
      <c r="M596" s="10">
        <f t="shared" si="38"/>
        <v>40638.208333333336</v>
      </c>
      <c r="N596" s="10">
        <f t="shared" si="39"/>
        <v>40664.208333333336</v>
      </c>
      <c r="O596">
        <v>1304226000</v>
      </c>
      <c r="P596" t="b">
        <v>0</v>
      </c>
      <c r="Q596" t="b">
        <v>1</v>
      </c>
      <c r="R596" t="s">
        <v>60</v>
      </c>
      <c r="S596" t="s">
        <v>2033</v>
      </c>
      <c r="T596" t="s">
        <v>2043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36"/>
        <v>3.7089655172413791</v>
      </c>
      <c r="G597" s="4">
        <f t="shared" si="37"/>
        <v>3.7089655172413791</v>
      </c>
      <c r="H597" t="s">
        <v>20</v>
      </c>
      <c r="I597">
        <v>199</v>
      </c>
      <c r="J597" t="s">
        <v>21</v>
      </c>
      <c r="K597" t="s">
        <v>22</v>
      </c>
      <c r="L597">
        <v>1263016800</v>
      </c>
      <c r="M597" s="10">
        <f t="shared" si="38"/>
        <v>40187.25</v>
      </c>
      <c r="N597" s="10">
        <f t="shared" si="39"/>
        <v>40187.25</v>
      </c>
      <c r="O597">
        <v>1263016800</v>
      </c>
      <c r="P597" t="b">
        <v>0</v>
      </c>
      <c r="Q597" t="b">
        <v>0</v>
      </c>
      <c r="R597" t="s">
        <v>122</v>
      </c>
      <c r="S597" t="s">
        <v>2052</v>
      </c>
      <c r="T597" t="s">
        <v>2053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36"/>
        <v>3.6266447368421053</v>
      </c>
      <c r="G598" s="4">
        <f t="shared" si="37"/>
        <v>3.6266447368421053</v>
      </c>
      <c r="H598" t="s">
        <v>20</v>
      </c>
      <c r="I598">
        <v>5512</v>
      </c>
      <c r="J598" t="s">
        <v>21</v>
      </c>
      <c r="K598" t="s">
        <v>22</v>
      </c>
      <c r="L598">
        <v>1360648800</v>
      </c>
      <c r="M598" s="10">
        <f t="shared" si="38"/>
        <v>41317.25</v>
      </c>
      <c r="N598" s="10">
        <f t="shared" si="39"/>
        <v>41333.25</v>
      </c>
      <c r="O598">
        <v>1362031200</v>
      </c>
      <c r="P598" t="b">
        <v>0</v>
      </c>
      <c r="Q598" t="b">
        <v>0</v>
      </c>
      <c r="R598" t="s">
        <v>33</v>
      </c>
      <c r="S598" t="s">
        <v>2037</v>
      </c>
      <c r="T598" t="s">
        <v>2038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36"/>
        <v>1.2308163265306122</v>
      </c>
      <c r="G599" s="4">
        <f t="shared" si="37"/>
        <v>1.2308163265306122</v>
      </c>
      <c r="H599" t="s">
        <v>20</v>
      </c>
      <c r="I599">
        <v>86</v>
      </c>
      <c r="J599" t="s">
        <v>21</v>
      </c>
      <c r="K599" t="s">
        <v>22</v>
      </c>
      <c r="L599">
        <v>1451800800</v>
      </c>
      <c r="M599" s="10">
        <f t="shared" si="38"/>
        <v>42372.25</v>
      </c>
      <c r="N599" s="10">
        <f t="shared" si="39"/>
        <v>42416.25</v>
      </c>
      <c r="O599">
        <v>1455602400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36"/>
        <v>2.3362012987012988</v>
      </c>
      <c r="G600" s="4">
        <f t="shared" si="37"/>
        <v>2.3362012987012988</v>
      </c>
      <c r="H600" t="s">
        <v>20</v>
      </c>
      <c r="I600">
        <v>2768</v>
      </c>
      <c r="J600" t="s">
        <v>26</v>
      </c>
      <c r="K600" t="s">
        <v>27</v>
      </c>
      <c r="L600">
        <v>1351054800</v>
      </c>
      <c r="M600" s="10">
        <f t="shared" si="38"/>
        <v>41206.208333333336</v>
      </c>
      <c r="N600" s="10">
        <f t="shared" si="39"/>
        <v>41222.25</v>
      </c>
      <c r="O600">
        <v>1352440800</v>
      </c>
      <c r="P600" t="b">
        <v>0</v>
      </c>
      <c r="Q600" t="b">
        <v>0</v>
      </c>
      <c r="R600" t="s">
        <v>33</v>
      </c>
      <c r="S600" t="s">
        <v>2037</v>
      </c>
      <c r="T600" t="s">
        <v>2038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36"/>
        <v>1.8053333333333332</v>
      </c>
      <c r="G601" s="4">
        <f t="shared" si="37"/>
        <v>1.8053333333333332</v>
      </c>
      <c r="H601" t="s">
        <v>20</v>
      </c>
      <c r="I601">
        <v>48</v>
      </c>
      <c r="J601" t="s">
        <v>21</v>
      </c>
      <c r="K601" t="s">
        <v>22</v>
      </c>
      <c r="L601">
        <v>1349326800</v>
      </c>
      <c r="M601" s="10">
        <f t="shared" si="38"/>
        <v>41186.208333333336</v>
      </c>
      <c r="N601" s="10">
        <f t="shared" si="39"/>
        <v>41232.25</v>
      </c>
      <c r="O601">
        <v>1353304800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36"/>
        <v>2.5262857142857142</v>
      </c>
      <c r="G602" s="4">
        <f t="shared" si="37"/>
        <v>2.5262857142857142</v>
      </c>
      <c r="H602" t="s">
        <v>20</v>
      </c>
      <c r="I602">
        <v>87</v>
      </c>
      <c r="J602" t="s">
        <v>21</v>
      </c>
      <c r="K602" t="s">
        <v>22</v>
      </c>
      <c r="L602">
        <v>1548914400</v>
      </c>
      <c r="M602" s="10">
        <f t="shared" si="38"/>
        <v>43496.25</v>
      </c>
      <c r="N602" s="10">
        <f t="shared" si="39"/>
        <v>43517.25</v>
      </c>
      <c r="O602">
        <v>1550728800</v>
      </c>
      <c r="P602" t="b">
        <v>0</v>
      </c>
      <c r="Q602" t="b">
        <v>0</v>
      </c>
      <c r="R602" t="s">
        <v>269</v>
      </c>
      <c r="S602" t="s">
        <v>2039</v>
      </c>
      <c r="T602" t="s">
        <v>2058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36"/>
        <v>3.0400978473581213</v>
      </c>
      <c r="G603" s="4">
        <f t="shared" si="37"/>
        <v>3.0400978473581213</v>
      </c>
      <c r="H603" t="s">
        <v>20</v>
      </c>
      <c r="I603">
        <v>1894</v>
      </c>
      <c r="J603" t="s">
        <v>21</v>
      </c>
      <c r="K603" t="s">
        <v>22</v>
      </c>
      <c r="L603">
        <v>1562734800</v>
      </c>
      <c r="M603" s="10">
        <f t="shared" si="38"/>
        <v>43656.208333333328</v>
      </c>
      <c r="N603" s="10">
        <f t="shared" si="39"/>
        <v>43681.208333333328</v>
      </c>
      <c r="O603">
        <v>1564894800</v>
      </c>
      <c r="P603" t="b">
        <v>0</v>
      </c>
      <c r="Q603" t="b">
        <v>1</v>
      </c>
      <c r="R603" t="s">
        <v>33</v>
      </c>
      <c r="S603" t="s">
        <v>2037</v>
      </c>
      <c r="T603" t="s">
        <v>2038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36"/>
        <v>1.3723076923076922</v>
      </c>
      <c r="G604" s="4">
        <f t="shared" si="37"/>
        <v>1.3723076923076922</v>
      </c>
      <c r="H604" t="s">
        <v>20</v>
      </c>
      <c r="I604">
        <v>282</v>
      </c>
      <c r="J604" t="s">
        <v>15</v>
      </c>
      <c r="K604" t="s">
        <v>16</v>
      </c>
      <c r="L604">
        <v>1505624400</v>
      </c>
      <c r="M604" s="10">
        <f t="shared" si="38"/>
        <v>42995.208333333328</v>
      </c>
      <c r="N604" s="10">
        <f t="shared" si="39"/>
        <v>42998.208333333328</v>
      </c>
      <c r="O604">
        <v>1505883600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36"/>
        <v>2.4151282051282053</v>
      </c>
      <c r="G605" s="4">
        <f t="shared" si="37"/>
        <v>2.4151282051282053</v>
      </c>
      <c r="H605" t="s">
        <v>20</v>
      </c>
      <c r="I605">
        <v>116</v>
      </c>
      <c r="J605" t="s">
        <v>21</v>
      </c>
      <c r="K605" t="s">
        <v>22</v>
      </c>
      <c r="L605">
        <v>1554526800</v>
      </c>
      <c r="M605" s="10">
        <f t="shared" si="38"/>
        <v>43561.208333333328</v>
      </c>
      <c r="N605" s="10">
        <f t="shared" si="39"/>
        <v>43569.208333333328</v>
      </c>
      <c r="O605">
        <v>1555218000</v>
      </c>
      <c r="P605" t="b">
        <v>0</v>
      </c>
      <c r="Q605" t="b">
        <v>0</v>
      </c>
      <c r="R605" t="s">
        <v>206</v>
      </c>
      <c r="S605" t="s">
        <v>2045</v>
      </c>
      <c r="T605" t="s">
        <v>2057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36"/>
        <v>10.664285714285715</v>
      </c>
      <c r="G606" s="4">
        <f t="shared" si="37"/>
        <v>10.664285714285715</v>
      </c>
      <c r="H606" t="s">
        <v>20</v>
      </c>
      <c r="I606">
        <v>83</v>
      </c>
      <c r="J606" t="s">
        <v>21</v>
      </c>
      <c r="K606" t="s">
        <v>22</v>
      </c>
      <c r="L606">
        <v>1279515600</v>
      </c>
      <c r="M606" s="10">
        <f t="shared" si="38"/>
        <v>40378.208333333336</v>
      </c>
      <c r="N606" s="10">
        <f t="shared" si="39"/>
        <v>40380.208333333336</v>
      </c>
      <c r="O606">
        <v>1279688400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36"/>
        <v>3.2588888888888889</v>
      </c>
      <c r="G607" s="4">
        <f t="shared" si="37"/>
        <v>3.2588888888888889</v>
      </c>
      <c r="H607" t="s">
        <v>20</v>
      </c>
      <c r="I607">
        <v>91</v>
      </c>
      <c r="J607" t="s">
        <v>21</v>
      </c>
      <c r="K607" t="s">
        <v>22</v>
      </c>
      <c r="L607">
        <v>1353909600</v>
      </c>
      <c r="M607" s="10">
        <f t="shared" si="38"/>
        <v>41239.25</v>
      </c>
      <c r="N607" s="10">
        <f t="shared" si="39"/>
        <v>41264.25</v>
      </c>
      <c r="O607">
        <v>1356069600</v>
      </c>
      <c r="P607" t="b">
        <v>0</v>
      </c>
      <c r="Q607" t="b">
        <v>0</v>
      </c>
      <c r="R607" t="s">
        <v>28</v>
      </c>
      <c r="S607" t="s">
        <v>2035</v>
      </c>
      <c r="T607" t="s">
        <v>2036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36"/>
        <v>1.7070000000000001</v>
      </c>
      <c r="G608" s="4">
        <f t="shared" si="37"/>
        <v>1.7070000000000001</v>
      </c>
      <c r="H608" t="s">
        <v>20</v>
      </c>
      <c r="I608">
        <v>546</v>
      </c>
      <c r="J608" t="s">
        <v>21</v>
      </c>
      <c r="K608" t="s">
        <v>22</v>
      </c>
      <c r="L608">
        <v>1535950800</v>
      </c>
      <c r="M608" s="10">
        <f t="shared" si="38"/>
        <v>43346.208333333328</v>
      </c>
      <c r="N608" s="10">
        <f t="shared" si="39"/>
        <v>43349.208333333328</v>
      </c>
      <c r="O608">
        <v>1536210000</v>
      </c>
      <c r="P608" t="b">
        <v>0</v>
      </c>
      <c r="Q608" t="b">
        <v>0</v>
      </c>
      <c r="R608" t="s">
        <v>33</v>
      </c>
      <c r="S608" t="s">
        <v>2037</v>
      </c>
      <c r="T608" t="s">
        <v>2038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36"/>
        <v>5.8144</v>
      </c>
      <c r="G609" s="4">
        <f t="shared" si="37"/>
        <v>5.8144</v>
      </c>
      <c r="H609" t="s">
        <v>20</v>
      </c>
      <c r="I609">
        <v>393</v>
      </c>
      <c r="J609" t="s">
        <v>21</v>
      </c>
      <c r="K609" t="s">
        <v>22</v>
      </c>
      <c r="L609">
        <v>1511244000</v>
      </c>
      <c r="M609" s="10">
        <f t="shared" si="38"/>
        <v>43060.25</v>
      </c>
      <c r="N609" s="10">
        <f t="shared" si="39"/>
        <v>43066.25</v>
      </c>
      <c r="O609">
        <v>1511762400</v>
      </c>
      <c r="P609" t="b">
        <v>0</v>
      </c>
      <c r="Q609" t="b">
        <v>0</v>
      </c>
      <c r="R609" t="s">
        <v>71</v>
      </c>
      <c r="S609" t="s">
        <v>2039</v>
      </c>
      <c r="T609" t="s">
        <v>2047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36"/>
        <v>1.0804761904761904</v>
      </c>
      <c r="G610" s="4">
        <f t="shared" si="37"/>
        <v>1.0804761904761904</v>
      </c>
      <c r="H610" t="s">
        <v>20</v>
      </c>
      <c r="I610">
        <v>133</v>
      </c>
      <c r="J610" t="s">
        <v>21</v>
      </c>
      <c r="K610" t="s">
        <v>22</v>
      </c>
      <c r="L610">
        <v>1480226400</v>
      </c>
      <c r="M610" s="10">
        <f t="shared" si="38"/>
        <v>42701.25</v>
      </c>
      <c r="N610" s="10">
        <f t="shared" si="39"/>
        <v>42707.25</v>
      </c>
      <c r="O610">
        <v>1480744800</v>
      </c>
      <c r="P610" t="b">
        <v>0</v>
      </c>
      <c r="Q610" t="b">
        <v>1</v>
      </c>
      <c r="R610" t="s">
        <v>269</v>
      </c>
      <c r="S610" t="s">
        <v>2039</v>
      </c>
      <c r="T610" t="s">
        <v>2058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36"/>
        <v>7.0633333333333335</v>
      </c>
      <c r="G611" s="4">
        <f t="shared" si="37"/>
        <v>7.0633333333333335</v>
      </c>
      <c r="H611" t="s">
        <v>20</v>
      </c>
      <c r="I611">
        <v>254</v>
      </c>
      <c r="J611" t="s">
        <v>21</v>
      </c>
      <c r="K611" t="s">
        <v>22</v>
      </c>
      <c r="L611">
        <v>1473483600</v>
      </c>
      <c r="M611" s="10">
        <f t="shared" si="38"/>
        <v>42623.208333333328</v>
      </c>
      <c r="N611" s="10">
        <f t="shared" si="39"/>
        <v>42661.208333333328</v>
      </c>
      <c r="O611">
        <v>1476766800</v>
      </c>
      <c r="P611" t="b">
        <v>0</v>
      </c>
      <c r="Q611" t="b">
        <v>0</v>
      </c>
      <c r="R611" t="s">
        <v>33</v>
      </c>
      <c r="S611" t="s">
        <v>2037</v>
      </c>
      <c r="T611" t="s">
        <v>2038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36"/>
        <v>2.0973015873015872</v>
      </c>
      <c r="G612" s="4">
        <f t="shared" si="37"/>
        <v>2.0973015873015872</v>
      </c>
      <c r="H612" t="s">
        <v>20</v>
      </c>
      <c r="I612">
        <v>176</v>
      </c>
      <c r="J612" t="s">
        <v>21</v>
      </c>
      <c r="K612" t="s">
        <v>22</v>
      </c>
      <c r="L612">
        <v>1430197200</v>
      </c>
      <c r="M612" s="10">
        <f t="shared" si="38"/>
        <v>42122.208333333328</v>
      </c>
      <c r="N612" s="10">
        <f t="shared" si="39"/>
        <v>42122.208333333328</v>
      </c>
      <c r="O612">
        <v>1430197200</v>
      </c>
      <c r="P612" t="b">
        <v>0</v>
      </c>
      <c r="Q612" t="b">
        <v>0</v>
      </c>
      <c r="R612" t="s">
        <v>50</v>
      </c>
      <c r="S612" t="s">
        <v>2033</v>
      </c>
      <c r="T612" t="s">
        <v>2041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36"/>
        <v>16.842500000000001</v>
      </c>
      <c r="G613" s="4">
        <f t="shared" si="37"/>
        <v>16.842500000000001</v>
      </c>
      <c r="H613" t="s">
        <v>20</v>
      </c>
      <c r="I613">
        <v>337</v>
      </c>
      <c r="J613" t="s">
        <v>15</v>
      </c>
      <c r="K613" t="s">
        <v>16</v>
      </c>
      <c r="L613">
        <v>1438578000</v>
      </c>
      <c r="M613" s="10">
        <f t="shared" si="38"/>
        <v>42219.208333333328</v>
      </c>
      <c r="N613" s="10">
        <f t="shared" si="39"/>
        <v>42222.208333333328</v>
      </c>
      <c r="O613">
        <v>1438837200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36"/>
        <v>4.5661111111111108</v>
      </c>
      <c r="G614" s="4">
        <f t="shared" si="37"/>
        <v>4.5661111111111108</v>
      </c>
      <c r="H614" t="s">
        <v>20</v>
      </c>
      <c r="I614">
        <v>107</v>
      </c>
      <c r="J614" t="s">
        <v>21</v>
      </c>
      <c r="K614" t="s">
        <v>22</v>
      </c>
      <c r="L614">
        <v>1318654800</v>
      </c>
      <c r="M614" s="10">
        <f t="shared" si="38"/>
        <v>40831.208333333336</v>
      </c>
      <c r="N614" s="10">
        <f t="shared" si="39"/>
        <v>40835.208333333336</v>
      </c>
      <c r="O614">
        <v>1319000400</v>
      </c>
      <c r="P614" t="b">
        <v>1</v>
      </c>
      <c r="Q614" t="b">
        <v>0</v>
      </c>
      <c r="R614" t="s">
        <v>28</v>
      </c>
      <c r="S614" t="s">
        <v>2035</v>
      </c>
      <c r="T614" t="s">
        <v>2036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36"/>
        <v>13.396666666666667</v>
      </c>
      <c r="G615" s="4">
        <f t="shared" si="37"/>
        <v>13.396666666666667</v>
      </c>
      <c r="H615" t="s">
        <v>20</v>
      </c>
      <c r="I615">
        <v>183</v>
      </c>
      <c r="J615" t="s">
        <v>21</v>
      </c>
      <c r="K615" t="s">
        <v>22</v>
      </c>
      <c r="L615">
        <v>1540530000</v>
      </c>
      <c r="M615" s="10">
        <f t="shared" si="38"/>
        <v>43399.208333333328</v>
      </c>
      <c r="N615" s="10">
        <f t="shared" si="39"/>
        <v>43411.25</v>
      </c>
      <c r="O615">
        <v>1541570400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36"/>
        <v>1.4391428571428571</v>
      </c>
      <c r="G616" s="4">
        <f t="shared" si="37"/>
        <v>1.4391428571428571</v>
      </c>
      <c r="H616" t="s">
        <v>20</v>
      </c>
      <c r="I616">
        <v>72</v>
      </c>
      <c r="J616" t="s">
        <v>21</v>
      </c>
      <c r="K616" t="s">
        <v>22</v>
      </c>
      <c r="L616">
        <v>1456466400</v>
      </c>
      <c r="M616" s="10">
        <f t="shared" si="38"/>
        <v>42426.25</v>
      </c>
      <c r="N616" s="10">
        <f t="shared" si="39"/>
        <v>42444.208333333328</v>
      </c>
      <c r="O616">
        <v>1458018000</v>
      </c>
      <c r="P616" t="b">
        <v>0</v>
      </c>
      <c r="Q616" t="b">
        <v>1</v>
      </c>
      <c r="R616" t="s">
        <v>23</v>
      </c>
      <c r="S616" t="s">
        <v>2033</v>
      </c>
      <c r="T616" t="s">
        <v>2034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36"/>
        <v>13.446666666666667</v>
      </c>
      <c r="G617" s="4">
        <f t="shared" si="37"/>
        <v>13.446666666666667</v>
      </c>
      <c r="H617" t="s">
        <v>20</v>
      </c>
      <c r="I617">
        <v>295</v>
      </c>
      <c r="J617" t="s">
        <v>21</v>
      </c>
      <c r="K617" t="s">
        <v>22</v>
      </c>
      <c r="L617">
        <v>1424930400</v>
      </c>
      <c r="M617" s="10">
        <f t="shared" si="38"/>
        <v>42061.25</v>
      </c>
      <c r="N617" s="10">
        <f t="shared" si="39"/>
        <v>42078.208333333328</v>
      </c>
      <c r="O617">
        <v>1426395600</v>
      </c>
      <c r="P617" t="b">
        <v>0</v>
      </c>
      <c r="Q617" t="b">
        <v>0</v>
      </c>
      <c r="R617" t="s">
        <v>42</v>
      </c>
      <c r="S617" t="s">
        <v>2039</v>
      </c>
      <c r="T617" t="s">
        <v>2040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36"/>
        <v>5.4614285714285717</v>
      </c>
      <c r="G618" s="4">
        <f t="shared" si="37"/>
        <v>5.4614285714285717</v>
      </c>
      <c r="H618" t="s">
        <v>20</v>
      </c>
      <c r="I618">
        <v>142</v>
      </c>
      <c r="J618" t="s">
        <v>21</v>
      </c>
      <c r="K618" t="s">
        <v>22</v>
      </c>
      <c r="L618">
        <v>1470546000</v>
      </c>
      <c r="M618" s="10">
        <f t="shared" si="38"/>
        <v>42589.208333333328</v>
      </c>
      <c r="N618" s="10">
        <f t="shared" si="39"/>
        <v>42630.208333333328</v>
      </c>
      <c r="O618">
        <v>1474088400</v>
      </c>
      <c r="P618" t="b">
        <v>0</v>
      </c>
      <c r="Q618" t="b">
        <v>0</v>
      </c>
      <c r="R618" t="s">
        <v>42</v>
      </c>
      <c r="S618" t="s">
        <v>2039</v>
      </c>
      <c r="T618" t="s">
        <v>2040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36"/>
        <v>2.8621428571428571</v>
      </c>
      <c r="G619" s="4">
        <f t="shared" si="37"/>
        <v>2.8621428571428571</v>
      </c>
      <c r="H619" t="s">
        <v>20</v>
      </c>
      <c r="I619">
        <v>85</v>
      </c>
      <c r="J619" t="s">
        <v>21</v>
      </c>
      <c r="K619" t="s">
        <v>22</v>
      </c>
      <c r="L619">
        <v>1458363600</v>
      </c>
      <c r="M619" s="10">
        <f t="shared" si="38"/>
        <v>42448.208333333328</v>
      </c>
      <c r="N619" s="10">
        <f t="shared" si="39"/>
        <v>42489.208333333328</v>
      </c>
      <c r="O619">
        <v>1461906000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36"/>
        <v>1.3213677811550153</v>
      </c>
      <c r="G620" s="4">
        <f t="shared" si="37"/>
        <v>1.3213677811550153</v>
      </c>
      <c r="H620" t="s">
        <v>20</v>
      </c>
      <c r="I620">
        <v>659</v>
      </c>
      <c r="J620" t="s">
        <v>36</v>
      </c>
      <c r="K620" t="s">
        <v>37</v>
      </c>
      <c r="L620">
        <v>1338958800</v>
      </c>
      <c r="M620" s="10">
        <f t="shared" si="38"/>
        <v>41066.208333333336</v>
      </c>
      <c r="N620" s="10">
        <f t="shared" si="39"/>
        <v>41086.208333333336</v>
      </c>
      <c r="O620">
        <v>1340686800</v>
      </c>
      <c r="P620" t="b">
        <v>0</v>
      </c>
      <c r="Q620" t="b">
        <v>1</v>
      </c>
      <c r="R620" t="s">
        <v>119</v>
      </c>
      <c r="S620" t="s">
        <v>2045</v>
      </c>
      <c r="T620" t="s">
        <v>2051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36"/>
        <v>2.0336507936507937</v>
      </c>
      <c r="G621" s="4">
        <f t="shared" si="37"/>
        <v>2.0336507936507937</v>
      </c>
      <c r="H621" t="s">
        <v>20</v>
      </c>
      <c r="I621">
        <v>121</v>
      </c>
      <c r="J621" t="s">
        <v>21</v>
      </c>
      <c r="K621" t="s">
        <v>22</v>
      </c>
      <c r="L621">
        <v>1297836000</v>
      </c>
      <c r="M621" s="10">
        <f t="shared" si="38"/>
        <v>40590.25</v>
      </c>
      <c r="N621" s="10">
        <f t="shared" si="39"/>
        <v>40602.25</v>
      </c>
      <c r="O621">
        <v>1298872800</v>
      </c>
      <c r="P621" t="b">
        <v>0</v>
      </c>
      <c r="Q621" t="b">
        <v>0</v>
      </c>
      <c r="R621" t="s">
        <v>33</v>
      </c>
      <c r="S621" t="s">
        <v>2037</v>
      </c>
      <c r="T621" t="s">
        <v>2038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36"/>
        <v>3.1022842639593908</v>
      </c>
      <c r="G622" s="4">
        <f t="shared" si="37"/>
        <v>3.1022842639593908</v>
      </c>
      <c r="H622" t="s">
        <v>20</v>
      </c>
      <c r="I622">
        <v>3742</v>
      </c>
      <c r="J622" t="s">
        <v>21</v>
      </c>
      <c r="K622" t="s">
        <v>22</v>
      </c>
      <c r="L622">
        <v>1382677200</v>
      </c>
      <c r="M622" s="10">
        <f t="shared" si="38"/>
        <v>41572.208333333336</v>
      </c>
      <c r="N622" s="10">
        <f t="shared" si="39"/>
        <v>41579.208333333336</v>
      </c>
      <c r="O622">
        <v>1383282000</v>
      </c>
      <c r="P622" t="b">
        <v>0</v>
      </c>
      <c r="Q622" t="b">
        <v>0</v>
      </c>
      <c r="R622" t="s">
        <v>33</v>
      </c>
      <c r="S622" t="s">
        <v>2037</v>
      </c>
      <c r="T622" t="s">
        <v>2038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36"/>
        <v>3.9531818181818181</v>
      </c>
      <c r="G623" s="4">
        <f t="shared" si="37"/>
        <v>3.9531818181818181</v>
      </c>
      <c r="H623" t="s">
        <v>20</v>
      </c>
      <c r="I623">
        <v>223</v>
      </c>
      <c r="J623" t="s">
        <v>21</v>
      </c>
      <c r="K623" t="s">
        <v>22</v>
      </c>
      <c r="L623">
        <v>1330322400</v>
      </c>
      <c r="M623" s="10">
        <f t="shared" si="38"/>
        <v>40966.25</v>
      </c>
      <c r="N623" s="10">
        <f t="shared" si="39"/>
        <v>40968.25</v>
      </c>
      <c r="O623">
        <v>1330495200</v>
      </c>
      <c r="P623" t="b">
        <v>0</v>
      </c>
      <c r="Q623" t="b">
        <v>0</v>
      </c>
      <c r="R623" t="s">
        <v>23</v>
      </c>
      <c r="S623" t="s">
        <v>2033</v>
      </c>
      <c r="T623" t="s">
        <v>2034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36"/>
        <v>2.9471428571428571</v>
      </c>
      <c r="G624" s="4">
        <f t="shared" si="37"/>
        <v>2.9471428571428571</v>
      </c>
      <c r="H624" t="s">
        <v>20</v>
      </c>
      <c r="I624">
        <v>133</v>
      </c>
      <c r="J624" t="s">
        <v>21</v>
      </c>
      <c r="K624" t="s">
        <v>22</v>
      </c>
      <c r="L624">
        <v>1552366800</v>
      </c>
      <c r="M624" s="10">
        <f t="shared" si="38"/>
        <v>43536.208333333328</v>
      </c>
      <c r="N624" s="10">
        <f t="shared" si="39"/>
        <v>43541.208333333328</v>
      </c>
      <c r="O624">
        <v>1552798800</v>
      </c>
      <c r="P624" t="b">
        <v>0</v>
      </c>
      <c r="Q624" t="b">
        <v>1</v>
      </c>
      <c r="R624" t="s">
        <v>42</v>
      </c>
      <c r="S624" t="s">
        <v>2039</v>
      </c>
      <c r="T624" t="s">
        <v>2040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36"/>
        <v>1.6656234096692113</v>
      </c>
      <c r="G625" s="4">
        <f t="shared" si="37"/>
        <v>1.6656234096692113</v>
      </c>
      <c r="H625" t="s">
        <v>20</v>
      </c>
      <c r="I625">
        <v>5168</v>
      </c>
      <c r="J625" t="s">
        <v>21</v>
      </c>
      <c r="K625" t="s">
        <v>22</v>
      </c>
      <c r="L625">
        <v>1290664800</v>
      </c>
      <c r="M625" s="10">
        <f t="shared" si="38"/>
        <v>40507.25</v>
      </c>
      <c r="N625" s="10">
        <f t="shared" si="39"/>
        <v>40520.25</v>
      </c>
      <c r="O625">
        <v>1291788000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36"/>
        <v>1.6405633802816901</v>
      </c>
      <c r="G626" s="4">
        <f t="shared" si="37"/>
        <v>1.6405633802816901</v>
      </c>
      <c r="H626" t="s">
        <v>20</v>
      </c>
      <c r="I626">
        <v>307</v>
      </c>
      <c r="J626" t="s">
        <v>21</v>
      </c>
      <c r="K626" t="s">
        <v>22</v>
      </c>
      <c r="L626">
        <v>1434862800</v>
      </c>
      <c r="M626" s="10">
        <f t="shared" si="38"/>
        <v>42176.208333333328</v>
      </c>
      <c r="N626" s="10">
        <f t="shared" si="39"/>
        <v>42188.208333333328</v>
      </c>
      <c r="O626">
        <v>1435899600</v>
      </c>
      <c r="P626" t="b">
        <v>0</v>
      </c>
      <c r="Q626" t="b">
        <v>1</v>
      </c>
      <c r="R626" t="s">
        <v>33</v>
      </c>
      <c r="S626" t="s">
        <v>2037</v>
      </c>
      <c r="T626" t="s">
        <v>2038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36"/>
        <v>1.3356231003039514</v>
      </c>
      <c r="G627" s="4">
        <f t="shared" si="37"/>
        <v>1.3356231003039514</v>
      </c>
      <c r="H627" t="s">
        <v>20</v>
      </c>
      <c r="I627">
        <v>2441</v>
      </c>
      <c r="J627" t="s">
        <v>21</v>
      </c>
      <c r="K627" t="s">
        <v>22</v>
      </c>
      <c r="L627">
        <v>1543557600</v>
      </c>
      <c r="M627" s="10">
        <f t="shared" si="38"/>
        <v>43434.25</v>
      </c>
      <c r="N627" s="10">
        <f t="shared" si="39"/>
        <v>43445.25</v>
      </c>
      <c r="O627">
        <v>1544508000</v>
      </c>
      <c r="P627" t="b">
        <v>0</v>
      </c>
      <c r="Q627" t="b">
        <v>0</v>
      </c>
      <c r="R627" t="s">
        <v>23</v>
      </c>
      <c r="S627" t="s">
        <v>2033</v>
      </c>
      <c r="T627" t="s">
        <v>2034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36"/>
        <v>1.8495548961424333</v>
      </c>
      <c r="G628" s="4">
        <f t="shared" si="37"/>
        <v>1.8495548961424333</v>
      </c>
      <c r="H628" t="s">
        <v>20</v>
      </c>
      <c r="I628">
        <v>1385</v>
      </c>
      <c r="J628" t="s">
        <v>40</v>
      </c>
      <c r="K628" t="s">
        <v>41</v>
      </c>
      <c r="L628">
        <v>1512712800</v>
      </c>
      <c r="M628" s="10">
        <f t="shared" si="38"/>
        <v>43077.25</v>
      </c>
      <c r="N628" s="10">
        <f t="shared" si="39"/>
        <v>43078.25</v>
      </c>
      <c r="O628">
        <v>1512799200</v>
      </c>
      <c r="P628" t="b">
        <v>0</v>
      </c>
      <c r="Q628" t="b">
        <v>0</v>
      </c>
      <c r="R628" t="s">
        <v>42</v>
      </c>
      <c r="S628" t="s">
        <v>2039</v>
      </c>
      <c r="T628" t="s">
        <v>2040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36"/>
        <v>4.4372727272727275</v>
      </c>
      <c r="G629" s="4">
        <f t="shared" si="37"/>
        <v>4.4372727272727275</v>
      </c>
      <c r="H629" t="s">
        <v>20</v>
      </c>
      <c r="I629">
        <v>190</v>
      </c>
      <c r="J629" t="s">
        <v>21</v>
      </c>
      <c r="K629" t="s">
        <v>22</v>
      </c>
      <c r="L629">
        <v>1324274400</v>
      </c>
      <c r="M629" s="10">
        <f t="shared" si="38"/>
        <v>40896.25</v>
      </c>
      <c r="N629" s="10">
        <f t="shared" si="39"/>
        <v>40897.25</v>
      </c>
      <c r="O629">
        <v>1324360800</v>
      </c>
      <c r="P629" t="b">
        <v>0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36"/>
        <v>1.999806763285024</v>
      </c>
      <c r="G630" s="4">
        <f t="shared" si="37"/>
        <v>1.999806763285024</v>
      </c>
      <c r="H630" t="s">
        <v>20</v>
      </c>
      <c r="I630">
        <v>470</v>
      </c>
      <c r="J630" t="s">
        <v>21</v>
      </c>
      <c r="K630" t="s">
        <v>22</v>
      </c>
      <c r="L630">
        <v>1364446800</v>
      </c>
      <c r="M630" s="10">
        <f t="shared" si="38"/>
        <v>41361.208333333336</v>
      </c>
      <c r="N630" s="10">
        <f t="shared" si="39"/>
        <v>41362.208333333336</v>
      </c>
      <c r="O630">
        <v>1364533200</v>
      </c>
      <c r="P630" t="b">
        <v>0</v>
      </c>
      <c r="Q630" t="b">
        <v>0</v>
      </c>
      <c r="R630" t="s">
        <v>65</v>
      </c>
      <c r="S630" t="s">
        <v>2035</v>
      </c>
      <c r="T630" t="s">
        <v>2044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36"/>
        <v>1.2395833333333333</v>
      </c>
      <c r="G631" s="4">
        <f t="shared" si="37"/>
        <v>1.2395833333333333</v>
      </c>
      <c r="H631" t="s">
        <v>20</v>
      </c>
      <c r="I631">
        <v>253</v>
      </c>
      <c r="J631" t="s">
        <v>21</v>
      </c>
      <c r="K631" t="s">
        <v>22</v>
      </c>
      <c r="L631">
        <v>1542693600</v>
      </c>
      <c r="M631" s="10">
        <f t="shared" si="38"/>
        <v>43424.25</v>
      </c>
      <c r="N631" s="10">
        <f t="shared" si="39"/>
        <v>43452.25</v>
      </c>
      <c r="O631">
        <v>1545112800</v>
      </c>
      <c r="P631" t="b">
        <v>0</v>
      </c>
      <c r="Q631" t="b">
        <v>0</v>
      </c>
      <c r="R631" t="s">
        <v>33</v>
      </c>
      <c r="S631" t="s">
        <v>2037</v>
      </c>
      <c r="T631" t="s">
        <v>2038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36"/>
        <v>1.8661329305135952</v>
      </c>
      <c r="G632" s="4">
        <f t="shared" si="37"/>
        <v>1.8661329305135952</v>
      </c>
      <c r="H632" t="s">
        <v>20</v>
      </c>
      <c r="I632">
        <v>1113</v>
      </c>
      <c r="J632" t="s">
        <v>21</v>
      </c>
      <c r="K632" t="s">
        <v>22</v>
      </c>
      <c r="L632">
        <v>1515564000</v>
      </c>
      <c r="M632" s="10">
        <f t="shared" si="38"/>
        <v>43110.25</v>
      </c>
      <c r="N632" s="10">
        <f t="shared" si="39"/>
        <v>43117.25</v>
      </c>
      <c r="O632">
        <v>1516168800</v>
      </c>
      <c r="P632" t="b">
        <v>0</v>
      </c>
      <c r="Q632" t="b">
        <v>0</v>
      </c>
      <c r="R632" t="s">
        <v>23</v>
      </c>
      <c r="S632" t="s">
        <v>2033</v>
      </c>
      <c r="T632" t="s">
        <v>2034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36"/>
        <v>1.1428538550057536</v>
      </c>
      <c r="G633" s="4">
        <f t="shared" si="37"/>
        <v>1.1428538550057536</v>
      </c>
      <c r="H633" t="s">
        <v>20</v>
      </c>
      <c r="I633">
        <v>2283</v>
      </c>
      <c r="J633" t="s">
        <v>21</v>
      </c>
      <c r="K633" t="s">
        <v>22</v>
      </c>
      <c r="L633">
        <v>1573797600</v>
      </c>
      <c r="M633" s="10">
        <f t="shared" si="38"/>
        <v>43784.25</v>
      </c>
      <c r="N633" s="10">
        <f t="shared" si="39"/>
        <v>43797.25</v>
      </c>
      <c r="O633">
        <v>1574920800</v>
      </c>
      <c r="P633" t="b">
        <v>0</v>
      </c>
      <c r="Q633" t="b">
        <v>0</v>
      </c>
      <c r="R633" t="s">
        <v>23</v>
      </c>
      <c r="S633" t="s">
        <v>2033</v>
      </c>
      <c r="T633" t="s">
        <v>2034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36"/>
        <v>1.2281904761904763</v>
      </c>
      <c r="G634" s="4">
        <f t="shared" si="37"/>
        <v>1.2281904761904763</v>
      </c>
      <c r="H634" t="s">
        <v>20</v>
      </c>
      <c r="I634">
        <v>1095</v>
      </c>
      <c r="J634" t="s">
        <v>21</v>
      </c>
      <c r="K634" t="s">
        <v>22</v>
      </c>
      <c r="L634">
        <v>1573452000</v>
      </c>
      <c r="M634" s="10">
        <f t="shared" si="38"/>
        <v>43780.25</v>
      </c>
      <c r="N634" s="10">
        <f t="shared" si="39"/>
        <v>43781.25</v>
      </c>
      <c r="O634">
        <v>1573538400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36"/>
        <v>1.7914326647564469</v>
      </c>
      <c r="G635" s="4">
        <f t="shared" si="37"/>
        <v>1.7914326647564469</v>
      </c>
      <c r="H635" t="s">
        <v>20</v>
      </c>
      <c r="I635">
        <v>1690</v>
      </c>
      <c r="J635" t="s">
        <v>21</v>
      </c>
      <c r="K635" t="s">
        <v>22</v>
      </c>
      <c r="L635">
        <v>1317790800</v>
      </c>
      <c r="M635" s="10">
        <f t="shared" si="38"/>
        <v>40821.208333333336</v>
      </c>
      <c r="N635" s="10">
        <f t="shared" si="39"/>
        <v>40851.208333333336</v>
      </c>
      <c r="O635">
        <v>1320382800</v>
      </c>
      <c r="P635" t="b">
        <v>0</v>
      </c>
      <c r="Q635" t="b">
        <v>0</v>
      </c>
      <c r="R635" t="s">
        <v>33</v>
      </c>
      <c r="S635" t="s">
        <v>2037</v>
      </c>
      <c r="T635" t="s">
        <v>2038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36"/>
        <v>14.007777777777777</v>
      </c>
      <c r="G636" s="4">
        <f t="shared" si="37"/>
        <v>14.007777777777777</v>
      </c>
      <c r="H636" t="s">
        <v>20</v>
      </c>
      <c r="I636">
        <v>191</v>
      </c>
      <c r="J636" t="s">
        <v>21</v>
      </c>
      <c r="K636" t="s">
        <v>22</v>
      </c>
      <c r="L636">
        <v>1423634400</v>
      </c>
      <c r="M636" s="10">
        <f t="shared" si="38"/>
        <v>42046.25</v>
      </c>
      <c r="N636" s="10">
        <f t="shared" si="39"/>
        <v>42070.25</v>
      </c>
      <c r="O636">
        <v>1425708000</v>
      </c>
      <c r="P636" t="b">
        <v>0</v>
      </c>
      <c r="Q636" t="b">
        <v>0</v>
      </c>
      <c r="R636" t="s">
        <v>28</v>
      </c>
      <c r="S636" t="s">
        <v>2035</v>
      </c>
      <c r="T636" t="s">
        <v>2036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36"/>
        <v>1.2770715249662619</v>
      </c>
      <c r="G637" s="4">
        <f t="shared" si="37"/>
        <v>1.2770715249662619</v>
      </c>
      <c r="H637" t="s">
        <v>20</v>
      </c>
      <c r="I637">
        <v>2013</v>
      </c>
      <c r="J637" t="s">
        <v>21</v>
      </c>
      <c r="K637" t="s">
        <v>22</v>
      </c>
      <c r="L637">
        <v>1440392400</v>
      </c>
      <c r="M637" s="10">
        <f t="shared" si="38"/>
        <v>42240.208333333328</v>
      </c>
      <c r="N637" s="10">
        <f t="shared" si="39"/>
        <v>42254.208333333328</v>
      </c>
      <c r="O637">
        <v>1441602000</v>
      </c>
      <c r="P637" t="b">
        <v>0</v>
      </c>
      <c r="Q637" t="b">
        <v>0</v>
      </c>
      <c r="R637" t="s">
        <v>23</v>
      </c>
      <c r="S637" t="s">
        <v>2033</v>
      </c>
      <c r="T637" t="s">
        <v>2034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36"/>
        <v>4.105982142857143</v>
      </c>
      <c r="G638" s="4">
        <f t="shared" si="37"/>
        <v>4.105982142857143</v>
      </c>
      <c r="H638" t="s">
        <v>20</v>
      </c>
      <c r="I638">
        <v>1703</v>
      </c>
      <c r="J638" t="s">
        <v>21</v>
      </c>
      <c r="K638" t="s">
        <v>22</v>
      </c>
      <c r="L638">
        <v>1562302800</v>
      </c>
      <c r="M638" s="10">
        <f t="shared" si="38"/>
        <v>43651.208333333328</v>
      </c>
      <c r="N638" s="10">
        <f t="shared" si="39"/>
        <v>43652.208333333328</v>
      </c>
      <c r="O638">
        <v>1562389200</v>
      </c>
      <c r="P638" t="b">
        <v>0</v>
      </c>
      <c r="Q638" t="b">
        <v>0</v>
      </c>
      <c r="R638" t="s">
        <v>33</v>
      </c>
      <c r="S638" t="s">
        <v>2037</v>
      </c>
      <c r="T638" t="s">
        <v>2038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36"/>
        <v>1.2373770491803278</v>
      </c>
      <c r="G639" s="4">
        <f t="shared" si="37"/>
        <v>1.2373770491803278</v>
      </c>
      <c r="H639" t="s">
        <v>20</v>
      </c>
      <c r="I639">
        <v>80</v>
      </c>
      <c r="J639" t="s">
        <v>36</v>
      </c>
      <c r="K639" t="s">
        <v>37</v>
      </c>
      <c r="L639">
        <v>1378184400</v>
      </c>
      <c r="M639" s="10">
        <f t="shared" si="38"/>
        <v>41520.208333333336</v>
      </c>
      <c r="N639" s="10">
        <f t="shared" si="39"/>
        <v>41527.208333333336</v>
      </c>
      <c r="O639">
        <v>1378789200</v>
      </c>
      <c r="P639" t="b">
        <v>0</v>
      </c>
      <c r="Q639" t="b">
        <v>0</v>
      </c>
      <c r="R639" t="s">
        <v>42</v>
      </c>
      <c r="S639" t="s">
        <v>2039</v>
      </c>
      <c r="T639" t="s">
        <v>2040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36"/>
        <v>1.8491304347826087</v>
      </c>
      <c r="G640" s="4">
        <f t="shared" si="37"/>
        <v>1.8491304347826087</v>
      </c>
      <c r="H640" t="s">
        <v>20</v>
      </c>
      <c r="I640">
        <v>41</v>
      </c>
      <c r="J640" t="s">
        <v>21</v>
      </c>
      <c r="K640" t="s">
        <v>22</v>
      </c>
      <c r="L640">
        <v>1441256400</v>
      </c>
      <c r="M640" s="10">
        <f t="shared" si="38"/>
        <v>42250.208333333328</v>
      </c>
      <c r="N640" s="10">
        <f t="shared" si="39"/>
        <v>42275.208333333328</v>
      </c>
      <c r="O640">
        <v>1443416400</v>
      </c>
      <c r="P640" t="b">
        <v>0</v>
      </c>
      <c r="Q640" t="b">
        <v>0</v>
      </c>
      <c r="R640" t="s">
        <v>89</v>
      </c>
      <c r="S640" t="s">
        <v>2048</v>
      </c>
      <c r="T640" t="s">
        <v>2049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36"/>
        <v>2.9870000000000001</v>
      </c>
      <c r="G641" s="4">
        <f t="shared" si="37"/>
        <v>2.9870000000000001</v>
      </c>
      <c r="H641" t="s">
        <v>20</v>
      </c>
      <c r="I641">
        <v>187</v>
      </c>
      <c r="J641" t="s">
        <v>21</v>
      </c>
      <c r="K641" t="s">
        <v>22</v>
      </c>
      <c r="L641">
        <v>1314421200</v>
      </c>
      <c r="M641" s="10">
        <f t="shared" si="38"/>
        <v>40782.208333333336</v>
      </c>
      <c r="N641" s="10">
        <f t="shared" si="39"/>
        <v>40789.208333333336</v>
      </c>
      <c r="O641">
        <v>1315026000</v>
      </c>
      <c r="P641" t="b">
        <v>0</v>
      </c>
      <c r="Q641" t="b">
        <v>0</v>
      </c>
      <c r="R641" t="s">
        <v>71</v>
      </c>
      <c r="S641" t="s">
        <v>2039</v>
      </c>
      <c r="T641" t="s">
        <v>2047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40">E642/D642</f>
        <v>2.2635175879396985</v>
      </c>
      <c r="G642" s="4">
        <f t="shared" ref="G642:G705" si="41">E642/D642</f>
        <v>2.2635175879396985</v>
      </c>
      <c r="H642" t="s">
        <v>20</v>
      </c>
      <c r="I642">
        <v>2875</v>
      </c>
      <c r="J642" t="s">
        <v>40</v>
      </c>
      <c r="K642" t="s">
        <v>41</v>
      </c>
      <c r="L642">
        <v>1293861600</v>
      </c>
      <c r="M642" s="10">
        <f t="shared" ref="M642:M705" si="42">(((L642/60)/60)/24)+DATE(1970,1,1)</f>
        <v>40544.25</v>
      </c>
      <c r="N642" s="10">
        <f t="shared" ref="N642:N705" si="43">(((O642/60)/60)/24)+DATE(1970,1,1)</f>
        <v>40558.25</v>
      </c>
      <c r="O642">
        <v>1295071200</v>
      </c>
      <c r="P642" t="b">
        <v>0</v>
      </c>
      <c r="Q642" t="b">
        <v>1</v>
      </c>
      <c r="R642" t="s">
        <v>33</v>
      </c>
      <c r="S642" t="s">
        <v>2037</v>
      </c>
      <c r="T642" t="s">
        <v>2038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40"/>
        <v>1.7356363636363636</v>
      </c>
      <c r="G643" s="4">
        <f t="shared" si="41"/>
        <v>1.7356363636363636</v>
      </c>
      <c r="H643" t="s">
        <v>20</v>
      </c>
      <c r="I643">
        <v>88</v>
      </c>
      <c r="J643" t="s">
        <v>21</v>
      </c>
      <c r="K643" t="s">
        <v>22</v>
      </c>
      <c r="L643">
        <v>1507352400</v>
      </c>
      <c r="M643" s="10">
        <f t="shared" si="42"/>
        <v>43015.208333333328</v>
      </c>
      <c r="N643" s="10">
        <f t="shared" si="43"/>
        <v>43039.208333333328</v>
      </c>
      <c r="O643">
        <v>1509426000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40"/>
        <v>3.7175675675675675</v>
      </c>
      <c r="G644" s="4">
        <f t="shared" si="41"/>
        <v>3.7175675675675675</v>
      </c>
      <c r="H644" t="s">
        <v>20</v>
      </c>
      <c r="I644">
        <v>191</v>
      </c>
      <c r="J644" t="s">
        <v>21</v>
      </c>
      <c r="K644" t="s">
        <v>22</v>
      </c>
      <c r="L644">
        <v>1296108000</v>
      </c>
      <c r="M644" s="10">
        <f t="shared" si="42"/>
        <v>40570.25</v>
      </c>
      <c r="N644" s="10">
        <f t="shared" si="43"/>
        <v>40608.25</v>
      </c>
      <c r="O644">
        <v>1299391200</v>
      </c>
      <c r="P644" t="b">
        <v>0</v>
      </c>
      <c r="Q644" t="b">
        <v>0</v>
      </c>
      <c r="R644" t="s">
        <v>23</v>
      </c>
      <c r="S644" t="s">
        <v>2033</v>
      </c>
      <c r="T644" t="s">
        <v>2034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40"/>
        <v>1.601923076923077</v>
      </c>
      <c r="G645" s="4">
        <f t="shared" si="41"/>
        <v>1.601923076923077</v>
      </c>
      <c r="H645" t="s">
        <v>20</v>
      </c>
      <c r="I645">
        <v>139</v>
      </c>
      <c r="J645" t="s">
        <v>21</v>
      </c>
      <c r="K645" t="s">
        <v>22</v>
      </c>
      <c r="L645">
        <v>1324965600</v>
      </c>
      <c r="M645" s="10">
        <f t="shared" si="42"/>
        <v>40904.25</v>
      </c>
      <c r="N645" s="10">
        <f t="shared" si="43"/>
        <v>40905.25</v>
      </c>
      <c r="O645">
        <v>1325052000</v>
      </c>
      <c r="P645" t="b">
        <v>0</v>
      </c>
      <c r="Q645" t="b">
        <v>0</v>
      </c>
      <c r="R645" t="s">
        <v>23</v>
      </c>
      <c r="S645" t="s">
        <v>2033</v>
      </c>
      <c r="T645" t="s">
        <v>2034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40"/>
        <v>16.163333333333334</v>
      </c>
      <c r="G646" s="4">
        <f t="shared" si="41"/>
        <v>16.163333333333334</v>
      </c>
      <c r="H646" t="s">
        <v>20</v>
      </c>
      <c r="I646">
        <v>186</v>
      </c>
      <c r="J646" t="s">
        <v>21</v>
      </c>
      <c r="K646" t="s">
        <v>22</v>
      </c>
      <c r="L646">
        <v>1520229600</v>
      </c>
      <c r="M646" s="10">
        <f t="shared" si="42"/>
        <v>43164.25</v>
      </c>
      <c r="N646" s="10">
        <f t="shared" si="43"/>
        <v>43194.208333333328</v>
      </c>
      <c r="O646">
        <v>1522818000</v>
      </c>
      <c r="P646" t="b">
        <v>0</v>
      </c>
      <c r="Q646" t="b">
        <v>0</v>
      </c>
      <c r="R646" t="s">
        <v>60</v>
      </c>
      <c r="S646" t="s">
        <v>2033</v>
      </c>
      <c r="T646" t="s">
        <v>2043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40"/>
        <v>7.3343749999999996</v>
      </c>
      <c r="G647" s="4">
        <f t="shared" si="41"/>
        <v>7.3343749999999996</v>
      </c>
      <c r="H647" t="s">
        <v>20</v>
      </c>
      <c r="I647">
        <v>112</v>
      </c>
      <c r="J647" t="s">
        <v>26</v>
      </c>
      <c r="K647" t="s">
        <v>27</v>
      </c>
      <c r="L647">
        <v>1482991200</v>
      </c>
      <c r="M647" s="10">
        <f t="shared" si="42"/>
        <v>42733.25</v>
      </c>
      <c r="N647" s="10">
        <f t="shared" si="43"/>
        <v>42760.25</v>
      </c>
      <c r="O647">
        <v>1485324000</v>
      </c>
      <c r="P647" t="b">
        <v>0</v>
      </c>
      <c r="Q647" t="b">
        <v>0</v>
      </c>
      <c r="R647" t="s">
        <v>33</v>
      </c>
      <c r="S647" t="s">
        <v>2037</v>
      </c>
      <c r="T647" t="s">
        <v>2038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40"/>
        <v>5.9211111111111112</v>
      </c>
      <c r="G648" s="4">
        <f t="shared" si="41"/>
        <v>5.9211111111111112</v>
      </c>
      <c r="H648" t="s">
        <v>20</v>
      </c>
      <c r="I648">
        <v>101</v>
      </c>
      <c r="J648" t="s">
        <v>21</v>
      </c>
      <c r="K648" t="s">
        <v>22</v>
      </c>
      <c r="L648">
        <v>1294034400</v>
      </c>
      <c r="M648" s="10">
        <f t="shared" si="42"/>
        <v>40546.25</v>
      </c>
      <c r="N648" s="10">
        <f t="shared" si="43"/>
        <v>40547.25</v>
      </c>
      <c r="O648">
        <v>1294120800</v>
      </c>
      <c r="P648" t="b">
        <v>0</v>
      </c>
      <c r="Q648" t="b">
        <v>1</v>
      </c>
      <c r="R648" t="s">
        <v>33</v>
      </c>
      <c r="S648" t="s">
        <v>2037</v>
      </c>
      <c r="T648" t="s">
        <v>2038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40"/>
        <v>2.7680769230769231</v>
      </c>
      <c r="G649" s="4">
        <f t="shared" si="41"/>
        <v>2.7680769230769231</v>
      </c>
      <c r="H649" t="s">
        <v>20</v>
      </c>
      <c r="I649">
        <v>206</v>
      </c>
      <c r="J649" t="s">
        <v>40</v>
      </c>
      <c r="K649" t="s">
        <v>41</v>
      </c>
      <c r="L649">
        <v>1286946000</v>
      </c>
      <c r="M649" s="10">
        <f t="shared" si="42"/>
        <v>40464.208333333336</v>
      </c>
      <c r="N649" s="10">
        <f t="shared" si="43"/>
        <v>40487.208333333336</v>
      </c>
      <c r="O649">
        <v>1288933200</v>
      </c>
      <c r="P649" t="b">
        <v>0</v>
      </c>
      <c r="Q649" t="b">
        <v>1</v>
      </c>
      <c r="R649" t="s">
        <v>42</v>
      </c>
      <c r="S649" t="s">
        <v>2039</v>
      </c>
      <c r="T649" t="s">
        <v>2040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40"/>
        <v>2.730185185185185</v>
      </c>
      <c r="G650" s="4">
        <f t="shared" si="41"/>
        <v>2.730185185185185</v>
      </c>
      <c r="H650" t="s">
        <v>20</v>
      </c>
      <c r="I650">
        <v>154</v>
      </c>
      <c r="J650" t="s">
        <v>21</v>
      </c>
      <c r="K650" t="s">
        <v>22</v>
      </c>
      <c r="L650">
        <v>1359871200</v>
      </c>
      <c r="M650" s="10">
        <f t="shared" si="42"/>
        <v>41308.25</v>
      </c>
      <c r="N650" s="10">
        <f t="shared" si="43"/>
        <v>41347.208333333336</v>
      </c>
      <c r="O650">
        <v>1363237200</v>
      </c>
      <c r="P650" t="b">
        <v>0</v>
      </c>
      <c r="Q650" t="b">
        <v>1</v>
      </c>
      <c r="R650" t="s">
        <v>269</v>
      </c>
      <c r="S650" t="s">
        <v>2039</v>
      </c>
      <c r="T650" t="s">
        <v>2058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40"/>
        <v>1.593633125556545</v>
      </c>
      <c r="G651" s="4">
        <f t="shared" si="41"/>
        <v>1.593633125556545</v>
      </c>
      <c r="H651" t="s">
        <v>20</v>
      </c>
      <c r="I651">
        <v>5966</v>
      </c>
      <c r="J651" t="s">
        <v>21</v>
      </c>
      <c r="K651" t="s">
        <v>22</v>
      </c>
      <c r="L651">
        <v>1555304400</v>
      </c>
      <c r="M651" s="10">
        <f t="shared" si="42"/>
        <v>43570.208333333328</v>
      </c>
      <c r="N651" s="10">
        <f t="shared" si="43"/>
        <v>43576.208333333328</v>
      </c>
      <c r="O651">
        <v>1555822800</v>
      </c>
      <c r="P651" t="b">
        <v>0</v>
      </c>
      <c r="Q651" t="b">
        <v>0</v>
      </c>
      <c r="R651" t="s">
        <v>33</v>
      </c>
      <c r="S651" t="s">
        <v>2037</v>
      </c>
      <c r="T651" t="s">
        <v>2038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40"/>
        <v>15.915555555555555</v>
      </c>
      <c r="G652" s="4">
        <f t="shared" si="41"/>
        <v>15.915555555555555</v>
      </c>
      <c r="H652" t="s">
        <v>20</v>
      </c>
      <c r="I652">
        <v>169</v>
      </c>
      <c r="J652" t="s">
        <v>21</v>
      </c>
      <c r="K652" t="s">
        <v>22</v>
      </c>
      <c r="L652">
        <v>1420696800</v>
      </c>
      <c r="M652" s="10">
        <f t="shared" si="42"/>
        <v>42012.25</v>
      </c>
      <c r="N652" s="10">
        <f t="shared" si="43"/>
        <v>42032.25</v>
      </c>
      <c r="O652">
        <v>1422424800</v>
      </c>
      <c r="P652" t="b">
        <v>0</v>
      </c>
      <c r="Q652" t="b">
        <v>1</v>
      </c>
      <c r="R652" t="s">
        <v>42</v>
      </c>
      <c r="S652" t="s">
        <v>2039</v>
      </c>
      <c r="T652" t="s">
        <v>2040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40"/>
        <v>7.3018222222222224</v>
      </c>
      <c r="G653" s="4">
        <f t="shared" si="41"/>
        <v>7.3018222222222224</v>
      </c>
      <c r="H653" t="s">
        <v>20</v>
      </c>
      <c r="I653">
        <v>2106</v>
      </c>
      <c r="J653" t="s">
        <v>21</v>
      </c>
      <c r="K653" t="s">
        <v>22</v>
      </c>
      <c r="L653">
        <v>1502946000</v>
      </c>
      <c r="M653" s="10">
        <f t="shared" si="42"/>
        <v>42964.208333333328</v>
      </c>
      <c r="N653" s="10">
        <f t="shared" si="43"/>
        <v>42972.208333333328</v>
      </c>
      <c r="O653">
        <v>1503637200</v>
      </c>
      <c r="P653" t="b">
        <v>0</v>
      </c>
      <c r="Q653" t="b">
        <v>0</v>
      </c>
      <c r="R653" t="s">
        <v>33</v>
      </c>
      <c r="S653" t="s">
        <v>2037</v>
      </c>
      <c r="T653" t="s">
        <v>2038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40"/>
        <v>3.6102941176470589</v>
      </c>
      <c r="G654" s="4">
        <f t="shared" si="41"/>
        <v>3.6102941176470589</v>
      </c>
      <c r="H654" t="s">
        <v>20</v>
      </c>
      <c r="I654">
        <v>131</v>
      </c>
      <c r="J654" t="s">
        <v>21</v>
      </c>
      <c r="K654" t="s">
        <v>22</v>
      </c>
      <c r="L654">
        <v>1404622800</v>
      </c>
      <c r="M654" s="10">
        <f t="shared" si="42"/>
        <v>41826.208333333336</v>
      </c>
      <c r="N654" s="10">
        <f t="shared" si="43"/>
        <v>41832.208333333336</v>
      </c>
      <c r="O654">
        <v>1405141200</v>
      </c>
      <c r="P654" t="b">
        <v>0</v>
      </c>
      <c r="Q654" t="b">
        <v>0</v>
      </c>
      <c r="R654" t="s">
        <v>23</v>
      </c>
      <c r="S654" t="s">
        <v>2033</v>
      </c>
      <c r="T654" t="s">
        <v>2034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40"/>
        <v>1.6032</v>
      </c>
      <c r="G655" s="4">
        <f t="shared" si="41"/>
        <v>1.6032</v>
      </c>
      <c r="H655" t="s">
        <v>20</v>
      </c>
      <c r="I655">
        <v>84</v>
      </c>
      <c r="J655" t="s">
        <v>21</v>
      </c>
      <c r="K655" t="s">
        <v>22</v>
      </c>
      <c r="L655">
        <v>1371963600</v>
      </c>
      <c r="M655" s="10">
        <f t="shared" si="42"/>
        <v>41448.208333333336</v>
      </c>
      <c r="N655" s="10">
        <f t="shared" si="43"/>
        <v>41453.208333333336</v>
      </c>
      <c r="O655">
        <v>1372395600</v>
      </c>
      <c r="P655" t="b">
        <v>0</v>
      </c>
      <c r="Q655" t="b">
        <v>0</v>
      </c>
      <c r="R655" t="s">
        <v>33</v>
      </c>
      <c r="S655" t="s">
        <v>2037</v>
      </c>
      <c r="T655" t="s">
        <v>2038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40"/>
        <v>1.8394339622641509</v>
      </c>
      <c r="G656" s="4">
        <f t="shared" si="41"/>
        <v>1.8394339622641509</v>
      </c>
      <c r="H656" t="s">
        <v>20</v>
      </c>
      <c r="I656">
        <v>155</v>
      </c>
      <c r="J656" t="s">
        <v>21</v>
      </c>
      <c r="K656" t="s">
        <v>22</v>
      </c>
      <c r="L656">
        <v>1433739600</v>
      </c>
      <c r="M656" s="10">
        <f t="shared" si="42"/>
        <v>42163.208333333328</v>
      </c>
      <c r="N656" s="10">
        <f t="shared" si="43"/>
        <v>42209.208333333328</v>
      </c>
      <c r="O656">
        <v>1437714000</v>
      </c>
      <c r="P656" t="b">
        <v>0</v>
      </c>
      <c r="Q656" t="b">
        <v>0</v>
      </c>
      <c r="R656" t="s">
        <v>33</v>
      </c>
      <c r="S656" t="s">
        <v>2037</v>
      </c>
      <c r="T656" t="s">
        <v>2038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40"/>
        <v>2.2538095238095237</v>
      </c>
      <c r="G657" s="4">
        <f t="shared" si="41"/>
        <v>2.2538095238095237</v>
      </c>
      <c r="H657" t="s">
        <v>20</v>
      </c>
      <c r="I657">
        <v>189</v>
      </c>
      <c r="J657" t="s">
        <v>21</v>
      </c>
      <c r="K657" t="s">
        <v>22</v>
      </c>
      <c r="L657">
        <v>1550037600</v>
      </c>
      <c r="M657" s="10">
        <f t="shared" si="42"/>
        <v>43509.25</v>
      </c>
      <c r="N657" s="10">
        <f t="shared" si="43"/>
        <v>43515.25</v>
      </c>
      <c r="O657">
        <v>1550556000</v>
      </c>
      <c r="P657" t="b">
        <v>0</v>
      </c>
      <c r="Q657" t="b">
        <v>1</v>
      </c>
      <c r="R657" t="s">
        <v>17</v>
      </c>
      <c r="S657" t="s">
        <v>2031</v>
      </c>
      <c r="T657" t="s">
        <v>2032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40"/>
        <v>1.7200961538461539</v>
      </c>
      <c r="G658" s="4">
        <f t="shared" si="41"/>
        <v>1.7200961538461539</v>
      </c>
      <c r="H658" t="s">
        <v>20</v>
      </c>
      <c r="I658">
        <v>4799</v>
      </c>
      <c r="J658" t="s">
        <v>21</v>
      </c>
      <c r="K658" t="s">
        <v>22</v>
      </c>
      <c r="L658">
        <v>1486706400</v>
      </c>
      <c r="M658" s="10">
        <f t="shared" si="42"/>
        <v>42776.25</v>
      </c>
      <c r="N658" s="10">
        <f t="shared" si="43"/>
        <v>42803.25</v>
      </c>
      <c r="O658">
        <v>1489039200</v>
      </c>
      <c r="P658" t="b">
        <v>1</v>
      </c>
      <c r="Q658" t="b">
        <v>1</v>
      </c>
      <c r="R658" t="s">
        <v>42</v>
      </c>
      <c r="S658" t="s">
        <v>2039</v>
      </c>
      <c r="T658" t="s">
        <v>2040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40"/>
        <v>1.4616709511568124</v>
      </c>
      <c r="G659" s="4">
        <f t="shared" si="41"/>
        <v>1.4616709511568124</v>
      </c>
      <c r="H659" t="s">
        <v>20</v>
      </c>
      <c r="I659">
        <v>1137</v>
      </c>
      <c r="J659" t="s">
        <v>21</v>
      </c>
      <c r="K659" t="s">
        <v>22</v>
      </c>
      <c r="L659">
        <v>1553835600</v>
      </c>
      <c r="M659" s="10">
        <f t="shared" si="42"/>
        <v>43553.208333333328</v>
      </c>
      <c r="N659" s="10">
        <f t="shared" si="43"/>
        <v>43585.208333333328</v>
      </c>
      <c r="O659">
        <v>1556600400</v>
      </c>
      <c r="P659" t="b">
        <v>0</v>
      </c>
      <c r="Q659" t="b">
        <v>0</v>
      </c>
      <c r="R659" t="s">
        <v>68</v>
      </c>
      <c r="S659" t="s">
        <v>2045</v>
      </c>
      <c r="T659" t="s">
        <v>2046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40"/>
        <v>1.2211084337349398</v>
      </c>
      <c r="G660" s="4">
        <f t="shared" si="41"/>
        <v>1.2211084337349398</v>
      </c>
      <c r="H660" t="s">
        <v>20</v>
      </c>
      <c r="I660">
        <v>1152</v>
      </c>
      <c r="J660" t="s">
        <v>21</v>
      </c>
      <c r="K660" t="s">
        <v>22</v>
      </c>
      <c r="L660">
        <v>1288242000</v>
      </c>
      <c r="M660" s="10">
        <f t="shared" si="42"/>
        <v>40479.208333333336</v>
      </c>
      <c r="N660" s="10">
        <f t="shared" si="43"/>
        <v>40506.25</v>
      </c>
      <c r="O660">
        <v>1290578400</v>
      </c>
      <c r="P660" t="b">
        <v>0</v>
      </c>
      <c r="Q660" t="b">
        <v>0</v>
      </c>
      <c r="R660" t="s">
        <v>33</v>
      </c>
      <c r="S660" t="s">
        <v>2037</v>
      </c>
      <c r="T660" t="s">
        <v>2038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40"/>
        <v>1.8654166666666667</v>
      </c>
      <c r="G661" s="4">
        <f t="shared" si="41"/>
        <v>1.8654166666666667</v>
      </c>
      <c r="H661" t="s">
        <v>20</v>
      </c>
      <c r="I661">
        <v>50</v>
      </c>
      <c r="J661" t="s">
        <v>21</v>
      </c>
      <c r="K661" t="s">
        <v>22</v>
      </c>
      <c r="L661">
        <v>1379048400</v>
      </c>
      <c r="M661" s="10">
        <f t="shared" si="42"/>
        <v>41530.208333333336</v>
      </c>
      <c r="N661" s="10">
        <f t="shared" si="43"/>
        <v>41545.208333333336</v>
      </c>
      <c r="O661">
        <v>1380344400</v>
      </c>
      <c r="P661" t="b">
        <v>0</v>
      </c>
      <c r="Q661" t="b">
        <v>0</v>
      </c>
      <c r="R661" t="s">
        <v>122</v>
      </c>
      <c r="S661" t="s">
        <v>2052</v>
      </c>
      <c r="T661" t="s">
        <v>2053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40"/>
        <v>2.2896178343949045</v>
      </c>
      <c r="G662" s="4">
        <f t="shared" si="41"/>
        <v>2.2896178343949045</v>
      </c>
      <c r="H662" t="s">
        <v>20</v>
      </c>
      <c r="I662">
        <v>3059</v>
      </c>
      <c r="J662" t="s">
        <v>15</v>
      </c>
      <c r="K662" t="s">
        <v>16</v>
      </c>
      <c r="L662">
        <v>1500267600</v>
      </c>
      <c r="M662" s="10">
        <f t="shared" si="42"/>
        <v>42933.208333333328</v>
      </c>
      <c r="N662" s="10">
        <f t="shared" si="43"/>
        <v>42934.208333333328</v>
      </c>
      <c r="O662">
        <v>1500354000</v>
      </c>
      <c r="P662" t="b">
        <v>0</v>
      </c>
      <c r="Q662" t="b">
        <v>0</v>
      </c>
      <c r="R662" t="s">
        <v>159</v>
      </c>
      <c r="S662" t="s">
        <v>2033</v>
      </c>
      <c r="T662" t="s">
        <v>2056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40"/>
        <v>4.6937499999999996</v>
      </c>
      <c r="G663" s="4">
        <f t="shared" si="41"/>
        <v>4.6937499999999996</v>
      </c>
      <c r="H663" t="s">
        <v>20</v>
      </c>
      <c r="I663">
        <v>34</v>
      </c>
      <c r="J663" t="s">
        <v>21</v>
      </c>
      <c r="K663" t="s">
        <v>22</v>
      </c>
      <c r="L663">
        <v>1375074000</v>
      </c>
      <c r="M663" s="10">
        <f t="shared" si="42"/>
        <v>41484.208333333336</v>
      </c>
      <c r="N663" s="10">
        <f t="shared" si="43"/>
        <v>41494.208333333336</v>
      </c>
      <c r="O663">
        <v>1375938000</v>
      </c>
      <c r="P663" t="b">
        <v>0</v>
      </c>
      <c r="Q663" t="b">
        <v>1</v>
      </c>
      <c r="R663" t="s">
        <v>42</v>
      </c>
      <c r="S663" t="s">
        <v>2039</v>
      </c>
      <c r="T663" t="s">
        <v>2040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40"/>
        <v>1.3011267605633803</v>
      </c>
      <c r="G664" s="4">
        <f t="shared" si="41"/>
        <v>1.3011267605633803</v>
      </c>
      <c r="H664" t="s">
        <v>20</v>
      </c>
      <c r="I664">
        <v>220</v>
      </c>
      <c r="J664" t="s">
        <v>21</v>
      </c>
      <c r="K664" t="s">
        <v>22</v>
      </c>
      <c r="L664">
        <v>1323324000</v>
      </c>
      <c r="M664" s="10">
        <f t="shared" si="42"/>
        <v>40885.25</v>
      </c>
      <c r="N664" s="10">
        <f t="shared" si="43"/>
        <v>40886.25</v>
      </c>
      <c r="O664">
        <v>1323410400</v>
      </c>
      <c r="P664" t="b">
        <v>1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40"/>
        <v>1.6705422993492407</v>
      </c>
      <c r="G665" s="4">
        <f t="shared" si="41"/>
        <v>1.6705422993492407</v>
      </c>
      <c r="H665" t="s">
        <v>20</v>
      </c>
      <c r="I665">
        <v>1604</v>
      </c>
      <c r="J665" t="s">
        <v>26</v>
      </c>
      <c r="K665" t="s">
        <v>27</v>
      </c>
      <c r="L665">
        <v>1538715600</v>
      </c>
      <c r="M665" s="10">
        <f t="shared" si="42"/>
        <v>43378.208333333328</v>
      </c>
      <c r="N665" s="10">
        <f t="shared" si="43"/>
        <v>43386.208333333328</v>
      </c>
      <c r="O665">
        <v>1539406800</v>
      </c>
      <c r="P665" t="b">
        <v>0</v>
      </c>
      <c r="Q665" t="b">
        <v>0</v>
      </c>
      <c r="R665" t="s">
        <v>53</v>
      </c>
      <c r="S665" t="s">
        <v>2039</v>
      </c>
      <c r="T665" t="s">
        <v>2042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40"/>
        <v>1.738641975308642</v>
      </c>
      <c r="G666" s="4">
        <f t="shared" si="41"/>
        <v>1.738641975308642</v>
      </c>
      <c r="H666" t="s">
        <v>20</v>
      </c>
      <c r="I666">
        <v>454</v>
      </c>
      <c r="J666" t="s">
        <v>21</v>
      </c>
      <c r="K666" t="s">
        <v>22</v>
      </c>
      <c r="L666">
        <v>1369285200</v>
      </c>
      <c r="M666" s="10">
        <f t="shared" si="42"/>
        <v>41417.208333333336</v>
      </c>
      <c r="N666" s="10">
        <f t="shared" si="43"/>
        <v>41423.208333333336</v>
      </c>
      <c r="O666">
        <v>1369803600</v>
      </c>
      <c r="P666" t="b">
        <v>0</v>
      </c>
      <c r="Q666" t="b">
        <v>0</v>
      </c>
      <c r="R666" t="s">
        <v>23</v>
      </c>
      <c r="S666" t="s">
        <v>2033</v>
      </c>
      <c r="T666" t="s">
        <v>2034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40"/>
        <v>7.1776470588235295</v>
      </c>
      <c r="G667" s="4">
        <f t="shared" si="41"/>
        <v>7.1776470588235295</v>
      </c>
      <c r="H667" t="s">
        <v>20</v>
      </c>
      <c r="I667">
        <v>123</v>
      </c>
      <c r="J667" t="s">
        <v>107</v>
      </c>
      <c r="K667" t="s">
        <v>108</v>
      </c>
      <c r="L667">
        <v>1525755600</v>
      </c>
      <c r="M667" s="10">
        <f t="shared" si="42"/>
        <v>43228.208333333328</v>
      </c>
      <c r="N667" s="10">
        <f t="shared" si="43"/>
        <v>43230.208333333328</v>
      </c>
      <c r="O667">
        <v>1525928400</v>
      </c>
      <c r="P667" t="b">
        <v>0</v>
      </c>
      <c r="Q667" t="b">
        <v>1</v>
      </c>
      <c r="R667" t="s">
        <v>71</v>
      </c>
      <c r="S667" t="s">
        <v>2039</v>
      </c>
      <c r="T667" t="s">
        <v>2047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40"/>
        <v>15.302222222222222</v>
      </c>
      <c r="G668" s="4">
        <f t="shared" si="41"/>
        <v>15.302222222222222</v>
      </c>
      <c r="H668" t="s">
        <v>20</v>
      </c>
      <c r="I668">
        <v>299</v>
      </c>
      <c r="J668" t="s">
        <v>21</v>
      </c>
      <c r="K668" t="s">
        <v>22</v>
      </c>
      <c r="L668">
        <v>1572152400</v>
      </c>
      <c r="M668" s="10">
        <f t="shared" si="42"/>
        <v>43765.208333333328</v>
      </c>
      <c r="N668" s="10">
        <f t="shared" si="43"/>
        <v>43765.208333333328</v>
      </c>
      <c r="O668">
        <v>1572152400</v>
      </c>
      <c r="P668" t="b">
        <v>0</v>
      </c>
      <c r="Q668" t="b">
        <v>0</v>
      </c>
      <c r="R668" t="s">
        <v>33</v>
      </c>
      <c r="S668" t="s">
        <v>2037</v>
      </c>
      <c r="T668" t="s">
        <v>2038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40"/>
        <v>3.1558486707566464</v>
      </c>
      <c r="G669" s="4">
        <f t="shared" si="41"/>
        <v>3.1558486707566464</v>
      </c>
      <c r="H669" t="s">
        <v>20</v>
      </c>
      <c r="I669">
        <v>2237</v>
      </c>
      <c r="J669" t="s">
        <v>21</v>
      </c>
      <c r="K669" t="s">
        <v>22</v>
      </c>
      <c r="L669">
        <v>1510639200</v>
      </c>
      <c r="M669" s="10">
        <f t="shared" si="42"/>
        <v>43053.25</v>
      </c>
      <c r="N669" s="10">
        <f t="shared" si="43"/>
        <v>43056.25</v>
      </c>
      <c r="O669">
        <v>1510898400</v>
      </c>
      <c r="P669" t="b">
        <v>0</v>
      </c>
      <c r="Q669" t="b">
        <v>0</v>
      </c>
      <c r="R669" t="s">
        <v>33</v>
      </c>
      <c r="S669" t="s">
        <v>2037</v>
      </c>
      <c r="T669" t="s">
        <v>2038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40"/>
        <v>1.8214503816793892</v>
      </c>
      <c r="G670" s="4">
        <f t="shared" si="41"/>
        <v>1.8214503816793892</v>
      </c>
      <c r="H670" t="s">
        <v>20</v>
      </c>
      <c r="I670">
        <v>645</v>
      </c>
      <c r="J670" t="s">
        <v>21</v>
      </c>
      <c r="K670" t="s">
        <v>22</v>
      </c>
      <c r="L670">
        <v>1359525600</v>
      </c>
      <c r="M670" s="10">
        <f t="shared" si="42"/>
        <v>41304.25</v>
      </c>
      <c r="N670" s="10">
        <f t="shared" si="43"/>
        <v>41316.25</v>
      </c>
      <c r="O670">
        <v>1360562400</v>
      </c>
      <c r="P670" t="b">
        <v>1</v>
      </c>
      <c r="Q670" t="b">
        <v>0</v>
      </c>
      <c r="R670" t="s">
        <v>42</v>
      </c>
      <c r="S670" t="s">
        <v>2039</v>
      </c>
      <c r="T670" t="s">
        <v>2040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40"/>
        <v>3.5588235294117645</v>
      </c>
      <c r="G671" s="4">
        <f t="shared" si="41"/>
        <v>3.5588235294117645</v>
      </c>
      <c r="H671" t="s">
        <v>20</v>
      </c>
      <c r="I671">
        <v>484</v>
      </c>
      <c r="J671" t="s">
        <v>36</v>
      </c>
      <c r="K671" t="s">
        <v>37</v>
      </c>
      <c r="L671">
        <v>1570942800</v>
      </c>
      <c r="M671" s="10">
        <f t="shared" si="42"/>
        <v>43751.208333333328</v>
      </c>
      <c r="N671" s="10">
        <f t="shared" si="43"/>
        <v>43758.208333333328</v>
      </c>
      <c r="O671">
        <v>1571547600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40"/>
        <v>1.3183695652173912</v>
      </c>
      <c r="G672" s="4">
        <f t="shared" si="41"/>
        <v>1.3183695652173912</v>
      </c>
      <c r="H672" t="s">
        <v>20</v>
      </c>
      <c r="I672">
        <v>154</v>
      </c>
      <c r="J672" t="s">
        <v>15</v>
      </c>
      <c r="K672" t="s">
        <v>16</v>
      </c>
      <c r="L672">
        <v>1466398800</v>
      </c>
      <c r="M672" s="10">
        <f t="shared" si="42"/>
        <v>42541.208333333328</v>
      </c>
      <c r="N672" s="10">
        <f t="shared" si="43"/>
        <v>42561.208333333328</v>
      </c>
      <c r="O672">
        <v>1468126800</v>
      </c>
      <c r="P672" t="b">
        <v>0</v>
      </c>
      <c r="Q672" t="b">
        <v>0</v>
      </c>
      <c r="R672" t="s">
        <v>42</v>
      </c>
      <c r="S672" t="s">
        <v>2039</v>
      </c>
      <c r="T672" t="s">
        <v>2040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40"/>
        <v>1.0462820512820512</v>
      </c>
      <c r="G673" s="4">
        <f t="shared" si="41"/>
        <v>1.0462820512820512</v>
      </c>
      <c r="H673" t="s">
        <v>20</v>
      </c>
      <c r="I673">
        <v>82</v>
      </c>
      <c r="J673" t="s">
        <v>21</v>
      </c>
      <c r="K673" t="s">
        <v>22</v>
      </c>
      <c r="L673">
        <v>1496034000</v>
      </c>
      <c r="M673" s="10">
        <f t="shared" si="42"/>
        <v>42884.208333333328</v>
      </c>
      <c r="N673" s="10">
        <f t="shared" si="43"/>
        <v>42886.208333333328</v>
      </c>
      <c r="O673">
        <v>1496206800</v>
      </c>
      <c r="P673" t="b">
        <v>0</v>
      </c>
      <c r="Q673" t="b">
        <v>0</v>
      </c>
      <c r="R673" t="s">
        <v>33</v>
      </c>
      <c r="S673" t="s">
        <v>2037</v>
      </c>
      <c r="T673" t="s">
        <v>2038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40"/>
        <v>6.6885714285714286</v>
      </c>
      <c r="G674" s="4">
        <f t="shared" si="41"/>
        <v>6.6885714285714286</v>
      </c>
      <c r="H674" t="s">
        <v>20</v>
      </c>
      <c r="I674">
        <v>134</v>
      </c>
      <c r="J674" t="s">
        <v>21</v>
      </c>
      <c r="K674" t="s">
        <v>22</v>
      </c>
      <c r="L674">
        <v>1388728800</v>
      </c>
      <c r="M674" s="10">
        <f t="shared" si="42"/>
        <v>41642.25</v>
      </c>
      <c r="N674" s="10">
        <f t="shared" si="43"/>
        <v>41652.25</v>
      </c>
      <c r="O674">
        <v>1389592800</v>
      </c>
      <c r="P674" t="b">
        <v>0</v>
      </c>
      <c r="Q674" t="b">
        <v>0</v>
      </c>
      <c r="R674" t="s">
        <v>119</v>
      </c>
      <c r="S674" t="s">
        <v>2045</v>
      </c>
      <c r="T674" t="s">
        <v>2051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40"/>
        <v>1.2343497363796134</v>
      </c>
      <c r="G675" s="4">
        <f t="shared" si="41"/>
        <v>1.2343497363796134</v>
      </c>
      <c r="H675" t="s">
        <v>20</v>
      </c>
      <c r="I675">
        <v>5203</v>
      </c>
      <c r="J675" t="s">
        <v>21</v>
      </c>
      <c r="K675" t="s">
        <v>22</v>
      </c>
      <c r="L675">
        <v>1324533600</v>
      </c>
      <c r="M675" s="10">
        <f t="shared" si="42"/>
        <v>40899.25</v>
      </c>
      <c r="N675" s="10">
        <f t="shared" si="43"/>
        <v>40905.25</v>
      </c>
      <c r="O675">
        <v>1325052000</v>
      </c>
      <c r="P675" t="b">
        <v>0</v>
      </c>
      <c r="Q675" t="b">
        <v>0</v>
      </c>
      <c r="R675" t="s">
        <v>28</v>
      </c>
      <c r="S675" t="s">
        <v>2035</v>
      </c>
      <c r="T675" t="s">
        <v>2036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40"/>
        <v>1.2846</v>
      </c>
      <c r="G676" s="4">
        <f t="shared" si="41"/>
        <v>1.2846</v>
      </c>
      <c r="H676" t="s">
        <v>20</v>
      </c>
      <c r="I676">
        <v>94</v>
      </c>
      <c r="J676" t="s">
        <v>21</v>
      </c>
      <c r="K676" t="s">
        <v>22</v>
      </c>
      <c r="L676">
        <v>1498366800</v>
      </c>
      <c r="M676" s="10">
        <f t="shared" si="42"/>
        <v>42911.208333333328</v>
      </c>
      <c r="N676" s="10">
        <f t="shared" si="43"/>
        <v>42925.208333333328</v>
      </c>
      <c r="O676">
        <v>1499576400</v>
      </c>
      <c r="P676" t="b">
        <v>0</v>
      </c>
      <c r="Q676" t="b">
        <v>0</v>
      </c>
      <c r="R676" t="s">
        <v>33</v>
      </c>
      <c r="S676" t="s">
        <v>2037</v>
      </c>
      <c r="T676" t="s">
        <v>2038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40"/>
        <v>1.2729885057471264</v>
      </c>
      <c r="G677" s="4">
        <f t="shared" si="41"/>
        <v>1.2729885057471264</v>
      </c>
      <c r="H677" t="s">
        <v>20</v>
      </c>
      <c r="I677">
        <v>205</v>
      </c>
      <c r="J677" t="s">
        <v>21</v>
      </c>
      <c r="K677" t="s">
        <v>22</v>
      </c>
      <c r="L677">
        <v>1271480400</v>
      </c>
      <c r="M677" s="10">
        <f t="shared" si="42"/>
        <v>40285.208333333336</v>
      </c>
      <c r="N677" s="10">
        <f t="shared" si="43"/>
        <v>40305.208333333336</v>
      </c>
      <c r="O677">
        <v>1273208400</v>
      </c>
      <c r="P677" t="b">
        <v>0</v>
      </c>
      <c r="Q677" t="b">
        <v>1</v>
      </c>
      <c r="R677" t="s">
        <v>33</v>
      </c>
      <c r="S677" t="s">
        <v>2037</v>
      </c>
      <c r="T677" t="s">
        <v>2038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40"/>
        <v>2.8766666666666665</v>
      </c>
      <c r="G678" s="4">
        <f t="shared" si="41"/>
        <v>2.8766666666666665</v>
      </c>
      <c r="H678" t="s">
        <v>20</v>
      </c>
      <c r="I678">
        <v>92</v>
      </c>
      <c r="J678" t="s">
        <v>21</v>
      </c>
      <c r="K678" t="s">
        <v>22</v>
      </c>
      <c r="L678">
        <v>1438059600</v>
      </c>
      <c r="M678" s="10">
        <f t="shared" si="42"/>
        <v>42213.208333333328</v>
      </c>
      <c r="N678" s="10">
        <f t="shared" si="43"/>
        <v>42219.208333333328</v>
      </c>
      <c r="O678">
        <v>1438578000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40"/>
        <v>5.7294444444444448</v>
      </c>
      <c r="G679" s="4">
        <f t="shared" si="41"/>
        <v>5.7294444444444448</v>
      </c>
      <c r="H679" t="s">
        <v>20</v>
      </c>
      <c r="I679">
        <v>219</v>
      </c>
      <c r="J679" t="s">
        <v>21</v>
      </c>
      <c r="K679" t="s">
        <v>22</v>
      </c>
      <c r="L679">
        <v>1361944800</v>
      </c>
      <c r="M679" s="10">
        <f t="shared" si="42"/>
        <v>41332.25</v>
      </c>
      <c r="N679" s="10">
        <f t="shared" si="43"/>
        <v>41339.25</v>
      </c>
      <c r="O679">
        <v>1362549600</v>
      </c>
      <c r="P679" t="b">
        <v>0</v>
      </c>
      <c r="Q679" t="b">
        <v>0</v>
      </c>
      <c r="R679" t="s">
        <v>33</v>
      </c>
      <c r="S679" t="s">
        <v>2037</v>
      </c>
      <c r="T679" t="s">
        <v>2038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40"/>
        <v>1.1290429799426933</v>
      </c>
      <c r="G680" s="4">
        <f t="shared" si="41"/>
        <v>1.1290429799426933</v>
      </c>
      <c r="H680" t="s">
        <v>20</v>
      </c>
      <c r="I680">
        <v>2526</v>
      </c>
      <c r="J680" t="s">
        <v>21</v>
      </c>
      <c r="K680" t="s">
        <v>22</v>
      </c>
      <c r="L680">
        <v>1410584400</v>
      </c>
      <c r="M680" s="10">
        <f t="shared" si="42"/>
        <v>41895.208333333336</v>
      </c>
      <c r="N680" s="10">
        <f t="shared" si="43"/>
        <v>41927.208333333336</v>
      </c>
      <c r="O680">
        <v>1413349200</v>
      </c>
      <c r="P680" t="b">
        <v>0</v>
      </c>
      <c r="Q680" t="b">
        <v>1</v>
      </c>
      <c r="R680" t="s">
        <v>33</v>
      </c>
      <c r="S680" t="s">
        <v>2037</v>
      </c>
      <c r="T680" t="s">
        <v>2038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40"/>
        <v>1.9249019607843136</v>
      </c>
      <c r="G681" s="4">
        <f t="shared" si="41"/>
        <v>1.9249019607843136</v>
      </c>
      <c r="H681" t="s">
        <v>20</v>
      </c>
      <c r="I681">
        <v>94</v>
      </c>
      <c r="J681" t="s">
        <v>21</v>
      </c>
      <c r="K681" t="s">
        <v>22</v>
      </c>
      <c r="L681">
        <v>1529643600</v>
      </c>
      <c r="M681" s="10">
        <f t="shared" si="42"/>
        <v>43273.208333333328</v>
      </c>
      <c r="N681" s="10">
        <f t="shared" si="43"/>
        <v>43290.208333333328</v>
      </c>
      <c r="O681">
        <v>1531112400</v>
      </c>
      <c r="P681" t="b">
        <v>1</v>
      </c>
      <c r="Q681" t="b">
        <v>0</v>
      </c>
      <c r="R681" t="s">
        <v>33</v>
      </c>
      <c r="S681" t="s">
        <v>2037</v>
      </c>
      <c r="T681" t="s">
        <v>2038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40"/>
        <v>1.168766404199475</v>
      </c>
      <c r="G682" s="4">
        <f t="shared" si="41"/>
        <v>1.168766404199475</v>
      </c>
      <c r="H682" t="s">
        <v>20</v>
      </c>
      <c r="I682">
        <v>1713</v>
      </c>
      <c r="J682" t="s">
        <v>107</v>
      </c>
      <c r="K682" t="s">
        <v>108</v>
      </c>
      <c r="L682">
        <v>1418623200</v>
      </c>
      <c r="M682" s="10">
        <f t="shared" si="42"/>
        <v>41988.25</v>
      </c>
      <c r="N682" s="10">
        <f t="shared" si="43"/>
        <v>42000.25</v>
      </c>
      <c r="O682">
        <v>1419660000</v>
      </c>
      <c r="P682" t="b">
        <v>0</v>
      </c>
      <c r="Q682" t="b">
        <v>1</v>
      </c>
      <c r="R682" t="s">
        <v>33</v>
      </c>
      <c r="S682" t="s">
        <v>2037</v>
      </c>
      <c r="T682" t="s">
        <v>2038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40"/>
        <v>10.521538461538462</v>
      </c>
      <c r="G683" s="4">
        <f t="shared" si="41"/>
        <v>10.521538461538462</v>
      </c>
      <c r="H683" t="s">
        <v>20</v>
      </c>
      <c r="I683">
        <v>249</v>
      </c>
      <c r="J683" t="s">
        <v>21</v>
      </c>
      <c r="K683" t="s">
        <v>22</v>
      </c>
      <c r="L683">
        <v>1555736400</v>
      </c>
      <c r="M683" s="10">
        <f t="shared" si="42"/>
        <v>43575.208333333328</v>
      </c>
      <c r="N683" s="10">
        <f t="shared" si="43"/>
        <v>43576.208333333328</v>
      </c>
      <c r="O683">
        <v>1555822800</v>
      </c>
      <c r="P683" t="b">
        <v>0</v>
      </c>
      <c r="Q683" t="b">
        <v>0</v>
      </c>
      <c r="R683" t="s">
        <v>159</v>
      </c>
      <c r="S683" t="s">
        <v>2033</v>
      </c>
      <c r="T683" t="s">
        <v>2056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40"/>
        <v>1.2307407407407407</v>
      </c>
      <c r="G684" s="4">
        <f t="shared" si="41"/>
        <v>1.2307407407407407</v>
      </c>
      <c r="H684" t="s">
        <v>20</v>
      </c>
      <c r="I684">
        <v>192</v>
      </c>
      <c r="J684" t="s">
        <v>21</v>
      </c>
      <c r="K684" t="s">
        <v>22</v>
      </c>
      <c r="L684">
        <v>1442120400</v>
      </c>
      <c r="M684" s="10">
        <f t="shared" si="42"/>
        <v>42260.208333333328</v>
      </c>
      <c r="N684" s="10">
        <f t="shared" si="43"/>
        <v>42263.208333333328</v>
      </c>
      <c r="O684">
        <v>1442379600</v>
      </c>
      <c r="P684" t="b">
        <v>0</v>
      </c>
      <c r="Q684" t="b">
        <v>1</v>
      </c>
      <c r="R684" t="s">
        <v>71</v>
      </c>
      <c r="S684" t="s">
        <v>2039</v>
      </c>
      <c r="T684" t="s">
        <v>2047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40"/>
        <v>1.7863855421686747</v>
      </c>
      <c r="G685" s="4">
        <f t="shared" si="41"/>
        <v>1.7863855421686747</v>
      </c>
      <c r="H685" t="s">
        <v>20</v>
      </c>
      <c r="I685">
        <v>247</v>
      </c>
      <c r="J685" t="s">
        <v>21</v>
      </c>
      <c r="K685" t="s">
        <v>22</v>
      </c>
      <c r="L685">
        <v>1362376800</v>
      </c>
      <c r="M685" s="10">
        <f t="shared" si="42"/>
        <v>41337.25</v>
      </c>
      <c r="N685" s="10">
        <f t="shared" si="43"/>
        <v>41367.208333333336</v>
      </c>
      <c r="O685">
        <v>1364965200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40"/>
        <v>3.5528169014084505</v>
      </c>
      <c r="G686" s="4">
        <f t="shared" si="41"/>
        <v>3.5528169014084505</v>
      </c>
      <c r="H686" t="s">
        <v>20</v>
      </c>
      <c r="I686">
        <v>2293</v>
      </c>
      <c r="J686" t="s">
        <v>21</v>
      </c>
      <c r="K686" t="s">
        <v>22</v>
      </c>
      <c r="L686">
        <v>1478408400</v>
      </c>
      <c r="M686" s="10">
        <f t="shared" si="42"/>
        <v>42680.208333333328</v>
      </c>
      <c r="N686" s="10">
        <f t="shared" si="43"/>
        <v>42687.25</v>
      </c>
      <c r="O686">
        <v>1479016800</v>
      </c>
      <c r="P686" t="b">
        <v>0</v>
      </c>
      <c r="Q686" t="b">
        <v>0</v>
      </c>
      <c r="R686" t="s">
        <v>474</v>
      </c>
      <c r="S686" t="s">
        <v>2039</v>
      </c>
      <c r="T686" t="s">
        <v>2061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40"/>
        <v>1.6190634146341463</v>
      </c>
      <c r="G687" s="4">
        <f t="shared" si="41"/>
        <v>1.6190634146341463</v>
      </c>
      <c r="H687" t="s">
        <v>20</v>
      </c>
      <c r="I687">
        <v>3131</v>
      </c>
      <c r="J687" t="s">
        <v>21</v>
      </c>
      <c r="K687" t="s">
        <v>22</v>
      </c>
      <c r="L687">
        <v>1498798800</v>
      </c>
      <c r="M687" s="10">
        <f t="shared" si="42"/>
        <v>42916.208333333328</v>
      </c>
      <c r="N687" s="10">
        <f t="shared" si="43"/>
        <v>42926.208333333328</v>
      </c>
      <c r="O687">
        <v>1499662800</v>
      </c>
      <c r="P687" t="b">
        <v>0</v>
      </c>
      <c r="Q687" t="b">
        <v>0</v>
      </c>
      <c r="R687" t="s">
        <v>269</v>
      </c>
      <c r="S687" t="s">
        <v>2039</v>
      </c>
      <c r="T687" t="s">
        <v>2058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40"/>
        <v>1.9872222222222222</v>
      </c>
      <c r="G688" s="4">
        <f t="shared" si="41"/>
        <v>1.9872222222222222</v>
      </c>
      <c r="H688" t="s">
        <v>20</v>
      </c>
      <c r="I688">
        <v>143</v>
      </c>
      <c r="J688" t="s">
        <v>107</v>
      </c>
      <c r="K688" t="s">
        <v>108</v>
      </c>
      <c r="L688">
        <v>1504328400</v>
      </c>
      <c r="M688" s="10">
        <f t="shared" si="42"/>
        <v>42980.208333333328</v>
      </c>
      <c r="N688" s="10">
        <f t="shared" si="43"/>
        <v>42996.208333333328</v>
      </c>
      <c r="O688">
        <v>1505710800</v>
      </c>
      <c r="P688" t="b">
        <v>0</v>
      </c>
      <c r="Q688" t="b">
        <v>0</v>
      </c>
      <c r="R688" t="s">
        <v>33</v>
      </c>
      <c r="S688" t="s">
        <v>2037</v>
      </c>
      <c r="T688" t="s">
        <v>2038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40"/>
        <v>1.7641935483870967</v>
      </c>
      <c r="G689" s="4">
        <f t="shared" si="41"/>
        <v>1.7641935483870967</v>
      </c>
      <c r="H689" t="s">
        <v>20</v>
      </c>
      <c r="I689">
        <v>296</v>
      </c>
      <c r="J689" t="s">
        <v>21</v>
      </c>
      <c r="K689" t="s">
        <v>22</v>
      </c>
      <c r="L689">
        <v>1311483600</v>
      </c>
      <c r="M689" s="10">
        <f t="shared" si="42"/>
        <v>40748.208333333336</v>
      </c>
      <c r="N689" s="10">
        <f t="shared" si="43"/>
        <v>40750.208333333336</v>
      </c>
      <c r="O689">
        <v>1311656400</v>
      </c>
      <c r="P689" t="b">
        <v>0</v>
      </c>
      <c r="Q689" t="b">
        <v>1</v>
      </c>
      <c r="R689" t="s">
        <v>60</v>
      </c>
      <c r="S689" t="s">
        <v>2033</v>
      </c>
      <c r="T689" t="s">
        <v>2043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40"/>
        <v>5.1138095238095236</v>
      </c>
      <c r="G690" s="4">
        <f t="shared" si="41"/>
        <v>5.1138095238095236</v>
      </c>
      <c r="H690" t="s">
        <v>20</v>
      </c>
      <c r="I690">
        <v>170</v>
      </c>
      <c r="J690" t="s">
        <v>21</v>
      </c>
      <c r="K690" t="s">
        <v>22</v>
      </c>
      <c r="L690">
        <v>1291356000</v>
      </c>
      <c r="M690" s="10">
        <f t="shared" si="42"/>
        <v>40515.25</v>
      </c>
      <c r="N690" s="10">
        <f t="shared" si="43"/>
        <v>40536.25</v>
      </c>
      <c r="O690">
        <v>1293170400</v>
      </c>
      <c r="P690" t="b">
        <v>0</v>
      </c>
      <c r="Q690" t="b">
        <v>1</v>
      </c>
      <c r="R690" t="s">
        <v>33</v>
      </c>
      <c r="S690" t="s">
        <v>2037</v>
      </c>
      <c r="T690" t="s">
        <v>2038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40"/>
        <v>9.67</v>
      </c>
      <c r="G691" s="4">
        <f t="shared" si="41"/>
        <v>9.67</v>
      </c>
      <c r="H691" t="s">
        <v>20</v>
      </c>
      <c r="I691">
        <v>86</v>
      </c>
      <c r="J691" t="s">
        <v>36</v>
      </c>
      <c r="K691" t="s">
        <v>37</v>
      </c>
      <c r="L691">
        <v>1551852000</v>
      </c>
      <c r="M691" s="10">
        <f t="shared" si="42"/>
        <v>43530.25</v>
      </c>
      <c r="N691" s="10">
        <f t="shared" si="43"/>
        <v>43547.208333333328</v>
      </c>
      <c r="O691">
        <v>1553317200</v>
      </c>
      <c r="P691" t="b">
        <v>0</v>
      </c>
      <c r="Q691" t="b">
        <v>0</v>
      </c>
      <c r="R691" t="s">
        <v>89</v>
      </c>
      <c r="S691" t="s">
        <v>2048</v>
      </c>
      <c r="T691" t="s">
        <v>2049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40"/>
        <v>1.2284501347708894</v>
      </c>
      <c r="G692" s="4">
        <f t="shared" si="41"/>
        <v>1.2284501347708894</v>
      </c>
      <c r="H692" t="s">
        <v>20</v>
      </c>
      <c r="I692">
        <v>6286</v>
      </c>
      <c r="J692" t="s">
        <v>21</v>
      </c>
      <c r="K692" t="s">
        <v>22</v>
      </c>
      <c r="L692">
        <v>1500440400</v>
      </c>
      <c r="M692" s="10">
        <f t="shared" si="42"/>
        <v>42935.208333333328</v>
      </c>
      <c r="N692" s="10">
        <f t="shared" si="43"/>
        <v>42966.208333333328</v>
      </c>
      <c r="O692">
        <v>1503118800</v>
      </c>
      <c r="P692" t="b">
        <v>0</v>
      </c>
      <c r="Q692" t="b">
        <v>0</v>
      </c>
      <c r="R692" t="s">
        <v>23</v>
      </c>
      <c r="S692" t="s">
        <v>2033</v>
      </c>
      <c r="T692" t="s">
        <v>2034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40"/>
        <v>1.1837253218884121</v>
      </c>
      <c r="G693" s="4">
        <f t="shared" si="41"/>
        <v>1.1837253218884121</v>
      </c>
      <c r="H693" t="s">
        <v>20</v>
      </c>
      <c r="I693">
        <v>3727</v>
      </c>
      <c r="J693" t="s">
        <v>21</v>
      </c>
      <c r="K693" t="s">
        <v>22</v>
      </c>
      <c r="L693">
        <v>1316754000</v>
      </c>
      <c r="M693" s="10">
        <f t="shared" si="42"/>
        <v>40809.208333333336</v>
      </c>
      <c r="N693" s="10">
        <f t="shared" si="43"/>
        <v>40832.208333333336</v>
      </c>
      <c r="O693">
        <v>1318741200</v>
      </c>
      <c r="P693" t="b">
        <v>0</v>
      </c>
      <c r="Q693" t="b">
        <v>0</v>
      </c>
      <c r="R693" t="s">
        <v>33</v>
      </c>
      <c r="S693" t="s">
        <v>2037</v>
      </c>
      <c r="T693" t="s">
        <v>2038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40"/>
        <v>1.041243169398907</v>
      </c>
      <c r="G694" s="4">
        <f t="shared" si="41"/>
        <v>1.041243169398907</v>
      </c>
      <c r="H694" t="s">
        <v>20</v>
      </c>
      <c r="I694">
        <v>1605</v>
      </c>
      <c r="J694" t="s">
        <v>21</v>
      </c>
      <c r="K694" t="s">
        <v>22</v>
      </c>
      <c r="L694">
        <v>1518242400</v>
      </c>
      <c r="M694" s="10">
        <f t="shared" si="42"/>
        <v>43141.25</v>
      </c>
      <c r="N694" s="10">
        <f t="shared" si="43"/>
        <v>43141.25</v>
      </c>
      <c r="O694">
        <v>1518242400</v>
      </c>
      <c r="P694" t="b">
        <v>0</v>
      </c>
      <c r="Q694" t="b">
        <v>1</v>
      </c>
      <c r="R694" t="s">
        <v>60</v>
      </c>
      <c r="S694" t="s">
        <v>2033</v>
      </c>
      <c r="T694" t="s">
        <v>2043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40"/>
        <v>3.5120118343195266</v>
      </c>
      <c r="G695" s="4">
        <f t="shared" si="41"/>
        <v>3.5120118343195266</v>
      </c>
      <c r="H695" t="s">
        <v>20</v>
      </c>
      <c r="I695">
        <v>2120</v>
      </c>
      <c r="J695" t="s">
        <v>21</v>
      </c>
      <c r="K695" t="s">
        <v>22</v>
      </c>
      <c r="L695">
        <v>1269752400</v>
      </c>
      <c r="M695" s="10">
        <f t="shared" si="42"/>
        <v>40265.208333333336</v>
      </c>
      <c r="N695" s="10">
        <f t="shared" si="43"/>
        <v>40309.208333333336</v>
      </c>
      <c r="O695">
        <v>1273554000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40"/>
        <v>1.7162500000000001</v>
      </c>
      <c r="G696" s="4">
        <f t="shared" si="41"/>
        <v>1.7162500000000001</v>
      </c>
      <c r="H696" t="s">
        <v>20</v>
      </c>
      <c r="I696">
        <v>50</v>
      </c>
      <c r="J696" t="s">
        <v>21</v>
      </c>
      <c r="K696" t="s">
        <v>22</v>
      </c>
      <c r="L696">
        <v>1281330000</v>
      </c>
      <c r="M696" s="10">
        <f t="shared" si="42"/>
        <v>40399.208333333336</v>
      </c>
      <c r="N696" s="10">
        <f t="shared" si="43"/>
        <v>40402.208333333336</v>
      </c>
      <c r="O696">
        <v>1281589200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40"/>
        <v>1.4104655870445344</v>
      </c>
      <c r="G697" s="4">
        <f t="shared" si="41"/>
        <v>1.4104655870445344</v>
      </c>
      <c r="H697" t="s">
        <v>20</v>
      </c>
      <c r="I697">
        <v>2080</v>
      </c>
      <c r="J697" t="s">
        <v>21</v>
      </c>
      <c r="K697" t="s">
        <v>22</v>
      </c>
      <c r="L697">
        <v>1398661200</v>
      </c>
      <c r="M697" s="10">
        <f t="shared" si="42"/>
        <v>41757.208333333336</v>
      </c>
      <c r="N697" s="10">
        <f t="shared" si="43"/>
        <v>41777.208333333336</v>
      </c>
      <c r="O697">
        <v>1400389200</v>
      </c>
      <c r="P697" t="b">
        <v>0</v>
      </c>
      <c r="Q697" t="b">
        <v>0</v>
      </c>
      <c r="R697" t="s">
        <v>53</v>
      </c>
      <c r="S697" t="s">
        <v>2039</v>
      </c>
      <c r="T697" t="s">
        <v>2042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40"/>
        <v>1.0816455696202532</v>
      </c>
      <c r="G698" s="4">
        <f t="shared" si="41"/>
        <v>1.0816455696202532</v>
      </c>
      <c r="H698" t="s">
        <v>20</v>
      </c>
      <c r="I698">
        <v>2105</v>
      </c>
      <c r="J698" t="s">
        <v>21</v>
      </c>
      <c r="K698" t="s">
        <v>22</v>
      </c>
      <c r="L698">
        <v>1388469600</v>
      </c>
      <c r="M698" s="10">
        <f t="shared" si="42"/>
        <v>41639.25</v>
      </c>
      <c r="N698" s="10">
        <f t="shared" si="43"/>
        <v>41643.25</v>
      </c>
      <c r="O698">
        <v>1388815200</v>
      </c>
      <c r="P698" t="b">
        <v>0</v>
      </c>
      <c r="Q698" t="b">
        <v>0</v>
      </c>
      <c r="R698" t="s">
        <v>71</v>
      </c>
      <c r="S698" t="s">
        <v>2039</v>
      </c>
      <c r="T698" t="s">
        <v>2047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40"/>
        <v>1.3345505617977529</v>
      </c>
      <c r="G699" s="4">
        <f t="shared" si="41"/>
        <v>1.3345505617977529</v>
      </c>
      <c r="H699" t="s">
        <v>20</v>
      </c>
      <c r="I699">
        <v>2436</v>
      </c>
      <c r="J699" t="s">
        <v>21</v>
      </c>
      <c r="K699" t="s">
        <v>22</v>
      </c>
      <c r="L699">
        <v>1518328800</v>
      </c>
      <c r="M699" s="10">
        <f t="shared" si="42"/>
        <v>43142.25</v>
      </c>
      <c r="N699" s="10">
        <f t="shared" si="43"/>
        <v>43156.25</v>
      </c>
      <c r="O699">
        <v>1519538400</v>
      </c>
      <c r="P699" t="b">
        <v>0</v>
      </c>
      <c r="Q699" t="b">
        <v>0</v>
      </c>
      <c r="R699" t="s">
        <v>33</v>
      </c>
      <c r="S699" t="s">
        <v>2037</v>
      </c>
      <c r="T699" t="s">
        <v>2038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40"/>
        <v>1.8785106382978722</v>
      </c>
      <c r="G700" s="4">
        <f t="shared" si="41"/>
        <v>1.8785106382978722</v>
      </c>
      <c r="H700" t="s">
        <v>20</v>
      </c>
      <c r="I700">
        <v>80</v>
      </c>
      <c r="J700" t="s">
        <v>21</v>
      </c>
      <c r="K700" t="s">
        <v>22</v>
      </c>
      <c r="L700">
        <v>1517032800</v>
      </c>
      <c r="M700" s="10">
        <f t="shared" si="42"/>
        <v>43127.25</v>
      </c>
      <c r="N700" s="10">
        <f t="shared" si="43"/>
        <v>43136.25</v>
      </c>
      <c r="O700">
        <v>1517810400</v>
      </c>
      <c r="P700" t="b">
        <v>0</v>
      </c>
      <c r="Q700" t="b">
        <v>0</v>
      </c>
      <c r="R700" t="s">
        <v>206</v>
      </c>
      <c r="S700" t="s">
        <v>2045</v>
      </c>
      <c r="T700" t="s">
        <v>2057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40"/>
        <v>3.32</v>
      </c>
      <c r="G701" s="4">
        <f t="shared" si="41"/>
        <v>3.32</v>
      </c>
      <c r="H701" t="s">
        <v>20</v>
      </c>
      <c r="I701">
        <v>42</v>
      </c>
      <c r="J701" t="s">
        <v>21</v>
      </c>
      <c r="K701" t="s">
        <v>22</v>
      </c>
      <c r="L701">
        <v>1368594000</v>
      </c>
      <c r="M701" s="10">
        <f t="shared" si="42"/>
        <v>41409.208333333336</v>
      </c>
      <c r="N701" s="10">
        <f t="shared" si="43"/>
        <v>41432.208333333336</v>
      </c>
      <c r="O701">
        <v>1370581200</v>
      </c>
      <c r="P701" t="b">
        <v>0</v>
      </c>
      <c r="Q701" t="b">
        <v>1</v>
      </c>
      <c r="R701" t="s">
        <v>65</v>
      </c>
      <c r="S701" t="s">
        <v>2035</v>
      </c>
      <c r="T701" t="s">
        <v>2044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40"/>
        <v>5.7521428571428572</v>
      </c>
      <c r="G702" s="4">
        <f t="shared" si="41"/>
        <v>5.7521428571428572</v>
      </c>
      <c r="H702" t="s">
        <v>20</v>
      </c>
      <c r="I702">
        <v>139</v>
      </c>
      <c r="J702" t="s">
        <v>15</v>
      </c>
      <c r="K702" t="s">
        <v>16</v>
      </c>
      <c r="L702">
        <v>1448258400</v>
      </c>
      <c r="M702" s="10">
        <f t="shared" si="42"/>
        <v>42331.25</v>
      </c>
      <c r="N702" s="10">
        <f t="shared" si="43"/>
        <v>42338.25</v>
      </c>
      <c r="O702">
        <v>1448863200</v>
      </c>
      <c r="P702" t="b">
        <v>0</v>
      </c>
      <c r="Q702" t="b">
        <v>1</v>
      </c>
      <c r="R702" t="s">
        <v>28</v>
      </c>
      <c r="S702" t="s">
        <v>2035</v>
      </c>
      <c r="T702" t="s">
        <v>2036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40"/>
        <v>1.8442857142857143</v>
      </c>
      <c r="G703" s="4">
        <f t="shared" si="41"/>
        <v>1.8442857142857143</v>
      </c>
      <c r="H703" t="s">
        <v>20</v>
      </c>
      <c r="I703">
        <v>159</v>
      </c>
      <c r="J703" t="s">
        <v>21</v>
      </c>
      <c r="K703" t="s">
        <v>22</v>
      </c>
      <c r="L703">
        <v>1431925200</v>
      </c>
      <c r="M703" s="10">
        <f t="shared" si="42"/>
        <v>42142.208333333328</v>
      </c>
      <c r="N703" s="10">
        <f t="shared" si="43"/>
        <v>42144.208333333328</v>
      </c>
      <c r="O703">
        <v>1432098000</v>
      </c>
      <c r="P703" t="b">
        <v>0</v>
      </c>
      <c r="Q703" t="b">
        <v>0</v>
      </c>
      <c r="R703" t="s">
        <v>53</v>
      </c>
      <c r="S703" t="s">
        <v>2039</v>
      </c>
      <c r="T703" t="s">
        <v>2042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40"/>
        <v>2.8580555555555556</v>
      </c>
      <c r="G704" s="4">
        <f t="shared" si="41"/>
        <v>2.8580555555555556</v>
      </c>
      <c r="H704" t="s">
        <v>20</v>
      </c>
      <c r="I704">
        <v>381</v>
      </c>
      <c r="J704" t="s">
        <v>21</v>
      </c>
      <c r="K704" t="s">
        <v>22</v>
      </c>
      <c r="L704">
        <v>1481522400</v>
      </c>
      <c r="M704" s="10">
        <f t="shared" si="42"/>
        <v>42716.25</v>
      </c>
      <c r="N704" s="10">
        <f t="shared" si="43"/>
        <v>42723.25</v>
      </c>
      <c r="O704">
        <v>1482127200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40"/>
        <v>3.19</v>
      </c>
      <c r="G705" s="4">
        <f t="shared" si="41"/>
        <v>3.19</v>
      </c>
      <c r="H705" t="s">
        <v>20</v>
      </c>
      <c r="I705">
        <v>194</v>
      </c>
      <c r="J705" t="s">
        <v>40</v>
      </c>
      <c r="K705" t="s">
        <v>41</v>
      </c>
      <c r="L705">
        <v>1335934800</v>
      </c>
      <c r="M705" s="10">
        <f t="shared" si="42"/>
        <v>41031.208333333336</v>
      </c>
      <c r="N705" s="10">
        <f t="shared" si="43"/>
        <v>41031.208333333336</v>
      </c>
      <c r="O705">
        <v>1335934800</v>
      </c>
      <c r="P705" t="b">
        <v>0</v>
      </c>
      <c r="Q705" t="b">
        <v>1</v>
      </c>
      <c r="R705" t="s">
        <v>17</v>
      </c>
      <c r="S705" t="s">
        <v>2031</v>
      </c>
      <c r="T705" t="s">
        <v>2032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44">E706/D706</f>
        <v>1.7814000000000001</v>
      </c>
      <c r="G706" s="4">
        <f t="shared" ref="G706:G769" si="45">E706/D706</f>
        <v>1.7814000000000001</v>
      </c>
      <c r="H706" t="s">
        <v>20</v>
      </c>
      <c r="I706">
        <v>106</v>
      </c>
      <c r="J706" t="s">
        <v>21</v>
      </c>
      <c r="K706" t="s">
        <v>22</v>
      </c>
      <c r="L706">
        <v>1529989200</v>
      </c>
      <c r="M706" s="10">
        <f t="shared" ref="M706:M769" si="46">(((L706/60)/60)/24)+DATE(1970,1,1)</f>
        <v>43277.208333333328</v>
      </c>
      <c r="N706" s="10">
        <f t="shared" ref="N706:N769" si="47">(((O706/60)/60)/24)+DATE(1970,1,1)</f>
        <v>43278.208333333328</v>
      </c>
      <c r="O706">
        <v>1530075600</v>
      </c>
      <c r="P706" t="b">
        <v>0</v>
      </c>
      <c r="Q706" t="b">
        <v>0</v>
      </c>
      <c r="R706" t="s">
        <v>50</v>
      </c>
      <c r="S706" t="s">
        <v>2033</v>
      </c>
      <c r="T706" t="s">
        <v>2041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44"/>
        <v>3.6515</v>
      </c>
      <c r="G707" s="4">
        <f t="shared" si="45"/>
        <v>3.6515</v>
      </c>
      <c r="H707" t="s">
        <v>20</v>
      </c>
      <c r="I707">
        <v>142</v>
      </c>
      <c r="J707" t="s">
        <v>21</v>
      </c>
      <c r="K707" t="s">
        <v>22</v>
      </c>
      <c r="L707">
        <v>1418709600</v>
      </c>
      <c r="M707" s="10">
        <f t="shared" si="46"/>
        <v>41989.25</v>
      </c>
      <c r="N707" s="10">
        <f t="shared" si="47"/>
        <v>41990.25</v>
      </c>
      <c r="O707">
        <v>1418796000</v>
      </c>
      <c r="P707" t="b">
        <v>0</v>
      </c>
      <c r="Q707" t="b">
        <v>0</v>
      </c>
      <c r="R707" t="s">
        <v>269</v>
      </c>
      <c r="S707" t="s">
        <v>2039</v>
      </c>
      <c r="T707" t="s">
        <v>2058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44"/>
        <v>1.1394594594594594</v>
      </c>
      <c r="G708" s="4">
        <f t="shared" si="45"/>
        <v>1.1394594594594594</v>
      </c>
      <c r="H708" t="s">
        <v>20</v>
      </c>
      <c r="I708">
        <v>211</v>
      </c>
      <c r="J708" t="s">
        <v>21</v>
      </c>
      <c r="K708" t="s">
        <v>22</v>
      </c>
      <c r="L708">
        <v>1372136400</v>
      </c>
      <c r="M708" s="10">
        <f t="shared" si="46"/>
        <v>41450.208333333336</v>
      </c>
      <c r="N708" s="10">
        <f t="shared" si="47"/>
        <v>41454.208333333336</v>
      </c>
      <c r="O708">
        <v>1372482000</v>
      </c>
      <c r="P708" t="b">
        <v>0</v>
      </c>
      <c r="Q708" t="b">
        <v>1</v>
      </c>
      <c r="R708" t="s">
        <v>206</v>
      </c>
      <c r="S708" t="s">
        <v>2045</v>
      </c>
      <c r="T708" t="s">
        <v>2057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44"/>
        <v>2.3634156976744185</v>
      </c>
      <c r="G709" s="4">
        <f t="shared" si="45"/>
        <v>2.3634156976744185</v>
      </c>
      <c r="H709" t="s">
        <v>20</v>
      </c>
      <c r="I709">
        <v>2756</v>
      </c>
      <c r="J709" t="s">
        <v>21</v>
      </c>
      <c r="K709" t="s">
        <v>22</v>
      </c>
      <c r="L709">
        <v>1425877200</v>
      </c>
      <c r="M709" s="10">
        <f t="shared" si="46"/>
        <v>42072.208333333328</v>
      </c>
      <c r="N709" s="10">
        <f t="shared" si="47"/>
        <v>42084.208333333328</v>
      </c>
      <c r="O709">
        <v>1426914000</v>
      </c>
      <c r="P709" t="b">
        <v>0</v>
      </c>
      <c r="Q709" t="b">
        <v>0</v>
      </c>
      <c r="R709" t="s">
        <v>65</v>
      </c>
      <c r="S709" t="s">
        <v>2035</v>
      </c>
      <c r="T709" t="s">
        <v>2044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44"/>
        <v>5.1291666666666664</v>
      </c>
      <c r="G710" s="4">
        <f t="shared" si="45"/>
        <v>5.1291666666666664</v>
      </c>
      <c r="H710" t="s">
        <v>20</v>
      </c>
      <c r="I710">
        <v>173</v>
      </c>
      <c r="J710" t="s">
        <v>40</v>
      </c>
      <c r="K710" t="s">
        <v>41</v>
      </c>
      <c r="L710">
        <v>1501304400</v>
      </c>
      <c r="M710" s="10">
        <f t="shared" si="46"/>
        <v>42945.208333333328</v>
      </c>
      <c r="N710" s="10">
        <f t="shared" si="47"/>
        <v>42947.208333333328</v>
      </c>
      <c r="O710">
        <v>1501477200</v>
      </c>
      <c r="P710" t="b">
        <v>0</v>
      </c>
      <c r="Q710" t="b">
        <v>0</v>
      </c>
      <c r="R710" t="s">
        <v>17</v>
      </c>
      <c r="S710" t="s">
        <v>2031</v>
      </c>
      <c r="T710" t="s">
        <v>2032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44"/>
        <v>1.0065116279069768</v>
      </c>
      <c r="G711" s="4">
        <f t="shared" si="45"/>
        <v>1.0065116279069768</v>
      </c>
      <c r="H711" t="s">
        <v>20</v>
      </c>
      <c r="I711">
        <v>87</v>
      </c>
      <c r="J711" t="s">
        <v>21</v>
      </c>
      <c r="K711" t="s">
        <v>22</v>
      </c>
      <c r="L711">
        <v>1268287200</v>
      </c>
      <c r="M711" s="10">
        <f t="shared" si="46"/>
        <v>40248.25</v>
      </c>
      <c r="N711" s="10">
        <f t="shared" si="47"/>
        <v>40257.208333333336</v>
      </c>
      <c r="O711">
        <v>1269061200</v>
      </c>
      <c r="P711" t="b">
        <v>0</v>
      </c>
      <c r="Q711" t="b">
        <v>1</v>
      </c>
      <c r="R711" t="s">
        <v>122</v>
      </c>
      <c r="S711" t="s">
        <v>2052</v>
      </c>
      <c r="T711" t="s">
        <v>2053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44"/>
        <v>2.6020608108108108</v>
      </c>
      <c r="G712" s="4">
        <f t="shared" si="45"/>
        <v>2.6020608108108108</v>
      </c>
      <c r="H712" t="s">
        <v>20</v>
      </c>
      <c r="I712">
        <v>1572</v>
      </c>
      <c r="J712" t="s">
        <v>40</v>
      </c>
      <c r="K712" t="s">
        <v>41</v>
      </c>
      <c r="L712">
        <v>1407128400</v>
      </c>
      <c r="M712" s="10">
        <f t="shared" si="46"/>
        <v>41855.208333333336</v>
      </c>
      <c r="N712" s="10">
        <f t="shared" si="47"/>
        <v>41904.208333333336</v>
      </c>
      <c r="O712">
        <v>1411362000</v>
      </c>
      <c r="P712" t="b">
        <v>0</v>
      </c>
      <c r="Q712" t="b">
        <v>1</v>
      </c>
      <c r="R712" t="s">
        <v>17</v>
      </c>
      <c r="S712" t="s">
        <v>2031</v>
      </c>
      <c r="T712" t="s">
        <v>2032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44"/>
        <v>1.7862556663644606</v>
      </c>
      <c r="G713" s="4">
        <f t="shared" si="45"/>
        <v>1.7862556663644606</v>
      </c>
      <c r="H713" t="s">
        <v>20</v>
      </c>
      <c r="I713">
        <v>2346</v>
      </c>
      <c r="J713" t="s">
        <v>21</v>
      </c>
      <c r="K713" t="s">
        <v>22</v>
      </c>
      <c r="L713">
        <v>1492664400</v>
      </c>
      <c r="M713" s="10">
        <f t="shared" si="46"/>
        <v>42845.208333333328</v>
      </c>
      <c r="N713" s="10">
        <f t="shared" si="47"/>
        <v>42878.208333333328</v>
      </c>
      <c r="O713">
        <v>1495515600</v>
      </c>
      <c r="P713" t="b">
        <v>0</v>
      </c>
      <c r="Q713" t="b">
        <v>0</v>
      </c>
      <c r="R713" t="s">
        <v>33</v>
      </c>
      <c r="S713" t="s">
        <v>2037</v>
      </c>
      <c r="T713" t="s">
        <v>2038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44"/>
        <v>2.2005660377358489</v>
      </c>
      <c r="G714" s="4">
        <f t="shared" si="45"/>
        <v>2.2005660377358489</v>
      </c>
      <c r="H714" t="s">
        <v>20</v>
      </c>
      <c r="I714">
        <v>115</v>
      </c>
      <c r="J714" t="s">
        <v>21</v>
      </c>
      <c r="K714" t="s">
        <v>22</v>
      </c>
      <c r="L714">
        <v>1454479200</v>
      </c>
      <c r="M714" s="10">
        <f t="shared" si="46"/>
        <v>42403.25</v>
      </c>
      <c r="N714" s="10">
        <f t="shared" si="47"/>
        <v>42420.25</v>
      </c>
      <c r="O714">
        <v>1455948000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44"/>
        <v>1.015108695652174</v>
      </c>
      <c r="G715" s="4">
        <f t="shared" si="45"/>
        <v>1.015108695652174</v>
      </c>
      <c r="H715" t="s">
        <v>20</v>
      </c>
      <c r="I715">
        <v>85</v>
      </c>
      <c r="J715" t="s">
        <v>107</v>
      </c>
      <c r="K715" t="s">
        <v>108</v>
      </c>
      <c r="L715">
        <v>1281934800</v>
      </c>
      <c r="M715" s="10">
        <f t="shared" si="46"/>
        <v>40406.208333333336</v>
      </c>
      <c r="N715" s="10">
        <f t="shared" si="47"/>
        <v>40411.208333333336</v>
      </c>
      <c r="O715">
        <v>1282366800</v>
      </c>
      <c r="P715" t="b">
        <v>0</v>
      </c>
      <c r="Q715" t="b">
        <v>0</v>
      </c>
      <c r="R715" t="s">
        <v>65</v>
      </c>
      <c r="S715" t="s">
        <v>2035</v>
      </c>
      <c r="T715" t="s">
        <v>2044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44"/>
        <v>1.915</v>
      </c>
      <c r="G716" s="4">
        <f t="shared" si="45"/>
        <v>1.915</v>
      </c>
      <c r="H716" t="s">
        <v>20</v>
      </c>
      <c r="I716">
        <v>144</v>
      </c>
      <c r="J716" t="s">
        <v>21</v>
      </c>
      <c r="K716" t="s">
        <v>22</v>
      </c>
      <c r="L716">
        <v>1573970400</v>
      </c>
      <c r="M716" s="10">
        <f t="shared" si="46"/>
        <v>43786.25</v>
      </c>
      <c r="N716" s="10">
        <f t="shared" si="47"/>
        <v>43793.25</v>
      </c>
      <c r="O716">
        <v>1574575200</v>
      </c>
      <c r="P716" t="b">
        <v>0</v>
      </c>
      <c r="Q716" t="b">
        <v>0</v>
      </c>
      <c r="R716" t="s">
        <v>1029</v>
      </c>
      <c r="S716" t="s">
        <v>2062</v>
      </c>
      <c r="T716" t="s">
        <v>2063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44"/>
        <v>3.0534683098591549</v>
      </c>
      <c r="G717" s="4">
        <f t="shared" si="45"/>
        <v>3.0534683098591549</v>
      </c>
      <c r="H717" t="s">
        <v>20</v>
      </c>
      <c r="I717">
        <v>2443</v>
      </c>
      <c r="J717" t="s">
        <v>21</v>
      </c>
      <c r="K717" t="s">
        <v>22</v>
      </c>
      <c r="L717">
        <v>1372654800</v>
      </c>
      <c r="M717" s="10">
        <f t="shared" si="46"/>
        <v>41456.208333333336</v>
      </c>
      <c r="N717" s="10">
        <f t="shared" si="47"/>
        <v>41482.208333333336</v>
      </c>
      <c r="O717">
        <v>1374901200</v>
      </c>
      <c r="P717" t="b">
        <v>0</v>
      </c>
      <c r="Q717" t="b">
        <v>1</v>
      </c>
      <c r="R717" t="s">
        <v>17</v>
      </c>
      <c r="S717" t="s">
        <v>2031</v>
      </c>
      <c r="T717" t="s">
        <v>2032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44"/>
        <v>7.2377777777777776</v>
      </c>
      <c r="G718" s="4">
        <f t="shared" si="45"/>
        <v>7.2377777777777776</v>
      </c>
      <c r="H718" t="s">
        <v>20</v>
      </c>
      <c r="I718">
        <v>64</v>
      </c>
      <c r="J718" t="s">
        <v>21</v>
      </c>
      <c r="K718" t="s">
        <v>22</v>
      </c>
      <c r="L718">
        <v>1561784400</v>
      </c>
      <c r="M718" s="10">
        <f t="shared" si="46"/>
        <v>43645.208333333328</v>
      </c>
      <c r="N718" s="10">
        <f t="shared" si="47"/>
        <v>43658.208333333328</v>
      </c>
      <c r="O718">
        <v>1562907600</v>
      </c>
      <c r="P718" t="b">
        <v>0</v>
      </c>
      <c r="Q718" t="b">
        <v>0</v>
      </c>
      <c r="R718" t="s">
        <v>122</v>
      </c>
      <c r="S718" t="s">
        <v>2052</v>
      </c>
      <c r="T718" t="s">
        <v>2053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44"/>
        <v>5.4736000000000002</v>
      </c>
      <c r="G719" s="4">
        <f t="shared" si="45"/>
        <v>5.4736000000000002</v>
      </c>
      <c r="H719" t="s">
        <v>20</v>
      </c>
      <c r="I719">
        <v>268</v>
      </c>
      <c r="J719" t="s">
        <v>21</v>
      </c>
      <c r="K719" t="s">
        <v>22</v>
      </c>
      <c r="L719">
        <v>1332392400</v>
      </c>
      <c r="M719" s="10">
        <f t="shared" si="46"/>
        <v>40990.208333333336</v>
      </c>
      <c r="N719" s="10">
        <f t="shared" si="47"/>
        <v>40991.208333333336</v>
      </c>
      <c r="O719">
        <v>1332478800</v>
      </c>
      <c r="P719" t="b">
        <v>0</v>
      </c>
      <c r="Q719" t="b">
        <v>0</v>
      </c>
      <c r="R719" t="s">
        <v>65</v>
      </c>
      <c r="S719" t="s">
        <v>2035</v>
      </c>
      <c r="T719" t="s">
        <v>2044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44"/>
        <v>4.1449999999999996</v>
      </c>
      <c r="G720" s="4">
        <f t="shared" si="45"/>
        <v>4.1449999999999996</v>
      </c>
      <c r="H720" t="s">
        <v>20</v>
      </c>
      <c r="I720">
        <v>195</v>
      </c>
      <c r="J720" t="s">
        <v>36</v>
      </c>
      <c r="K720" t="s">
        <v>37</v>
      </c>
      <c r="L720">
        <v>1402376400</v>
      </c>
      <c r="M720" s="10">
        <f t="shared" si="46"/>
        <v>41800.208333333336</v>
      </c>
      <c r="N720" s="10">
        <f t="shared" si="47"/>
        <v>41804.208333333336</v>
      </c>
      <c r="O720">
        <v>1402722000</v>
      </c>
      <c r="P720" t="b">
        <v>0</v>
      </c>
      <c r="Q720" t="b">
        <v>0</v>
      </c>
      <c r="R720" t="s">
        <v>33</v>
      </c>
      <c r="S720" t="s">
        <v>2037</v>
      </c>
      <c r="T720" t="s">
        <v>2038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44"/>
        <v>5.2992307692307694</v>
      </c>
      <c r="G721" s="4">
        <f t="shared" si="45"/>
        <v>5.2992307692307694</v>
      </c>
      <c r="H721" t="s">
        <v>20</v>
      </c>
      <c r="I721">
        <v>186</v>
      </c>
      <c r="J721" t="s">
        <v>26</v>
      </c>
      <c r="K721" t="s">
        <v>27</v>
      </c>
      <c r="L721">
        <v>1343365200</v>
      </c>
      <c r="M721" s="10">
        <f t="shared" si="46"/>
        <v>41117.208333333336</v>
      </c>
      <c r="N721" s="10">
        <f t="shared" si="47"/>
        <v>41146.208333333336</v>
      </c>
      <c r="O721">
        <v>1345870800</v>
      </c>
      <c r="P721" t="b">
        <v>0</v>
      </c>
      <c r="Q721" t="b">
        <v>1</v>
      </c>
      <c r="R721" t="s">
        <v>89</v>
      </c>
      <c r="S721" t="s">
        <v>2048</v>
      </c>
      <c r="T721" t="s">
        <v>2049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44"/>
        <v>1.8032549019607844</v>
      </c>
      <c r="G722" s="4">
        <f t="shared" si="45"/>
        <v>1.8032549019607844</v>
      </c>
      <c r="H722" t="s">
        <v>20</v>
      </c>
      <c r="I722">
        <v>460</v>
      </c>
      <c r="J722" t="s">
        <v>21</v>
      </c>
      <c r="K722" t="s">
        <v>22</v>
      </c>
      <c r="L722">
        <v>1435726800</v>
      </c>
      <c r="M722" s="10">
        <f t="shared" si="46"/>
        <v>42186.208333333328</v>
      </c>
      <c r="N722" s="10">
        <f t="shared" si="47"/>
        <v>42206.208333333328</v>
      </c>
      <c r="O722">
        <v>1437454800</v>
      </c>
      <c r="P722" t="b">
        <v>0</v>
      </c>
      <c r="Q722" t="b">
        <v>0</v>
      </c>
      <c r="R722" t="s">
        <v>53</v>
      </c>
      <c r="S722" t="s">
        <v>2039</v>
      </c>
      <c r="T722" t="s">
        <v>2042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44"/>
        <v>9.2707777777777771</v>
      </c>
      <c r="G723" s="4">
        <f t="shared" si="45"/>
        <v>9.2707777777777771</v>
      </c>
      <c r="H723" t="s">
        <v>20</v>
      </c>
      <c r="I723">
        <v>2528</v>
      </c>
      <c r="J723" t="s">
        <v>21</v>
      </c>
      <c r="K723" t="s">
        <v>22</v>
      </c>
      <c r="L723">
        <v>1511416800</v>
      </c>
      <c r="M723" s="10">
        <f t="shared" si="46"/>
        <v>43062.25</v>
      </c>
      <c r="N723" s="10">
        <f t="shared" si="47"/>
        <v>43079.25</v>
      </c>
      <c r="O723">
        <v>1512885600</v>
      </c>
      <c r="P723" t="b">
        <v>0</v>
      </c>
      <c r="Q723" t="b">
        <v>1</v>
      </c>
      <c r="R723" t="s">
        <v>33</v>
      </c>
      <c r="S723" t="s">
        <v>2037</v>
      </c>
      <c r="T723" t="s">
        <v>2038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44"/>
        <v>1.1222929936305732</v>
      </c>
      <c r="G724" s="4">
        <f t="shared" si="45"/>
        <v>1.1222929936305732</v>
      </c>
      <c r="H724" t="s">
        <v>20</v>
      </c>
      <c r="I724">
        <v>3657</v>
      </c>
      <c r="J724" t="s">
        <v>21</v>
      </c>
      <c r="K724" t="s">
        <v>22</v>
      </c>
      <c r="L724">
        <v>1532840400</v>
      </c>
      <c r="M724" s="10">
        <f t="shared" si="46"/>
        <v>43310.208333333328</v>
      </c>
      <c r="N724" s="10">
        <f t="shared" si="47"/>
        <v>43331.208333333328</v>
      </c>
      <c r="O724">
        <v>1534654800</v>
      </c>
      <c r="P724" t="b">
        <v>0</v>
      </c>
      <c r="Q724" t="b">
        <v>0</v>
      </c>
      <c r="R724" t="s">
        <v>33</v>
      </c>
      <c r="S724" t="s">
        <v>2037</v>
      </c>
      <c r="T724" t="s">
        <v>2038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44"/>
        <v>1.1908974358974358</v>
      </c>
      <c r="G725" s="4">
        <f t="shared" si="45"/>
        <v>1.1908974358974358</v>
      </c>
      <c r="H725" t="s">
        <v>20</v>
      </c>
      <c r="I725">
        <v>131</v>
      </c>
      <c r="J725" t="s">
        <v>26</v>
      </c>
      <c r="K725" t="s">
        <v>27</v>
      </c>
      <c r="L725">
        <v>1527742800</v>
      </c>
      <c r="M725" s="10">
        <f t="shared" si="46"/>
        <v>43251.208333333328</v>
      </c>
      <c r="N725" s="10">
        <f t="shared" si="47"/>
        <v>43275.208333333328</v>
      </c>
      <c r="O725">
        <v>1529816400</v>
      </c>
      <c r="P725" t="b">
        <v>0</v>
      </c>
      <c r="Q725" t="b">
        <v>0</v>
      </c>
      <c r="R725" t="s">
        <v>53</v>
      </c>
      <c r="S725" t="s">
        <v>2039</v>
      </c>
      <c r="T725" t="s">
        <v>2042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44"/>
        <v>1.3931868131868133</v>
      </c>
      <c r="G726" s="4">
        <f t="shared" si="45"/>
        <v>1.3931868131868133</v>
      </c>
      <c r="H726" t="s">
        <v>20</v>
      </c>
      <c r="I726">
        <v>239</v>
      </c>
      <c r="J726" t="s">
        <v>21</v>
      </c>
      <c r="K726" t="s">
        <v>22</v>
      </c>
      <c r="L726">
        <v>1404536400</v>
      </c>
      <c r="M726" s="10">
        <f t="shared" si="46"/>
        <v>41825.208333333336</v>
      </c>
      <c r="N726" s="10">
        <f t="shared" si="47"/>
        <v>41826.208333333336</v>
      </c>
      <c r="O726">
        <v>1404622800</v>
      </c>
      <c r="P726" t="b">
        <v>0</v>
      </c>
      <c r="Q726" t="b">
        <v>1</v>
      </c>
      <c r="R726" t="s">
        <v>89</v>
      </c>
      <c r="S726" t="s">
        <v>2048</v>
      </c>
      <c r="T726" t="s">
        <v>2049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44"/>
        <v>1.1200000000000001</v>
      </c>
      <c r="G727" s="4">
        <f t="shared" si="45"/>
        <v>1.1200000000000001</v>
      </c>
      <c r="H727" t="s">
        <v>20</v>
      </c>
      <c r="I727">
        <v>78</v>
      </c>
      <c r="J727" t="s">
        <v>21</v>
      </c>
      <c r="K727" t="s">
        <v>22</v>
      </c>
      <c r="L727">
        <v>1493960400</v>
      </c>
      <c r="M727" s="10">
        <f t="shared" si="46"/>
        <v>42860.208333333328</v>
      </c>
      <c r="N727" s="10">
        <f t="shared" si="47"/>
        <v>42865.208333333328</v>
      </c>
      <c r="O727">
        <v>1494392400</v>
      </c>
      <c r="P727" t="b">
        <v>0</v>
      </c>
      <c r="Q727" t="b">
        <v>0</v>
      </c>
      <c r="R727" t="s">
        <v>17</v>
      </c>
      <c r="S727" t="s">
        <v>2031</v>
      </c>
      <c r="T727" t="s">
        <v>2032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44"/>
        <v>1.0174563871693867</v>
      </c>
      <c r="G728" s="4">
        <f t="shared" si="45"/>
        <v>1.0174563871693867</v>
      </c>
      <c r="H728" t="s">
        <v>20</v>
      </c>
      <c r="I728">
        <v>1773</v>
      </c>
      <c r="J728" t="s">
        <v>21</v>
      </c>
      <c r="K728" t="s">
        <v>22</v>
      </c>
      <c r="L728">
        <v>1420696800</v>
      </c>
      <c r="M728" s="10">
        <f t="shared" si="46"/>
        <v>42012.25</v>
      </c>
      <c r="N728" s="10">
        <f t="shared" si="47"/>
        <v>42026.25</v>
      </c>
      <c r="O728">
        <v>1421906400</v>
      </c>
      <c r="P728" t="b">
        <v>0</v>
      </c>
      <c r="Q728" t="b">
        <v>1</v>
      </c>
      <c r="R728" t="s">
        <v>23</v>
      </c>
      <c r="S728" t="s">
        <v>2033</v>
      </c>
      <c r="T728" t="s">
        <v>2034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44"/>
        <v>4.2575000000000003</v>
      </c>
      <c r="G729" s="4">
        <f t="shared" si="45"/>
        <v>4.2575000000000003</v>
      </c>
      <c r="H729" t="s">
        <v>20</v>
      </c>
      <c r="I729">
        <v>32</v>
      </c>
      <c r="J729" t="s">
        <v>21</v>
      </c>
      <c r="K729" t="s">
        <v>22</v>
      </c>
      <c r="L729">
        <v>1555650000</v>
      </c>
      <c r="M729" s="10">
        <f t="shared" si="46"/>
        <v>43574.208333333328</v>
      </c>
      <c r="N729" s="10">
        <f t="shared" si="47"/>
        <v>43577.208333333328</v>
      </c>
      <c r="O729">
        <v>1555909200</v>
      </c>
      <c r="P729" t="b">
        <v>0</v>
      </c>
      <c r="Q729" t="b">
        <v>0</v>
      </c>
      <c r="R729" t="s">
        <v>33</v>
      </c>
      <c r="S729" t="s">
        <v>2037</v>
      </c>
      <c r="T729" t="s">
        <v>2038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44"/>
        <v>1.4553947368421052</v>
      </c>
      <c r="G730" s="4">
        <f t="shared" si="45"/>
        <v>1.4553947368421052</v>
      </c>
      <c r="H730" t="s">
        <v>20</v>
      </c>
      <c r="I730">
        <v>369</v>
      </c>
      <c r="J730" t="s">
        <v>21</v>
      </c>
      <c r="K730" t="s">
        <v>22</v>
      </c>
      <c r="L730">
        <v>1471928400</v>
      </c>
      <c r="M730" s="10">
        <f t="shared" si="46"/>
        <v>42605.208333333328</v>
      </c>
      <c r="N730" s="10">
        <f t="shared" si="47"/>
        <v>42611.208333333328</v>
      </c>
      <c r="O730">
        <v>1472446800</v>
      </c>
      <c r="P730" t="b">
        <v>0</v>
      </c>
      <c r="Q730" t="b">
        <v>1</v>
      </c>
      <c r="R730" t="s">
        <v>53</v>
      </c>
      <c r="S730" t="s">
        <v>2039</v>
      </c>
      <c r="T730" t="s">
        <v>2042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44"/>
        <v>7.003333333333333</v>
      </c>
      <c r="G731" s="4">
        <f t="shared" si="45"/>
        <v>7.003333333333333</v>
      </c>
      <c r="H731" t="s">
        <v>20</v>
      </c>
      <c r="I731">
        <v>89</v>
      </c>
      <c r="J731" t="s">
        <v>21</v>
      </c>
      <c r="K731" t="s">
        <v>22</v>
      </c>
      <c r="L731">
        <v>1267682400</v>
      </c>
      <c r="M731" s="10">
        <f t="shared" si="46"/>
        <v>40241.25</v>
      </c>
      <c r="N731" s="10">
        <f t="shared" si="47"/>
        <v>40246.25</v>
      </c>
      <c r="O731">
        <v>1268114400</v>
      </c>
      <c r="P731" t="b">
        <v>0</v>
      </c>
      <c r="Q731" t="b">
        <v>0</v>
      </c>
      <c r="R731" t="s">
        <v>100</v>
      </c>
      <c r="S731" t="s">
        <v>2039</v>
      </c>
      <c r="T731" t="s">
        <v>2050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44"/>
        <v>1.5595180722891566</v>
      </c>
      <c r="G732" s="4">
        <f t="shared" si="45"/>
        <v>1.5595180722891566</v>
      </c>
      <c r="H732" t="s">
        <v>20</v>
      </c>
      <c r="I732">
        <v>147</v>
      </c>
      <c r="J732" t="s">
        <v>21</v>
      </c>
      <c r="K732" t="s">
        <v>22</v>
      </c>
      <c r="L732">
        <v>1451109600</v>
      </c>
      <c r="M732" s="10">
        <f t="shared" si="46"/>
        <v>42364.25</v>
      </c>
      <c r="N732" s="10">
        <f t="shared" si="47"/>
        <v>42401.25</v>
      </c>
      <c r="O732">
        <v>1454306400</v>
      </c>
      <c r="P732" t="b">
        <v>0</v>
      </c>
      <c r="Q732" t="b">
        <v>1</v>
      </c>
      <c r="R732" t="s">
        <v>33</v>
      </c>
      <c r="S732" t="s">
        <v>2037</v>
      </c>
      <c r="T732" t="s">
        <v>2038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44"/>
        <v>5.0287499999999996</v>
      </c>
      <c r="G733" s="4">
        <f t="shared" si="45"/>
        <v>5.0287499999999996</v>
      </c>
      <c r="H733" t="s">
        <v>20</v>
      </c>
      <c r="I733">
        <v>126</v>
      </c>
      <c r="J733" t="s">
        <v>15</v>
      </c>
      <c r="K733" t="s">
        <v>16</v>
      </c>
      <c r="L733">
        <v>1516860000</v>
      </c>
      <c r="M733" s="10">
        <f t="shared" si="46"/>
        <v>43125.25</v>
      </c>
      <c r="N733" s="10">
        <f t="shared" si="47"/>
        <v>43126.25</v>
      </c>
      <c r="O733">
        <v>1516946400</v>
      </c>
      <c r="P733" t="b">
        <v>0</v>
      </c>
      <c r="Q733" t="b">
        <v>0</v>
      </c>
      <c r="R733" t="s">
        <v>33</v>
      </c>
      <c r="S733" t="s">
        <v>2037</v>
      </c>
      <c r="T733" t="s">
        <v>2038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44"/>
        <v>1.5924394463667819</v>
      </c>
      <c r="G734" s="4">
        <f t="shared" si="45"/>
        <v>1.5924394463667819</v>
      </c>
      <c r="H734" t="s">
        <v>20</v>
      </c>
      <c r="I734">
        <v>2218</v>
      </c>
      <c r="J734" t="s">
        <v>40</v>
      </c>
      <c r="K734" t="s">
        <v>41</v>
      </c>
      <c r="L734">
        <v>1374642000</v>
      </c>
      <c r="M734" s="10">
        <f t="shared" si="46"/>
        <v>41479.208333333336</v>
      </c>
      <c r="N734" s="10">
        <f t="shared" si="47"/>
        <v>41515.208333333336</v>
      </c>
      <c r="O734">
        <v>1377752400</v>
      </c>
      <c r="P734" t="b">
        <v>0</v>
      </c>
      <c r="Q734" t="b">
        <v>0</v>
      </c>
      <c r="R734" t="s">
        <v>60</v>
      </c>
      <c r="S734" t="s">
        <v>2033</v>
      </c>
      <c r="T734" t="s">
        <v>2043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44"/>
        <v>4.820384615384615</v>
      </c>
      <c r="G735" s="4">
        <f t="shared" si="45"/>
        <v>4.820384615384615</v>
      </c>
      <c r="H735" t="s">
        <v>20</v>
      </c>
      <c r="I735">
        <v>202</v>
      </c>
      <c r="J735" t="s">
        <v>107</v>
      </c>
      <c r="K735" t="s">
        <v>108</v>
      </c>
      <c r="L735">
        <v>1528434000</v>
      </c>
      <c r="M735" s="10">
        <f t="shared" si="46"/>
        <v>43259.208333333328</v>
      </c>
      <c r="N735" s="10">
        <f t="shared" si="47"/>
        <v>43261.208333333328</v>
      </c>
      <c r="O735">
        <v>1528606800</v>
      </c>
      <c r="P735" t="b">
        <v>0</v>
      </c>
      <c r="Q735" t="b">
        <v>1</v>
      </c>
      <c r="R735" t="s">
        <v>33</v>
      </c>
      <c r="S735" t="s">
        <v>2037</v>
      </c>
      <c r="T735" t="s">
        <v>2038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44"/>
        <v>1.4996938775510205</v>
      </c>
      <c r="G736" s="4">
        <f t="shared" si="45"/>
        <v>1.4996938775510205</v>
      </c>
      <c r="H736" t="s">
        <v>20</v>
      </c>
      <c r="I736">
        <v>140</v>
      </c>
      <c r="J736" t="s">
        <v>107</v>
      </c>
      <c r="K736" t="s">
        <v>108</v>
      </c>
      <c r="L736">
        <v>1282626000</v>
      </c>
      <c r="M736" s="10">
        <f t="shared" si="46"/>
        <v>40414.208333333336</v>
      </c>
      <c r="N736" s="10">
        <f t="shared" si="47"/>
        <v>40440.208333333336</v>
      </c>
      <c r="O736">
        <v>1284872400</v>
      </c>
      <c r="P736" t="b">
        <v>0</v>
      </c>
      <c r="Q736" t="b">
        <v>0</v>
      </c>
      <c r="R736" t="s">
        <v>119</v>
      </c>
      <c r="S736" t="s">
        <v>2045</v>
      </c>
      <c r="T736" t="s">
        <v>2051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44"/>
        <v>1.1722156398104266</v>
      </c>
      <c r="G737" s="4">
        <f t="shared" si="45"/>
        <v>1.1722156398104266</v>
      </c>
      <c r="H737" t="s">
        <v>20</v>
      </c>
      <c r="I737">
        <v>1052</v>
      </c>
      <c r="J737" t="s">
        <v>36</v>
      </c>
      <c r="K737" t="s">
        <v>37</v>
      </c>
      <c r="L737">
        <v>1535605200</v>
      </c>
      <c r="M737" s="10">
        <f t="shared" si="46"/>
        <v>43342.208333333328</v>
      </c>
      <c r="N737" s="10">
        <f t="shared" si="47"/>
        <v>43365.208333333328</v>
      </c>
      <c r="O737">
        <v>1537592400</v>
      </c>
      <c r="P737" t="b">
        <v>1</v>
      </c>
      <c r="Q737" t="b">
        <v>1</v>
      </c>
      <c r="R737" t="s">
        <v>42</v>
      </c>
      <c r="S737" t="s">
        <v>2039</v>
      </c>
      <c r="T737" t="s">
        <v>2040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44"/>
        <v>2.6598113207547169</v>
      </c>
      <c r="G738" s="4">
        <f t="shared" si="45"/>
        <v>2.6598113207547169</v>
      </c>
      <c r="H738" t="s">
        <v>20</v>
      </c>
      <c r="I738">
        <v>247</v>
      </c>
      <c r="J738" t="s">
        <v>21</v>
      </c>
      <c r="K738" t="s">
        <v>22</v>
      </c>
      <c r="L738">
        <v>1525496400</v>
      </c>
      <c r="M738" s="10">
        <f t="shared" si="46"/>
        <v>43225.208333333328</v>
      </c>
      <c r="N738" s="10">
        <f t="shared" si="47"/>
        <v>43247.208333333328</v>
      </c>
      <c r="O738">
        <v>1527397200</v>
      </c>
      <c r="P738" t="b">
        <v>0</v>
      </c>
      <c r="Q738" t="b">
        <v>0</v>
      </c>
      <c r="R738" t="s">
        <v>122</v>
      </c>
      <c r="S738" t="s">
        <v>2052</v>
      </c>
      <c r="T738" t="s">
        <v>2053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44"/>
        <v>2.7650000000000001</v>
      </c>
      <c r="G739" s="4">
        <f t="shared" si="45"/>
        <v>2.7650000000000001</v>
      </c>
      <c r="H739" t="s">
        <v>20</v>
      </c>
      <c r="I739">
        <v>84</v>
      </c>
      <c r="J739" t="s">
        <v>21</v>
      </c>
      <c r="K739" t="s">
        <v>22</v>
      </c>
      <c r="L739">
        <v>1452232800</v>
      </c>
      <c r="M739" s="10">
        <f t="shared" si="46"/>
        <v>42377.25</v>
      </c>
      <c r="N739" s="10">
        <f t="shared" si="47"/>
        <v>42390.25</v>
      </c>
      <c r="O739">
        <v>1453356000</v>
      </c>
      <c r="P739" t="b">
        <v>0</v>
      </c>
      <c r="Q739" t="b">
        <v>0</v>
      </c>
      <c r="R739" t="s">
        <v>23</v>
      </c>
      <c r="S739" t="s">
        <v>2033</v>
      </c>
      <c r="T739" t="s">
        <v>2034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44"/>
        <v>1.6357142857142857</v>
      </c>
      <c r="G740" s="4">
        <f t="shared" si="45"/>
        <v>1.6357142857142857</v>
      </c>
      <c r="H740" t="s">
        <v>20</v>
      </c>
      <c r="I740">
        <v>88</v>
      </c>
      <c r="J740" t="s">
        <v>21</v>
      </c>
      <c r="K740" t="s">
        <v>22</v>
      </c>
      <c r="L740">
        <v>1537160400</v>
      </c>
      <c r="M740" s="10">
        <f t="shared" si="46"/>
        <v>43360.208333333328</v>
      </c>
      <c r="N740" s="10">
        <f t="shared" si="47"/>
        <v>43363.208333333328</v>
      </c>
      <c r="O740">
        <v>1537419600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44"/>
        <v>9.69</v>
      </c>
      <c r="G741" s="4">
        <f t="shared" si="45"/>
        <v>9.69</v>
      </c>
      <c r="H741" t="s">
        <v>20</v>
      </c>
      <c r="I741">
        <v>156</v>
      </c>
      <c r="J741" t="s">
        <v>21</v>
      </c>
      <c r="K741" t="s">
        <v>22</v>
      </c>
      <c r="L741">
        <v>1422165600</v>
      </c>
      <c r="M741" s="10">
        <f t="shared" si="46"/>
        <v>42029.25</v>
      </c>
      <c r="N741" s="10">
        <f t="shared" si="47"/>
        <v>42041.25</v>
      </c>
      <c r="O741">
        <v>1423202400</v>
      </c>
      <c r="P741" t="b">
        <v>0</v>
      </c>
      <c r="Q741" t="b">
        <v>0</v>
      </c>
      <c r="R741" t="s">
        <v>53</v>
      </c>
      <c r="S741" t="s">
        <v>2039</v>
      </c>
      <c r="T741" t="s">
        <v>2042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44"/>
        <v>2.7091376701966716</v>
      </c>
      <c r="G742" s="4">
        <f t="shared" si="45"/>
        <v>2.7091376701966716</v>
      </c>
      <c r="H742" t="s">
        <v>20</v>
      </c>
      <c r="I742">
        <v>2985</v>
      </c>
      <c r="J742" t="s">
        <v>21</v>
      </c>
      <c r="K742" t="s">
        <v>22</v>
      </c>
      <c r="L742">
        <v>1459486800</v>
      </c>
      <c r="M742" s="10">
        <f t="shared" si="46"/>
        <v>42461.208333333328</v>
      </c>
      <c r="N742" s="10">
        <f t="shared" si="47"/>
        <v>42474.208333333328</v>
      </c>
      <c r="O742">
        <v>1460610000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44"/>
        <v>2.8421355932203389</v>
      </c>
      <c r="G743" s="4">
        <f t="shared" si="45"/>
        <v>2.8421355932203389</v>
      </c>
      <c r="H743" t="s">
        <v>20</v>
      </c>
      <c r="I743">
        <v>762</v>
      </c>
      <c r="J743" t="s">
        <v>21</v>
      </c>
      <c r="K743" t="s">
        <v>22</v>
      </c>
      <c r="L743">
        <v>1369717200</v>
      </c>
      <c r="M743" s="10">
        <f t="shared" si="46"/>
        <v>41422.208333333336</v>
      </c>
      <c r="N743" s="10">
        <f t="shared" si="47"/>
        <v>41431.208333333336</v>
      </c>
      <c r="O743">
        <v>1370494800</v>
      </c>
      <c r="P743" t="b">
        <v>0</v>
      </c>
      <c r="Q743" t="b">
        <v>0</v>
      </c>
      <c r="R743" t="s">
        <v>65</v>
      </c>
      <c r="S743" t="s">
        <v>2035</v>
      </c>
      <c r="T743" t="s">
        <v>2044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44"/>
        <v>1.5166315789473683</v>
      </c>
      <c r="G744" s="4">
        <f t="shared" si="45"/>
        <v>1.5166315789473683</v>
      </c>
      <c r="H744" t="s">
        <v>20</v>
      </c>
      <c r="I744">
        <v>554</v>
      </c>
      <c r="J744" t="s">
        <v>15</v>
      </c>
      <c r="K744" t="s">
        <v>16</v>
      </c>
      <c r="L744">
        <v>1482127200</v>
      </c>
      <c r="M744" s="10">
        <f t="shared" si="46"/>
        <v>42723.25</v>
      </c>
      <c r="N744" s="10">
        <f t="shared" si="47"/>
        <v>42729.25</v>
      </c>
      <c r="O744">
        <v>1482645600</v>
      </c>
      <c r="P744" t="b">
        <v>0</v>
      </c>
      <c r="Q744" t="b">
        <v>0</v>
      </c>
      <c r="R744" t="s">
        <v>60</v>
      </c>
      <c r="S744" t="s">
        <v>2033</v>
      </c>
      <c r="T744" t="s">
        <v>2043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44"/>
        <v>2.2363492063492063</v>
      </c>
      <c r="G745" s="4">
        <f t="shared" si="45"/>
        <v>2.2363492063492063</v>
      </c>
      <c r="H745" t="s">
        <v>20</v>
      </c>
      <c r="I745">
        <v>135</v>
      </c>
      <c r="J745" t="s">
        <v>36</v>
      </c>
      <c r="K745" t="s">
        <v>37</v>
      </c>
      <c r="L745">
        <v>1396414800</v>
      </c>
      <c r="M745" s="10">
        <f t="shared" si="46"/>
        <v>41731.208333333336</v>
      </c>
      <c r="N745" s="10">
        <f t="shared" si="47"/>
        <v>41762.208333333336</v>
      </c>
      <c r="O745">
        <v>1399093200</v>
      </c>
      <c r="P745" t="b">
        <v>0</v>
      </c>
      <c r="Q745" t="b">
        <v>0</v>
      </c>
      <c r="R745" t="s">
        <v>23</v>
      </c>
      <c r="S745" t="s">
        <v>2033</v>
      </c>
      <c r="T745" t="s">
        <v>2034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44"/>
        <v>2.3975</v>
      </c>
      <c r="G746" s="4">
        <f t="shared" si="45"/>
        <v>2.3975</v>
      </c>
      <c r="H746" t="s">
        <v>20</v>
      </c>
      <c r="I746">
        <v>122</v>
      </c>
      <c r="J746" t="s">
        <v>21</v>
      </c>
      <c r="K746" t="s">
        <v>22</v>
      </c>
      <c r="L746">
        <v>1315285200</v>
      </c>
      <c r="M746" s="10">
        <f t="shared" si="46"/>
        <v>40792.208333333336</v>
      </c>
      <c r="N746" s="10">
        <f t="shared" si="47"/>
        <v>40799.208333333336</v>
      </c>
      <c r="O746">
        <v>1315890000</v>
      </c>
      <c r="P746" t="b">
        <v>0</v>
      </c>
      <c r="Q746" t="b">
        <v>1</v>
      </c>
      <c r="R746" t="s">
        <v>206</v>
      </c>
      <c r="S746" t="s">
        <v>2045</v>
      </c>
      <c r="T746" t="s">
        <v>2057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44"/>
        <v>1.9933333333333334</v>
      </c>
      <c r="G747" s="4">
        <f t="shared" si="45"/>
        <v>1.9933333333333334</v>
      </c>
      <c r="H747" t="s">
        <v>20</v>
      </c>
      <c r="I747">
        <v>221</v>
      </c>
      <c r="J747" t="s">
        <v>21</v>
      </c>
      <c r="K747" t="s">
        <v>22</v>
      </c>
      <c r="L747">
        <v>1443762000</v>
      </c>
      <c r="M747" s="10">
        <f t="shared" si="46"/>
        <v>42279.208333333328</v>
      </c>
      <c r="N747" s="10">
        <f t="shared" si="47"/>
        <v>42282.208333333328</v>
      </c>
      <c r="O747">
        <v>1444021200</v>
      </c>
      <c r="P747" t="b">
        <v>0</v>
      </c>
      <c r="Q747" t="b">
        <v>1</v>
      </c>
      <c r="R747" t="s">
        <v>474</v>
      </c>
      <c r="S747" t="s">
        <v>2039</v>
      </c>
      <c r="T747" t="s">
        <v>2061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44"/>
        <v>1.373448275862069</v>
      </c>
      <c r="G748" s="4">
        <f t="shared" si="45"/>
        <v>1.373448275862069</v>
      </c>
      <c r="H748" t="s">
        <v>20</v>
      </c>
      <c r="I748">
        <v>126</v>
      </c>
      <c r="J748" t="s">
        <v>21</v>
      </c>
      <c r="K748" t="s">
        <v>22</v>
      </c>
      <c r="L748">
        <v>1456293600</v>
      </c>
      <c r="M748" s="10">
        <f t="shared" si="46"/>
        <v>42424.25</v>
      </c>
      <c r="N748" s="10">
        <f t="shared" si="47"/>
        <v>42467.208333333328</v>
      </c>
      <c r="O748">
        <v>1460005200</v>
      </c>
      <c r="P748" t="b">
        <v>0</v>
      </c>
      <c r="Q748" t="b">
        <v>0</v>
      </c>
      <c r="R748" t="s">
        <v>33</v>
      </c>
      <c r="S748" t="s">
        <v>2037</v>
      </c>
      <c r="T748" t="s">
        <v>2038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44"/>
        <v>1.009696106362773</v>
      </c>
      <c r="G749" s="4">
        <f t="shared" si="45"/>
        <v>1.009696106362773</v>
      </c>
      <c r="H749" t="s">
        <v>20</v>
      </c>
      <c r="I749">
        <v>1022</v>
      </c>
      <c r="J749" t="s">
        <v>21</v>
      </c>
      <c r="K749" t="s">
        <v>22</v>
      </c>
      <c r="L749">
        <v>1470114000</v>
      </c>
      <c r="M749" s="10">
        <f t="shared" si="46"/>
        <v>42584.208333333328</v>
      </c>
      <c r="N749" s="10">
        <f t="shared" si="47"/>
        <v>42591.208333333328</v>
      </c>
      <c r="O749">
        <v>1470718800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44"/>
        <v>7.9416000000000002</v>
      </c>
      <c r="G750" s="4">
        <f t="shared" si="45"/>
        <v>7.9416000000000002</v>
      </c>
      <c r="H750" t="s">
        <v>20</v>
      </c>
      <c r="I750">
        <v>3177</v>
      </c>
      <c r="J750" t="s">
        <v>21</v>
      </c>
      <c r="K750" t="s">
        <v>22</v>
      </c>
      <c r="L750">
        <v>1321596000</v>
      </c>
      <c r="M750" s="10">
        <f t="shared" si="46"/>
        <v>40865.25</v>
      </c>
      <c r="N750" s="10">
        <f t="shared" si="47"/>
        <v>40905.25</v>
      </c>
      <c r="O750">
        <v>1325052000</v>
      </c>
      <c r="P750" t="b">
        <v>0</v>
      </c>
      <c r="Q750" t="b">
        <v>0</v>
      </c>
      <c r="R750" t="s">
        <v>71</v>
      </c>
      <c r="S750" t="s">
        <v>2039</v>
      </c>
      <c r="T750" t="s">
        <v>2047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44"/>
        <v>3.6970000000000001</v>
      </c>
      <c r="G751" s="4">
        <f t="shared" si="45"/>
        <v>3.6970000000000001</v>
      </c>
      <c r="H751" t="s">
        <v>20</v>
      </c>
      <c r="I751">
        <v>198</v>
      </c>
      <c r="J751" t="s">
        <v>98</v>
      </c>
      <c r="K751" t="s">
        <v>99</v>
      </c>
      <c r="L751">
        <v>1318827600</v>
      </c>
      <c r="M751" s="10">
        <f t="shared" si="46"/>
        <v>40833.208333333336</v>
      </c>
      <c r="N751" s="10">
        <f t="shared" si="47"/>
        <v>40835.208333333336</v>
      </c>
      <c r="O751">
        <v>1319000400</v>
      </c>
      <c r="P751" t="b">
        <v>0</v>
      </c>
      <c r="Q751" t="b">
        <v>0</v>
      </c>
      <c r="R751" t="s">
        <v>33</v>
      </c>
      <c r="S751" t="s">
        <v>2037</v>
      </c>
      <c r="T751" t="s">
        <v>2038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44"/>
        <v>1.3802702702702703</v>
      </c>
      <c r="G752" s="4">
        <f t="shared" si="45"/>
        <v>1.3802702702702703</v>
      </c>
      <c r="H752" t="s">
        <v>20</v>
      </c>
      <c r="I752">
        <v>85</v>
      </c>
      <c r="J752" t="s">
        <v>26</v>
      </c>
      <c r="K752" t="s">
        <v>27</v>
      </c>
      <c r="L752">
        <v>1542088800</v>
      </c>
      <c r="M752" s="10">
        <f t="shared" si="46"/>
        <v>43417.25</v>
      </c>
      <c r="N752" s="10">
        <f t="shared" si="47"/>
        <v>43437.25</v>
      </c>
      <c r="O752">
        <v>1543816800</v>
      </c>
      <c r="P752" t="b">
        <v>0</v>
      </c>
      <c r="Q752" t="b">
        <v>0</v>
      </c>
      <c r="R752" t="s">
        <v>42</v>
      </c>
      <c r="S752" t="s">
        <v>2039</v>
      </c>
      <c r="T752" t="s">
        <v>2040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44"/>
        <v>2.0460063224446787</v>
      </c>
      <c r="G753" s="4">
        <f t="shared" si="45"/>
        <v>2.0460063224446787</v>
      </c>
      <c r="H753" t="s">
        <v>20</v>
      </c>
      <c r="I753">
        <v>3596</v>
      </c>
      <c r="J753" t="s">
        <v>21</v>
      </c>
      <c r="K753" t="s">
        <v>22</v>
      </c>
      <c r="L753">
        <v>1321336800</v>
      </c>
      <c r="M753" s="10">
        <f t="shared" si="46"/>
        <v>40862.25</v>
      </c>
      <c r="N753" s="10">
        <f t="shared" si="47"/>
        <v>40882.25</v>
      </c>
      <c r="O753">
        <v>1323064800</v>
      </c>
      <c r="P753" t="b">
        <v>0</v>
      </c>
      <c r="Q753" t="b">
        <v>0</v>
      </c>
      <c r="R753" t="s">
        <v>33</v>
      </c>
      <c r="S753" t="s">
        <v>2037</v>
      </c>
      <c r="T753" t="s">
        <v>2038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44"/>
        <v>2.1860294117647059</v>
      </c>
      <c r="G754" s="4">
        <f t="shared" si="45"/>
        <v>2.1860294117647059</v>
      </c>
      <c r="H754" t="s">
        <v>20</v>
      </c>
      <c r="I754">
        <v>244</v>
      </c>
      <c r="J754" t="s">
        <v>21</v>
      </c>
      <c r="K754" t="s">
        <v>22</v>
      </c>
      <c r="L754">
        <v>1404968400</v>
      </c>
      <c r="M754" s="10">
        <f t="shared" si="46"/>
        <v>41830.208333333336</v>
      </c>
      <c r="N754" s="10">
        <f t="shared" si="47"/>
        <v>41832.208333333336</v>
      </c>
      <c r="O754">
        <v>1405141200</v>
      </c>
      <c r="P754" t="b">
        <v>0</v>
      </c>
      <c r="Q754" t="b">
        <v>0</v>
      </c>
      <c r="R754" t="s">
        <v>23</v>
      </c>
      <c r="S754" t="s">
        <v>2033</v>
      </c>
      <c r="T754" t="s">
        <v>2034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44"/>
        <v>1.8603314917127072</v>
      </c>
      <c r="G755" s="4">
        <f t="shared" si="45"/>
        <v>1.8603314917127072</v>
      </c>
      <c r="H755" t="s">
        <v>20</v>
      </c>
      <c r="I755">
        <v>5180</v>
      </c>
      <c r="J755" t="s">
        <v>21</v>
      </c>
      <c r="K755" t="s">
        <v>22</v>
      </c>
      <c r="L755">
        <v>1279170000</v>
      </c>
      <c r="M755" s="10">
        <f t="shared" si="46"/>
        <v>40374.208333333336</v>
      </c>
      <c r="N755" s="10">
        <f t="shared" si="47"/>
        <v>40419.208333333336</v>
      </c>
      <c r="O755">
        <v>1283058000</v>
      </c>
      <c r="P755" t="b">
        <v>0</v>
      </c>
      <c r="Q755" t="b">
        <v>0</v>
      </c>
      <c r="R755" t="s">
        <v>33</v>
      </c>
      <c r="S755" t="s">
        <v>2037</v>
      </c>
      <c r="T755" t="s">
        <v>2038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44"/>
        <v>2.3733830845771142</v>
      </c>
      <c r="G756" s="4">
        <f t="shared" si="45"/>
        <v>2.3733830845771142</v>
      </c>
      <c r="H756" t="s">
        <v>20</v>
      </c>
      <c r="I756">
        <v>589</v>
      </c>
      <c r="J756" t="s">
        <v>107</v>
      </c>
      <c r="K756" t="s">
        <v>108</v>
      </c>
      <c r="L756">
        <v>1294725600</v>
      </c>
      <c r="M756" s="10">
        <f t="shared" si="46"/>
        <v>40554.25</v>
      </c>
      <c r="N756" s="10">
        <f t="shared" si="47"/>
        <v>40566.25</v>
      </c>
      <c r="O756">
        <v>1295762400</v>
      </c>
      <c r="P756" t="b">
        <v>0</v>
      </c>
      <c r="Q756" t="b">
        <v>0</v>
      </c>
      <c r="R756" t="s">
        <v>71</v>
      </c>
      <c r="S756" t="s">
        <v>2039</v>
      </c>
      <c r="T756" t="s">
        <v>2047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44"/>
        <v>3.0565384615384614</v>
      </c>
      <c r="G757" s="4">
        <f t="shared" si="45"/>
        <v>3.0565384615384614</v>
      </c>
      <c r="H757" t="s">
        <v>20</v>
      </c>
      <c r="I757">
        <v>2725</v>
      </c>
      <c r="J757" t="s">
        <v>21</v>
      </c>
      <c r="K757" t="s">
        <v>22</v>
      </c>
      <c r="L757">
        <v>1419055200</v>
      </c>
      <c r="M757" s="10">
        <f t="shared" si="46"/>
        <v>41993.25</v>
      </c>
      <c r="N757" s="10">
        <f t="shared" si="47"/>
        <v>41999.25</v>
      </c>
      <c r="O757">
        <v>1419573600</v>
      </c>
      <c r="P757" t="b">
        <v>0</v>
      </c>
      <c r="Q757" t="b">
        <v>1</v>
      </c>
      <c r="R757" t="s">
        <v>23</v>
      </c>
      <c r="S757" t="s">
        <v>2033</v>
      </c>
      <c r="T757" t="s">
        <v>2034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44"/>
        <v>1.1188059701492536</v>
      </c>
      <c r="G758" s="4">
        <f t="shared" si="45"/>
        <v>1.1188059701492536</v>
      </c>
      <c r="H758" t="s">
        <v>20</v>
      </c>
      <c r="I758">
        <v>300</v>
      </c>
      <c r="J758" t="s">
        <v>21</v>
      </c>
      <c r="K758" t="s">
        <v>22</v>
      </c>
      <c r="L758">
        <v>1399006800</v>
      </c>
      <c r="M758" s="10">
        <f t="shared" si="46"/>
        <v>41761.208333333336</v>
      </c>
      <c r="N758" s="10">
        <f t="shared" si="47"/>
        <v>41763.208333333336</v>
      </c>
      <c r="O758">
        <v>1399179600</v>
      </c>
      <c r="P758" t="b">
        <v>0</v>
      </c>
      <c r="Q758" t="b">
        <v>0</v>
      </c>
      <c r="R758" t="s">
        <v>1029</v>
      </c>
      <c r="S758" t="s">
        <v>2062</v>
      </c>
      <c r="T758" t="s">
        <v>2063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44"/>
        <v>3.6914814814814814</v>
      </c>
      <c r="G759" s="4">
        <f t="shared" si="45"/>
        <v>3.6914814814814814</v>
      </c>
      <c r="H759" t="s">
        <v>20</v>
      </c>
      <c r="I759">
        <v>144</v>
      </c>
      <c r="J759" t="s">
        <v>21</v>
      </c>
      <c r="K759" t="s">
        <v>22</v>
      </c>
      <c r="L759">
        <v>1575698400</v>
      </c>
      <c r="M759" s="10">
        <f t="shared" si="46"/>
        <v>43806.25</v>
      </c>
      <c r="N759" s="10">
        <f t="shared" si="47"/>
        <v>43816.25</v>
      </c>
      <c r="O759">
        <v>1576562400</v>
      </c>
      <c r="P759" t="b">
        <v>0</v>
      </c>
      <c r="Q759" t="b">
        <v>1</v>
      </c>
      <c r="R759" t="s">
        <v>17</v>
      </c>
      <c r="S759" t="s">
        <v>2031</v>
      </c>
      <c r="T759" t="s">
        <v>2032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44"/>
        <v>1.0111290322580646</v>
      </c>
      <c r="G760" s="4">
        <f t="shared" si="45"/>
        <v>1.0111290322580646</v>
      </c>
      <c r="H760" t="s">
        <v>20</v>
      </c>
      <c r="I760">
        <v>87</v>
      </c>
      <c r="J760" t="s">
        <v>21</v>
      </c>
      <c r="K760" t="s">
        <v>22</v>
      </c>
      <c r="L760">
        <v>1312693200</v>
      </c>
      <c r="M760" s="10">
        <f t="shared" si="46"/>
        <v>40762.208333333336</v>
      </c>
      <c r="N760" s="10">
        <f t="shared" si="47"/>
        <v>40774.208333333336</v>
      </c>
      <c r="O760">
        <v>1313730000</v>
      </c>
      <c r="P760" t="b">
        <v>0</v>
      </c>
      <c r="Q760" t="b">
        <v>0</v>
      </c>
      <c r="R760" t="s">
        <v>159</v>
      </c>
      <c r="S760" t="s">
        <v>2033</v>
      </c>
      <c r="T760" t="s">
        <v>2056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44"/>
        <v>3.4150228310502282</v>
      </c>
      <c r="G761" s="4">
        <f t="shared" si="45"/>
        <v>3.4150228310502282</v>
      </c>
      <c r="H761" t="s">
        <v>20</v>
      </c>
      <c r="I761">
        <v>3116</v>
      </c>
      <c r="J761" t="s">
        <v>21</v>
      </c>
      <c r="K761" t="s">
        <v>22</v>
      </c>
      <c r="L761">
        <v>1393394400</v>
      </c>
      <c r="M761" s="10">
        <f t="shared" si="46"/>
        <v>41696.25</v>
      </c>
      <c r="N761" s="10">
        <f t="shared" si="47"/>
        <v>41704.25</v>
      </c>
      <c r="O761">
        <v>1394085600</v>
      </c>
      <c r="P761" t="b">
        <v>0</v>
      </c>
      <c r="Q761" t="b">
        <v>0</v>
      </c>
      <c r="R761" t="s">
        <v>33</v>
      </c>
      <c r="S761" t="s">
        <v>2037</v>
      </c>
      <c r="T761" t="s">
        <v>2038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44"/>
        <v>3.2240211640211642</v>
      </c>
      <c r="G762" s="4">
        <f t="shared" si="45"/>
        <v>3.2240211640211642</v>
      </c>
      <c r="H762" t="s">
        <v>20</v>
      </c>
      <c r="I762">
        <v>909</v>
      </c>
      <c r="J762" t="s">
        <v>21</v>
      </c>
      <c r="K762" t="s">
        <v>22</v>
      </c>
      <c r="L762">
        <v>1329717600</v>
      </c>
      <c r="M762" s="10">
        <f t="shared" si="46"/>
        <v>40959.25</v>
      </c>
      <c r="N762" s="10">
        <f t="shared" si="47"/>
        <v>40976.25</v>
      </c>
      <c r="O762">
        <v>1331186400</v>
      </c>
      <c r="P762" t="b">
        <v>0</v>
      </c>
      <c r="Q762" t="b">
        <v>0</v>
      </c>
      <c r="R762" t="s">
        <v>42</v>
      </c>
      <c r="S762" t="s">
        <v>2039</v>
      </c>
      <c r="T762" t="s">
        <v>2040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44"/>
        <v>1.1950810185185186</v>
      </c>
      <c r="G763" s="4">
        <f t="shared" si="45"/>
        <v>1.1950810185185186</v>
      </c>
      <c r="H763" t="s">
        <v>20</v>
      </c>
      <c r="I763">
        <v>1613</v>
      </c>
      <c r="J763" t="s">
        <v>21</v>
      </c>
      <c r="K763" t="s">
        <v>22</v>
      </c>
      <c r="L763">
        <v>1335330000</v>
      </c>
      <c r="M763" s="10">
        <f t="shared" si="46"/>
        <v>41024.208333333336</v>
      </c>
      <c r="N763" s="10">
        <f t="shared" si="47"/>
        <v>41038.208333333336</v>
      </c>
      <c r="O763">
        <v>1336539600</v>
      </c>
      <c r="P763" t="b">
        <v>0</v>
      </c>
      <c r="Q763" t="b">
        <v>0</v>
      </c>
      <c r="R763" t="s">
        <v>28</v>
      </c>
      <c r="S763" t="s">
        <v>2035</v>
      </c>
      <c r="T763" t="s">
        <v>2036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44"/>
        <v>1.4679775280898877</v>
      </c>
      <c r="G764" s="4">
        <f t="shared" si="45"/>
        <v>1.4679775280898877</v>
      </c>
      <c r="H764" t="s">
        <v>20</v>
      </c>
      <c r="I764">
        <v>136</v>
      </c>
      <c r="J764" t="s">
        <v>21</v>
      </c>
      <c r="K764" t="s">
        <v>22</v>
      </c>
      <c r="L764">
        <v>1268888400</v>
      </c>
      <c r="M764" s="10">
        <f t="shared" si="46"/>
        <v>40255.208333333336</v>
      </c>
      <c r="N764" s="10">
        <f t="shared" si="47"/>
        <v>40265.208333333336</v>
      </c>
      <c r="O764">
        <v>1269752400</v>
      </c>
      <c r="P764" t="b">
        <v>0</v>
      </c>
      <c r="Q764" t="b">
        <v>0</v>
      </c>
      <c r="R764" t="s">
        <v>206</v>
      </c>
      <c r="S764" t="s">
        <v>2045</v>
      </c>
      <c r="T764" t="s">
        <v>2057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44"/>
        <v>9.5057142857142853</v>
      </c>
      <c r="G765" s="4">
        <f t="shared" si="45"/>
        <v>9.5057142857142853</v>
      </c>
      <c r="H765" t="s">
        <v>20</v>
      </c>
      <c r="I765">
        <v>130</v>
      </c>
      <c r="J765" t="s">
        <v>21</v>
      </c>
      <c r="K765" t="s">
        <v>22</v>
      </c>
      <c r="L765">
        <v>1289973600</v>
      </c>
      <c r="M765" s="10">
        <f t="shared" si="46"/>
        <v>40499.25</v>
      </c>
      <c r="N765" s="10">
        <f t="shared" si="47"/>
        <v>40518.25</v>
      </c>
      <c r="O765">
        <v>1291615200</v>
      </c>
      <c r="P765" t="b">
        <v>0</v>
      </c>
      <c r="Q765" t="b">
        <v>0</v>
      </c>
      <c r="R765" t="s">
        <v>23</v>
      </c>
      <c r="S765" t="s">
        <v>2033</v>
      </c>
      <c r="T765" t="s">
        <v>2034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44"/>
        <v>10.376666666666667</v>
      </c>
      <c r="G766" s="4">
        <f t="shared" si="45"/>
        <v>10.376666666666667</v>
      </c>
      <c r="H766" t="s">
        <v>20</v>
      </c>
      <c r="I766">
        <v>102</v>
      </c>
      <c r="J766" t="s">
        <v>21</v>
      </c>
      <c r="K766" t="s">
        <v>22</v>
      </c>
      <c r="L766">
        <v>1279083600</v>
      </c>
      <c r="M766" s="10">
        <f t="shared" si="46"/>
        <v>40373.208333333336</v>
      </c>
      <c r="N766" s="10">
        <f t="shared" si="47"/>
        <v>40383.208333333336</v>
      </c>
      <c r="O766">
        <v>1279947600</v>
      </c>
      <c r="P766" t="b">
        <v>0</v>
      </c>
      <c r="Q766" t="b">
        <v>0</v>
      </c>
      <c r="R766" t="s">
        <v>89</v>
      </c>
      <c r="S766" t="s">
        <v>2048</v>
      </c>
      <c r="T766" t="s">
        <v>2049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44"/>
        <v>1.5484210526315789</v>
      </c>
      <c r="G767" s="4">
        <f t="shared" si="45"/>
        <v>1.5484210526315789</v>
      </c>
      <c r="H767" t="s">
        <v>20</v>
      </c>
      <c r="I767">
        <v>4006</v>
      </c>
      <c r="J767" t="s">
        <v>21</v>
      </c>
      <c r="K767" t="s">
        <v>22</v>
      </c>
      <c r="L767">
        <v>1395810000</v>
      </c>
      <c r="M767" s="10">
        <f t="shared" si="46"/>
        <v>41724.208333333336</v>
      </c>
      <c r="N767" s="10">
        <f t="shared" si="47"/>
        <v>41737.208333333336</v>
      </c>
      <c r="O767">
        <v>1396933200</v>
      </c>
      <c r="P767" t="b">
        <v>0</v>
      </c>
      <c r="Q767" t="b">
        <v>0</v>
      </c>
      <c r="R767" t="s">
        <v>71</v>
      </c>
      <c r="S767" t="s">
        <v>2039</v>
      </c>
      <c r="T767" t="s">
        <v>2047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44"/>
        <v>2.0852773826458035</v>
      </c>
      <c r="G768" s="4">
        <f t="shared" si="45"/>
        <v>2.0852773826458035</v>
      </c>
      <c r="H768" t="s">
        <v>20</v>
      </c>
      <c r="I768">
        <v>1629</v>
      </c>
      <c r="J768" t="s">
        <v>21</v>
      </c>
      <c r="K768" t="s">
        <v>22</v>
      </c>
      <c r="L768">
        <v>1268715600</v>
      </c>
      <c r="M768" s="10">
        <f t="shared" si="46"/>
        <v>40253.208333333336</v>
      </c>
      <c r="N768" s="10">
        <f t="shared" si="47"/>
        <v>40274.208333333336</v>
      </c>
      <c r="O768">
        <v>1270530000</v>
      </c>
      <c r="P768" t="b">
        <v>0</v>
      </c>
      <c r="Q768" t="b">
        <v>1</v>
      </c>
      <c r="R768" t="s">
        <v>33</v>
      </c>
      <c r="S768" t="s">
        <v>2037</v>
      </c>
      <c r="T768" t="s">
        <v>2038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44"/>
        <v>2.0159756097560977</v>
      </c>
      <c r="G769" s="4">
        <f t="shared" si="45"/>
        <v>2.0159756097560977</v>
      </c>
      <c r="H769" t="s">
        <v>20</v>
      </c>
      <c r="I769">
        <v>2188</v>
      </c>
      <c r="J769" t="s">
        <v>21</v>
      </c>
      <c r="K769" t="s">
        <v>22</v>
      </c>
      <c r="L769">
        <v>1573970400</v>
      </c>
      <c r="M769" s="10">
        <f t="shared" si="46"/>
        <v>43786.25</v>
      </c>
      <c r="N769" s="10">
        <f t="shared" si="47"/>
        <v>43804.25</v>
      </c>
      <c r="O769">
        <v>1575525600</v>
      </c>
      <c r="P769" t="b">
        <v>0</v>
      </c>
      <c r="Q769" t="b">
        <v>0</v>
      </c>
      <c r="R769" t="s">
        <v>33</v>
      </c>
      <c r="S769" t="s">
        <v>2037</v>
      </c>
      <c r="T769" t="s">
        <v>2038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48">E770/D770</f>
        <v>1.6209032258064515</v>
      </c>
      <c r="G770" s="4">
        <f t="shared" ref="G770:G833" si="49">E770/D770</f>
        <v>1.6209032258064515</v>
      </c>
      <c r="H770" t="s">
        <v>20</v>
      </c>
      <c r="I770">
        <v>2409</v>
      </c>
      <c r="J770" t="s">
        <v>107</v>
      </c>
      <c r="K770" t="s">
        <v>108</v>
      </c>
      <c r="L770">
        <v>1276578000</v>
      </c>
      <c r="M770" s="10">
        <f t="shared" ref="M770:M833" si="50">(((L770/60)/60)/24)+DATE(1970,1,1)</f>
        <v>40344.208333333336</v>
      </c>
      <c r="N770" s="10">
        <f t="shared" ref="N770:N833" si="51">(((O770/60)/60)/24)+DATE(1970,1,1)</f>
        <v>40373.208333333336</v>
      </c>
      <c r="O770">
        <v>1279083600</v>
      </c>
      <c r="P770" t="b">
        <v>0</v>
      </c>
      <c r="Q770" t="b">
        <v>0</v>
      </c>
      <c r="R770" t="s">
        <v>23</v>
      </c>
      <c r="S770" t="s">
        <v>2033</v>
      </c>
      <c r="T770" t="s">
        <v>2034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48"/>
        <v>2.0663492063492064</v>
      </c>
      <c r="G771" s="4">
        <f t="shared" si="49"/>
        <v>2.0663492063492064</v>
      </c>
      <c r="H771" t="s">
        <v>20</v>
      </c>
      <c r="I771">
        <v>194</v>
      </c>
      <c r="J771" t="s">
        <v>21</v>
      </c>
      <c r="K771" t="s">
        <v>22</v>
      </c>
      <c r="L771">
        <v>1401426000</v>
      </c>
      <c r="M771" s="10">
        <f t="shared" si="50"/>
        <v>41789.208333333336</v>
      </c>
      <c r="N771" s="10">
        <f t="shared" si="51"/>
        <v>41806.208333333336</v>
      </c>
      <c r="O771">
        <v>1402894800</v>
      </c>
      <c r="P771" t="b">
        <v>1</v>
      </c>
      <c r="Q771" t="b">
        <v>0</v>
      </c>
      <c r="R771" t="s">
        <v>65</v>
      </c>
      <c r="S771" t="s">
        <v>2035</v>
      </c>
      <c r="T771" t="s">
        <v>2044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48"/>
        <v>1.2823628691983122</v>
      </c>
      <c r="G772" s="4">
        <f t="shared" si="49"/>
        <v>1.2823628691983122</v>
      </c>
      <c r="H772" t="s">
        <v>20</v>
      </c>
      <c r="I772">
        <v>1140</v>
      </c>
      <c r="J772" t="s">
        <v>21</v>
      </c>
      <c r="K772" t="s">
        <v>22</v>
      </c>
      <c r="L772">
        <v>1433480400</v>
      </c>
      <c r="M772" s="10">
        <f t="shared" si="50"/>
        <v>42160.208333333328</v>
      </c>
      <c r="N772" s="10">
        <f t="shared" si="51"/>
        <v>42171.208333333328</v>
      </c>
      <c r="O772">
        <v>1434430800</v>
      </c>
      <c r="P772" t="b">
        <v>0</v>
      </c>
      <c r="Q772" t="b">
        <v>0</v>
      </c>
      <c r="R772" t="s">
        <v>33</v>
      </c>
      <c r="S772" t="s">
        <v>2037</v>
      </c>
      <c r="T772" t="s">
        <v>2038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48"/>
        <v>1.1966037735849056</v>
      </c>
      <c r="G773" s="4">
        <f t="shared" si="49"/>
        <v>1.1966037735849056</v>
      </c>
      <c r="H773" t="s">
        <v>20</v>
      </c>
      <c r="I773">
        <v>102</v>
      </c>
      <c r="J773" t="s">
        <v>21</v>
      </c>
      <c r="K773" t="s">
        <v>22</v>
      </c>
      <c r="L773">
        <v>1555563600</v>
      </c>
      <c r="M773" s="10">
        <f t="shared" si="50"/>
        <v>43573.208333333328</v>
      </c>
      <c r="N773" s="10">
        <f t="shared" si="51"/>
        <v>43600.208333333328</v>
      </c>
      <c r="O773">
        <v>1557896400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48"/>
        <v>1.7073055242390078</v>
      </c>
      <c r="G774" s="4">
        <f t="shared" si="49"/>
        <v>1.7073055242390078</v>
      </c>
      <c r="H774" t="s">
        <v>20</v>
      </c>
      <c r="I774">
        <v>2857</v>
      </c>
      <c r="J774" t="s">
        <v>21</v>
      </c>
      <c r="K774" t="s">
        <v>22</v>
      </c>
      <c r="L774">
        <v>1295676000</v>
      </c>
      <c r="M774" s="10">
        <f t="shared" si="50"/>
        <v>40565.25</v>
      </c>
      <c r="N774" s="10">
        <f t="shared" si="51"/>
        <v>40586.25</v>
      </c>
      <c r="O774">
        <v>1297490400</v>
      </c>
      <c r="P774" t="b">
        <v>0</v>
      </c>
      <c r="Q774" t="b">
        <v>0</v>
      </c>
      <c r="R774" t="s">
        <v>33</v>
      </c>
      <c r="S774" t="s">
        <v>2037</v>
      </c>
      <c r="T774" t="s">
        <v>2038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48"/>
        <v>1.8721212121212121</v>
      </c>
      <c r="G775" s="4">
        <f t="shared" si="49"/>
        <v>1.8721212121212121</v>
      </c>
      <c r="H775" t="s">
        <v>20</v>
      </c>
      <c r="I775">
        <v>107</v>
      </c>
      <c r="J775" t="s">
        <v>21</v>
      </c>
      <c r="K775" t="s">
        <v>22</v>
      </c>
      <c r="L775">
        <v>1443848400</v>
      </c>
      <c r="M775" s="10">
        <f t="shared" si="50"/>
        <v>42280.208333333328</v>
      </c>
      <c r="N775" s="10">
        <f t="shared" si="51"/>
        <v>42321.25</v>
      </c>
      <c r="O775">
        <v>1447394400</v>
      </c>
      <c r="P775" t="b">
        <v>0</v>
      </c>
      <c r="Q775" t="b">
        <v>0</v>
      </c>
      <c r="R775" t="s">
        <v>68</v>
      </c>
      <c r="S775" t="s">
        <v>2045</v>
      </c>
      <c r="T775" t="s">
        <v>2046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48"/>
        <v>1.8838235294117647</v>
      </c>
      <c r="G776" s="4">
        <f t="shared" si="49"/>
        <v>1.8838235294117647</v>
      </c>
      <c r="H776" t="s">
        <v>20</v>
      </c>
      <c r="I776">
        <v>160</v>
      </c>
      <c r="J776" t="s">
        <v>40</v>
      </c>
      <c r="K776" t="s">
        <v>41</v>
      </c>
      <c r="L776">
        <v>1457330400</v>
      </c>
      <c r="M776" s="10">
        <f t="shared" si="50"/>
        <v>42436.25</v>
      </c>
      <c r="N776" s="10">
        <f t="shared" si="51"/>
        <v>42447.208333333328</v>
      </c>
      <c r="O776">
        <v>1458277200</v>
      </c>
      <c r="P776" t="b">
        <v>0</v>
      </c>
      <c r="Q776" t="b">
        <v>0</v>
      </c>
      <c r="R776" t="s">
        <v>23</v>
      </c>
      <c r="S776" t="s">
        <v>2033</v>
      </c>
      <c r="T776" t="s">
        <v>2034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48"/>
        <v>1.3129869186046512</v>
      </c>
      <c r="G777" s="4">
        <f t="shared" si="49"/>
        <v>1.3129869186046512</v>
      </c>
      <c r="H777" t="s">
        <v>20</v>
      </c>
      <c r="I777">
        <v>2230</v>
      </c>
      <c r="J777" t="s">
        <v>21</v>
      </c>
      <c r="K777" t="s">
        <v>22</v>
      </c>
      <c r="L777">
        <v>1395550800</v>
      </c>
      <c r="M777" s="10">
        <f t="shared" si="50"/>
        <v>41721.208333333336</v>
      </c>
      <c r="N777" s="10">
        <f t="shared" si="51"/>
        <v>41723.208333333336</v>
      </c>
      <c r="O777">
        <v>1395723600</v>
      </c>
      <c r="P777" t="b">
        <v>0</v>
      </c>
      <c r="Q777" t="b">
        <v>0</v>
      </c>
      <c r="R777" t="s">
        <v>17</v>
      </c>
      <c r="S777" t="s">
        <v>2031</v>
      </c>
      <c r="T777" t="s">
        <v>2032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48"/>
        <v>2.8397435897435899</v>
      </c>
      <c r="G778" s="4">
        <f t="shared" si="49"/>
        <v>2.8397435897435899</v>
      </c>
      <c r="H778" t="s">
        <v>20</v>
      </c>
      <c r="I778">
        <v>316</v>
      </c>
      <c r="J778" t="s">
        <v>21</v>
      </c>
      <c r="K778" t="s">
        <v>22</v>
      </c>
      <c r="L778">
        <v>1551852000</v>
      </c>
      <c r="M778" s="10">
        <f t="shared" si="50"/>
        <v>43530.25</v>
      </c>
      <c r="N778" s="10">
        <f t="shared" si="51"/>
        <v>43534.25</v>
      </c>
      <c r="O778">
        <v>1552197600</v>
      </c>
      <c r="P778" t="b">
        <v>0</v>
      </c>
      <c r="Q778" t="b">
        <v>1</v>
      </c>
      <c r="R778" t="s">
        <v>159</v>
      </c>
      <c r="S778" t="s">
        <v>2033</v>
      </c>
      <c r="T778" t="s">
        <v>2056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48"/>
        <v>1.2041999999999999</v>
      </c>
      <c r="G779" s="4">
        <f t="shared" si="49"/>
        <v>1.2041999999999999</v>
      </c>
      <c r="H779" t="s">
        <v>20</v>
      </c>
      <c r="I779">
        <v>117</v>
      </c>
      <c r="J779" t="s">
        <v>21</v>
      </c>
      <c r="K779" t="s">
        <v>22</v>
      </c>
      <c r="L779">
        <v>1547618400</v>
      </c>
      <c r="M779" s="10">
        <f t="shared" si="50"/>
        <v>43481.25</v>
      </c>
      <c r="N779" s="10">
        <f t="shared" si="51"/>
        <v>43498.25</v>
      </c>
      <c r="O779">
        <v>1549087200</v>
      </c>
      <c r="P779" t="b">
        <v>0</v>
      </c>
      <c r="Q779" t="b">
        <v>0</v>
      </c>
      <c r="R779" t="s">
        <v>474</v>
      </c>
      <c r="S779" t="s">
        <v>2039</v>
      </c>
      <c r="T779" t="s">
        <v>2061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48"/>
        <v>4.1905607476635511</v>
      </c>
      <c r="G780" s="4">
        <f t="shared" si="49"/>
        <v>4.1905607476635511</v>
      </c>
      <c r="H780" t="s">
        <v>20</v>
      </c>
      <c r="I780">
        <v>6406</v>
      </c>
      <c r="J780" t="s">
        <v>21</v>
      </c>
      <c r="K780" t="s">
        <v>22</v>
      </c>
      <c r="L780">
        <v>1355637600</v>
      </c>
      <c r="M780" s="10">
        <f t="shared" si="50"/>
        <v>41259.25</v>
      </c>
      <c r="N780" s="10">
        <f t="shared" si="51"/>
        <v>41273.25</v>
      </c>
      <c r="O780">
        <v>1356847200</v>
      </c>
      <c r="P780" t="b">
        <v>0</v>
      </c>
      <c r="Q780" t="b">
        <v>0</v>
      </c>
      <c r="R780" t="s">
        <v>33</v>
      </c>
      <c r="S780" t="s">
        <v>2037</v>
      </c>
      <c r="T780" t="s">
        <v>2038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48"/>
        <v>1.3943548387096774</v>
      </c>
      <c r="G781" s="4">
        <f t="shared" si="49"/>
        <v>1.3943548387096774</v>
      </c>
      <c r="H781" t="s">
        <v>20</v>
      </c>
      <c r="I781">
        <v>192</v>
      </c>
      <c r="J781" t="s">
        <v>21</v>
      </c>
      <c r="K781" t="s">
        <v>22</v>
      </c>
      <c r="L781">
        <v>1287810000</v>
      </c>
      <c r="M781" s="10">
        <f t="shared" si="50"/>
        <v>40474.208333333336</v>
      </c>
      <c r="N781" s="10">
        <f t="shared" si="51"/>
        <v>40497.25</v>
      </c>
      <c r="O781">
        <v>1289800800</v>
      </c>
      <c r="P781" t="b">
        <v>0</v>
      </c>
      <c r="Q781" t="b">
        <v>0</v>
      </c>
      <c r="R781" t="s">
        <v>50</v>
      </c>
      <c r="S781" t="s">
        <v>2033</v>
      </c>
      <c r="T781" t="s">
        <v>2041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48"/>
        <v>1.74</v>
      </c>
      <c r="G782" s="4">
        <f t="shared" si="49"/>
        <v>1.74</v>
      </c>
      <c r="H782" t="s">
        <v>20</v>
      </c>
      <c r="I782">
        <v>26</v>
      </c>
      <c r="J782" t="s">
        <v>15</v>
      </c>
      <c r="K782" t="s">
        <v>16</v>
      </c>
      <c r="L782">
        <v>1503723600</v>
      </c>
      <c r="M782" s="10">
        <f t="shared" si="50"/>
        <v>42973.208333333328</v>
      </c>
      <c r="N782" s="10">
        <f t="shared" si="51"/>
        <v>42982.208333333328</v>
      </c>
      <c r="O782">
        <v>1504501200</v>
      </c>
      <c r="P782" t="b">
        <v>0</v>
      </c>
      <c r="Q782" t="b">
        <v>0</v>
      </c>
      <c r="R782" t="s">
        <v>33</v>
      </c>
      <c r="S782" t="s">
        <v>2037</v>
      </c>
      <c r="T782" t="s">
        <v>2038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48"/>
        <v>1.5549056603773586</v>
      </c>
      <c r="G783" s="4">
        <f t="shared" si="49"/>
        <v>1.5549056603773586</v>
      </c>
      <c r="H783" t="s">
        <v>20</v>
      </c>
      <c r="I783">
        <v>723</v>
      </c>
      <c r="J783" t="s">
        <v>21</v>
      </c>
      <c r="K783" t="s">
        <v>22</v>
      </c>
      <c r="L783">
        <v>1484114400</v>
      </c>
      <c r="M783" s="10">
        <f t="shared" si="50"/>
        <v>42746.25</v>
      </c>
      <c r="N783" s="10">
        <f t="shared" si="51"/>
        <v>42764.25</v>
      </c>
      <c r="O783">
        <v>1485669600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48"/>
        <v>1.7044705882352942</v>
      </c>
      <c r="G784" s="4">
        <f t="shared" si="49"/>
        <v>1.7044705882352942</v>
      </c>
      <c r="H784" t="s">
        <v>20</v>
      </c>
      <c r="I784">
        <v>170</v>
      </c>
      <c r="J784" t="s">
        <v>107</v>
      </c>
      <c r="K784" t="s">
        <v>108</v>
      </c>
      <c r="L784">
        <v>1461906000</v>
      </c>
      <c r="M784" s="10">
        <f t="shared" si="50"/>
        <v>42489.208333333328</v>
      </c>
      <c r="N784" s="10">
        <f t="shared" si="51"/>
        <v>42499.208333333328</v>
      </c>
      <c r="O784">
        <v>1462770000</v>
      </c>
      <c r="P784" t="b">
        <v>0</v>
      </c>
      <c r="Q784" t="b">
        <v>0</v>
      </c>
      <c r="R784" t="s">
        <v>33</v>
      </c>
      <c r="S784" t="s">
        <v>2037</v>
      </c>
      <c r="T784" t="s">
        <v>2038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48"/>
        <v>1.8951562500000001</v>
      </c>
      <c r="G785" s="4">
        <f t="shared" si="49"/>
        <v>1.8951562500000001</v>
      </c>
      <c r="H785" t="s">
        <v>20</v>
      </c>
      <c r="I785">
        <v>238</v>
      </c>
      <c r="J785" t="s">
        <v>40</v>
      </c>
      <c r="K785" t="s">
        <v>41</v>
      </c>
      <c r="L785">
        <v>1379653200</v>
      </c>
      <c r="M785" s="10">
        <f t="shared" si="50"/>
        <v>41537.208333333336</v>
      </c>
      <c r="N785" s="10">
        <f t="shared" si="51"/>
        <v>41538.208333333336</v>
      </c>
      <c r="O785">
        <v>1379739600</v>
      </c>
      <c r="P785" t="b">
        <v>0</v>
      </c>
      <c r="Q785" t="b">
        <v>1</v>
      </c>
      <c r="R785" t="s">
        <v>60</v>
      </c>
      <c r="S785" t="s">
        <v>2033</v>
      </c>
      <c r="T785" t="s">
        <v>2043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48"/>
        <v>2.4971428571428573</v>
      </c>
      <c r="G786" s="4">
        <f t="shared" si="49"/>
        <v>2.4971428571428573</v>
      </c>
      <c r="H786" t="s">
        <v>20</v>
      </c>
      <c r="I786">
        <v>55</v>
      </c>
      <c r="J786" t="s">
        <v>21</v>
      </c>
      <c r="K786" t="s">
        <v>22</v>
      </c>
      <c r="L786">
        <v>1401858000</v>
      </c>
      <c r="M786" s="10">
        <f t="shared" si="50"/>
        <v>41794.208333333336</v>
      </c>
      <c r="N786" s="10">
        <f t="shared" si="51"/>
        <v>41804.208333333336</v>
      </c>
      <c r="O786">
        <v>1402722000</v>
      </c>
      <c r="P786" t="b">
        <v>0</v>
      </c>
      <c r="Q786" t="b">
        <v>0</v>
      </c>
      <c r="R786" t="s">
        <v>33</v>
      </c>
      <c r="S786" t="s">
        <v>2037</v>
      </c>
      <c r="T786" t="s">
        <v>2038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48"/>
        <v>2.6802325581395348</v>
      </c>
      <c r="G787" s="4">
        <f t="shared" si="49"/>
        <v>2.6802325581395348</v>
      </c>
      <c r="H787" t="s">
        <v>20</v>
      </c>
      <c r="I787">
        <v>128</v>
      </c>
      <c r="J787" t="s">
        <v>26</v>
      </c>
      <c r="K787" t="s">
        <v>27</v>
      </c>
      <c r="L787">
        <v>1467954000</v>
      </c>
      <c r="M787" s="10">
        <f t="shared" si="50"/>
        <v>42559.208333333328</v>
      </c>
      <c r="N787" s="10">
        <f t="shared" si="51"/>
        <v>42563.208333333328</v>
      </c>
      <c r="O787">
        <v>1468299600</v>
      </c>
      <c r="P787" t="b">
        <v>0</v>
      </c>
      <c r="Q787" t="b">
        <v>0</v>
      </c>
      <c r="R787" t="s">
        <v>122</v>
      </c>
      <c r="S787" t="s">
        <v>2052</v>
      </c>
      <c r="T787" t="s">
        <v>2053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48"/>
        <v>6.1980078125000002</v>
      </c>
      <c r="G788" s="4">
        <f t="shared" si="49"/>
        <v>6.1980078125000002</v>
      </c>
      <c r="H788" t="s">
        <v>20</v>
      </c>
      <c r="I788">
        <v>2144</v>
      </c>
      <c r="J788" t="s">
        <v>21</v>
      </c>
      <c r="K788" t="s">
        <v>22</v>
      </c>
      <c r="L788">
        <v>1473742800</v>
      </c>
      <c r="M788" s="10">
        <f t="shared" si="50"/>
        <v>42626.208333333328</v>
      </c>
      <c r="N788" s="10">
        <f t="shared" si="51"/>
        <v>42631.208333333328</v>
      </c>
      <c r="O788">
        <v>1474174800</v>
      </c>
      <c r="P788" t="b">
        <v>0</v>
      </c>
      <c r="Q788" t="b">
        <v>0</v>
      </c>
      <c r="R788" t="s">
        <v>33</v>
      </c>
      <c r="S788" t="s">
        <v>2037</v>
      </c>
      <c r="T788" t="s">
        <v>2038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48"/>
        <v>1.5992152704135738</v>
      </c>
      <c r="G789" s="4">
        <f t="shared" si="49"/>
        <v>1.5992152704135738</v>
      </c>
      <c r="H789" t="s">
        <v>20</v>
      </c>
      <c r="I789">
        <v>2693</v>
      </c>
      <c r="J789" t="s">
        <v>40</v>
      </c>
      <c r="K789" t="s">
        <v>41</v>
      </c>
      <c r="L789">
        <v>1437022800</v>
      </c>
      <c r="M789" s="10">
        <f t="shared" si="50"/>
        <v>42201.208333333328</v>
      </c>
      <c r="N789" s="10">
        <f t="shared" si="51"/>
        <v>42206.208333333328</v>
      </c>
      <c r="O789">
        <v>1437454800</v>
      </c>
      <c r="P789" t="b">
        <v>0</v>
      </c>
      <c r="Q789" t="b">
        <v>0</v>
      </c>
      <c r="R789" t="s">
        <v>33</v>
      </c>
      <c r="S789" t="s">
        <v>2037</v>
      </c>
      <c r="T789" t="s">
        <v>2038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48"/>
        <v>2.793921568627451</v>
      </c>
      <c r="G790" s="4">
        <f t="shared" si="49"/>
        <v>2.793921568627451</v>
      </c>
      <c r="H790" t="s">
        <v>20</v>
      </c>
      <c r="I790">
        <v>432</v>
      </c>
      <c r="J790" t="s">
        <v>21</v>
      </c>
      <c r="K790" t="s">
        <v>22</v>
      </c>
      <c r="L790">
        <v>1422165600</v>
      </c>
      <c r="M790" s="10">
        <f t="shared" si="50"/>
        <v>42029.25</v>
      </c>
      <c r="N790" s="10">
        <f t="shared" si="51"/>
        <v>42035.25</v>
      </c>
      <c r="O790">
        <v>1422684000</v>
      </c>
      <c r="P790" t="b">
        <v>0</v>
      </c>
      <c r="Q790" t="b">
        <v>0</v>
      </c>
      <c r="R790" t="s">
        <v>122</v>
      </c>
      <c r="S790" t="s">
        <v>2052</v>
      </c>
      <c r="T790" t="s">
        <v>2053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48"/>
        <v>2.0632812500000002</v>
      </c>
      <c r="G791" s="4">
        <f t="shared" si="49"/>
        <v>2.0632812500000002</v>
      </c>
      <c r="H791" t="s">
        <v>20</v>
      </c>
      <c r="I791">
        <v>189</v>
      </c>
      <c r="J791" t="s">
        <v>21</v>
      </c>
      <c r="K791" t="s">
        <v>22</v>
      </c>
      <c r="L791">
        <v>1285650000</v>
      </c>
      <c r="M791" s="10">
        <f t="shared" si="50"/>
        <v>40449.208333333336</v>
      </c>
      <c r="N791" s="10">
        <f t="shared" si="51"/>
        <v>40458.208333333336</v>
      </c>
      <c r="O791">
        <v>1286427600</v>
      </c>
      <c r="P791" t="b">
        <v>0</v>
      </c>
      <c r="Q791" t="b">
        <v>1</v>
      </c>
      <c r="R791" t="s">
        <v>33</v>
      </c>
      <c r="S791" t="s">
        <v>2037</v>
      </c>
      <c r="T791" t="s">
        <v>2038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48"/>
        <v>6.9424999999999999</v>
      </c>
      <c r="G792" s="4">
        <f t="shared" si="49"/>
        <v>6.9424999999999999</v>
      </c>
      <c r="H792" t="s">
        <v>20</v>
      </c>
      <c r="I792">
        <v>154</v>
      </c>
      <c r="J792" t="s">
        <v>40</v>
      </c>
      <c r="K792" t="s">
        <v>41</v>
      </c>
      <c r="L792">
        <v>1276664400</v>
      </c>
      <c r="M792" s="10">
        <f t="shared" si="50"/>
        <v>40345.208333333336</v>
      </c>
      <c r="N792" s="10">
        <f t="shared" si="51"/>
        <v>40369.208333333336</v>
      </c>
      <c r="O792">
        <v>1278738000</v>
      </c>
      <c r="P792" t="b">
        <v>1</v>
      </c>
      <c r="Q792" t="b">
        <v>0</v>
      </c>
      <c r="R792" t="s">
        <v>17</v>
      </c>
      <c r="S792" t="s">
        <v>2031</v>
      </c>
      <c r="T792" t="s">
        <v>2032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48"/>
        <v>1.5178947368421052</v>
      </c>
      <c r="G793" s="4">
        <f t="shared" si="49"/>
        <v>1.5178947368421052</v>
      </c>
      <c r="H793" t="s">
        <v>20</v>
      </c>
      <c r="I793">
        <v>96</v>
      </c>
      <c r="J793" t="s">
        <v>21</v>
      </c>
      <c r="K793" t="s">
        <v>22</v>
      </c>
      <c r="L793">
        <v>1286168400</v>
      </c>
      <c r="M793" s="10">
        <f t="shared" si="50"/>
        <v>40455.208333333336</v>
      </c>
      <c r="N793" s="10">
        <f t="shared" si="51"/>
        <v>40458.208333333336</v>
      </c>
      <c r="O793">
        <v>1286427600</v>
      </c>
      <c r="P793" t="b">
        <v>0</v>
      </c>
      <c r="Q793" t="b">
        <v>0</v>
      </c>
      <c r="R793" t="s">
        <v>60</v>
      </c>
      <c r="S793" t="s">
        <v>2033</v>
      </c>
      <c r="T793" t="s">
        <v>2043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48"/>
        <v>3.1039864864864866</v>
      </c>
      <c r="G794" s="4">
        <f t="shared" si="49"/>
        <v>3.1039864864864866</v>
      </c>
      <c r="H794" t="s">
        <v>20</v>
      </c>
      <c r="I794">
        <v>3063</v>
      </c>
      <c r="J794" t="s">
        <v>21</v>
      </c>
      <c r="K794" t="s">
        <v>22</v>
      </c>
      <c r="L794">
        <v>1553576400</v>
      </c>
      <c r="M794" s="10">
        <f t="shared" si="50"/>
        <v>43550.208333333328</v>
      </c>
      <c r="N794" s="10">
        <f t="shared" si="51"/>
        <v>43554.208333333328</v>
      </c>
      <c r="O794">
        <v>1553922000</v>
      </c>
      <c r="P794" t="b">
        <v>0</v>
      </c>
      <c r="Q794" t="b">
        <v>0</v>
      </c>
      <c r="R794" t="s">
        <v>33</v>
      </c>
      <c r="S794" t="s">
        <v>2037</v>
      </c>
      <c r="T794" t="s">
        <v>2038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48"/>
        <v>1.1409352517985611</v>
      </c>
      <c r="G795" s="4">
        <f t="shared" si="49"/>
        <v>1.1409352517985611</v>
      </c>
      <c r="H795" t="s">
        <v>20</v>
      </c>
      <c r="I795">
        <v>2266</v>
      </c>
      <c r="J795" t="s">
        <v>21</v>
      </c>
      <c r="K795" t="s">
        <v>22</v>
      </c>
      <c r="L795">
        <v>1360389600</v>
      </c>
      <c r="M795" s="10">
        <f t="shared" si="50"/>
        <v>41314.25</v>
      </c>
      <c r="N795" s="10">
        <f t="shared" si="51"/>
        <v>41346.208333333336</v>
      </c>
      <c r="O795">
        <v>1363150800</v>
      </c>
      <c r="P795" t="b">
        <v>0</v>
      </c>
      <c r="Q795" t="b">
        <v>0</v>
      </c>
      <c r="R795" t="s">
        <v>269</v>
      </c>
      <c r="S795" t="s">
        <v>2039</v>
      </c>
      <c r="T795" t="s">
        <v>2058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48"/>
        <v>1.1996808510638297</v>
      </c>
      <c r="G796" s="4">
        <f t="shared" si="49"/>
        <v>1.1996808510638297</v>
      </c>
      <c r="H796" t="s">
        <v>20</v>
      </c>
      <c r="I796">
        <v>194</v>
      </c>
      <c r="J796" t="s">
        <v>98</v>
      </c>
      <c r="K796" t="s">
        <v>99</v>
      </c>
      <c r="L796">
        <v>1487570400</v>
      </c>
      <c r="M796" s="10">
        <f t="shared" si="50"/>
        <v>42786.25</v>
      </c>
      <c r="N796" s="10">
        <f t="shared" si="51"/>
        <v>42814.208333333328</v>
      </c>
      <c r="O796">
        <v>1489986000</v>
      </c>
      <c r="P796" t="b">
        <v>0</v>
      </c>
      <c r="Q796" t="b">
        <v>0</v>
      </c>
      <c r="R796" t="s">
        <v>33</v>
      </c>
      <c r="S796" t="s">
        <v>2037</v>
      </c>
      <c r="T796" t="s">
        <v>2038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48"/>
        <v>1.4545652173913044</v>
      </c>
      <c r="G797" s="4">
        <f t="shared" si="49"/>
        <v>1.4545652173913044</v>
      </c>
      <c r="H797" t="s">
        <v>20</v>
      </c>
      <c r="I797">
        <v>129</v>
      </c>
      <c r="J797" t="s">
        <v>15</v>
      </c>
      <c r="K797" t="s">
        <v>16</v>
      </c>
      <c r="L797">
        <v>1545026400</v>
      </c>
      <c r="M797" s="10">
        <f t="shared" si="50"/>
        <v>43451.25</v>
      </c>
      <c r="N797" s="10">
        <f t="shared" si="51"/>
        <v>43460.25</v>
      </c>
      <c r="O797">
        <v>1545804000</v>
      </c>
      <c r="P797" t="b">
        <v>0</v>
      </c>
      <c r="Q797" t="b">
        <v>0</v>
      </c>
      <c r="R797" t="s">
        <v>65</v>
      </c>
      <c r="S797" t="s">
        <v>2035</v>
      </c>
      <c r="T797" t="s">
        <v>2044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48"/>
        <v>2.2138255033557046</v>
      </c>
      <c r="G798" s="4">
        <f t="shared" si="49"/>
        <v>2.2138255033557046</v>
      </c>
      <c r="H798" t="s">
        <v>20</v>
      </c>
      <c r="I798">
        <v>375</v>
      </c>
      <c r="J798" t="s">
        <v>21</v>
      </c>
      <c r="K798" t="s">
        <v>22</v>
      </c>
      <c r="L798">
        <v>1488348000</v>
      </c>
      <c r="M798" s="10">
        <f t="shared" si="50"/>
        <v>42795.25</v>
      </c>
      <c r="N798" s="10">
        <f t="shared" si="51"/>
        <v>42813.208333333328</v>
      </c>
      <c r="O798">
        <v>1489899600</v>
      </c>
      <c r="P798" t="b">
        <v>0</v>
      </c>
      <c r="Q798" t="b">
        <v>0</v>
      </c>
      <c r="R798" t="s">
        <v>33</v>
      </c>
      <c r="S798" t="s">
        <v>2037</v>
      </c>
      <c r="T798" t="s">
        <v>2038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48"/>
        <v>1.2684</v>
      </c>
      <c r="G799" s="4">
        <f t="shared" si="49"/>
        <v>1.2684</v>
      </c>
      <c r="H799" t="s">
        <v>20</v>
      </c>
      <c r="I799">
        <v>409</v>
      </c>
      <c r="J799" t="s">
        <v>21</v>
      </c>
      <c r="K799" t="s">
        <v>22</v>
      </c>
      <c r="L799">
        <v>1470373200</v>
      </c>
      <c r="M799" s="10">
        <f t="shared" si="50"/>
        <v>42587.208333333328</v>
      </c>
      <c r="N799" s="10">
        <f t="shared" si="51"/>
        <v>42630.208333333328</v>
      </c>
      <c r="O799">
        <v>1474088400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48"/>
        <v>23.388333333333332</v>
      </c>
      <c r="G800" s="4">
        <f t="shared" si="49"/>
        <v>23.388333333333332</v>
      </c>
      <c r="H800" t="s">
        <v>20</v>
      </c>
      <c r="I800">
        <v>234</v>
      </c>
      <c r="J800" t="s">
        <v>21</v>
      </c>
      <c r="K800" t="s">
        <v>22</v>
      </c>
      <c r="L800">
        <v>1460091600</v>
      </c>
      <c r="M800" s="10">
        <f t="shared" si="50"/>
        <v>42468.208333333328</v>
      </c>
      <c r="N800" s="10">
        <f t="shared" si="51"/>
        <v>42470.208333333328</v>
      </c>
      <c r="O800">
        <v>1460264400</v>
      </c>
      <c r="P800" t="b">
        <v>0</v>
      </c>
      <c r="Q800" t="b">
        <v>0</v>
      </c>
      <c r="R800" t="s">
        <v>28</v>
      </c>
      <c r="S800" t="s">
        <v>2035</v>
      </c>
      <c r="T800" t="s">
        <v>2036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48"/>
        <v>5.0838857142857146</v>
      </c>
      <c r="G801" s="4">
        <f t="shared" si="49"/>
        <v>5.0838857142857146</v>
      </c>
      <c r="H801" t="s">
        <v>20</v>
      </c>
      <c r="I801">
        <v>3016</v>
      </c>
      <c r="J801" t="s">
        <v>21</v>
      </c>
      <c r="K801" t="s">
        <v>22</v>
      </c>
      <c r="L801">
        <v>1440392400</v>
      </c>
      <c r="M801" s="10">
        <f t="shared" si="50"/>
        <v>42240.208333333328</v>
      </c>
      <c r="N801" s="10">
        <f t="shared" si="51"/>
        <v>42245.208333333328</v>
      </c>
      <c r="O801">
        <v>1440824400</v>
      </c>
      <c r="P801" t="b">
        <v>0</v>
      </c>
      <c r="Q801" t="b">
        <v>0</v>
      </c>
      <c r="R801" t="s">
        <v>148</v>
      </c>
      <c r="S801" t="s">
        <v>2033</v>
      </c>
      <c r="T801" t="s">
        <v>2055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48"/>
        <v>1.9147826086956521</v>
      </c>
      <c r="G802" s="4">
        <f t="shared" si="49"/>
        <v>1.9147826086956521</v>
      </c>
      <c r="H802" t="s">
        <v>20</v>
      </c>
      <c r="I802">
        <v>264</v>
      </c>
      <c r="J802" t="s">
        <v>21</v>
      </c>
      <c r="K802" t="s">
        <v>22</v>
      </c>
      <c r="L802">
        <v>1488434400</v>
      </c>
      <c r="M802" s="10">
        <f t="shared" si="50"/>
        <v>42796.25</v>
      </c>
      <c r="N802" s="10">
        <f t="shared" si="51"/>
        <v>42809.208333333328</v>
      </c>
      <c r="O802">
        <v>1489554000</v>
      </c>
      <c r="P802" t="b">
        <v>1</v>
      </c>
      <c r="Q802" t="b">
        <v>0</v>
      </c>
      <c r="R802" t="s">
        <v>122</v>
      </c>
      <c r="S802" t="s">
        <v>2052</v>
      </c>
      <c r="T802" t="s">
        <v>2053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48"/>
        <v>2.3958823529411766</v>
      </c>
      <c r="G803" s="4">
        <f t="shared" si="49"/>
        <v>2.3958823529411766</v>
      </c>
      <c r="H803" t="s">
        <v>20</v>
      </c>
      <c r="I803">
        <v>272</v>
      </c>
      <c r="J803" t="s">
        <v>21</v>
      </c>
      <c r="K803" t="s">
        <v>22</v>
      </c>
      <c r="L803">
        <v>1310187600</v>
      </c>
      <c r="M803" s="10">
        <f t="shared" si="50"/>
        <v>40733.208333333336</v>
      </c>
      <c r="N803" s="10">
        <f t="shared" si="51"/>
        <v>40747.208333333336</v>
      </c>
      <c r="O803">
        <v>1311397200</v>
      </c>
      <c r="P803" t="b">
        <v>0</v>
      </c>
      <c r="Q803" t="b">
        <v>1</v>
      </c>
      <c r="R803" t="s">
        <v>42</v>
      </c>
      <c r="S803" t="s">
        <v>2039</v>
      </c>
      <c r="T803" t="s">
        <v>2040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48"/>
        <v>1.7615942028985507</v>
      </c>
      <c r="G804" s="4">
        <f t="shared" si="49"/>
        <v>1.7615942028985507</v>
      </c>
      <c r="H804" t="s">
        <v>20</v>
      </c>
      <c r="I804">
        <v>419</v>
      </c>
      <c r="J804" t="s">
        <v>21</v>
      </c>
      <c r="K804" t="s">
        <v>22</v>
      </c>
      <c r="L804">
        <v>1410325200</v>
      </c>
      <c r="M804" s="10">
        <f t="shared" si="50"/>
        <v>41892.208333333336</v>
      </c>
      <c r="N804" s="10">
        <f t="shared" si="51"/>
        <v>41901.208333333336</v>
      </c>
      <c r="O804">
        <v>1411102800</v>
      </c>
      <c r="P804" t="b">
        <v>0</v>
      </c>
      <c r="Q804" t="b">
        <v>0</v>
      </c>
      <c r="R804" t="s">
        <v>1029</v>
      </c>
      <c r="S804" t="s">
        <v>2062</v>
      </c>
      <c r="T804" t="s">
        <v>2063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48"/>
        <v>3.5864754098360656</v>
      </c>
      <c r="G805" s="4">
        <f t="shared" si="49"/>
        <v>3.5864754098360656</v>
      </c>
      <c r="H805" t="s">
        <v>20</v>
      </c>
      <c r="I805">
        <v>1621</v>
      </c>
      <c r="J805" t="s">
        <v>107</v>
      </c>
      <c r="K805" t="s">
        <v>108</v>
      </c>
      <c r="L805">
        <v>1498453200</v>
      </c>
      <c r="M805" s="10">
        <f t="shared" si="50"/>
        <v>42912.208333333328</v>
      </c>
      <c r="N805" s="10">
        <f t="shared" si="51"/>
        <v>42921.208333333328</v>
      </c>
      <c r="O805">
        <v>1499230800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48"/>
        <v>4.6885802469135802</v>
      </c>
      <c r="G806" s="4">
        <f t="shared" si="49"/>
        <v>4.6885802469135802</v>
      </c>
      <c r="H806" t="s">
        <v>20</v>
      </c>
      <c r="I806">
        <v>1101</v>
      </c>
      <c r="J806" t="s">
        <v>21</v>
      </c>
      <c r="K806" t="s">
        <v>22</v>
      </c>
      <c r="L806">
        <v>1456380000</v>
      </c>
      <c r="M806" s="10">
        <f t="shared" si="50"/>
        <v>42425.25</v>
      </c>
      <c r="N806" s="10">
        <f t="shared" si="51"/>
        <v>42437.25</v>
      </c>
      <c r="O806">
        <v>1457416800</v>
      </c>
      <c r="P806" t="b">
        <v>0</v>
      </c>
      <c r="Q806" t="b">
        <v>0</v>
      </c>
      <c r="R806" t="s">
        <v>60</v>
      </c>
      <c r="S806" t="s">
        <v>2033</v>
      </c>
      <c r="T806" t="s">
        <v>2043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48"/>
        <v>1.220563524590164</v>
      </c>
      <c r="G807" s="4">
        <f t="shared" si="49"/>
        <v>1.220563524590164</v>
      </c>
      <c r="H807" t="s">
        <v>20</v>
      </c>
      <c r="I807">
        <v>1073</v>
      </c>
      <c r="J807" t="s">
        <v>21</v>
      </c>
      <c r="K807" t="s">
        <v>22</v>
      </c>
      <c r="L807">
        <v>1280552400</v>
      </c>
      <c r="M807" s="10">
        <f t="shared" si="50"/>
        <v>40390.208333333336</v>
      </c>
      <c r="N807" s="10">
        <f t="shared" si="51"/>
        <v>40394.208333333336</v>
      </c>
      <c r="O807">
        <v>1280898000</v>
      </c>
      <c r="P807" t="b">
        <v>0</v>
      </c>
      <c r="Q807" t="b">
        <v>1</v>
      </c>
      <c r="R807" t="s">
        <v>33</v>
      </c>
      <c r="S807" t="s">
        <v>2037</v>
      </c>
      <c r="T807" t="s">
        <v>2038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48"/>
        <v>1.2297938144329896</v>
      </c>
      <c r="G808" s="4">
        <f t="shared" si="49"/>
        <v>1.2297938144329896</v>
      </c>
      <c r="H808" t="s">
        <v>20</v>
      </c>
      <c r="I808">
        <v>331</v>
      </c>
      <c r="J808" t="s">
        <v>21</v>
      </c>
      <c r="K808" t="s">
        <v>22</v>
      </c>
      <c r="L808">
        <v>1568178000</v>
      </c>
      <c r="M808" s="10">
        <f t="shared" si="50"/>
        <v>43719.208333333328</v>
      </c>
      <c r="N808" s="10">
        <f t="shared" si="51"/>
        <v>43726.208333333328</v>
      </c>
      <c r="O808">
        <v>1568782800</v>
      </c>
      <c r="P808" t="b">
        <v>0</v>
      </c>
      <c r="Q808" t="b">
        <v>0</v>
      </c>
      <c r="R808" t="s">
        <v>1029</v>
      </c>
      <c r="S808" t="s">
        <v>2062</v>
      </c>
      <c r="T808" t="s">
        <v>2063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48"/>
        <v>1.8974959871589085</v>
      </c>
      <c r="G809" s="4">
        <f t="shared" si="49"/>
        <v>1.8974959871589085</v>
      </c>
      <c r="H809" t="s">
        <v>20</v>
      </c>
      <c r="I809">
        <v>1170</v>
      </c>
      <c r="J809" t="s">
        <v>21</v>
      </c>
      <c r="K809" t="s">
        <v>22</v>
      </c>
      <c r="L809">
        <v>1348635600</v>
      </c>
      <c r="M809" s="10">
        <f t="shared" si="50"/>
        <v>41178.208333333336</v>
      </c>
      <c r="N809" s="10">
        <f t="shared" si="51"/>
        <v>41187.208333333336</v>
      </c>
      <c r="O809">
        <v>1349413200</v>
      </c>
      <c r="P809" t="b">
        <v>0</v>
      </c>
      <c r="Q809" t="b">
        <v>0</v>
      </c>
      <c r="R809" t="s">
        <v>122</v>
      </c>
      <c r="S809" t="s">
        <v>2052</v>
      </c>
      <c r="T809" t="s">
        <v>2053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48"/>
        <v>10.365</v>
      </c>
      <c r="G810" s="4">
        <f t="shared" si="49"/>
        <v>10.365</v>
      </c>
      <c r="H810" t="s">
        <v>20</v>
      </c>
      <c r="I810">
        <v>363</v>
      </c>
      <c r="J810" t="s">
        <v>21</v>
      </c>
      <c r="K810" t="s">
        <v>22</v>
      </c>
      <c r="L810">
        <v>1571374800</v>
      </c>
      <c r="M810" s="10">
        <f t="shared" si="50"/>
        <v>43756.208333333328</v>
      </c>
      <c r="N810" s="10">
        <f t="shared" si="51"/>
        <v>43761.208333333328</v>
      </c>
      <c r="O810">
        <v>1571806800</v>
      </c>
      <c r="P810" t="b">
        <v>0</v>
      </c>
      <c r="Q810" t="b">
        <v>1</v>
      </c>
      <c r="R810" t="s">
        <v>17</v>
      </c>
      <c r="S810" t="s">
        <v>2031</v>
      </c>
      <c r="T810" t="s">
        <v>2032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48"/>
        <v>1.5016666666666667</v>
      </c>
      <c r="G811" s="4">
        <f t="shared" si="49"/>
        <v>1.5016666666666667</v>
      </c>
      <c r="H811" t="s">
        <v>20</v>
      </c>
      <c r="I811">
        <v>103</v>
      </c>
      <c r="J811" t="s">
        <v>21</v>
      </c>
      <c r="K811" t="s">
        <v>22</v>
      </c>
      <c r="L811">
        <v>1386741600</v>
      </c>
      <c r="M811" s="10">
        <f t="shared" si="50"/>
        <v>41619.25</v>
      </c>
      <c r="N811" s="10">
        <f t="shared" si="51"/>
        <v>41628.25</v>
      </c>
      <c r="O811">
        <v>1387519200</v>
      </c>
      <c r="P811" t="b">
        <v>0</v>
      </c>
      <c r="Q811" t="b">
        <v>0</v>
      </c>
      <c r="R811" t="s">
        <v>33</v>
      </c>
      <c r="S811" t="s">
        <v>2037</v>
      </c>
      <c r="T811" t="s">
        <v>2038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48"/>
        <v>3.5843478260869563</v>
      </c>
      <c r="G812" s="4">
        <f t="shared" si="49"/>
        <v>3.5843478260869563</v>
      </c>
      <c r="H812" t="s">
        <v>20</v>
      </c>
      <c r="I812">
        <v>147</v>
      </c>
      <c r="J812" t="s">
        <v>21</v>
      </c>
      <c r="K812" t="s">
        <v>22</v>
      </c>
      <c r="L812">
        <v>1537074000</v>
      </c>
      <c r="M812" s="10">
        <f t="shared" si="50"/>
        <v>43359.208333333328</v>
      </c>
      <c r="N812" s="10">
        <f t="shared" si="51"/>
        <v>43361.208333333328</v>
      </c>
      <c r="O812">
        <v>1537246800</v>
      </c>
      <c r="P812" t="b">
        <v>0</v>
      </c>
      <c r="Q812" t="b">
        <v>0</v>
      </c>
      <c r="R812" t="s">
        <v>33</v>
      </c>
      <c r="S812" t="s">
        <v>2037</v>
      </c>
      <c r="T812" t="s">
        <v>2038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48"/>
        <v>5.4285714285714288</v>
      </c>
      <c r="G813" s="4">
        <f t="shared" si="49"/>
        <v>5.4285714285714288</v>
      </c>
      <c r="H813" t="s">
        <v>20</v>
      </c>
      <c r="I813">
        <v>110</v>
      </c>
      <c r="J813" t="s">
        <v>15</v>
      </c>
      <c r="K813" t="s">
        <v>16</v>
      </c>
      <c r="L813">
        <v>1277787600</v>
      </c>
      <c r="M813" s="10">
        <f t="shared" si="50"/>
        <v>40358.208333333336</v>
      </c>
      <c r="N813" s="10">
        <f t="shared" si="51"/>
        <v>40378.208333333336</v>
      </c>
      <c r="O813">
        <v>1279515600</v>
      </c>
      <c r="P813" t="b">
        <v>0</v>
      </c>
      <c r="Q813" t="b">
        <v>0</v>
      </c>
      <c r="R813" t="s">
        <v>68</v>
      </c>
      <c r="S813" t="s">
        <v>2045</v>
      </c>
      <c r="T813" t="s">
        <v>2046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48"/>
        <v>1.9174666666666667</v>
      </c>
      <c r="G814" s="4">
        <f t="shared" si="49"/>
        <v>1.9174666666666667</v>
      </c>
      <c r="H814" t="s">
        <v>20</v>
      </c>
      <c r="I814">
        <v>134</v>
      </c>
      <c r="J814" t="s">
        <v>21</v>
      </c>
      <c r="K814" t="s">
        <v>22</v>
      </c>
      <c r="L814">
        <v>1522126800</v>
      </c>
      <c r="M814" s="10">
        <f t="shared" si="50"/>
        <v>43186.208333333328</v>
      </c>
      <c r="N814" s="10">
        <f t="shared" si="51"/>
        <v>43197.208333333328</v>
      </c>
      <c r="O814">
        <v>1523077200</v>
      </c>
      <c r="P814" t="b">
        <v>0</v>
      </c>
      <c r="Q814" t="b">
        <v>0</v>
      </c>
      <c r="R814" t="s">
        <v>65</v>
      </c>
      <c r="S814" t="s">
        <v>2035</v>
      </c>
      <c r="T814" t="s">
        <v>2044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48"/>
        <v>9.32</v>
      </c>
      <c r="G815" s="4">
        <f t="shared" si="49"/>
        <v>9.32</v>
      </c>
      <c r="H815" t="s">
        <v>20</v>
      </c>
      <c r="I815">
        <v>269</v>
      </c>
      <c r="J815" t="s">
        <v>21</v>
      </c>
      <c r="K815" t="s">
        <v>22</v>
      </c>
      <c r="L815">
        <v>1489298400</v>
      </c>
      <c r="M815" s="10">
        <f t="shared" si="50"/>
        <v>42806.25</v>
      </c>
      <c r="N815" s="10">
        <f t="shared" si="51"/>
        <v>42809.208333333328</v>
      </c>
      <c r="O815">
        <v>1489554000</v>
      </c>
      <c r="P815" t="b">
        <v>0</v>
      </c>
      <c r="Q815" t="b">
        <v>0</v>
      </c>
      <c r="R815" t="s">
        <v>33</v>
      </c>
      <c r="S815" t="s">
        <v>2037</v>
      </c>
      <c r="T815" t="s">
        <v>2038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48"/>
        <v>4.2927586206896553</v>
      </c>
      <c r="G816" s="4">
        <f t="shared" si="49"/>
        <v>4.2927586206896553</v>
      </c>
      <c r="H816" t="s">
        <v>20</v>
      </c>
      <c r="I816">
        <v>175</v>
      </c>
      <c r="J816" t="s">
        <v>21</v>
      </c>
      <c r="K816" t="s">
        <v>22</v>
      </c>
      <c r="L816">
        <v>1547100000</v>
      </c>
      <c r="M816" s="10">
        <f t="shared" si="50"/>
        <v>43475.25</v>
      </c>
      <c r="N816" s="10">
        <f t="shared" si="51"/>
        <v>43491.25</v>
      </c>
      <c r="O816">
        <v>1548482400</v>
      </c>
      <c r="P816" t="b">
        <v>0</v>
      </c>
      <c r="Q816" t="b">
        <v>1</v>
      </c>
      <c r="R816" t="s">
        <v>269</v>
      </c>
      <c r="S816" t="s">
        <v>2039</v>
      </c>
      <c r="T816" t="s">
        <v>2058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48"/>
        <v>1.0065753424657535</v>
      </c>
      <c r="G817" s="4">
        <f t="shared" si="49"/>
        <v>1.0065753424657535</v>
      </c>
      <c r="H817" t="s">
        <v>20</v>
      </c>
      <c r="I817">
        <v>69</v>
      </c>
      <c r="J817" t="s">
        <v>21</v>
      </c>
      <c r="K817" t="s">
        <v>22</v>
      </c>
      <c r="L817">
        <v>1383022800</v>
      </c>
      <c r="M817" s="10">
        <f t="shared" si="50"/>
        <v>41576.208333333336</v>
      </c>
      <c r="N817" s="10">
        <f t="shared" si="51"/>
        <v>41588.25</v>
      </c>
      <c r="O817">
        <v>1384063200</v>
      </c>
      <c r="P817" t="b">
        <v>0</v>
      </c>
      <c r="Q817" t="b">
        <v>0</v>
      </c>
      <c r="R817" t="s">
        <v>28</v>
      </c>
      <c r="S817" t="s">
        <v>2035</v>
      </c>
      <c r="T817" t="s">
        <v>2036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48"/>
        <v>2.266111111111111</v>
      </c>
      <c r="G818" s="4">
        <f t="shared" si="49"/>
        <v>2.266111111111111</v>
      </c>
      <c r="H818" t="s">
        <v>20</v>
      </c>
      <c r="I818">
        <v>190</v>
      </c>
      <c r="J818" t="s">
        <v>21</v>
      </c>
      <c r="K818" t="s">
        <v>22</v>
      </c>
      <c r="L818">
        <v>1322373600</v>
      </c>
      <c r="M818" s="10">
        <f t="shared" si="50"/>
        <v>40874.25</v>
      </c>
      <c r="N818" s="10">
        <f t="shared" si="51"/>
        <v>40880.25</v>
      </c>
      <c r="O818">
        <v>1322892000</v>
      </c>
      <c r="P818" t="b">
        <v>0</v>
      </c>
      <c r="Q818" t="b">
        <v>1</v>
      </c>
      <c r="R818" t="s">
        <v>42</v>
      </c>
      <c r="S818" t="s">
        <v>2039</v>
      </c>
      <c r="T818" t="s">
        <v>2040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48"/>
        <v>1.4238</v>
      </c>
      <c r="G819" s="4">
        <f t="shared" si="49"/>
        <v>1.4238</v>
      </c>
      <c r="H819" t="s">
        <v>20</v>
      </c>
      <c r="I819">
        <v>237</v>
      </c>
      <c r="J819" t="s">
        <v>21</v>
      </c>
      <c r="K819" t="s">
        <v>22</v>
      </c>
      <c r="L819">
        <v>1349240400</v>
      </c>
      <c r="M819" s="10">
        <f t="shared" si="50"/>
        <v>41185.208333333336</v>
      </c>
      <c r="N819" s="10">
        <f t="shared" si="51"/>
        <v>41202.208333333336</v>
      </c>
      <c r="O819">
        <v>1350709200</v>
      </c>
      <c r="P819" t="b">
        <v>1</v>
      </c>
      <c r="Q819" t="b">
        <v>1</v>
      </c>
      <c r="R819" t="s">
        <v>42</v>
      </c>
      <c r="S819" t="s">
        <v>2039</v>
      </c>
      <c r="T819" t="s">
        <v>2040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48"/>
        <v>1.3393478260869565</v>
      </c>
      <c r="G820" s="4">
        <f t="shared" si="49"/>
        <v>1.3393478260869565</v>
      </c>
      <c r="H820" t="s">
        <v>20</v>
      </c>
      <c r="I820">
        <v>196</v>
      </c>
      <c r="J820" t="s">
        <v>107</v>
      </c>
      <c r="K820" t="s">
        <v>108</v>
      </c>
      <c r="L820">
        <v>1447480800</v>
      </c>
      <c r="M820" s="10">
        <f t="shared" si="50"/>
        <v>42322.25</v>
      </c>
      <c r="N820" s="10">
        <f t="shared" si="51"/>
        <v>42338.25</v>
      </c>
      <c r="O820">
        <v>1448863200</v>
      </c>
      <c r="P820" t="b">
        <v>1</v>
      </c>
      <c r="Q820" t="b">
        <v>0</v>
      </c>
      <c r="R820" t="s">
        <v>23</v>
      </c>
      <c r="S820" t="s">
        <v>2033</v>
      </c>
      <c r="T820" t="s">
        <v>2034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48"/>
        <v>1.5280062063615205</v>
      </c>
      <c r="G821" s="4">
        <f t="shared" si="49"/>
        <v>1.5280062063615205</v>
      </c>
      <c r="H821" t="s">
        <v>20</v>
      </c>
      <c r="I821">
        <v>7295</v>
      </c>
      <c r="J821" t="s">
        <v>21</v>
      </c>
      <c r="K821" t="s">
        <v>22</v>
      </c>
      <c r="L821">
        <v>1522472400</v>
      </c>
      <c r="M821" s="10">
        <f t="shared" si="50"/>
        <v>43190.208333333328</v>
      </c>
      <c r="N821" s="10">
        <f t="shared" si="51"/>
        <v>43192.208333333328</v>
      </c>
      <c r="O821">
        <v>1522645200</v>
      </c>
      <c r="P821" t="b">
        <v>0</v>
      </c>
      <c r="Q821" t="b">
        <v>0</v>
      </c>
      <c r="R821" t="s">
        <v>50</v>
      </c>
      <c r="S821" t="s">
        <v>2033</v>
      </c>
      <c r="T821" t="s">
        <v>2041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48"/>
        <v>4.466912114014252</v>
      </c>
      <c r="G822" s="4">
        <f t="shared" si="49"/>
        <v>4.466912114014252</v>
      </c>
      <c r="H822" t="s">
        <v>20</v>
      </c>
      <c r="I822">
        <v>2893</v>
      </c>
      <c r="J822" t="s">
        <v>15</v>
      </c>
      <c r="K822" t="s">
        <v>16</v>
      </c>
      <c r="L822">
        <v>1322114400</v>
      </c>
      <c r="M822" s="10">
        <f t="shared" si="50"/>
        <v>40871.25</v>
      </c>
      <c r="N822" s="10">
        <f t="shared" si="51"/>
        <v>40885.25</v>
      </c>
      <c r="O822">
        <v>1323324000</v>
      </c>
      <c r="P822" t="b">
        <v>0</v>
      </c>
      <c r="Q822" t="b">
        <v>0</v>
      </c>
      <c r="R822" t="s">
        <v>65</v>
      </c>
      <c r="S822" t="s">
        <v>2035</v>
      </c>
      <c r="T822" t="s">
        <v>2044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48"/>
        <v>1.7502692307692307</v>
      </c>
      <c r="G823" s="4">
        <f t="shared" si="49"/>
        <v>1.7502692307692307</v>
      </c>
      <c r="H823" t="s">
        <v>20</v>
      </c>
      <c r="I823">
        <v>820</v>
      </c>
      <c r="J823" t="s">
        <v>21</v>
      </c>
      <c r="K823" t="s">
        <v>22</v>
      </c>
      <c r="L823">
        <v>1301202000</v>
      </c>
      <c r="M823" s="10">
        <f t="shared" si="50"/>
        <v>40629.208333333336</v>
      </c>
      <c r="N823" s="10">
        <f t="shared" si="51"/>
        <v>40636.208333333336</v>
      </c>
      <c r="O823">
        <v>1301806800</v>
      </c>
      <c r="P823" t="b">
        <v>1</v>
      </c>
      <c r="Q823" t="b">
        <v>0</v>
      </c>
      <c r="R823" t="s">
        <v>33</v>
      </c>
      <c r="S823" t="s">
        <v>2037</v>
      </c>
      <c r="T823" t="s">
        <v>2038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48"/>
        <v>3.1187381703470032</v>
      </c>
      <c r="G824" s="4">
        <f t="shared" si="49"/>
        <v>3.1187381703470032</v>
      </c>
      <c r="H824" t="s">
        <v>20</v>
      </c>
      <c r="I824">
        <v>2038</v>
      </c>
      <c r="J824" t="s">
        <v>21</v>
      </c>
      <c r="K824" t="s">
        <v>22</v>
      </c>
      <c r="L824">
        <v>1334984400</v>
      </c>
      <c r="M824" s="10">
        <f t="shared" si="50"/>
        <v>41020.208333333336</v>
      </c>
      <c r="N824" s="10">
        <f t="shared" si="51"/>
        <v>41037.208333333336</v>
      </c>
      <c r="O824">
        <v>1336453200</v>
      </c>
      <c r="P824" t="b">
        <v>1</v>
      </c>
      <c r="Q824" t="b">
        <v>1</v>
      </c>
      <c r="R824" t="s">
        <v>206</v>
      </c>
      <c r="S824" t="s">
        <v>2045</v>
      </c>
      <c r="T824" t="s">
        <v>2057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48"/>
        <v>1.2278160919540231</v>
      </c>
      <c r="G825" s="4">
        <f t="shared" si="49"/>
        <v>1.2278160919540231</v>
      </c>
      <c r="H825" t="s">
        <v>20</v>
      </c>
      <c r="I825">
        <v>116</v>
      </c>
      <c r="J825" t="s">
        <v>21</v>
      </c>
      <c r="K825" t="s">
        <v>22</v>
      </c>
      <c r="L825">
        <v>1467608400</v>
      </c>
      <c r="M825" s="10">
        <f t="shared" si="50"/>
        <v>42555.208333333328</v>
      </c>
      <c r="N825" s="10">
        <f t="shared" si="51"/>
        <v>42570.208333333328</v>
      </c>
      <c r="O825">
        <v>1468904400</v>
      </c>
      <c r="P825" t="b">
        <v>0</v>
      </c>
      <c r="Q825" t="b">
        <v>0</v>
      </c>
      <c r="R825" t="s">
        <v>71</v>
      </c>
      <c r="S825" t="s">
        <v>2039</v>
      </c>
      <c r="T825" t="s">
        <v>2047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48"/>
        <v>1.278468634686347</v>
      </c>
      <c r="G826" s="4">
        <f t="shared" si="49"/>
        <v>1.278468634686347</v>
      </c>
      <c r="H826" t="s">
        <v>20</v>
      </c>
      <c r="I826">
        <v>1345</v>
      </c>
      <c r="J826" t="s">
        <v>26</v>
      </c>
      <c r="K826" t="s">
        <v>27</v>
      </c>
      <c r="L826">
        <v>1546754400</v>
      </c>
      <c r="M826" s="10">
        <f t="shared" si="50"/>
        <v>43471.25</v>
      </c>
      <c r="N826" s="10">
        <f t="shared" si="51"/>
        <v>43479.25</v>
      </c>
      <c r="O826">
        <v>1547445600</v>
      </c>
      <c r="P826" t="b">
        <v>0</v>
      </c>
      <c r="Q826" t="b">
        <v>1</v>
      </c>
      <c r="R826" t="s">
        <v>28</v>
      </c>
      <c r="S826" t="s">
        <v>2035</v>
      </c>
      <c r="T826" t="s">
        <v>2036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48"/>
        <v>1.5861643835616439</v>
      </c>
      <c r="G827" s="4">
        <f t="shared" si="49"/>
        <v>1.5861643835616439</v>
      </c>
      <c r="H827" t="s">
        <v>20</v>
      </c>
      <c r="I827">
        <v>168</v>
      </c>
      <c r="J827" t="s">
        <v>21</v>
      </c>
      <c r="K827" t="s">
        <v>22</v>
      </c>
      <c r="L827">
        <v>1544248800</v>
      </c>
      <c r="M827" s="10">
        <f t="shared" si="50"/>
        <v>43442.25</v>
      </c>
      <c r="N827" s="10">
        <f t="shared" si="51"/>
        <v>43478.25</v>
      </c>
      <c r="O827">
        <v>1547359200</v>
      </c>
      <c r="P827" t="b">
        <v>0</v>
      </c>
      <c r="Q827" t="b">
        <v>0</v>
      </c>
      <c r="R827" t="s">
        <v>53</v>
      </c>
      <c r="S827" t="s">
        <v>2039</v>
      </c>
      <c r="T827" t="s">
        <v>2042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48"/>
        <v>7.0705882352941174</v>
      </c>
      <c r="G828" s="4">
        <f t="shared" si="49"/>
        <v>7.0705882352941174</v>
      </c>
      <c r="H828" t="s">
        <v>20</v>
      </c>
      <c r="I828">
        <v>137</v>
      </c>
      <c r="J828" t="s">
        <v>98</v>
      </c>
      <c r="K828" t="s">
        <v>99</v>
      </c>
      <c r="L828">
        <v>1495429200</v>
      </c>
      <c r="M828" s="10">
        <f t="shared" si="50"/>
        <v>42877.208333333328</v>
      </c>
      <c r="N828" s="10">
        <f t="shared" si="51"/>
        <v>42887.208333333328</v>
      </c>
      <c r="O828">
        <v>1496293200</v>
      </c>
      <c r="P828" t="b">
        <v>0</v>
      </c>
      <c r="Q828" t="b">
        <v>0</v>
      </c>
      <c r="R828" t="s">
        <v>33</v>
      </c>
      <c r="S828" t="s">
        <v>2037</v>
      </c>
      <c r="T828" t="s">
        <v>2038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48"/>
        <v>1.4238775510204082</v>
      </c>
      <c r="G829" s="4">
        <f t="shared" si="49"/>
        <v>1.4238775510204082</v>
      </c>
      <c r="H829" t="s">
        <v>20</v>
      </c>
      <c r="I829">
        <v>186</v>
      </c>
      <c r="J829" t="s">
        <v>107</v>
      </c>
      <c r="K829" t="s">
        <v>108</v>
      </c>
      <c r="L829">
        <v>1334811600</v>
      </c>
      <c r="M829" s="10">
        <f t="shared" si="50"/>
        <v>41018.208333333336</v>
      </c>
      <c r="N829" s="10">
        <f t="shared" si="51"/>
        <v>41025.208333333336</v>
      </c>
      <c r="O829">
        <v>1335416400</v>
      </c>
      <c r="P829" t="b">
        <v>0</v>
      </c>
      <c r="Q829" t="b">
        <v>0</v>
      </c>
      <c r="R829" t="s">
        <v>33</v>
      </c>
      <c r="S829" t="s">
        <v>2037</v>
      </c>
      <c r="T829" t="s">
        <v>2038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48"/>
        <v>1.4786046511627906</v>
      </c>
      <c r="G830" s="4">
        <f t="shared" si="49"/>
        <v>1.4786046511627906</v>
      </c>
      <c r="H830" t="s">
        <v>20</v>
      </c>
      <c r="I830">
        <v>125</v>
      </c>
      <c r="J830" t="s">
        <v>21</v>
      </c>
      <c r="K830" t="s">
        <v>22</v>
      </c>
      <c r="L830">
        <v>1531544400</v>
      </c>
      <c r="M830" s="10">
        <f t="shared" si="50"/>
        <v>43295.208333333328</v>
      </c>
      <c r="N830" s="10">
        <f t="shared" si="51"/>
        <v>43302.208333333328</v>
      </c>
      <c r="O830">
        <v>1532149200</v>
      </c>
      <c r="P830" t="b">
        <v>0</v>
      </c>
      <c r="Q830" t="b">
        <v>1</v>
      </c>
      <c r="R830" t="s">
        <v>33</v>
      </c>
      <c r="S830" t="s">
        <v>2037</v>
      </c>
      <c r="T830" t="s">
        <v>2038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48"/>
        <v>18.40625</v>
      </c>
      <c r="G831" s="4">
        <f t="shared" si="49"/>
        <v>18.40625</v>
      </c>
      <c r="H831" t="s">
        <v>20</v>
      </c>
      <c r="I831">
        <v>202</v>
      </c>
      <c r="J831" t="s">
        <v>21</v>
      </c>
      <c r="K831" t="s">
        <v>22</v>
      </c>
      <c r="L831">
        <v>1467954000</v>
      </c>
      <c r="M831" s="10">
        <f t="shared" si="50"/>
        <v>42559.208333333328</v>
      </c>
      <c r="N831" s="10">
        <f t="shared" si="51"/>
        <v>42600.208333333328</v>
      </c>
      <c r="O831">
        <v>1471496400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48"/>
        <v>1.6194202898550725</v>
      </c>
      <c r="G832" s="4">
        <f t="shared" si="49"/>
        <v>1.6194202898550725</v>
      </c>
      <c r="H832" t="s">
        <v>20</v>
      </c>
      <c r="I832">
        <v>103</v>
      </c>
      <c r="J832" t="s">
        <v>21</v>
      </c>
      <c r="K832" t="s">
        <v>22</v>
      </c>
      <c r="L832">
        <v>1471842000</v>
      </c>
      <c r="M832" s="10">
        <f t="shared" si="50"/>
        <v>42604.208333333328</v>
      </c>
      <c r="N832" s="10">
        <f t="shared" si="51"/>
        <v>42616.208333333328</v>
      </c>
      <c r="O832">
        <v>1472878800</v>
      </c>
      <c r="P832" t="b">
        <v>0</v>
      </c>
      <c r="Q832" t="b">
        <v>0</v>
      </c>
      <c r="R832" t="s">
        <v>133</v>
      </c>
      <c r="S832" t="s">
        <v>2045</v>
      </c>
      <c r="T832" t="s">
        <v>2054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48"/>
        <v>4.7282077922077921</v>
      </c>
      <c r="G833" s="4">
        <f t="shared" si="49"/>
        <v>4.7282077922077921</v>
      </c>
      <c r="H833" t="s">
        <v>20</v>
      </c>
      <c r="I833">
        <v>1785</v>
      </c>
      <c r="J833" t="s">
        <v>21</v>
      </c>
      <c r="K833" t="s">
        <v>22</v>
      </c>
      <c r="L833">
        <v>1408424400</v>
      </c>
      <c r="M833" s="10">
        <f t="shared" si="50"/>
        <v>41870.208333333336</v>
      </c>
      <c r="N833" s="10">
        <f t="shared" si="51"/>
        <v>41871.208333333336</v>
      </c>
      <c r="O833">
        <v>1408510800</v>
      </c>
      <c r="P833" t="b">
        <v>0</v>
      </c>
      <c r="Q833" t="b">
        <v>0</v>
      </c>
      <c r="R833" t="s">
        <v>23</v>
      </c>
      <c r="S833" t="s">
        <v>2033</v>
      </c>
      <c r="T833" t="s">
        <v>2034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52">E834/D834</f>
        <v>5.1764999999999999</v>
      </c>
      <c r="G834" s="4">
        <f t="shared" ref="G834:G897" si="53">E834/D834</f>
        <v>5.1764999999999999</v>
      </c>
      <c r="H834" t="s">
        <v>20</v>
      </c>
      <c r="I834">
        <v>157</v>
      </c>
      <c r="J834" t="s">
        <v>21</v>
      </c>
      <c r="K834" t="s">
        <v>22</v>
      </c>
      <c r="L834">
        <v>1373432400</v>
      </c>
      <c r="M834" s="10">
        <f t="shared" ref="M834:M897" si="54">(((L834/60)/60)/24)+DATE(1970,1,1)</f>
        <v>41465.208333333336</v>
      </c>
      <c r="N834" s="10">
        <f t="shared" ref="N834:N897" si="55">(((O834/60)/60)/24)+DATE(1970,1,1)</f>
        <v>41493.208333333336</v>
      </c>
      <c r="O834">
        <v>1375851600</v>
      </c>
      <c r="P834" t="b">
        <v>0</v>
      </c>
      <c r="Q834" t="b">
        <v>1</v>
      </c>
      <c r="R834" t="s">
        <v>33</v>
      </c>
      <c r="S834" t="s">
        <v>2037</v>
      </c>
      <c r="T834" t="s">
        <v>2038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52"/>
        <v>2.4764285714285714</v>
      </c>
      <c r="G835" s="4">
        <f t="shared" si="53"/>
        <v>2.4764285714285714</v>
      </c>
      <c r="H835" t="s">
        <v>20</v>
      </c>
      <c r="I835">
        <v>555</v>
      </c>
      <c r="J835" t="s">
        <v>21</v>
      </c>
      <c r="K835" t="s">
        <v>22</v>
      </c>
      <c r="L835">
        <v>1313989200</v>
      </c>
      <c r="M835" s="10">
        <f t="shared" si="54"/>
        <v>40777.208333333336</v>
      </c>
      <c r="N835" s="10">
        <f t="shared" si="55"/>
        <v>40798.208333333336</v>
      </c>
      <c r="O835">
        <v>1315803600</v>
      </c>
      <c r="P835" t="b">
        <v>0</v>
      </c>
      <c r="Q835" t="b">
        <v>0</v>
      </c>
      <c r="R835" t="s">
        <v>42</v>
      </c>
      <c r="S835" t="s">
        <v>2039</v>
      </c>
      <c r="T835" t="s">
        <v>2040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52"/>
        <v>1.0020481927710843</v>
      </c>
      <c r="G836" s="4">
        <f t="shared" si="53"/>
        <v>1.0020481927710843</v>
      </c>
      <c r="H836" t="s">
        <v>20</v>
      </c>
      <c r="I836">
        <v>297</v>
      </c>
      <c r="J836" t="s">
        <v>21</v>
      </c>
      <c r="K836" t="s">
        <v>22</v>
      </c>
      <c r="L836">
        <v>1371445200</v>
      </c>
      <c r="M836" s="10">
        <f t="shared" si="54"/>
        <v>41442.208333333336</v>
      </c>
      <c r="N836" s="10">
        <f t="shared" si="55"/>
        <v>41468.208333333336</v>
      </c>
      <c r="O836">
        <v>1373691600</v>
      </c>
      <c r="P836" t="b">
        <v>0</v>
      </c>
      <c r="Q836" t="b">
        <v>0</v>
      </c>
      <c r="R836" t="s">
        <v>65</v>
      </c>
      <c r="S836" t="s">
        <v>2035</v>
      </c>
      <c r="T836" t="s">
        <v>2044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52"/>
        <v>1.53</v>
      </c>
      <c r="G837" s="4">
        <f t="shared" si="53"/>
        <v>1.53</v>
      </c>
      <c r="H837" t="s">
        <v>20</v>
      </c>
      <c r="I837">
        <v>123</v>
      </c>
      <c r="J837" t="s">
        <v>21</v>
      </c>
      <c r="K837" t="s">
        <v>22</v>
      </c>
      <c r="L837">
        <v>1338267600</v>
      </c>
      <c r="M837" s="10">
        <f t="shared" si="54"/>
        <v>41058.208333333336</v>
      </c>
      <c r="N837" s="10">
        <f t="shared" si="55"/>
        <v>41069.208333333336</v>
      </c>
      <c r="O837">
        <v>1339218000</v>
      </c>
      <c r="P837" t="b">
        <v>0</v>
      </c>
      <c r="Q837" t="b">
        <v>0</v>
      </c>
      <c r="R837" t="s">
        <v>119</v>
      </c>
      <c r="S837" t="s">
        <v>2045</v>
      </c>
      <c r="T837" t="s">
        <v>2051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52"/>
        <v>1.5650721649484536</v>
      </c>
      <c r="G838" s="4">
        <f t="shared" si="53"/>
        <v>1.5650721649484536</v>
      </c>
      <c r="H838" t="s">
        <v>20</v>
      </c>
      <c r="I838">
        <v>3036</v>
      </c>
      <c r="J838" t="s">
        <v>21</v>
      </c>
      <c r="K838" t="s">
        <v>22</v>
      </c>
      <c r="L838">
        <v>1509948000</v>
      </c>
      <c r="M838" s="10">
        <f t="shared" si="54"/>
        <v>43045.25</v>
      </c>
      <c r="N838" s="10">
        <f t="shared" si="55"/>
        <v>43072.25</v>
      </c>
      <c r="O838">
        <v>1512280800</v>
      </c>
      <c r="P838" t="b">
        <v>0</v>
      </c>
      <c r="Q838" t="b">
        <v>0</v>
      </c>
      <c r="R838" t="s">
        <v>42</v>
      </c>
      <c r="S838" t="s">
        <v>2039</v>
      </c>
      <c r="T838" t="s">
        <v>2040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52"/>
        <v>2.704081632653061</v>
      </c>
      <c r="G839" s="4">
        <f t="shared" si="53"/>
        <v>2.704081632653061</v>
      </c>
      <c r="H839" t="s">
        <v>20</v>
      </c>
      <c r="I839">
        <v>144</v>
      </c>
      <c r="J839" t="s">
        <v>26</v>
      </c>
      <c r="K839" t="s">
        <v>27</v>
      </c>
      <c r="L839">
        <v>1456898400</v>
      </c>
      <c r="M839" s="10">
        <f t="shared" si="54"/>
        <v>42431.25</v>
      </c>
      <c r="N839" s="10">
        <f t="shared" si="55"/>
        <v>42452.208333333328</v>
      </c>
      <c r="O839">
        <v>1458709200</v>
      </c>
      <c r="P839" t="b">
        <v>0</v>
      </c>
      <c r="Q839" t="b">
        <v>0</v>
      </c>
      <c r="R839" t="s">
        <v>33</v>
      </c>
      <c r="S839" t="s">
        <v>2037</v>
      </c>
      <c r="T839" t="s">
        <v>2038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52"/>
        <v>1.3405952380952382</v>
      </c>
      <c r="G840" s="4">
        <f t="shared" si="53"/>
        <v>1.3405952380952382</v>
      </c>
      <c r="H840" t="s">
        <v>20</v>
      </c>
      <c r="I840">
        <v>121</v>
      </c>
      <c r="J840" t="s">
        <v>40</v>
      </c>
      <c r="K840" t="s">
        <v>41</v>
      </c>
      <c r="L840">
        <v>1413954000</v>
      </c>
      <c r="M840" s="10">
        <f t="shared" si="54"/>
        <v>41934.208333333336</v>
      </c>
      <c r="N840" s="10">
        <f t="shared" si="55"/>
        <v>41936.208333333336</v>
      </c>
      <c r="O840">
        <v>1414126800</v>
      </c>
      <c r="P840" t="b">
        <v>0</v>
      </c>
      <c r="Q840" t="b">
        <v>1</v>
      </c>
      <c r="R840" t="s">
        <v>33</v>
      </c>
      <c r="S840" t="s">
        <v>2037</v>
      </c>
      <c r="T840" t="s">
        <v>2038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52"/>
        <v>1.65</v>
      </c>
      <c r="G841" s="4">
        <f t="shared" si="53"/>
        <v>1.65</v>
      </c>
      <c r="H841" t="s">
        <v>20</v>
      </c>
      <c r="I841">
        <v>181</v>
      </c>
      <c r="J841" t="s">
        <v>21</v>
      </c>
      <c r="K841" t="s">
        <v>22</v>
      </c>
      <c r="L841">
        <v>1547964000</v>
      </c>
      <c r="M841" s="10">
        <f t="shared" si="54"/>
        <v>43485.25</v>
      </c>
      <c r="N841" s="10">
        <f t="shared" si="55"/>
        <v>43543.208333333328</v>
      </c>
      <c r="O841">
        <v>1552971600</v>
      </c>
      <c r="P841" t="b">
        <v>0</v>
      </c>
      <c r="Q841" t="b">
        <v>0</v>
      </c>
      <c r="R841" t="s">
        <v>28</v>
      </c>
      <c r="S841" t="s">
        <v>2035</v>
      </c>
      <c r="T841" t="s">
        <v>2036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52"/>
        <v>1.8566071428571429</v>
      </c>
      <c r="G842" s="4">
        <f t="shared" si="53"/>
        <v>1.8566071428571429</v>
      </c>
      <c r="H842" t="s">
        <v>20</v>
      </c>
      <c r="I842">
        <v>122</v>
      </c>
      <c r="J842" t="s">
        <v>21</v>
      </c>
      <c r="K842" t="s">
        <v>22</v>
      </c>
      <c r="L842">
        <v>1359957600</v>
      </c>
      <c r="M842" s="10">
        <f t="shared" si="54"/>
        <v>41309.25</v>
      </c>
      <c r="N842" s="10">
        <f t="shared" si="55"/>
        <v>41311.25</v>
      </c>
      <c r="O842">
        <v>1360130400</v>
      </c>
      <c r="P842" t="b">
        <v>0</v>
      </c>
      <c r="Q842" t="b">
        <v>0</v>
      </c>
      <c r="R842" t="s">
        <v>53</v>
      </c>
      <c r="S842" t="s">
        <v>2039</v>
      </c>
      <c r="T842" t="s">
        <v>2042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52"/>
        <v>4.1266319444444441</v>
      </c>
      <c r="G843" s="4">
        <f t="shared" si="53"/>
        <v>4.1266319444444441</v>
      </c>
      <c r="H843" t="s">
        <v>20</v>
      </c>
      <c r="I843">
        <v>1071</v>
      </c>
      <c r="J843" t="s">
        <v>15</v>
      </c>
      <c r="K843" t="s">
        <v>16</v>
      </c>
      <c r="L843">
        <v>1432357200</v>
      </c>
      <c r="M843" s="10">
        <f t="shared" si="54"/>
        <v>42147.208333333328</v>
      </c>
      <c r="N843" s="10">
        <f t="shared" si="55"/>
        <v>42153.208333333328</v>
      </c>
      <c r="O843">
        <v>1432875600</v>
      </c>
      <c r="P843" t="b">
        <v>0</v>
      </c>
      <c r="Q843" t="b">
        <v>0</v>
      </c>
      <c r="R843" t="s">
        <v>65</v>
      </c>
      <c r="S843" t="s">
        <v>2035</v>
      </c>
      <c r="T843" t="s">
        <v>2044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52"/>
        <v>5.2700632911392402</v>
      </c>
      <c r="G844" s="4">
        <f t="shared" si="53"/>
        <v>5.2700632911392402</v>
      </c>
      <c r="H844" t="s">
        <v>20</v>
      </c>
      <c r="I844">
        <v>980</v>
      </c>
      <c r="J844" t="s">
        <v>21</v>
      </c>
      <c r="K844" t="s">
        <v>22</v>
      </c>
      <c r="L844">
        <v>1406178000</v>
      </c>
      <c r="M844" s="10">
        <f t="shared" si="54"/>
        <v>41844.208333333336</v>
      </c>
      <c r="N844" s="10">
        <f t="shared" si="55"/>
        <v>41857.208333333336</v>
      </c>
      <c r="O844">
        <v>1407301200</v>
      </c>
      <c r="P844" t="b">
        <v>0</v>
      </c>
      <c r="Q844" t="b">
        <v>0</v>
      </c>
      <c r="R844" t="s">
        <v>148</v>
      </c>
      <c r="S844" t="s">
        <v>2033</v>
      </c>
      <c r="T844" t="s">
        <v>2055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52"/>
        <v>3.1914285714285713</v>
      </c>
      <c r="G845" s="4">
        <f t="shared" si="53"/>
        <v>3.1914285714285713</v>
      </c>
      <c r="H845" t="s">
        <v>20</v>
      </c>
      <c r="I845">
        <v>536</v>
      </c>
      <c r="J845" t="s">
        <v>21</v>
      </c>
      <c r="K845" t="s">
        <v>22</v>
      </c>
      <c r="L845">
        <v>1485583200</v>
      </c>
      <c r="M845" s="10">
        <f t="shared" si="54"/>
        <v>42763.25</v>
      </c>
      <c r="N845" s="10">
        <f t="shared" si="55"/>
        <v>42775.25</v>
      </c>
      <c r="O845">
        <v>1486620000</v>
      </c>
      <c r="P845" t="b">
        <v>0</v>
      </c>
      <c r="Q845" t="b">
        <v>1</v>
      </c>
      <c r="R845" t="s">
        <v>33</v>
      </c>
      <c r="S845" t="s">
        <v>2037</v>
      </c>
      <c r="T845" t="s">
        <v>2038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52"/>
        <v>3.5418867924528303</v>
      </c>
      <c r="G846" s="4">
        <f t="shared" si="53"/>
        <v>3.5418867924528303</v>
      </c>
      <c r="H846" t="s">
        <v>20</v>
      </c>
      <c r="I846">
        <v>1991</v>
      </c>
      <c r="J846" t="s">
        <v>21</v>
      </c>
      <c r="K846" t="s">
        <v>22</v>
      </c>
      <c r="L846">
        <v>1459314000</v>
      </c>
      <c r="M846" s="10">
        <f t="shared" si="54"/>
        <v>42459.208333333328</v>
      </c>
      <c r="N846" s="10">
        <f t="shared" si="55"/>
        <v>42466.208333333328</v>
      </c>
      <c r="O846">
        <v>1459918800</v>
      </c>
      <c r="P846" t="b">
        <v>0</v>
      </c>
      <c r="Q846" t="b">
        <v>0</v>
      </c>
      <c r="R846" t="s">
        <v>122</v>
      </c>
      <c r="S846" t="s">
        <v>2052</v>
      </c>
      <c r="T846" t="s">
        <v>2053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52"/>
        <v>1.358918918918919</v>
      </c>
      <c r="G847" s="4">
        <f t="shared" si="53"/>
        <v>1.358918918918919</v>
      </c>
      <c r="H847" t="s">
        <v>20</v>
      </c>
      <c r="I847">
        <v>180</v>
      </c>
      <c r="J847" t="s">
        <v>21</v>
      </c>
      <c r="K847" t="s">
        <v>22</v>
      </c>
      <c r="L847">
        <v>1478844000</v>
      </c>
      <c r="M847" s="10">
        <f t="shared" si="54"/>
        <v>42685.25</v>
      </c>
      <c r="N847" s="10">
        <f t="shared" si="55"/>
        <v>42697.25</v>
      </c>
      <c r="O847">
        <v>1479880800</v>
      </c>
      <c r="P847" t="b">
        <v>0</v>
      </c>
      <c r="Q847" t="b">
        <v>0</v>
      </c>
      <c r="R847" t="s">
        <v>60</v>
      </c>
      <c r="S847" t="s">
        <v>2033</v>
      </c>
      <c r="T847" t="s">
        <v>2043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52"/>
        <v>11.791666666666666</v>
      </c>
      <c r="G848" s="4">
        <f t="shared" si="53"/>
        <v>11.791666666666666</v>
      </c>
      <c r="H848" t="s">
        <v>20</v>
      </c>
      <c r="I848">
        <v>130</v>
      </c>
      <c r="J848" t="s">
        <v>21</v>
      </c>
      <c r="K848" t="s">
        <v>22</v>
      </c>
      <c r="L848">
        <v>1274590800</v>
      </c>
      <c r="M848" s="10">
        <f t="shared" si="54"/>
        <v>40321.208333333336</v>
      </c>
      <c r="N848" s="10">
        <f t="shared" si="55"/>
        <v>40322.208333333336</v>
      </c>
      <c r="O848">
        <v>1274677200</v>
      </c>
      <c r="P848" t="b">
        <v>0</v>
      </c>
      <c r="Q848" t="b">
        <v>0</v>
      </c>
      <c r="R848" t="s">
        <v>33</v>
      </c>
      <c r="S848" t="s">
        <v>2037</v>
      </c>
      <c r="T848" t="s">
        <v>2038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52"/>
        <v>11.260833333333334</v>
      </c>
      <c r="G849" s="4">
        <f t="shared" si="53"/>
        <v>11.260833333333334</v>
      </c>
      <c r="H849" t="s">
        <v>20</v>
      </c>
      <c r="I849">
        <v>122</v>
      </c>
      <c r="J849" t="s">
        <v>21</v>
      </c>
      <c r="K849" t="s">
        <v>22</v>
      </c>
      <c r="L849">
        <v>1263880800</v>
      </c>
      <c r="M849" s="10">
        <f t="shared" si="54"/>
        <v>40197.25</v>
      </c>
      <c r="N849" s="10">
        <f t="shared" si="55"/>
        <v>40239.25</v>
      </c>
      <c r="O849">
        <v>1267509600</v>
      </c>
      <c r="P849" t="b">
        <v>0</v>
      </c>
      <c r="Q849" t="b">
        <v>0</v>
      </c>
      <c r="R849" t="s">
        <v>50</v>
      </c>
      <c r="S849" t="s">
        <v>2033</v>
      </c>
      <c r="T849" t="s">
        <v>2041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52"/>
        <v>7.12</v>
      </c>
      <c r="G850" s="4">
        <f t="shared" si="53"/>
        <v>7.12</v>
      </c>
      <c r="H850" t="s">
        <v>20</v>
      </c>
      <c r="I850">
        <v>140</v>
      </c>
      <c r="J850" t="s">
        <v>21</v>
      </c>
      <c r="K850" t="s">
        <v>22</v>
      </c>
      <c r="L850">
        <v>1533877200</v>
      </c>
      <c r="M850" s="10">
        <f t="shared" si="54"/>
        <v>43322.208333333328</v>
      </c>
      <c r="N850" s="10">
        <f t="shared" si="55"/>
        <v>43324.208333333328</v>
      </c>
      <c r="O850">
        <v>1534050000</v>
      </c>
      <c r="P850" t="b">
        <v>0</v>
      </c>
      <c r="Q850" t="b">
        <v>1</v>
      </c>
      <c r="R850" t="s">
        <v>33</v>
      </c>
      <c r="S850" t="s">
        <v>2037</v>
      </c>
      <c r="T850" t="s">
        <v>2038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52"/>
        <v>2.1250896057347672</v>
      </c>
      <c r="G851" s="4">
        <f t="shared" si="53"/>
        <v>2.1250896057347672</v>
      </c>
      <c r="H851" t="s">
        <v>20</v>
      </c>
      <c r="I851">
        <v>3388</v>
      </c>
      <c r="J851" t="s">
        <v>21</v>
      </c>
      <c r="K851" t="s">
        <v>22</v>
      </c>
      <c r="L851">
        <v>1318136400</v>
      </c>
      <c r="M851" s="10">
        <f t="shared" si="54"/>
        <v>40825.208333333336</v>
      </c>
      <c r="N851" s="10">
        <f t="shared" si="55"/>
        <v>40830.208333333336</v>
      </c>
      <c r="O851">
        <v>1318568400</v>
      </c>
      <c r="P851" t="b">
        <v>0</v>
      </c>
      <c r="Q851" t="b">
        <v>0</v>
      </c>
      <c r="R851" t="s">
        <v>28</v>
      </c>
      <c r="S851" t="s">
        <v>2035</v>
      </c>
      <c r="T851" t="s">
        <v>2036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52"/>
        <v>2.2885714285714287</v>
      </c>
      <c r="G852" s="4">
        <f t="shared" si="53"/>
        <v>2.2885714285714287</v>
      </c>
      <c r="H852" t="s">
        <v>20</v>
      </c>
      <c r="I852">
        <v>280</v>
      </c>
      <c r="J852" t="s">
        <v>21</v>
      </c>
      <c r="K852" t="s">
        <v>22</v>
      </c>
      <c r="L852">
        <v>1283403600</v>
      </c>
      <c r="M852" s="10">
        <f t="shared" si="54"/>
        <v>40423.208333333336</v>
      </c>
      <c r="N852" s="10">
        <f t="shared" si="55"/>
        <v>40434.208333333336</v>
      </c>
      <c r="O852">
        <v>1284354000</v>
      </c>
      <c r="P852" t="b">
        <v>0</v>
      </c>
      <c r="Q852" t="b">
        <v>0</v>
      </c>
      <c r="R852" t="s">
        <v>33</v>
      </c>
      <c r="S852" t="s">
        <v>2037</v>
      </c>
      <c r="T852" t="s">
        <v>2038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52"/>
        <v>1.5729069767441861</v>
      </c>
      <c r="G853" s="4">
        <f t="shared" si="53"/>
        <v>1.5729069767441861</v>
      </c>
      <c r="H853" t="s">
        <v>20</v>
      </c>
      <c r="I853">
        <v>366</v>
      </c>
      <c r="J853" t="s">
        <v>107</v>
      </c>
      <c r="K853" t="s">
        <v>108</v>
      </c>
      <c r="L853">
        <v>1412744400</v>
      </c>
      <c r="M853" s="10">
        <f t="shared" si="54"/>
        <v>41920.208333333336</v>
      </c>
      <c r="N853" s="10">
        <f t="shared" si="55"/>
        <v>41932.208333333336</v>
      </c>
      <c r="O853">
        <v>1413781200</v>
      </c>
      <c r="P853" t="b">
        <v>0</v>
      </c>
      <c r="Q853" t="b">
        <v>1</v>
      </c>
      <c r="R853" t="s">
        <v>65</v>
      </c>
      <c r="S853" t="s">
        <v>2035</v>
      </c>
      <c r="T853" t="s">
        <v>2044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52"/>
        <v>2.3230555555555554</v>
      </c>
      <c r="G854" s="4">
        <f t="shared" si="53"/>
        <v>2.3230555555555554</v>
      </c>
      <c r="H854" t="s">
        <v>20</v>
      </c>
      <c r="I854">
        <v>270</v>
      </c>
      <c r="J854" t="s">
        <v>21</v>
      </c>
      <c r="K854" t="s">
        <v>22</v>
      </c>
      <c r="L854">
        <v>1458190800</v>
      </c>
      <c r="M854" s="10">
        <f t="shared" si="54"/>
        <v>42446.208333333328</v>
      </c>
      <c r="N854" s="10">
        <f t="shared" si="55"/>
        <v>42461.208333333328</v>
      </c>
      <c r="O854">
        <v>1459486800</v>
      </c>
      <c r="P854" t="b">
        <v>1</v>
      </c>
      <c r="Q854" t="b">
        <v>1</v>
      </c>
      <c r="R854" t="s">
        <v>68</v>
      </c>
      <c r="S854" t="s">
        <v>2045</v>
      </c>
      <c r="T854" t="s">
        <v>2046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52"/>
        <v>2.5670212765957445</v>
      </c>
      <c r="G855" s="4">
        <f t="shared" si="53"/>
        <v>2.5670212765957445</v>
      </c>
      <c r="H855" t="s">
        <v>20</v>
      </c>
      <c r="I855">
        <v>137</v>
      </c>
      <c r="J855" t="s">
        <v>21</v>
      </c>
      <c r="K855" t="s">
        <v>22</v>
      </c>
      <c r="L855">
        <v>1274590800</v>
      </c>
      <c r="M855" s="10">
        <f t="shared" si="54"/>
        <v>40321.208333333336</v>
      </c>
      <c r="N855" s="10">
        <f t="shared" si="55"/>
        <v>40336.208333333336</v>
      </c>
      <c r="O855">
        <v>1275886800</v>
      </c>
      <c r="P855" t="b">
        <v>0</v>
      </c>
      <c r="Q855" t="b">
        <v>0</v>
      </c>
      <c r="R855" t="s">
        <v>122</v>
      </c>
      <c r="S855" t="s">
        <v>2052</v>
      </c>
      <c r="T855" t="s">
        <v>2053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52"/>
        <v>1.6847017045454546</v>
      </c>
      <c r="G856" s="4">
        <f t="shared" si="53"/>
        <v>1.6847017045454546</v>
      </c>
      <c r="H856" t="s">
        <v>20</v>
      </c>
      <c r="I856">
        <v>3205</v>
      </c>
      <c r="J856" t="s">
        <v>21</v>
      </c>
      <c r="K856" t="s">
        <v>22</v>
      </c>
      <c r="L856">
        <v>1351400400</v>
      </c>
      <c r="M856" s="10">
        <f t="shared" si="54"/>
        <v>41210.208333333336</v>
      </c>
      <c r="N856" s="10">
        <f t="shared" si="55"/>
        <v>41263.25</v>
      </c>
      <c r="O856">
        <v>1355983200</v>
      </c>
      <c r="P856" t="b">
        <v>0</v>
      </c>
      <c r="Q856" t="b">
        <v>0</v>
      </c>
      <c r="R856" t="s">
        <v>33</v>
      </c>
      <c r="S856" t="s">
        <v>2037</v>
      </c>
      <c r="T856" t="s">
        <v>2038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52"/>
        <v>1.6657777777777778</v>
      </c>
      <c r="G857" s="4">
        <f t="shared" si="53"/>
        <v>1.6657777777777778</v>
      </c>
      <c r="H857" t="s">
        <v>20</v>
      </c>
      <c r="I857">
        <v>288</v>
      </c>
      <c r="J857" t="s">
        <v>36</v>
      </c>
      <c r="K857" t="s">
        <v>37</v>
      </c>
      <c r="L857">
        <v>1514354400</v>
      </c>
      <c r="M857" s="10">
        <f t="shared" si="54"/>
        <v>43096.25</v>
      </c>
      <c r="N857" s="10">
        <f t="shared" si="55"/>
        <v>43108.25</v>
      </c>
      <c r="O857">
        <v>1515391200</v>
      </c>
      <c r="P857" t="b">
        <v>0</v>
      </c>
      <c r="Q857" t="b">
        <v>1</v>
      </c>
      <c r="R857" t="s">
        <v>33</v>
      </c>
      <c r="S857" t="s">
        <v>2037</v>
      </c>
      <c r="T857" t="s">
        <v>2038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52"/>
        <v>7.7207692307692311</v>
      </c>
      <c r="G858" s="4">
        <f t="shared" si="53"/>
        <v>7.7207692307692311</v>
      </c>
      <c r="H858" t="s">
        <v>20</v>
      </c>
      <c r="I858">
        <v>148</v>
      </c>
      <c r="J858" t="s">
        <v>21</v>
      </c>
      <c r="K858" t="s">
        <v>22</v>
      </c>
      <c r="L858">
        <v>1421733600</v>
      </c>
      <c r="M858" s="10">
        <f t="shared" si="54"/>
        <v>42024.25</v>
      </c>
      <c r="N858" s="10">
        <f t="shared" si="55"/>
        <v>42030.25</v>
      </c>
      <c r="O858">
        <v>1422252000</v>
      </c>
      <c r="P858" t="b">
        <v>0</v>
      </c>
      <c r="Q858" t="b">
        <v>0</v>
      </c>
      <c r="R858" t="s">
        <v>33</v>
      </c>
      <c r="S858" t="s">
        <v>2037</v>
      </c>
      <c r="T858" t="s">
        <v>2038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52"/>
        <v>4.0685714285714285</v>
      </c>
      <c r="G859" s="4">
        <f t="shared" si="53"/>
        <v>4.0685714285714285</v>
      </c>
      <c r="H859" t="s">
        <v>20</v>
      </c>
      <c r="I859">
        <v>114</v>
      </c>
      <c r="J859" t="s">
        <v>21</v>
      </c>
      <c r="K859" t="s">
        <v>22</v>
      </c>
      <c r="L859">
        <v>1305176400</v>
      </c>
      <c r="M859" s="10">
        <f t="shared" si="54"/>
        <v>40675.208333333336</v>
      </c>
      <c r="N859" s="10">
        <f t="shared" si="55"/>
        <v>40679.208333333336</v>
      </c>
      <c r="O859">
        <v>1305522000</v>
      </c>
      <c r="P859" t="b">
        <v>0</v>
      </c>
      <c r="Q859" t="b">
        <v>0</v>
      </c>
      <c r="R859" t="s">
        <v>53</v>
      </c>
      <c r="S859" t="s">
        <v>2039</v>
      </c>
      <c r="T859" t="s">
        <v>2042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52"/>
        <v>5.6420608108108112</v>
      </c>
      <c r="G860" s="4">
        <f t="shared" si="53"/>
        <v>5.6420608108108112</v>
      </c>
      <c r="H860" t="s">
        <v>20</v>
      </c>
      <c r="I860">
        <v>1518</v>
      </c>
      <c r="J860" t="s">
        <v>15</v>
      </c>
      <c r="K860" t="s">
        <v>16</v>
      </c>
      <c r="L860">
        <v>1414126800</v>
      </c>
      <c r="M860" s="10">
        <f t="shared" si="54"/>
        <v>41936.208333333336</v>
      </c>
      <c r="N860" s="10">
        <f t="shared" si="55"/>
        <v>41945.208333333336</v>
      </c>
      <c r="O860">
        <v>1414904400</v>
      </c>
      <c r="P860" t="b">
        <v>0</v>
      </c>
      <c r="Q860" t="b">
        <v>0</v>
      </c>
      <c r="R860" t="s">
        <v>23</v>
      </c>
      <c r="S860" t="s">
        <v>2033</v>
      </c>
      <c r="T860" t="s">
        <v>2034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52"/>
        <v>6.5545454545454547</v>
      </c>
      <c r="G861" s="4">
        <f t="shared" si="53"/>
        <v>6.5545454545454547</v>
      </c>
      <c r="H861" t="s">
        <v>20</v>
      </c>
      <c r="I861">
        <v>166</v>
      </c>
      <c r="J861" t="s">
        <v>21</v>
      </c>
      <c r="K861" t="s">
        <v>22</v>
      </c>
      <c r="L861">
        <v>1500699600</v>
      </c>
      <c r="M861" s="10">
        <f t="shared" si="54"/>
        <v>42938.208333333328</v>
      </c>
      <c r="N861" s="10">
        <f t="shared" si="55"/>
        <v>42943.208333333328</v>
      </c>
      <c r="O861">
        <v>1501131600</v>
      </c>
      <c r="P861" t="b">
        <v>0</v>
      </c>
      <c r="Q861" t="b">
        <v>0</v>
      </c>
      <c r="R861" t="s">
        <v>23</v>
      </c>
      <c r="S861" t="s">
        <v>2033</v>
      </c>
      <c r="T861" t="s">
        <v>2034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52"/>
        <v>1.7725714285714285</v>
      </c>
      <c r="G862" s="4">
        <f t="shared" si="53"/>
        <v>1.7725714285714285</v>
      </c>
      <c r="H862" t="s">
        <v>20</v>
      </c>
      <c r="I862">
        <v>100</v>
      </c>
      <c r="J862" t="s">
        <v>26</v>
      </c>
      <c r="K862" t="s">
        <v>27</v>
      </c>
      <c r="L862">
        <v>1354082400</v>
      </c>
      <c r="M862" s="10">
        <f t="shared" si="54"/>
        <v>41241.25</v>
      </c>
      <c r="N862" s="10">
        <f t="shared" si="55"/>
        <v>41252.25</v>
      </c>
      <c r="O862">
        <v>1355032800</v>
      </c>
      <c r="P862" t="b">
        <v>0</v>
      </c>
      <c r="Q862" t="b">
        <v>0</v>
      </c>
      <c r="R862" t="s">
        <v>159</v>
      </c>
      <c r="S862" t="s">
        <v>2033</v>
      </c>
      <c r="T862" t="s">
        <v>2056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52"/>
        <v>1.1317857142857144</v>
      </c>
      <c r="G863" s="4">
        <f t="shared" si="53"/>
        <v>1.1317857142857144</v>
      </c>
      <c r="H863" t="s">
        <v>20</v>
      </c>
      <c r="I863">
        <v>235</v>
      </c>
      <c r="J863" t="s">
        <v>21</v>
      </c>
      <c r="K863" t="s">
        <v>22</v>
      </c>
      <c r="L863">
        <v>1336453200</v>
      </c>
      <c r="M863" s="10">
        <f t="shared" si="54"/>
        <v>41037.208333333336</v>
      </c>
      <c r="N863" s="10">
        <f t="shared" si="55"/>
        <v>41072.208333333336</v>
      </c>
      <c r="O863">
        <v>1339477200</v>
      </c>
      <c r="P863" t="b">
        <v>0</v>
      </c>
      <c r="Q863" t="b">
        <v>1</v>
      </c>
      <c r="R863" t="s">
        <v>33</v>
      </c>
      <c r="S863" t="s">
        <v>2037</v>
      </c>
      <c r="T863" t="s">
        <v>2038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52"/>
        <v>7.2818181818181822</v>
      </c>
      <c r="G864" s="4">
        <f t="shared" si="53"/>
        <v>7.2818181818181822</v>
      </c>
      <c r="H864" t="s">
        <v>20</v>
      </c>
      <c r="I864">
        <v>148</v>
      </c>
      <c r="J864" t="s">
        <v>21</v>
      </c>
      <c r="K864" t="s">
        <v>22</v>
      </c>
      <c r="L864">
        <v>1305262800</v>
      </c>
      <c r="M864" s="10">
        <f t="shared" si="54"/>
        <v>40676.208333333336</v>
      </c>
      <c r="N864" s="10">
        <f t="shared" si="55"/>
        <v>40684.208333333336</v>
      </c>
      <c r="O864">
        <v>1305954000</v>
      </c>
      <c r="P864" t="b">
        <v>0</v>
      </c>
      <c r="Q864" t="b">
        <v>0</v>
      </c>
      <c r="R864" t="s">
        <v>23</v>
      </c>
      <c r="S864" t="s">
        <v>2033</v>
      </c>
      <c r="T864" t="s">
        <v>2034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52"/>
        <v>2.0833333333333335</v>
      </c>
      <c r="G865" s="4">
        <f t="shared" si="53"/>
        <v>2.0833333333333335</v>
      </c>
      <c r="H865" t="s">
        <v>20</v>
      </c>
      <c r="I865">
        <v>198</v>
      </c>
      <c r="J865" t="s">
        <v>21</v>
      </c>
      <c r="K865" t="s">
        <v>22</v>
      </c>
      <c r="L865">
        <v>1492232400</v>
      </c>
      <c r="M865" s="10">
        <f t="shared" si="54"/>
        <v>42840.208333333328</v>
      </c>
      <c r="N865" s="10">
        <f t="shared" si="55"/>
        <v>42865.208333333328</v>
      </c>
      <c r="O865">
        <v>1494392400</v>
      </c>
      <c r="P865" t="b">
        <v>1</v>
      </c>
      <c r="Q865" t="b">
        <v>1</v>
      </c>
      <c r="R865" t="s">
        <v>60</v>
      </c>
      <c r="S865" t="s">
        <v>2033</v>
      </c>
      <c r="T865" t="s">
        <v>2043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52"/>
        <v>2.31</v>
      </c>
      <c r="G866" s="4">
        <f t="shared" si="53"/>
        <v>2.31</v>
      </c>
      <c r="H866" t="s">
        <v>20</v>
      </c>
      <c r="I866">
        <v>150</v>
      </c>
      <c r="J866" t="s">
        <v>21</v>
      </c>
      <c r="K866" t="s">
        <v>22</v>
      </c>
      <c r="L866">
        <v>1386741600</v>
      </c>
      <c r="M866" s="10">
        <f t="shared" si="54"/>
        <v>41619.25</v>
      </c>
      <c r="N866" s="10">
        <f t="shared" si="55"/>
        <v>41634.25</v>
      </c>
      <c r="O866">
        <v>1388037600</v>
      </c>
      <c r="P866" t="b">
        <v>0</v>
      </c>
      <c r="Q866" t="b">
        <v>0</v>
      </c>
      <c r="R866" t="s">
        <v>33</v>
      </c>
      <c r="S866" t="s">
        <v>2037</v>
      </c>
      <c r="T866" t="s">
        <v>2038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52"/>
        <v>2.7074418604651163</v>
      </c>
      <c r="G867" s="4">
        <f t="shared" si="53"/>
        <v>2.7074418604651163</v>
      </c>
      <c r="H867" t="s">
        <v>20</v>
      </c>
      <c r="I867">
        <v>216</v>
      </c>
      <c r="J867" t="s">
        <v>107</v>
      </c>
      <c r="K867" t="s">
        <v>108</v>
      </c>
      <c r="L867">
        <v>1397451600</v>
      </c>
      <c r="M867" s="10">
        <f t="shared" si="54"/>
        <v>41743.208333333336</v>
      </c>
      <c r="N867" s="10">
        <f t="shared" si="55"/>
        <v>41750.208333333336</v>
      </c>
      <c r="O867">
        <v>1398056400</v>
      </c>
      <c r="P867" t="b">
        <v>0</v>
      </c>
      <c r="Q867" t="b">
        <v>1</v>
      </c>
      <c r="R867" t="s">
        <v>33</v>
      </c>
      <c r="S867" t="s">
        <v>2037</v>
      </c>
      <c r="T867" t="s">
        <v>2038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52"/>
        <v>1.1335962566844919</v>
      </c>
      <c r="G868" s="4">
        <f t="shared" si="53"/>
        <v>1.1335962566844919</v>
      </c>
      <c r="H868" t="s">
        <v>20</v>
      </c>
      <c r="I868">
        <v>5139</v>
      </c>
      <c r="J868" t="s">
        <v>21</v>
      </c>
      <c r="K868" t="s">
        <v>22</v>
      </c>
      <c r="L868">
        <v>1549692000</v>
      </c>
      <c r="M868" s="10">
        <f t="shared" si="54"/>
        <v>43505.25</v>
      </c>
      <c r="N868" s="10">
        <f t="shared" si="55"/>
        <v>43509.25</v>
      </c>
      <c r="O868">
        <v>1550037600</v>
      </c>
      <c r="P868" t="b">
        <v>0</v>
      </c>
      <c r="Q868" t="b">
        <v>0</v>
      </c>
      <c r="R868" t="s">
        <v>60</v>
      </c>
      <c r="S868" t="s">
        <v>2033</v>
      </c>
      <c r="T868" t="s">
        <v>2043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52"/>
        <v>1.9055555555555554</v>
      </c>
      <c r="G869" s="4">
        <f t="shared" si="53"/>
        <v>1.9055555555555554</v>
      </c>
      <c r="H869" t="s">
        <v>20</v>
      </c>
      <c r="I869">
        <v>2353</v>
      </c>
      <c r="J869" t="s">
        <v>21</v>
      </c>
      <c r="K869" t="s">
        <v>22</v>
      </c>
      <c r="L869">
        <v>1492059600</v>
      </c>
      <c r="M869" s="10">
        <f t="shared" si="54"/>
        <v>42838.208333333328</v>
      </c>
      <c r="N869" s="10">
        <f t="shared" si="55"/>
        <v>42848.208333333328</v>
      </c>
      <c r="O869">
        <v>1492923600</v>
      </c>
      <c r="P869" t="b">
        <v>0</v>
      </c>
      <c r="Q869" t="b">
        <v>0</v>
      </c>
      <c r="R869" t="s">
        <v>33</v>
      </c>
      <c r="S869" t="s">
        <v>2037</v>
      </c>
      <c r="T869" t="s">
        <v>2038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52"/>
        <v>1.355</v>
      </c>
      <c r="G870" s="4">
        <f t="shared" si="53"/>
        <v>1.355</v>
      </c>
      <c r="H870" t="s">
        <v>20</v>
      </c>
      <c r="I870">
        <v>78</v>
      </c>
      <c r="J870" t="s">
        <v>107</v>
      </c>
      <c r="K870" t="s">
        <v>108</v>
      </c>
      <c r="L870">
        <v>1463979600</v>
      </c>
      <c r="M870" s="10">
        <f t="shared" si="54"/>
        <v>42513.208333333328</v>
      </c>
      <c r="N870" s="10">
        <f t="shared" si="55"/>
        <v>42554.208333333328</v>
      </c>
      <c r="O870">
        <v>1467522000</v>
      </c>
      <c r="P870" t="b">
        <v>0</v>
      </c>
      <c r="Q870" t="b">
        <v>0</v>
      </c>
      <c r="R870" t="s">
        <v>28</v>
      </c>
      <c r="S870" t="s">
        <v>2035</v>
      </c>
      <c r="T870" t="s">
        <v>2036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52"/>
        <v>7.8792307692307695</v>
      </c>
      <c r="G871" s="4">
        <f t="shared" si="53"/>
        <v>7.8792307692307695</v>
      </c>
      <c r="H871" t="s">
        <v>20</v>
      </c>
      <c r="I871">
        <v>174</v>
      </c>
      <c r="J871" t="s">
        <v>98</v>
      </c>
      <c r="K871" t="s">
        <v>99</v>
      </c>
      <c r="L871">
        <v>1313211600</v>
      </c>
      <c r="M871" s="10">
        <f t="shared" si="54"/>
        <v>40768.208333333336</v>
      </c>
      <c r="N871" s="10">
        <f t="shared" si="55"/>
        <v>40773.208333333336</v>
      </c>
      <c r="O871">
        <v>1313643600</v>
      </c>
      <c r="P871" t="b">
        <v>0</v>
      </c>
      <c r="Q871" t="b">
        <v>0</v>
      </c>
      <c r="R871" t="s">
        <v>71</v>
      </c>
      <c r="S871" t="s">
        <v>2039</v>
      </c>
      <c r="T871" t="s">
        <v>2047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52"/>
        <v>1.0629411764705883</v>
      </c>
      <c r="G872" s="4">
        <f t="shared" si="53"/>
        <v>1.0629411764705883</v>
      </c>
      <c r="H872" t="s">
        <v>20</v>
      </c>
      <c r="I872">
        <v>164</v>
      </c>
      <c r="J872" t="s">
        <v>21</v>
      </c>
      <c r="K872" t="s">
        <v>22</v>
      </c>
      <c r="L872">
        <v>1469163600</v>
      </c>
      <c r="M872" s="10">
        <f t="shared" si="54"/>
        <v>42573.208333333328</v>
      </c>
      <c r="N872" s="10">
        <f t="shared" si="55"/>
        <v>42592.208333333328</v>
      </c>
      <c r="O872">
        <v>1470805200</v>
      </c>
      <c r="P872" t="b">
        <v>0</v>
      </c>
      <c r="Q872" t="b">
        <v>1</v>
      </c>
      <c r="R872" t="s">
        <v>53</v>
      </c>
      <c r="S872" t="s">
        <v>2039</v>
      </c>
      <c r="T872" t="s">
        <v>2042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52"/>
        <v>2.153137254901961</v>
      </c>
      <c r="G873" s="4">
        <f t="shared" si="53"/>
        <v>2.153137254901961</v>
      </c>
      <c r="H873" t="s">
        <v>20</v>
      </c>
      <c r="I873">
        <v>161</v>
      </c>
      <c r="J873" t="s">
        <v>21</v>
      </c>
      <c r="K873" t="s">
        <v>22</v>
      </c>
      <c r="L873">
        <v>1298959200</v>
      </c>
      <c r="M873" s="10">
        <f t="shared" si="54"/>
        <v>40603.25</v>
      </c>
      <c r="N873" s="10">
        <f t="shared" si="55"/>
        <v>40631.208333333336</v>
      </c>
      <c r="O873">
        <v>1301374800</v>
      </c>
      <c r="P873" t="b">
        <v>0</v>
      </c>
      <c r="Q873" t="b">
        <v>1</v>
      </c>
      <c r="R873" t="s">
        <v>71</v>
      </c>
      <c r="S873" t="s">
        <v>2039</v>
      </c>
      <c r="T873" t="s">
        <v>2047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52"/>
        <v>1.4122972972972974</v>
      </c>
      <c r="G874" s="4">
        <f t="shared" si="53"/>
        <v>1.4122972972972974</v>
      </c>
      <c r="H874" t="s">
        <v>20</v>
      </c>
      <c r="I874">
        <v>138</v>
      </c>
      <c r="J874" t="s">
        <v>21</v>
      </c>
      <c r="K874" t="s">
        <v>22</v>
      </c>
      <c r="L874">
        <v>1387260000</v>
      </c>
      <c r="M874" s="10">
        <f t="shared" si="54"/>
        <v>41625.25</v>
      </c>
      <c r="N874" s="10">
        <f t="shared" si="55"/>
        <v>41632.25</v>
      </c>
      <c r="O874">
        <v>1387864800</v>
      </c>
      <c r="P874" t="b">
        <v>0</v>
      </c>
      <c r="Q874" t="b">
        <v>0</v>
      </c>
      <c r="R874" t="s">
        <v>23</v>
      </c>
      <c r="S874" t="s">
        <v>2033</v>
      </c>
      <c r="T874" t="s">
        <v>2034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52"/>
        <v>1.1533745781777278</v>
      </c>
      <c r="G875" s="4">
        <f t="shared" si="53"/>
        <v>1.1533745781777278</v>
      </c>
      <c r="H875" t="s">
        <v>20</v>
      </c>
      <c r="I875">
        <v>3308</v>
      </c>
      <c r="J875" t="s">
        <v>21</v>
      </c>
      <c r="K875" t="s">
        <v>22</v>
      </c>
      <c r="L875">
        <v>1457244000</v>
      </c>
      <c r="M875" s="10">
        <f t="shared" si="54"/>
        <v>42435.25</v>
      </c>
      <c r="N875" s="10">
        <f t="shared" si="55"/>
        <v>42446.208333333328</v>
      </c>
      <c r="O875">
        <v>1458190800</v>
      </c>
      <c r="P875" t="b">
        <v>0</v>
      </c>
      <c r="Q875" t="b">
        <v>0</v>
      </c>
      <c r="R875" t="s">
        <v>28</v>
      </c>
      <c r="S875" t="s">
        <v>2035</v>
      </c>
      <c r="T875" t="s">
        <v>2036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52"/>
        <v>1.9311940298507462</v>
      </c>
      <c r="G876" s="4">
        <f t="shared" si="53"/>
        <v>1.9311940298507462</v>
      </c>
      <c r="H876" t="s">
        <v>20</v>
      </c>
      <c r="I876">
        <v>127</v>
      </c>
      <c r="J876" t="s">
        <v>26</v>
      </c>
      <c r="K876" t="s">
        <v>27</v>
      </c>
      <c r="L876">
        <v>1556341200</v>
      </c>
      <c r="M876" s="10">
        <f t="shared" si="54"/>
        <v>43582.208333333328</v>
      </c>
      <c r="N876" s="10">
        <f t="shared" si="55"/>
        <v>43616.208333333328</v>
      </c>
      <c r="O876">
        <v>1559278800</v>
      </c>
      <c r="P876" t="b">
        <v>0</v>
      </c>
      <c r="Q876" t="b">
        <v>1</v>
      </c>
      <c r="R876" t="s">
        <v>71</v>
      </c>
      <c r="S876" t="s">
        <v>2039</v>
      </c>
      <c r="T876" t="s">
        <v>2047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52"/>
        <v>7.2973333333333334</v>
      </c>
      <c r="G877" s="4">
        <f t="shared" si="53"/>
        <v>7.2973333333333334</v>
      </c>
      <c r="H877" t="s">
        <v>20</v>
      </c>
      <c r="I877">
        <v>207</v>
      </c>
      <c r="J877" t="s">
        <v>107</v>
      </c>
      <c r="K877" t="s">
        <v>108</v>
      </c>
      <c r="L877">
        <v>1522126800</v>
      </c>
      <c r="M877" s="10">
        <f t="shared" si="54"/>
        <v>43186.208333333328</v>
      </c>
      <c r="N877" s="10">
        <f t="shared" si="55"/>
        <v>43193.208333333328</v>
      </c>
      <c r="O877">
        <v>1522731600</v>
      </c>
      <c r="P877" t="b">
        <v>0</v>
      </c>
      <c r="Q877" t="b">
        <v>1</v>
      </c>
      <c r="R877" t="s">
        <v>159</v>
      </c>
      <c r="S877" t="s">
        <v>2033</v>
      </c>
      <c r="T877" t="s">
        <v>2056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52"/>
        <v>11.859090909090909</v>
      </c>
      <c r="G878" s="4">
        <f t="shared" si="53"/>
        <v>11.859090909090909</v>
      </c>
      <c r="H878" t="s">
        <v>20</v>
      </c>
      <c r="I878">
        <v>181</v>
      </c>
      <c r="J878" t="s">
        <v>98</v>
      </c>
      <c r="K878" t="s">
        <v>99</v>
      </c>
      <c r="L878">
        <v>1372136400</v>
      </c>
      <c r="M878" s="10">
        <f t="shared" si="54"/>
        <v>41450.208333333336</v>
      </c>
      <c r="N878" s="10">
        <f t="shared" si="55"/>
        <v>41454.208333333336</v>
      </c>
      <c r="O878">
        <v>1372482000</v>
      </c>
      <c r="P878" t="b">
        <v>0</v>
      </c>
      <c r="Q878" t="b">
        <v>0</v>
      </c>
      <c r="R878" t="s">
        <v>68</v>
      </c>
      <c r="S878" t="s">
        <v>2045</v>
      </c>
      <c r="T878" t="s">
        <v>2046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52"/>
        <v>1.2539393939393939</v>
      </c>
      <c r="G879" s="4">
        <f t="shared" si="53"/>
        <v>1.2539393939393939</v>
      </c>
      <c r="H879" t="s">
        <v>20</v>
      </c>
      <c r="I879">
        <v>110</v>
      </c>
      <c r="J879" t="s">
        <v>21</v>
      </c>
      <c r="K879" t="s">
        <v>22</v>
      </c>
      <c r="L879">
        <v>1513922400</v>
      </c>
      <c r="M879" s="10">
        <f t="shared" si="54"/>
        <v>43091.25</v>
      </c>
      <c r="N879" s="10">
        <f t="shared" si="55"/>
        <v>43103.25</v>
      </c>
      <c r="O879">
        <v>1514959200</v>
      </c>
      <c r="P879" t="b">
        <v>0</v>
      </c>
      <c r="Q879" t="b">
        <v>0</v>
      </c>
      <c r="R879" t="s">
        <v>23</v>
      </c>
      <c r="S879" t="s">
        <v>2033</v>
      </c>
      <c r="T879" t="s">
        <v>2034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52"/>
        <v>1.0963157894736841</v>
      </c>
      <c r="G880" s="4">
        <f t="shared" si="53"/>
        <v>1.0963157894736841</v>
      </c>
      <c r="H880" t="s">
        <v>20</v>
      </c>
      <c r="I880">
        <v>185</v>
      </c>
      <c r="J880" t="s">
        <v>21</v>
      </c>
      <c r="K880" t="s">
        <v>22</v>
      </c>
      <c r="L880">
        <v>1546149600</v>
      </c>
      <c r="M880" s="10">
        <f t="shared" si="54"/>
        <v>43464.25</v>
      </c>
      <c r="N880" s="10">
        <f t="shared" si="55"/>
        <v>43487.25</v>
      </c>
      <c r="O880">
        <v>1548136800</v>
      </c>
      <c r="P880" t="b">
        <v>0</v>
      </c>
      <c r="Q880" t="b">
        <v>0</v>
      </c>
      <c r="R880" t="s">
        <v>28</v>
      </c>
      <c r="S880" t="s">
        <v>2035</v>
      </c>
      <c r="T880" t="s">
        <v>2036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52"/>
        <v>1.8847058823529412</v>
      </c>
      <c r="G881" s="4">
        <f t="shared" si="53"/>
        <v>1.8847058823529412</v>
      </c>
      <c r="H881" t="s">
        <v>20</v>
      </c>
      <c r="I881">
        <v>121</v>
      </c>
      <c r="J881" t="s">
        <v>21</v>
      </c>
      <c r="K881" t="s">
        <v>22</v>
      </c>
      <c r="L881">
        <v>1338440400</v>
      </c>
      <c r="M881" s="10">
        <f t="shared" si="54"/>
        <v>41060.208333333336</v>
      </c>
      <c r="N881" s="10">
        <f t="shared" si="55"/>
        <v>41088.208333333336</v>
      </c>
      <c r="O881">
        <v>1340859600</v>
      </c>
      <c r="P881" t="b">
        <v>0</v>
      </c>
      <c r="Q881" t="b">
        <v>1</v>
      </c>
      <c r="R881" t="s">
        <v>33</v>
      </c>
      <c r="S881" t="s">
        <v>2037</v>
      </c>
      <c r="T881" t="s">
        <v>2038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52"/>
        <v>2.0291304347826089</v>
      </c>
      <c r="G882" s="4">
        <f t="shared" si="53"/>
        <v>2.0291304347826089</v>
      </c>
      <c r="H882" t="s">
        <v>20</v>
      </c>
      <c r="I882">
        <v>106</v>
      </c>
      <c r="J882" t="s">
        <v>21</v>
      </c>
      <c r="K882" t="s">
        <v>22</v>
      </c>
      <c r="L882">
        <v>1577772000</v>
      </c>
      <c r="M882" s="10">
        <f t="shared" si="54"/>
        <v>43830.25</v>
      </c>
      <c r="N882" s="10">
        <f t="shared" si="55"/>
        <v>43852.25</v>
      </c>
      <c r="O882">
        <v>1579672800</v>
      </c>
      <c r="P882" t="b">
        <v>0</v>
      </c>
      <c r="Q882" t="b">
        <v>1</v>
      </c>
      <c r="R882" t="s">
        <v>122</v>
      </c>
      <c r="S882" t="s">
        <v>2052</v>
      </c>
      <c r="T882" t="s">
        <v>2053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52"/>
        <v>1.9703225806451612</v>
      </c>
      <c r="G883" s="4">
        <f t="shared" si="53"/>
        <v>1.9703225806451612</v>
      </c>
      <c r="H883" t="s">
        <v>20</v>
      </c>
      <c r="I883">
        <v>142</v>
      </c>
      <c r="J883" t="s">
        <v>21</v>
      </c>
      <c r="K883" t="s">
        <v>22</v>
      </c>
      <c r="L883">
        <v>1562216400</v>
      </c>
      <c r="M883" s="10">
        <f t="shared" si="54"/>
        <v>43650.208333333328</v>
      </c>
      <c r="N883" s="10">
        <f t="shared" si="55"/>
        <v>43652.208333333328</v>
      </c>
      <c r="O883">
        <v>1562389200</v>
      </c>
      <c r="P883" t="b">
        <v>0</v>
      </c>
      <c r="Q883" t="b">
        <v>0</v>
      </c>
      <c r="R883" t="s">
        <v>122</v>
      </c>
      <c r="S883" t="s">
        <v>2052</v>
      </c>
      <c r="T883" t="s">
        <v>2053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52"/>
        <v>1.07</v>
      </c>
      <c r="G884" s="4">
        <f t="shared" si="53"/>
        <v>1.07</v>
      </c>
      <c r="H884" t="s">
        <v>20</v>
      </c>
      <c r="I884">
        <v>233</v>
      </c>
      <c r="J884" t="s">
        <v>21</v>
      </c>
      <c r="K884" t="s">
        <v>22</v>
      </c>
      <c r="L884">
        <v>1548568800</v>
      </c>
      <c r="M884" s="10">
        <f t="shared" si="54"/>
        <v>43492.25</v>
      </c>
      <c r="N884" s="10">
        <f t="shared" si="55"/>
        <v>43526.25</v>
      </c>
      <c r="O884">
        <v>1551506400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52"/>
        <v>2.6873076923076922</v>
      </c>
      <c r="G885" s="4">
        <f t="shared" si="53"/>
        <v>2.6873076923076922</v>
      </c>
      <c r="H885" t="s">
        <v>20</v>
      </c>
      <c r="I885">
        <v>218</v>
      </c>
      <c r="J885" t="s">
        <v>21</v>
      </c>
      <c r="K885" t="s">
        <v>22</v>
      </c>
      <c r="L885">
        <v>1514872800</v>
      </c>
      <c r="M885" s="10">
        <f t="shared" si="54"/>
        <v>43102.25</v>
      </c>
      <c r="N885" s="10">
        <f t="shared" si="55"/>
        <v>43122.25</v>
      </c>
      <c r="O885">
        <v>1516600800</v>
      </c>
      <c r="P885" t="b">
        <v>0</v>
      </c>
      <c r="Q885" t="b">
        <v>0</v>
      </c>
      <c r="R885" t="s">
        <v>23</v>
      </c>
      <c r="S885" t="s">
        <v>2033</v>
      </c>
      <c r="T885" t="s">
        <v>2034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52"/>
        <v>11.802857142857142</v>
      </c>
      <c r="G886" s="4">
        <f t="shared" si="53"/>
        <v>11.802857142857142</v>
      </c>
      <c r="H886" t="s">
        <v>20</v>
      </c>
      <c r="I886">
        <v>76</v>
      </c>
      <c r="J886" t="s">
        <v>21</v>
      </c>
      <c r="K886" t="s">
        <v>22</v>
      </c>
      <c r="L886">
        <v>1330927200</v>
      </c>
      <c r="M886" s="10">
        <f t="shared" si="54"/>
        <v>40973.25</v>
      </c>
      <c r="N886" s="10">
        <f t="shared" si="55"/>
        <v>40997.208333333336</v>
      </c>
      <c r="O886">
        <v>1332997200</v>
      </c>
      <c r="P886" t="b">
        <v>0</v>
      </c>
      <c r="Q886" t="b">
        <v>1</v>
      </c>
      <c r="R886" t="s">
        <v>53</v>
      </c>
      <c r="S886" t="s">
        <v>2039</v>
      </c>
      <c r="T886" t="s">
        <v>2042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52"/>
        <v>2.64</v>
      </c>
      <c r="G887" s="4">
        <f t="shared" si="53"/>
        <v>2.64</v>
      </c>
      <c r="H887" t="s">
        <v>20</v>
      </c>
      <c r="I887">
        <v>43</v>
      </c>
      <c r="J887" t="s">
        <v>21</v>
      </c>
      <c r="K887" t="s">
        <v>22</v>
      </c>
      <c r="L887">
        <v>1571115600</v>
      </c>
      <c r="M887" s="10">
        <f t="shared" si="54"/>
        <v>43753.208333333328</v>
      </c>
      <c r="N887" s="10">
        <f t="shared" si="55"/>
        <v>43797.25</v>
      </c>
      <c r="O887">
        <v>1574920800</v>
      </c>
      <c r="P887" t="b">
        <v>0</v>
      </c>
      <c r="Q887" t="b">
        <v>1</v>
      </c>
      <c r="R887" t="s">
        <v>33</v>
      </c>
      <c r="S887" t="s">
        <v>2037</v>
      </c>
      <c r="T887" t="s">
        <v>2038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52"/>
        <v>1.9312499999999999</v>
      </c>
      <c r="G888" s="4">
        <f t="shared" si="53"/>
        <v>1.9312499999999999</v>
      </c>
      <c r="H888" t="s">
        <v>20</v>
      </c>
      <c r="I888">
        <v>221</v>
      </c>
      <c r="J888" t="s">
        <v>21</v>
      </c>
      <c r="K888" t="s">
        <v>22</v>
      </c>
      <c r="L888">
        <v>1511848800</v>
      </c>
      <c r="M888" s="10">
        <f t="shared" si="54"/>
        <v>43067.25</v>
      </c>
      <c r="N888" s="10">
        <f t="shared" si="55"/>
        <v>43077.25</v>
      </c>
      <c r="O888">
        <v>1512712800</v>
      </c>
      <c r="P888" t="b">
        <v>0</v>
      </c>
      <c r="Q888" t="b">
        <v>1</v>
      </c>
      <c r="R888" t="s">
        <v>33</v>
      </c>
      <c r="S888" t="s">
        <v>2037</v>
      </c>
      <c r="T888" t="s">
        <v>2038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52"/>
        <v>2.2552763819095478</v>
      </c>
      <c r="G889" s="4">
        <f t="shared" si="53"/>
        <v>2.2552763819095478</v>
      </c>
      <c r="H889" t="s">
        <v>20</v>
      </c>
      <c r="I889">
        <v>2805</v>
      </c>
      <c r="J889" t="s">
        <v>15</v>
      </c>
      <c r="K889" t="s">
        <v>16</v>
      </c>
      <c r="L889">
        <v>1523854800</v>
      </c>
      <c r="M889" s="10">
        <f t="shared" si="54"/>
        <v>43206.208333333328</v>
      </c>
      <c r="N889" s="10">
        <f t="shared" si="55"/>
        <v>43211.208333333328</v>
      </c>
      <c r="O889">
        <v>1524286800</v>
      </c>
      <c r="P889" t="b">
        <v>0</v>
      </c>
      <c r="Q889" t="b">
        <v>0</v>
      </c>
      <c r="R889" t="s">
        <v>68</v>
      </c>
      <c r="S889" t="s">
        <v>2045</v>
      </c>
      <c r="T889" t="s">
        <v>2046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52"/>
        <v>2.3940625</v>
      </c>
      <c r="G890" s="4">
        <f t="shared" si="53"/>
        <v>2.3940625</v>
      </c>
      <c r="H890" t="s">
        <v>20</v>
      </c>
      <c r="I890">
        <v>68</v>
      </c>
      <c r="J890" t="s">
        <v>21</v>
      </c>
      <c r="K890" t="s">
        <v>22</v>
      </c>
      <c r="L890">
        <v>1346043600</v>
      </c>
      <c r="M890" s="10">
        <f t="shared" si="54"/>
        <v>41148.208333333336</v>
      </c>
      <c r="N890" s="10">
        <f t="shared" si="55"/>
        <v>41158.208333333336</v>
      </c>
      <c r="O890">
        <v>1346907600</v>
      </c>
      <c r="P890" t="b">
        <v>0</v>
      </c>
      <c r="Q890" t="b">
        <v>0</v>
      </c>
      <c r="R890" t="s">
        <v>89</v>
      </c>
      <c r="S890" t="s">
        <v>2048</v>
      </c>
      <c r="T890" t="s">
        <v>2049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52"/>
        <v>1.3023333333333333</v>
      </c>
      <c r="G891" s="4">
        <f t="shared" si="53"/>
        <v>1.3023333333333333</v>
      </c>
      <c r="H891" t="s">
        <v>20</v>
      </c>
      <c r="I891">
        <v>183</v>
      </c>
      <c r="J891" t="s">
        <v>15</v>
      </c>
      <c r="K891" t="s">
        <v>16</v>
      </c>
      <c r="L891">
        <v>1511935200</v>
      </c>
      <c r="M891" s="10">
        <f t="shared" si="54"/>
        <v>43068.25</v>
      </c>
      <c r="N891" s="10">
        <f t="shared" si="55"/>
        <v>43094.25</v>
      </c>
      <c r="O891">
        <v>1514181600</v>
      </c>
      <c r="P891" t="b">
        <v>0</v>
      </c>
      <c r="Q891" t="b">
        <v>0</v>
      </c>
      <c r="R891" t="s">
        <v>23</v>
      </c>
      <c r="S891" t="s">
        <v>2033</v>
      </c>
      <c r="T891" t="s">
        <v>2034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52"/>
        <v>6.1521739130434785</v>
      </c>
      <c r="G892" s="4">
        <f t="shared" si="53"/>
        <v>6.1521739130434785</v>
      </c>
      <c r="H892" t="s">
        <v>20</v>
      </c>
      <c r="I892">
        <v>133</v>
      </c>
      <c r="J892" t="s">
        <v>21</v>
      </c>
      <c r="K892" t="s">
        <v>22</v>
      </c>
      <c r="L892">
        <v>1392012000</v>
      </c>
      <c r="M892" s="10">
        <f t="shared" si="54"/>
        <v>41680.25</v>
      </c>
      <c r="N892" s="10">
        <f t="shared" si="55"/>
        <v>41682.25</v>
      </c>
      <c r="O892">
        <v>1392184800</v>
      </c>
      <c r="P892" t="b">
        <v>1</v>
      </c>
      <c r="Q892" t="b">
        <v>1</v>
      </c>
      <c r="R892" t="s">
        <v>33</v>
      </c>
      <c r="S892" t="s">
        <v>2037</v>
      </c>
      <c r="T892" t="s">
        <v>2038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52"/>
        <v>3.687953216374269</v>
      </c>
      <c r="G893" s="4">
        <f t="shared" si="53"/>
        <v>3.687953216374269</v>
      </c>
      <c r="H893" t="s">
        <v>20</v>
      </c>
      <c r="I893">
        <v>2489</v>
      </c>
      <c r="J893" t="s">
        <v>107</v>
      </c>
      <c r="K893" t="s">
        <v>108</v>
      </c>
      <c r="L893">
        <v>1556946000</v>
      </c>
      <c r="M893" s="10">
        <f t="shared" si="54"/>
        <v>43589.208333333328</v>
      </c>
      <c r="N893" s="10">
        <f t="shared" si="55"/>
        <v>43617.208333333328</v>
      </c>
      <c r="O893">
        <v>1559365200</v>
      </c>
      <c r="P893" t="b">
        <v>0</v>
      </c>
      <c r="Q893" t="b">
        <v>1</v>
      </c>
      <c r="R893" t="s">
        <v>68</v>
      </c>
      <c r="S893" t="s">
        <v>2045</v>
      </c>
      <c r="T893" t="s">
        <v>2046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52"/>
        <v>10.948571428571428</v>
      </c>
      <c r="G894" s="4">
        <f t="shared" si="53"/>
        <v>10.948571428571428</v>
      </c>
      <c r="H894" t="s">
        <v>20</v>
      </c>
      <c r="I894">
        <v>69</v>
      </c>
      <c r="J894" t="s">
        <v>21</v>
      </c>
      <c r="K894" t="s">
        <v>22</v>
      </c>
      <c r="L894">
        <v>1548050400</v>
      </c>
      <c r="M894" s="10">
        <f t="shared" si="54"/>
        <v>43486.25</v>
      </c>
      <c r="N894" s="10">
        <f t="shared" si="55"/>
        <v>43499.25</v>
      </c>
      <c r="O894">
        <v>1549173600</v>
      </c>
      <c r="P894" t="b">
        <v>0</v>
      </c>
      <c r="Q894" t="b">
        <v>1</v>
      </c>
      <c r="R894" t="s">
        <v>33</v>
      </c>
      <c r="S894" t="s">
        <v>2037</v>
      </c>
      <c r="T894" t="s">
        <v>2038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52"/>
        <v>8.0060000000000002</v>
      </c>
      <c r="G895" s="4">
        <f t="shared" si="53"/>
        <v>8.0060000000000002</v>
      </c>
      <c r="H895" t="s">
        <v>20</v>
      </c>
      <c r="I895">
        <v>279</v>
      </c>
      <c r="J895" t="s">
        <v>40</v>
      </c>
      <c r="K895" t="s">
        <v>41</v>
      </c>
      <c r="L895">
        <v>1532840400</v>
      </c>
      <c r="M895" s="10">
        <f t="shared" si="54"/>
        <v>43310.208333333328</v>
      </c>
      <c r="N895" s="10">
        <f t="shared" si="55"/>
        <v>43323.208333333328</v>
      </c>
      <c r="O895">
        <v>1533963600</v>
      </c>
      <c r="P895" t="b">
        <v>0</v>
      </c>
      <c r="Q895" t="b">
        <v>1</v>
      </c>
      <c r="R895" t="s">
        <v>23</v>
      </c>
      <c r="S895" t="s">
        <v>2033</v>
      </c>
      <c r="T895" t="s">
        <v>2034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52"/>
        <v>2.9128571428571428</v>
      </c>
      <c r="G896" s="4">
        <f t="shared" si="53"/>
        <v>2.9128571428571428</v>
      </c>
      <c r="H896" t="s">
        <v>20</v>
      </c>
      <c r="I896">
        <v>210</v>
      </c>
      <c r="J896" t="s">
        <v>21</v>
      </c>
      <c r="K896" t="s">
        <v>22</v>
      </c>
      <c r="L896">
        <v>1488261600</v>
      </c>
      <c r="M896" s="10">
        <f t="shared" si="54"/>
        <v>42794.25</v>
      </c>
      <c r="N896" s="10">
        <f t="shared" si="55"/>
        <v>42807.208333333328</v>
      </c>
      <c r="O896">
        <v>1489381200</v>
      </c>
      <c r="P896" t="b">
        <v>0</v>
      </c>
      <c r="Q896" t="b">
        <v>0</v>
      </c>
      <c r="R896" t="s">
        <v>42</v>
      </c>
      <c r="S896" t="s">
        <v>2039</v>
      </c>
      <c r="T896" t="s">
        <v>2040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52"/>
        <v>3.4996666666666667</v>
      </c>
      <c r="G897" s="4">
        <f t="shared" si="53"/>
        <v>3.4996666666666667</v>
      </c>
      <c r="H897" t="s">
        <v>20</v>
      </c>
      <c r="I897">
        <v>2100</v>
      </c>
      <c r="J897" t="s">
        <v>21</v>
      </c>
      <c r="K897" t="s">
        <v>22</v>
      </c>
      <c r="L897">
        <v>1393567200</v>
      </c>
      <c r="M897" s="10">
        <f t="shared" si="54"/>
        <v>41698.25</v>
      </c>
      <c r="N897" s="10">
        <f t="shared" si="55"/>
        <v>41715.208333333336</v>
      </c>
      <c r="O897">
        <v>1395032400</v>
      </c>
      <c r="P897" t="b">
        <v>0</v>
      </c>
      <c r="Q897" t="b">
        <v>0</v>
      </c>
      <c r="R897" t="s">
        <v>23</v>
      </c>
      <c r="S897" t="s">
        <v>2033</v>
      </c>
      <c r="T897" t="s">
        <v>2034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56">E898/D898</f>
        <v>3.5707317073170732</v>
      </c>
      <c r="G898" s="4">
        <f t="shared" ref="G898:G961" si="57">E898/D898</f>
        <v>3.5707317073170732</v>
      </c>
      <c r="H898" t="s">
        <v>20</v>
      </c>
      <c r="I898">
        <v>252</v>
      </c>
      <c r="J898" t="s">
        <v>21</v>
      </c>
      <c r="K898" t="s">
        <v>22</v>
      </c>
      <c r="L898">
        <v>1410325200</v>
      </c>
      <c r="M898" s="10">
        <f t="shared" ref="M898:M961" si="58">(((L898/60)/60)/24)+DATE(1970,1,1)</f>
        <v>41892.208333333336</v>
      </c>
      <c r="N898" s="10">
        <f t="shared" ref="N898:N961" si="59">(((O898/60)/60)/24)+DATE(1970,1,1)</f>
        <v>41917.208333333336</v>
      </c>
      <c r="O898">
        <v>1412485200</v>
      </c>
      <c r="P898" t="b">
        <v>1</v>
      </c>
      <c r="Q898" t="b">
        <v>1</v>
      </c>
      <c r="R898" t="s">
        <v>23</v>
      </c>
      <c r="S898" t="s">
        <v>2033</v>
      </c>
      <c r="T898" t="s">
        <v>2034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56"/>
        <v>1.2648941176470587</v>
      </c>
      <c r="G899" s="4">
        <f t="shared" si="57"/>
        <v>1.2648941176470587</v>
      </c>
      <c r="H899" t="s">
        <v>20</v>
      </c>
      <c r="I899">
        <v>1280</v>
      </c>
      <c r="J899" t="s">
        <v>21</v>
      </c>
      <c r="K899" t="s">
        <v>22</v>
      </c>
      <c r="L899">
        <v>1276923600</v>
      </c>
      <c r="M899" s="10">
        <f t="shared" si="58"/>
        <v>40348.208333333336</v>
      </c>
      <c r="N899" s="10">
        <f t="shared" si="59"/>
        <v>40380.208333333336</v>
      </c>
      <c r="O899">
        <v>1279688400</v>
      </c>
      <c r="P899" t="b">
        <v>0</v>
      </c>
      <c r="Q899" t="b">
        <v>1</v>
      </c>
      <c r="R899" t="s">
        <v>68</v>
      </c>
      <c r="S899" t="s">
        <v>2045</v>
      </c>
      <c r="T899" t="s">
        <v>2046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56"/>
        <v>3.875</v>
      </c>
      <c r="G900" s="4">
        <f t="shared" si="57"/>
        <v>3.875</v>
      </c>
      <c r="H900" t="s">
        <v>20</v>
      </c>
      <c r="I900">
        <v>157</v>
      </c>
      <c r="J900" t="s">
        <v>40</v>
      </c>
      <c r="K900" t="s">
        <v>41</v>
      </c>
      <c r="L900">
        <v>1500958800</v>
      </c>
      <c r="M900" s="10">
        <f t="shared" si="58"/>
        <v>42941.208333333328</v>
      </c>
      <c r="N900" s="10">
        <f t="shared" si="59"/>
        <v>42953.208333333328</v>
      </c>
      <c r="O900">
        <v>1501995600</v>
      </c>
      <c r="P900" t="b">
        <v>0</v>
      </c>
      <c r="Q900" t="b">
        <v>0</v>
      </c>
      <c r="R900" t="s">
        <v>100</v>
      </c>
      <c r="S900" t="s">
        <v>2039</v>
      </c>
      <c r="T900" t="s">
        <v>2050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56"/>
        <v>4.5703571428571426</v>
      </c>
      <c r="G901" s="4">
        <f t="shared" si="57"/>
        <v>4.5703571428571426</v>
      </c>
      <c r="H901" t="s">
        <v>20</v>
      </c>
      <c r="I901">
        <v>194</v>
      </c>
      <c r="J901" t="s">
        <v>21</v>
      </c>
      <c r="K901" t="s">
        <v>22</v>
      </c>
      <c r="L901">
        <v>1292220000</v>
      </c>
      <c r="M901" s="10">
        <f t="shared" si="58"/>
        <v>40525.25</v>
      </c>
      <c r="N901" s="10">
        <f t="shared" si="59"/>
        <v>40553.25</v>
      </c>
      <c r="O901">
        <v>1294639200</v>
      </c>
      <c r="P901" t="b">
        <v>0</v>
      </c>
      <c r="Q901" t="b">
        <v>1</v>
      </c>
      <c r="R901" t="s">
        <v>33</v>
      </c>
      <c r="S901" t="s">
        <v>2037</v>
      </c>
      <c r="T901" t="s">
        <v>2038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56"/>
        <v>2.6669565217391304</v>
      </c>
      <c r="G902" s="4">
        <f t="shared" si="57"/>
        <v>2.6669565217391304</v>
      </c>
      <c r="H902" t="s">
        <v>20</v>
      </c>
      <c r="I902">
        <v>82</v>
      </c>
      <c r="J902" t="s">
        <v>26</v>
      </c>
      <c r="K902" t="s">
        <v>27</v>
      </c>
      <c r="L902">
        <v>1304398800</v>
      </c>
      <c r="M902" s="10">
        <f t="shared" si="58"/>
        <v>40666.208333333336</v>
      </c>
      <c r="N902" s="10">
        <f t="shared" si="59"/>
        <v>40678.208333333336</v>
      </c>
      <c r="O902">
        <v>1305435600</v>
      </c>
      <c r="P902" t="b">
        <v>0</v>
      </c>
      <c r="Q902" t="b">
        <v>1</v>
      </c>
      <c r="R902" t="s">
        <v>53</v>
      </c>
      <c r="S902" t="s">
        <v>2039</v>
      </c>
      <c r="T902" t="s">
        <v>2042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56"/>
        <v>1.089773429454171</v>
      </c>
      <c r="G903" s="4">
        <f t="shared" si="57"/>
        <v>1.089773429454171</v>
      </c>
      <c r="H903" t="s">
        <v>20</v>
      </c>
      <c r="I903">
        <v>4233</v>
      </c>
      <c r="J903" t="s">
        <v>21</v>
      </c>
      <c r="K903" t="s">
        <v>22</v>
      </c>
      <c r="L903">
        <v>1332738000</v>
      </c>
      <c r="M903" s="10">
        <f t="shared" si="58"/>
        <v>40994.208333333336</v>
      </c>
      <c r="N903" s="10">
        <f t="shared" si="59"/>
        <v>41028.208333333336</v>
      </c>
      <c r="O903">
        <v>1335675600</v>
      </c>
      <c r="P903" t="b">
        <v>0</v>
      </c>
      <c r="Q903" t="b">
        <v>0</v>
      </c>
      <c r="R903" t="s">
        <v>122</v>
      </c>
      <c r="S903" t="s">
        <v>2052</v>
      </c>
      <c r="T903" t="s">
        <v>2053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56"/>
        <v>3.1517592592592591</v>
      </c>
      <c r="G904" s="4">
        <f t="shared" si="57"/>
        <v>3.1517592592592591</v>
      </c>
      <c r="H904" t="s">
        <v>20</v>
      </c>
      <c r="I904">
        <v>1297</v>
      </c>
      <c r="J904" t="s">
        <v>36</v>
      </c>
      <c r="K904" t="s">
        <v>37</v>
      </c>
      <c r="L904">
        <v>1445490000</v>
      </c>
      <c r="M904" s="10">
        <f t="shared" si="58"/>
        <v>42299.208333333328</v>
      </c>
      <c r="N904" s="10">
        <f t="shared" si="59"/>
        <v>42333.25</v>
      </c>
      <c r="O904">
        <v>1448431200</v>
      </c>
      <c r="P904" t="b">
        <v>1</v>
      </c>
      <c r="Q904" t="b">
        <v>0</v>
      </c>
      <c r="R904" t="s">
        <v>206</v>
      </c>
      <c r="S904" t="s">
        <v>2045</v>
      </c>
      <c r="T904" t="s">
        <v>2057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56"/>
        <v>1.5769117647058823</v>
      </c>
      <c r="G905" s="4">
        <f t="shared" si="57"/>
        <v>1.5769117647058823</v>
      </c>
      <c r="H905" t="s">
        <v>20</v>
      </c>
      <c r="I905">
        <v>165</v>
      </c>
      <c r="J905" t="s">
        <v>36</v>
      </c>
      <c r="K905" t="s">
        <v>37</v>
      </c>
      <c r="L905">
        <v>1297663200</v>
      </c>
      <c r="M905" s="10">
        <f t="shared" si="58"/>
        <v>40588.25</v>
      </c>
      <c r="N905" s="10">
        <f t="shared" si="59"/>
        <v>40599.25</v>
      </c>
      <c r="O905">
        <v>1298613600</v>
      </c>
      <c r="P905" t="b">
        <v>0</v>
      </c>
      <c r="Q905" t="b">
        <v>0</v>
      </c>
      <c r="R905" t="s">
        <v>206</v>
      </c>
      <c r="S905" t="s">
        <v>2045</v>
      </c>
      <c r="T905" t="s">
        <v>2057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56"/>
        <v>1.5380821917808218</v>
      </c>
      <c r="G906" s="4">
        <f t="shared" si="57"/>
        <v>1.5380821917808218</v>
      </c>
      <c r="H906" t="s">
        <v>20</v>
      </c>
      <c r="I906">
        <v>119</v>
      </c>
      <c r="J906" t="s">
        <v>21</v>
      </c>
      <c r="K906" t="s">
        <v>22</v>
      </c>
      <c r="L906">
        <v>1371963600</v>
      </c>
      <c r="M906" s="10">
        <f t="shared" si="58"/>
        <v>41448.208333333336</v>
      </c>
      <c r="N906" s="10">
        <f t="shared" si="59"/>
        <v>41454.208333333336</v>
      </c>
      <c r="O906">
        <v>1372482000</v>
      </c>
      <c r="P906" t="b">
        <v>0</v>
      </c>
      <c r="Q906" t="b">
        <v>0</v>
      </c>
      <c r="R906" t="s">
        <v>33</v>
      </c>
      <c r="S906" t="s">
        <v>2037</v>
      </c>
      <c r="T906" t="s">
        <v>2038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56"/>
        <v>8.5288135593220336</v>
      </c>
      <c r="G907" s="4">
        <f t="shared" si="57"/>
        <v>8.5288135593220336</v>
      </c>
      <c r="H907" t="s">
        <v>20</v>
      </c>
      <c r="I907">
        <v>1797</v>
      </c>
      <c r="J907" t="s">
        <v>21</v>
      </c>
      <c r="K907" t="s">
        <v>22</v>
      </c>
      <c r="L907">
        <v>1301202000</v>
      </c>
      <c r="M907" s="10">
        <f t="shared" si="58"/>
        <v>40629.208333333336</v>
      </c>
      <c r="N907" s="10">
        <f t="shared" si="59"/>
        <v>40683.208333333336</v>
      </c>
      <c r="O907">
        <v>1305867600</v>
      </c>
      <c r="P907" t="b">
        <v>0</v>
      </c>
      <c r="Q907" t="b">
        <v>0</v>
      </c>
      <c r="R907" t="s">
        <v>159</v>
      </c>
      <c r="S907" t="s">
        <v>2033</v>
      </c>
      <c r="T907" t="s">
        <v>2056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56"/>
        <v>1.3890625000000001</v>
      </c>
      <c r="G908" s="4">
        <f t="shared" si="57"/>
        <v>1.3890625000000001</v>
      </c>
      <c r="H908" t="s">
        <v>20</v>
      </c>
      <c r="I908">
        <v>261</v>
      </c>
      <c r="J908" t="s">
        <v>21</v>
      </c>
      <c r="K908" t="s">
        <v>22</v>
      </c>
      <c r="L908">
        <v>1538024400</v>
      </c>
      <c r="M908" s="10">
        <f t="shared" si="58"/>
        <v>43370.208333333328</v>
      </c>
      <c r="N908" s="10">
        <f t="shared" si="59"/>
        <v>43379.208333333328</v>
      </c>
      <c r="O908">
        <v>1538802000</v>
      </c>
      <c r="P908" t="b">
        <v>0</v>
      </c>
      <c r="Q908" t="b">
        <v>0</v>
      </c>
      <c r="R908" t="s">
        <v>33</v>
      </c>
      <c r="S908" t="s">
        <v>2037</v>
      </c>
      <c r="T908" t="s">
        <v>2038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56"/>
        <v>1.9018181818181819</v>
      </c>
      <c r="G909" s="4">
        <f t="shared" si="57"/>
        <v>1.9018181818181819</v>
      </c>
      <c r="H909" t="s">
        <v>20</v>
      </c>
      <c r="I909">
        <v>157</v>
      </c>
      <c r="J909" t="s">
        <v>21</v>
      </c>
      <c r="K909" t="s">
        <v>22</v>
      </c>
      <c r="L909">
        <v>1395032400</v>
      </c>
      <c r="M909" s="10">
        <f t="shared" si="58"/>
        <v>41715.208333333336</v>
      </c>
      <c r="N909" s="10">
        <f t="shared" si="59"/>
        <v>41760.208333333336</v>
      </c>
      <c r="O909">
        <v>1398920400</v>
      </c>
      <c r="P909" t="b">
        <v>0</v>
      </c>
      <c r="Q909" t="b">
        <v>1</v>
      </c>
      <c r="R909" t="s">
        <v>42</v>
      </c>
      <c r="S909" t="s">
        <v>2039</v>
      </c>
      <c r="T909" t="s">
        <v>2040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56"/>
        <v>1.0024333619948409</v>
      </c>
      <c r="G910" s="4">
        <f t="shared" si="57"/>
        <v>1.0024333619948409</v>
      </c>
      <c r="H910" t="s">
        <v>20</v>
      </c>
      <c r="I910">
        <v>3533</v>
      </c>
      <c r="J910" t="s">
        <v>21</v>
      </c>
      <c r="K910" t="s">
        <v>22</v>
      </c>
      <c r="L910">
        <v>1405486800</v>
      </c>
      <c r="M910" s="10">
        <f t="shared" si="58"/>
        <v>41836.208333333336</v>
      </c>
      <c r="N910" s="10">
        <f t="shared" si="59"/>
        <v>41838.208333333336</v>
      </c>
      <c r="O910">
        <v>1405659600</v>
      </c>
      <c r="P910" t="b">
        <v>0</v>
      </c>
      <c r="Q910" t="b">
        <v>1</v>
      </c>
      <c r="R910" t="s">
        <v>33</v>
      </c>
      <c r="S910" t="s">
        <v>2037</v>
      </c>
      <c r="T910" t="s">
        <v>2038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56"/>
        <v>1.4275824175824177</v>
      </c>
      <c r="G911" s="4">
        <f t="shared" si="57"/>
        <v>1.4275824175824177</v>
      </c>
      <c r="H911" t="s">
        <v>20</v>
      </c>
      <c r="I911">
        <v>155</v>
      </c>
      <c r="J911" t="s">
        <v>21</v>
      </c>
      <c r="K911" t="s">
        <v>22</v>
      </c>
      <c r="L911">
        <v>1455861600</v>
      </c>
      <c r="M911" s="10">
        <f t="shared" si="58"/>
        <v>42419.25</v>
      </c>
      <c r="N911" s="10">
        <f t="shared" si="59"/>
        <v>42435.25</v>
      </c>
      <c r="O911">
        <v>1457244000</v>
      </c>
      <c r="P911" t="b">
        <v>0</v>
      </c>
      <c r="Q911" t="b">
        <v>0</v>
      </c>
      <c r="R911" t="s">
        <v>28</v>
      </c>
      <c r="S911" t="s">
        <v>2035</v>
      </c>
      <c r="T911" t="s">
        <v>2036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56"/>
        <v>5.6313333333333331</v>
      </c>
      <c r="G912" s="4">
        <f t="shared" si="57"/>
        <v>5.6313333333333331</v>
      </c>
      <c r="H912" t="s">
        <v>20</v>
      </c>
      <c r="I912">
        <v>132</v>
      </c>
      <c r="J912" t="s">
        <v>107</v>
      </c>
      <c r="K912" t="s">
        <v>108</v>
      </c>
      <c r="L912">
        <v>1529038800</v>
      </c>
      <c r="M912" s="10">
        <f t="shared" si="58"/>
        <v>43266.208333333328</v>
      </c>
      <c r="N912" s="10">
        <f t="shared" si="59"/>
        <v>43269.208333333328</v>
      </c>
      <c r="O912">
        <v>1529298000</v>
      </c>
      <c r="P912" t="b">
        <v>0</v>
      </c>
      <c r="Q912" t="b">
        <v>0</v>
      </c>
      <c r="R912" t="s">
        <v>65</v>
      </c>
      <c r="S912" t="s">
        <v>2035</v>
      </c>
      <c r="T912" t="s">
        <v>2044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56"/>
        <v>1.9754935622317598</v>
      </c>
      <c r="G913" s="4">
        <f t="shared" si="57"/>
        <v>1.9754935622317598</v>
      </c>
      <c r="H913" t="s">
        <v>20</v>
      </c>
      <c r="I913">
        <v>1354</v>
      </c>
      <c r="J913" t="s">
        <v>40</v>
      </c>
      <c r="K913" t="s">
        <v>41</v>
      </c>
      <c r="L913">
        <v>1526360400</v>
      </c>
      <c r="M913" s="10">
        <f t="shared" si="58"/>
        <v>43235.208333333328</v>
      </c>
      <c r="N913" s="10">
        <f t="shared" si="59"/>
        <v>43272.208333333328</v>
      </c>
      <c r="O913">
        <v>1529557200</v>
      </c>
      <c r="P913" t="b">
        <v>0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56"/>
        <v>5.085</v>
      </c>
      <c r="G914" s="4">
        <f t="shared" si="57"/>
        <v>5.085</v>
      </c>
      <c r="H914" t="s">
        <v>20</v>
      </c>
      <c r="I914">
        <v>48</v>
      </c>
      <c r="J914" t="s">
        <v>21</v>
      </c>
      <c r="K914" t="s">
        <v>22</v>
      </c>
      <c r="L914">
        <v>1532149200</v>
      </c>
      <c r="M914" s="10">
        <f t="shared" si="58"/>
        <v>43302.208333333328</v>
      </c>
      <c r="N914" s="10">
        <f t="shared" si="59"/>
        <v>43338.208333333328</v>
      </c>
      <c r="O914">
        <v>1535259600</v>
      </c>
      <c r="P914" t="b">
        <v>1</v>
      </c>
      <c r="Q914" t="b">
        <v>1</v>
      </c>
      <c r="R914" t="s">
        <v>28</v>
      </c>
      <c r="S914" t="s">
        <v>2035</v>
      </c>
      <c r="T914" t="s">
        <v>2036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56"/>
        <v>2.3774468085106384</v>
      </c>
      <c r="G915" s="4">
        <f t="shared" si="57"/>
        <v>2.3774468085106384</v>
      </c>
      <c r="H915" t="s">
        <v>20</v>
      </c>
      <c r="I915">
        <v>110</v>
      </c>
      <c r="J915" t="s">
        <v>21</v>
      </c>
      <c r="K915" t="s">
        <v>22</v>
      </c>
      <c r="L915">
        <v>1515304800</v>
      </c>
      <c r="M915" s="10">
        <f t="shared" si="58"/>
        <v>43107.25</v>
      </c>
      <c r="N915" s="10">
        <f t="shared" si="59"/>
        <v>43110.25</v>
      </c>
      <c r="O915">
        <v>1515564000</v>
      </c>
      <c r="P915" t="b">
        <v>0</v>
      </c>
      <c r="Q915" t="b">
        <v>0</v>
      </c>
      <c r="R915" t="s">
        <v>17</v>
      </c>
      <c r="S915" t="s">
        <v>2031</v>
      </c>
      <c r="T915" t="s">
        <v>2032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56"/>
        <v>3.3846875000000001</v>
      </c>
      <c r="G916" s="4">
        <f t="shared" si="57"/>
        <v>3.3846875000000001</v>
      </c>
      <c r="H916" t="s">
        <v>20</v>
      </c>
      <c r="I916">
        <v>172</v>
      </c>
      <c r="J916" t="s">
        <v>21</v>
      </c>
      <c r="K916" t="s">
        <v>22</v>
      </c>
      <c r="L916">
        <v>1276318800</v>
      </c>
      <c r="M916" s="10">
        <f t="shared" si="58"/>
        <v>40341.208333333336</v>
      </c>
      <c r="N916" s="10">
        <f t="shared" si="59"/>
        <v>40350.208333333336</v>
      </c>
      <c r="O916">
        <v>1277096400</v>
      </c>
      <c r="P916" t="b">
        <v>0</v>
      </c>
      <c r="Q916" t="b">
        <v>0</v>
      </c>
      <c r="R916" t="s">
        <v>53</v>
      </c>
      <c r="S916" t="s">
        <v>2039</v>
      </c>
      <c r="T916" t="s">
        <v>2042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56"/>
        <v>1.3308955223880596</v>
      </c>
      <c r="G917" s="4">
        <f t="shared" si="57"/>
        <v>1.3308955223880596</v>
      </c>
      <c r="H917" t="s">
        <v>20</v>
      </c>
      <c r="I917">
        <v>307</v>
      </c>
      <c r="J917" t="s">
        <v>21</v>
      </c>
      <c r="K917" t="s">
        <v>22</v>
      </c>
      <c r="L917">
        <v>1328767200</v>
      </c>
      <c r="M917" s="10">
        <f t="shared" si="58"/>
        <v>40948.25</v>
      </c>
      <c r="N917" s="10">
        <f t="shared" si="59"/>
        <v>40951.25</v>
      </c>
      <c r="O917">
        <v>1329026400</v>
      </c>
      <c r="P917" t="b">
        <v>0</v>
      </c>
      <c r="Q917" t="b">
        <v>1</v>
      </c>
      <c r="R917" t="s">
        <v>60</v>
      </c>
      <c r="S917" t="s">
        <v>2033</v>
      </c>
      <c r="T917" t="s">
        <v>2043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56"/>
        <v>2.0779999999999998</v>
      </c>
      <c r="G918" s="4">
        <f t="shared" si="57"/>
        <v>2.0779999999999998</v>
      </c>
      <c r="H918" t="s">
        <v>20</v>
      </c>
      <c r="I918">
        <v>160</v>
      </c>
      <c r="J918" t="s">
        <v>21</v>
      </c>
      <c r="K918" t="s">
        <v>22</v>
      </c>
      <c r="L918">
        <v>1335934800</v>
      </c>
      <c r="M918" s="10">
        <f t="shared" si="58"/>
        <v>41031.208333333336</v>
      </c>
      <c r="N918" s="10">
        <f t="shared" si="59"/>
        <v>41064.208333333336</v>
      </c>
      <c r="O918">
        <v>1338786000</v>
      </c>
      <c r="P918" t="b">
        <v>0</v>
      </c>
      <c r="Q918" t="b">
        <v>0</v>
      </c>
      <c r="R918" t="s">
        <v>50</v>
      </c>
      <c r="S918" t="s">
        <v>2033</v>
      </c>
      <c r="T918" t="s">
        <v>2041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56"/>
        <v>6.5205847953216374</v>
      </c>
      <c r="G919" s="4">
        <f t="shared" si="57"/>
        <v>6.5205847953216374</v>
      </c>
      <c r="H919" t="s">
        <v>20</v>
      </c>
      <c r="I919">
        <v>1467</v>
      </c>
      <c r="J919" t="s">
        <v>15</v>
      </c>
      <c r="K919" t="s">
        <v>16</v>
      </c>
      <c r="L919">
        <v>1308546000</v>
      </c>
      <c r="M919" s="10">
        <f t="shared" si="58"/>
        <v>40714.208333333336</v>
      </c>
      <c r="N919" s="10">
        <f t="shared" si="59"/>
        <v>40719.208333333336</v>
      </c>
      <c r="O919">
        <v>1308978000</v>
      </c>
      <c r="P919" t="b">
        <v>0</v>
      </c>
      <c r="Q919" t="b">
        <v>1</v>
      </c>
      <c r="R919" t="s">
        <v>60</v>
      </c>
      <c r="S919" t="s">
        <v>2033</v>
      </c>
      <c r="T919" t="s">
        <v>2043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56"/>
        <v>1.1363099415204678</v>
      </c>
      <c r="G920" s="4">
        <f t="shared" si="57"/>
        <v>1.1363099415204678</v>
      </c>
      <c r="H920" t="s">
        <v>20</v>
      </c>
      <c r="I920">
        <v>2662</v>
      </c>
      <c r="J920" t="s">
        <v>15</v>
      </c>
      <c r="K920" t="s">
        <v>16</v>
      </c>
      <c r="L920">
        <v>1574056800</v>
      </c>
      <c r="M920" s="10">
        <f t="shared" si="58"/>
        <v>43787.25</v>
      </c>
      <c r="N920" s="10">
        <f t="shared" si="59"/>
        <v>43814.25</v>
      </c>
      <c r="O920">
        <v>1576389600</v>
      </c>
      <c r="P920" t="b">
        <v>0</v>
      </c>
      <c r="Q920" t="b">
        <v>0</v>
      </c>
      <c r="R920" t="s">
        <v>119</v>
      </c>
      <c r="S920" t="s">
        <v>2045</v>
      </c>
      <c r="T920" t="s">
        <v>2051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56"/>
        <v>1.0237606837606839</v>
      </c>
      <c r="G921" s="4">
        <f t="shared" si="57"/>
        <v>1.0237606837606839</v>
      </c>
      <c r="H921" t="s">
        <v>20</v>
      </c>
      <c r="I921">
        <v>452</v>
      </c>
      <c r="J921" t="s">
        <v>26</v>
      </c>
      <c r="K921" t="s">
        <v>27</v>
      </c>
      <c r="L921">
        <v>1308373200</v>
      </c>
      <c r="M921" s="10">
        <f t="shared" si="58"/>
        <v>40712.208333333336</v>
      </c>
      <c r="N921" s="10">
        <f t="shared" si="59"/>
        <v>40743.208333333336</v>
      </c>
      <c r="O921">
        <v>1311051600</v>
      </c>
      <c r="P921" t="b">
        <v>0</v>
      </c>
      <c r="Q921" t="b">
        <v>0</v>
      </c>
      <c r="R921" t="s">
        <v>33</v>
      </c>
      <c r="S921" t="s">
        <v>2037</v>
      </c>
      <c r="T921" t="s">
        <v>2038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56"/>
        <v>3.5658333333333334</v>
      </c>
      <c r="G922" s="4">
        <f t="shared" si="57"/>
        <v>3.5658333333333334</v>
      </c>
      <c r="H922" t="s">
        <v>20</v>
      </c>
      <c r="I922">
        <v>158</v>
      </c>
      <c r="J922" t="s">
        <v>21</v>
      </c>
      <c r="K922" t="s">
        <v>22</v>
      </c>
      <c r="L922">
        <v>1335243600</v>
      </c>
      <c r="M922" s="10">
        <f t="shared" si="58"/>
        <v>41023.208333333336</v>
      </c>
      <c r="N922" s="10">
        <f t="shared" si="59"/>
        <v>41040.208333333336</v>
      </c>
      <c r="O922">
        <v>1336712400</v>
      </c>
      <c r="P922" t="b">
        <v>0</v>
      </c>
      <c r="Q922" t="b">
        <v>0</v>
      </c>
      <c r="R922" t="s">
        <v>17</v>
      </c>
      <c r="S922" t="s">
        <v>2031</v>
      </c>
      <c r="T922" t="s">
        <v>2032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56"/>
        <v>1.3986792452830188</v>
      </c>
      <c r="G923" s="4">
        <f t="shared" si="57"/>
        <v>1.3986792452830188</v>
      </c>
      <c r="H923" t="s">
        <v>20</v>
      </c>
      <c r="I923">
        <v>225</v>
      </c>
      <c r="J923" t="s">
        <v>98</v>
      </c>
      <c r="K923" t="s">
        <v>99</v>
      </c>
      <c r="L923">
        <v>1328421600</v>
      </c>
      <c r="M923" s="10">
        <f t="shared" si="58"/>
        <v>40944.25</v>
      </c>
      <c r="N923" s="10">
        <f t="shared" si="59"/>
        <v>40967.25</v>
      </c>
      <c r="O923">
        <v>1330408800</v>
      </c>
      <c r="P923" t="b">
        <v>1</v>
      </c>
      <c r="Q923" t="b">
        <v>0</v>
      </c>
      <c r="R923" t="s">
        <v>100</v>
      </c>
      <c r="S923" t="s">
        <v>2039</v>
      </c>
      <c r="T923" t="s">
        <v>2050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56"/>
        <v>2.5165000000000002</v>
      </c>
      <c r="G924" s="4">
        <f t="shared" si="57"/>
        <v>2.5165000000000002</v>
      </c>
      <c r="H924" t="s">
        <v>20</v>
      </c>
      <c r="I924">
        <v>65</v>
      </c>
      <c r="J924" t="s">
        <v>21</v>
      </c>
      <c r="K924" t="s">
        <v>22</v>
      </c>
      <c r="L924">
        <v>1550556000</v>
      </c>
      <c r="M924" s="10">
        <f t="shared" si="58"/>
        <v>43515.25</v>
      </c>
      <c r="N924" s="10">
        <f t="shared" si="59"/>
        <v>43525.25</v>
      </c>
      <c r="O924">
        <v>1551420000</v>
      </c>
      <c r="P924" t="b">
        <v>0</v>
      </c>
      <c r="Q924" t="b">
        <v>1</v>
      </c>
      <c r="R924" t="s">
        <v>65</v>
      </c>
      <c r="S924" t="s">
        <v>2035</v>
      </c>
      <c r="T924" t="s">
        <v>2044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56"/>
        <v>1.0587500000000001</v>
      </c>
      <c r="G925" s="4">
        <f t="shared" si="57"/>
        <v>1.0587500000000001</v>
      </c>
      <c r="H925" t="s">
        <v>20</v>
      </c>
      <c r="I925">
        <v>163</v>
      </c>
      <c r="J925" t="s">
        <v>21</v>
      </c>
      <c r="K925" t="s">
        <v>22</v>
      </c>
      <c r="L925">
        <v>1269147600</v>
      </c>
      <c r="M925" s="10">
        <f t="shared" si="58"/>
        <v>40258.208333333336</v>
      </c>
      <c r="N925" s="10">
        <f t="shared" si="59"/>
        <v>40266.208333333336</v>
      </c>
      <c r="O925">
        <v>1269838800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56"/>
        <v>1.8742857142857143</v>
      </c>
      <c r="G926" s="4">
        <f t="shared" si="57"/>
        <v>1.8742857142857143</v>
      </c>
      <c r="H926" t="s">
        <v>20</v>
      </c>
      <c r="I926">
        <v>85</v>
      </c>
      <c r="J926" t="s">
        <v>21</v>
      </c>
      <c r="K926" t="s">
        <v>22</v>
      </c>
      <c r="L926">
        <v>1312174800</v>
      </c>
      <c r="M926" s="10">
        <f t="shared" si="58"/>
        <v>40756.208333333336</v>
      </c>
      <c r="N926" s="10">
        <f t="shared" si="59"/>
        <v>40760.208333333336</v>
      </c>
      <c r="O926">
        <v>1312520400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56"/>
        <v>3.8678571428571429</v>
      </c>
      <c r="G927" s="4">
        <f t="shared" si="57"/>
        <v>3.8678571428571429</v>
      </c>
      <c r="H927" t="s">
        <v>20</v>
      </c>
      <c r="I927">
        <v>217</v>
      </c>
      <c r="J927" t="s">
        <v>21</v>
      </c>
      <c r="K927" t="s">
        <v>22</v>
      </c>
      <c r="L927">
        <v>1434517200</v>
      </c>
      <c r="M927" s="10">
        <f t="shared" si="58"/>
        <v>42172.208333333328</v>
      </c>
      <c r="N927" s="10">
        <f t="shared" si="59"/>
        <v>42195.208333333328</v>
      </c>
      <c r="O927">
        <v>1436504400</v>
      </c>
      <c r="P927" t="b">
        <v>0</v>
      </c>
      <c r="Q927" t="b">
        <v>1</v>
      </c>
      <c r="R927" t="s">
        <v>269</v>
      </c>
      <c r="S927" t="s">
        <v>2039</v>
      </c>
      <c r="T927" t="s">
        <v>2058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56"/>
        <v>3.4707142857142856</v>
      </c>
      <c r="G928" s="4">
        <f t="shared" si="57"/>
        <v>3.4707142857142856</v>
      </c>
      <c r="H928" t="s">
        <v>20</v>
      </c>
      <c r="I928">
        <v>150</v>
      </c>
      <c r="J928" t="s">
        <v>21</v>
      </c>
      <c r="K928" t="s">
        <v>22</v>
      </c>
      <c r="L928">
        <v>1471582800</v>
      </c>
      <c r="M928" s="10">
        <f t="shared" si="58"/>
        <v>42601.208333333328</v>
      </c>
      <c r="N928" s="10">
        <f t="shared" si="59"/>
        <v>42606.208333333328</v>
      </c>
      <c r="O928">
        <v>1472014800</v>
      </c>
      <c r="P928" t="b">
        <v>0</v>
      </c>
      <c r="Q928" t="b">
        <v>0</v>
      </c>
      <c r="R928" t="s">
        <v>100</v>
      </c>
      <c r="S928" t="s">
        <v>2039</v>
      </c>
      <c r="T928" t="s">
        <v>2050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56"/>
        <v>1.8582098765432098</v>
      </c>
      <c r="G929" s="4">
        <f t="shared" si="57"/>
        <v>1.8582098765432098</v>
      </c>
      <c r="H929" t="s">
        <v>20</v>
      </c>
      <c r="I929">
        <v>3272</v>
      </c>
      <c r="J929" t="s">
        <v>21</v>
      </c>
      <c r="K929" t="s">
        <v>22</v>
      </c>
      <c r="L929">
        <v>1410757200</v>
      </c>
      <c r="M929" s="10">
        <f t="shared" si="58"/>
        <v>41897.208333333336</v>
      </c>
      <c r="N929" s="10">
        <f t="shared" si="59"/>
        <v>41906.208333333336</v>
      </c>
      <c r="O929">
        <v>1411534800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56"/>
        <v>1.6243749999999999</v>
      </c>
      <c r="G930" s="4">
        <f t="shared" si="57"/>
        <v>1.6243749999999999</v>
      </c>
      <c r="H930" t="s">
        <v>20</v>
      </c>
      <c r="I930">
        <v>300</v>
      </c>
      <c r="J930" t="s">
        <v>21</v>
      </c>
      <c r="K930" t="s">
        <v>22</v>
      </c>
      <c r="L930">
        <v>1539061200</v>
      </c>
      <c r="M930" s="10">
        <f t="shared" si="58"/>
        <v>43382.208333333328</v>
      </c>
      <c r="N930" s="10">
        <f t="shared" si="59"/>
        <v>43388.208333333328</v>
      </c>
      <c r="O930">
        <v>1539579600</v>
      </c>
      <c r="P930" t="b">
        <v>0</v>
      </c>
      <c r="Q930" t="b">
        <v>0</v>
      </c>
      <c r="R930" t="s">
        <v>17</v>
      </c>
      <c r="S930" t="s">
        <v>2031</v>
      </c>
      <c r="T930" t="s">
        <v>2032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56"/>
        <v>1.8484285714285715</v>
      </c>
      <c r="G931" s="4">
        <f t="shared" si="57"/>
        <v>1.8484285714285715</v>
      </c>
      <c r="H931" t="s">
        <v>20</v>
      </c>
      <c r="I931">
        <v>126</v>
      </c>
      <c r="J931" t="s">
        <v>21</v>
      </c>
      <c r="K931" t="s">
        <v>22</v>
      </c>
      <c r="L931">
        <v>1381554000</v>
      </c>
      <c r="M931" s="10">
        <f t="shared" si="58"/>
        <v>41559.208333333336</v>
      </c>
      <c r="N931" s="10">
        <f t="shared" si="59"/>
        <v>41570.208333333336</v>
      </c>
      <c r="O931">
        <v>1382504400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56"/>
        <v>2.7260419580419581</v>
      </c>
      <c r="G932" s="4">
        <f t="shared" si="57"/>
        <v>2.7260419580419581</v>
      </c>
      <c r="H932" t="s">
        <v>20</v>
      </c>
      <c r="I932">
        <v>2320</v>
      </c>
      <c r="J932" t="s">
        <v>21</v>
      </c>
      <c r="K932" t="s">
        <v>22</v>
      </c>
      <c r="L932">
        <v>1509512400</v>
      </c>
      <c r="M932" s="10">
        <f t="shared" si="58"/>
        <v>43040.208333333328</v>
      </c>
      <c r="N932" s="10">
        <f t="shared" si="59"/>
        <v>43058.25</v>
      </c>
      <c r="O932">
        <v>1511071200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56"/>
        <v>1.7004255319148935</v>
      </c>
      <c r="G933" s="4">
        <f t="shared" si="57"/>
        <v>1.7004255319148935</v>
      </c>
      <c r="H933" t="s">
        <v>20</v>
      </c>
      <c r="I933">
        <v>81</v>
      </c>
      <c r="J933" t="s">
        <v>26</v>
      </c>
      <c r="K933" t="s">
        <v>27</v>
      </c>
      <c r="L933">
        <v>1535950800</v>
      </c>
      <c r="M933" s="10">
        <f t="shared" si="58"/>
        <v>43346.208333333328</v>
      </c>
      <c r="N933" s="10">
        <f t="shared" si="59"/>
        <v>43351.208333333328</v>
      </c>
      <c r="O933">
        <v>1536382800</v>
      </c>
      <c r="P933" t="b">
        <v>0</v>
      </c>
      <c r="Q933" t="b">
        <v>0</v>
      </c>
      <c r="R933" t="s">
        <v>474</v>
      </c>
      <c r="S933" t="s">
        <v>2039</v>
      </c>
      <c r="T933" t="s">
        <v>2061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56"/>
        <v>1.8828503562945369</v>
      </c>
      <c r="G934" s="4">
        <f t="shared" si="57"/>
        <v>1.8828503562945369</v>
      </c>
      <c r="H934" t="s">
        <v>20</v>
      </c>
      <c r="I934">
        <v>1887</v>
      </c>
      <c r="J934" t="s">
        <v>21</v>
      </c>
      <c r="K934" t="s">
        <v>22</v>
      </c>
      <c r="L934">
        <v>1389160800</v>
      </c>
      <c r="M934" s="10">
        <f t="shared" si="58"/>
        <v>41647.25</v>
      </c>
      <c r="N934" s="10">
        <f t="shared" si="59"/>
        <v>41652.25</v>
      </c>
      <c r="O934">
        <v>1389592800</v>
      </c>
      <c r="P934" t="b">
        <v>0</v>
      </c>
      <c r="Q934" t="b">
        <v>0</v>
      </c>
      <c r="R934" t="s">
        <v>122</v>
      </c>
      <c r="S934" t="s">
        <v>2052</v>
      </c>
      <c r="T934" t="s">
        <v>2053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56"/>
        <v>3.4693532338308457</v>
      </c>
      <c r="G935" s="4">
        <f t="shared" si="57"/>
        <v>3.4693532338308457</v>
      </c>
      <c r="H935" t="s">
        <v>20</v>
      </c>
      <c r="I935">
        <v>4358</v>
      </c>
      <c r="J935" t="s">
        <v>21</v>
      </c>
      <c r="K935" t="s">
        <v>22</v>
      </c>
      <c r="L935">
        <v>1271998800</v>
      </c>
      <c r="M935" s="10">
        <f t="shared" si="58"/>
        <v>40291.208333333336</v>
      </c>
      <c r="N935" s="10">
        <f t="shared" si="59"/>
        <v>40329.208333333336</v>
      </c>
      <c r="O935">
        <v>1275282000</v>
      </c>
      <c r="P935" t="b">
        <v>0</v>
      </c>
      <c r="Q935" t="b">
        <v>1</v>
      </c>
      <c r="R935" t="s">
        <v>122</v>
      </c>
      <c r="S935" t="s">
        <v>2052</v>
      </c>
      <c r="T935" t="s">
        <v>2053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56"/>
        <v>5.4379999999999997</v>
      </c>
      <c r="G936" s="4">
        <f t="shared" si="57"/>
        <v>5.4379999999999997</v>
      </c>
      <c r="H936" t="s">
        <v>20</v>
      </c>
      <c r="I936">
        <v>53</v>
      </c>
      <c r="J936" t="s">
        <v>21</v>
      </c>
      <c r="K936" t="s">
        <v>22</v>
      </c>
      <c r="L936">
        <v>1487743200</v>
      </c>
      <c r="M936" s="10">
        <f t="shared" si="58"/>
        <v>42788.25</v>
      </c>
      <c r="N936" s="10">
        <f t="shared" si="59"/>
        <v>42797.25</v>
      </c>
      <c r="O936">
        <v>1488520800</v>
      </c>
      <c r="P936" t="b">
        <v>0</v>
      </c>
      <c r="Q936" t="b">
        <v>0</v>
      </c>
      <c r="R936" t="s">
        <v>68</v>
      </c>
      <c r="S936" t="s">
        <v>2045</v>
      </c>
      <c r="T936" t="s">
        <v>2046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56"/>
        <v>2.2852189349112426</v>
      </c>
      <c r="G937" s="4">
        <f t="shared" si="57"/>
        <v>2.2852189349112426</v>
      </c>
      <c r="H937" t="s">
        <v>20</v>
      </c>
      <c r="I937">
        <v>2414</v>
      </c>
      <c r="J937" t="s">
        <v>21</v>
      </c>
      <c r="K937" t="s">
        <v>22</v>
      </c>
      <c r="L937">
        <v>1563685200</v>
      </c>
      <c r="M937" s="10">
        <f t="shared" si="58"/>
        <v>43667.208333333328</v>
      </c>
      <c r="N937" s="10">
        <f t="shared" si="59"/>
        <v>43669.208333333328</v>
      </c>
      <c r="O937">
        <v>1563858000</v>
      </c>
      <c r="P937" t="b">
        <v>0</v>
      </c>
      <c r="Q937" t="b">
        <v>0</v>
      </c>
      <c r="R937" t="s">
        <v>50</v>
      </c>
      <c r="S937" t="s">
        <v>2033</v>
      </c>
      <c r="T937" t="s">
        <v>2041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56"/>
        <v>3.7</v>
      </c>
      <c r="G938" s="4">
        <f t="shared" si="57"/>
        <v>3.7</v>
      </c>
      <c r="H938" t="s">
        <v>20</v>
      </c>
      <c r="I938">
        <v>80</v>
      </c>
      <c r="J938" t="s">
        <v>21</v>
      </c>
      <c r="K938" t="s">
        <v>22</v>
      </c>
      <c r="L938">
        <v>1421820000</v>
      </c>
      <c r="M938" s="10">
        <f t="shared" si="58"/>
        <v>42025.25</v>
      </c>
      <c r="N938" s="10">
        <f t="shared" si="59"/>
        <v>42029.25</v>
      </c>
      <c r="O938">
        <v>1422165600</v>
      </c>
      <c r="P938" t="b">
        <v>0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56"/>
        <v>2.3791176470588233</v>
      </c>
      <c r="G939" s="4">
        <f t="shared" si="57"/>
        <v>2.3791176470588233</v>
      </c>
      <c r="H939" t="s">
        <v>20</v>
      </c>
      <c r="I939">
        <v>193</v>
      </c>
      <c r="J939" t="s">
        <v>21</v>
      </c>
      <c r="K939" t="s">
        <v>22</v>
      </c>
      <c r="L939">
        <v>1274763600</v>
      </c>
      <c r="M939" s="10">
        <f t="shared" si="58"/>
        <v>40323.208333333336</v>
      </c>
      <c r="N939" s="10">
        <f t="shared" si="59"/>
        <v>40359.208333333336</v>
      </c>
      <c r="O939">
        <v>1277874000</v>
      </c>
      <c r="P939" t="b">
        <v>0</v>
      </c>
      <c r="Q939" t="b">
        <v>0</v>
      </c>
      <c r="R939" t="s">
        <v>100</v>
      </c>
      <c r="S939" t="s">
        <v>2039</v>
      </c>
      <c r="T939" t="s">
        <v>2050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56"/>
        <v>1.1827777777777777</v>
      </c>
      <c r="G940" s="4">
        <f t="shared" si="57"/>
        <v>1.1827777777777777</v>
      </c>
      <c r="H940" t="s">
        <v>20</v>
      </c>
      <c r="I940">
        <v>52</v>
      </c>
      <c r="J940" t="s">
        <v>21</v>
      </c>
      <c r="K940" t="s">
        <v>22</v>
      </c>
      <c r="L940">
        <v>1275800400</v>
      </c>
      <c r="M940" s="10">
        <f t="shared" si="58"/>
        <v>40335.208333333336</v>
      </c>
      <c r="N940" s="10">
        <f t="shared" si="59"/>
        <v>40373.208333333336</v>
      </c>
      <c r="O940">
        <v>1279083600</v>
      </c>
      <c r="P940" t="b">
        <v>0</v>
      </c>
      <c r="Q940" t="b">
        <v>0</v>
      </c>
      <c r="R940" t="s">
        <v>33</v>
      </c>
      <c r="S940" t="s">
        <v>2037</v>
      </c>
      <c r="T940" t="s">
        <v>2038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56"/>
        <v>2.0989655172413793</v>
      </c>
      <c r="G941" s="4">
        <f t="shared" si="57"/>
        <v>2.0989655172413793</v>
      </c>
      <c r="H941" t="s">
        <v>20</v>
      </c>
      <c r="I941">
        <v>290</v>
      </c>
      <c r="J941" t="s">
        <v>21</v>
      </c>
      <c r="K941" t="s">
        <v>22</v>
      </c>
      <c r="L941">
        <v>1491886800</v>
      </c>
      <c r="M941" s="10">
        <f t="shared" si="58"/>
        <v>42836.208333333328</v>
      </c>
      <c r="N941" s="10">
        <f t="shared" si="59"/>
        <v>42855.208333333328</v>
      </c>
      <c r="O941">
        <v>1493528400</v>
      </c>
      <c r="P941" t="b">
        <v>0</v>
      </c>
      <c r="Q941" t="b">
        <v>0</v>
      </c>
      <c r="R941" t="s">
        <v>33</v>
      </c>
      <c r="S941" t="s">
        <v>2037</v>
      </c>
      <c r="T941" t="s">
        <v>2038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56"/>
        <v>1.697857142857143</v>
      </c>
      <c r="G942" s="4">
        <f t="shared" si="57"/>
        <v>1.697857142857143</v>
      </c>
      <c r="H942" t="s">
        <v>20</v>
      </c>
      <c r="I942">
        <v>122</v>
      </c>
      <c r="J942" t="s">
        <v>21</v>
      </c>
      <c r="K942" t="s">
        <v>22</v>
      </c>
      <c r="L942">
        <v>1394600400</v>
      </c>
      <c r="M942" s="10">
        <f t="shared" si="58"/>
        <v>41710.208333333336</v>
      </c>
      <c r="N942" s="10">
        <f t="shared" si="59"/>
        <v>41717.208333333336</v>
      </c>
      <c r="O942">
        <v>1395205200</v>
      </c>
      <c r="P942" t="b">
        <v>0</v>
      </c>
      <c r="Q942" t="b">
        <v>1</v>
      </c>
      <c r="R942" t="s">
        <v>50</v>
      </c>
      <c r="S942" t="s">
        <v>2033</v>
      </c>
      <c r="T942" t="s">
        <v>2041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56"/>
        <v>1.1595907738095239</v>
      </c>
      <c r="G943" s="4">
        <f t="shared" si="57"/>
        <v>1.1595907738095239</v>
      </c>
      <c r="H943" t="s">
        <v>20</v>
      </c>
      <c r="I943">
        <v>1470</v>
      </c>
      <c r="J943" t="s">
        <v>21</v>
      </c>
      <c r="K943" t="s">
        <v>22</v>
      </c>
      <c r="L943">
        <v>1561352400</v>
      </c>
      <c r="M943" s="10">
        <f t="shared" si="58"/>
        <v>43640.208333333328</v>
      </c>
      <c r="N943" s="10">
        <f t="shared" si="59"/>
        <v>43641.208333333328</v>
      </c>
      <c r="O943">
        <v>1561438800</v>
      </c>
      <c r="P943" t="b">
        <v>0</v>
      </c>
      <c r="Q943" t="b">
        <v>0</v>
      </c>
      <c r="R943" t="s">
        <v>60</v>
      </c>
      <c r="S943" t="s">
        <v>2033</v>
      </c>
      <c r="T943" t="s">
        <v>2043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56"/>
        <v>2.5859999999999999</v>
      </c>
      <c r="G944" s="4">
        <f t="shared" si="57"/>
        <v>2.5859999999999999</v>
      </c>
      <c r="H944" t="s">
        <v>20</v>
      </c>
      <c r="I944">
        <v>165</v>
      </c>
      <c r="J944" t="s">
        <v>15</v>
      </c>
      <c r="K944" t="s">
        <v>16</v>
      </c>
      <c r="L944">
        <v>1322892000</v>
      </c>
      <c r="M944" s="10">
        <f t="shared" si="58"/>
        <v>40880.25</v>
      </c>
      <c r="N944" s="10">
        <f t="shared" si="59"/>
        <v>40924.25</v>
      </c>
      <c r="O944">
        <v>1326693600</v>
      </c>
      <c r="P944" t="b">
        <v>0</v>
      </c>
      <c r="Q944" t="b">
        <v>0</v>
      </c>
      <c r="R944" t="s">
        <v>42</v>
      </c>
      <c r="S944" t="s">
        <v>2039</v>
      </c>
      <c r="T944" t="s">
        <v>2040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56"/>
        <v>2.3058333333333332</v>
      </c>
      <c r="G945" s="4">
        <f t="shared" si="57"/>
        <v>2.3058333333333332</v>
      </c>
      <c r="H945" t="s">
        <v>20</v>
      </c>
      <c r="I945">
        <v>182</v>
      </c>
      <c r="J945" t="s">
        <v>21</v>
      </c>
      <c r="K945" t="s">
        <v>22</v>
      </c>
      <c r="L945">
        <v>1274418000</v>
      </c>
      <c r="M945" s="10">
        <f t="shared" si="58"/>
        <v>40319.208333333336</v>
      </c>
      <c r="N945" s="10">
        <f t="shared" si="59"/>
        <v>40360.208333333336</v>
      </c>
      <c r="O945">
        <v>1277960400</v>
      </c>
      <c r="P945" t="b">
        <v>0</v>
      </c>
      <c r="Q945" t="b">
        <v>0</v>
      </c>
      <c r="R945" t="s">
        <v>206</v>
      </c>
      <c r="S945" t="s">
        <v>2045</v>
      </c>
      <c r="T945" t="s">
        <v>2057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56"/>
        <v>1.2821428571428573</v>
      </c>
      <c r="G946" s="4">
        <f t="shared" si="57"/>
        <v>1.2821428571428573</v>
      </c>
      <c r="H946" t="s">
        <v>20</v>
      </c>
      <c r="I946">
        <v>199</v>
      </c>
      <c r="J946" t="s">
        <v>107</v>
      </c>
      <c r="K946" t="s">
        <v>108</v>
      </c>
      <c r="L946">
        <v>1434344400</v>
      </c>
      <c r="M946" s="10">
        <f t="shared" si="58"/>
        <v>42170.208333333328</v>
      </c>
      <c r="N946" s="10">
        <f t="shared" si="59"/>
        <v>42174.208333333328</v>
      </c>
      <c r="O946">
        <v>1434690000</v>
      </c>
      <c r="P946" t="b">
        <v>0</v>
      </c>
      <c r="Q946" t="b">
        <v>1</v>
      </c>
      <c r="R946" t="s">
        <v>42</v>
      </c>
      <c r="S946" t="s">
        <v>2039</v>
      </c>
      <c r="T946" t="s">
        <v>2040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56"/>
        <v>1.8870588235294117</v>
      </c>
      <c r="G947" s="4">
        <f t="shared" si="57"/>
        <v>1.8870588235294117</v>
      </c>
      <c r="H947" t="s">
        <v>20</v>
      </c>
      <c r="I947">
        <v>56</v>
      </c>
      <c r="J947" t="s">
        <v>40</v>
      </c>
      <c r="K947" t="s">
        <v>41</v>
      </c>
      <c r="L947">
        <v>1373518800</v>
      </c>
      <c r="M947" s="10">
        <f t="shared" si="58"/>
        <v>41466.208333333336</v>
      </c>
      <c r="N947" s="10">
        <f t="shared" si="59"/>
        <v>41496.208333333336</v>
      </c>
      <c r="O947">
        <v>1376110800</v>
      </c>
      <c r="P947" t="b">
        <v>0</v>
      </c>
      <c r="Q947" t="b">
        <v>1</v>
      </c>
      <c r="R947" t="s">
        <v>269</v>
      </c>
      <c r="S947" t="s">
        <v>2039</v>
      </c>
      <c r="T947" t="s">
        <v>2058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56"/>
        <v>7.7443434343434348</v>
      </c>
      <c r="G948" s="4">
        <f t="shared" si="57"/>
        <v>7.7443434343434348</v>
      </c>
      <c r="H948" t="s">
        <v>20</v>
      </c>
      <c r="I948">
        <v>1460</v>
      </c>
      <c r="J948" t="s">
        <v>26</v>
      </c>
      <c r="K948" t="s">
        <v>27</v>
      </c>
      <c r="L948">
        <v>1310619600</v>
      </c>
      <c r="M948" s="10">
        <f t="shared" si="58"/>
        <v>40738.208333333336</v>
      </c>
      <c r="N948" s="10">
        <f t="shared" si="59"/>
        <v>40741.208333333336</v>
      </c>
      <c r="O948">
        <v>1310878800</v>
      </c>
      <c r="P948" t="b">
        <v>0</v>
      </c>
      <c r="Q948" t="b">
        <v>1</v>
      </c>
      <c r="R948" t="s">
        <v>17</v>
      </c>
      <c r="S948" t="s">
        <v>2031</v>
      </c>
      <c r="T948" t="s">
        <v>2032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56"/>
        <v>4.0709677419354842</v>
      </c>
      <c r="G949" s="4">
        <f t="shared" si="57"/>
        <v>4.0709677419354842</v>
      </c>
      <c r="H949" t="s">
        <v>20</v>
      </c>
      <c r="I949">
        <v>123</v>
      </c>
      <c r="J949" t="s">
        <v>98</v>
      </c>
      <c r="K949" t="s">
        <v>99</v>
      </c>
      <c r="L949">
        <v>1381122000</v>
      </c>
      <c r="M949" s="10">
        <f t="shared" si="58"/>
        <v>41554.208333333336</v>
      </c>
      <c r="N949" s="10">
        <f t="shared" si="59"/>
        <v>41572.208333333336</v>
      </c>
      <c r="O949">
        <v>1382677200</v>
      </c>
      <c r="P949" t="b">
        <v>0</v>
      </c>
      <c r="Q949" t="b">
        <v>0</v>
      </c>
      <c r="R949" t="s">
        <v>159</v>
      </c>
      <c r="S949" t="s">
        <v>2033</v>
      </c>
      <c r="T949" t="s">
        <v>2056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56"/>
        <v>1.5617857142857143</v>
      </c>
      <c r="G950" s="4">
        <f t="shared" si="57"/>
        <v>1.5617857142857143</v>
      </c>
      <c r="H950" t="s">
        <v>20</v>
      </c>
      <c r="I950">
        <v>159</v>
      </c>
      <c r="J950" t="s">
        <v>21</v>
      </c>
      <c r="K950" t="s">
        <v>22</v>
      </c>
      <c r="L950">
        <v>1531803600</v>
      </c>
      <c r="M950" s="10">
        <f t="shared" si="58"/>
        <v>43298.208333333328</v>
      </c>
      <c r="N950" s="10">
        <f t="shared" si="59"/>
        <v>43331.208333333328</v>
      </c>
      <c r="O950">
        <v>1534654800</v>
      </c>
      <c r="P950" t="b">
        <v>0</v>
      </c>
      <c r="Q950" t="b">
        <v>1</v>
      </c>
      <c r="R950" t="s">
        <v>23</v>
      </c>
      <c r="S950" t="s">
        <v>2033</v>
      </c>
      <c r="T950" t="s">
        <v>2034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56"/>
        <v>2.5242857142857145</v>
      </c>
      <c r="G951" s="4">
        <f t="shared" si="57"/>
        <v>2.5242857142857145</v>
      </c>
      <c r="H951" t="s">
        <v>20</v>
      </c>
      <c r="I951">
        <v>110</v>
      </c>
      <c r="J951" t="s">
        <v>21</v>
      </c>
      <c r="K951" t="s">
        <v>22</v>
      </c>
      <c r="L951">
        <v>1454133600</v>
      </c>
      <c r="M951" s="10">
        <f t="shared" si="58"/>
        <v>42399.25</v>
      </c>
      <c r="N951" s="10">
        <f t="shared" si="59"/>
        <v>42441.25</v>
      </c>
      <c r="O951">
        <v>1457762400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56"/>
        <v>1.6398734177215191</v>
      </c>
      <c r="G952" s="4">
        <f t="shared" si="57"/>
        <v>1.6398734177215191</v>
      </c>
      <c r="H952" t="s">
        <v>20</v>
      </c>
      <c r="I952">
        <v>236</v>
      </c>
      <c r="J952" t="s">
        <v>21</v>
      </c>
      <c r="K952" t="s">
        <v>22</v>
      </c>
      <c r="L952">
        <v>1379566800</v>
      </c>
      <c r="M952" s="10">
        <f t="shared" si="58"/>
        <v>41536.208333333336</v>
      </c>
      <c r="N952" s="10">
        <f t="shared" si="59"/>
        <v>41539.208333333336</v>
      </c>
      <c r="O952">
        <v>1379826000</v>
      </c>
      <c r="P952" t="b">
        <v>0</v>
      </c>
      <c r="Q952" t="b">
        <v>0</v>
      </c>
      <c r="R952" t="s">
        <v>33</v>
      </c>
      <c r="S952" t="s">
        <v>2037</v>
      </c>
      <c r="T952" t="s">
        <v>2038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56"/>
        <v>1.6298181818181818</v>
      </c>
      <c r="G953" s="4">
        <f t="shared" si="57"/>
        <v>1.6298181818181818</v>
      </c>
      <c r="H953" t="s">
        <v>20</v>
      </c>
      <c r="I953">
        <v>191</v>
      </c>
      <c r="J953" t="s">
        <v>21</v>
      </c>
      <c r="K953" t="s">
        <v>22</v>
      </c>
      <c r="L953">
        <v>1494651600</v>
      </c>
      <c r="M953" s="10">
        <f t="shared" si="58"/>
        <v>42868.208333333328</v>
      </c>
      <c r="N953" s="10">
        <f t="shared" si="59"/>
        <v>42904.208333333328</v>
      </c>
      <c r="O953">
        <v>1497762000</v>
      </c>
      <c r="P953" t="b">
        <v>1</v>
      </c>
      <c r="Q953" t="b">
        <v>1</v>
      </c>
      <c r="R953" t="s">
        <v>42</v>
      </c>
      <c r="S953" t="s">
        <v>2039</v>
      </c>
      <c r="T953" t="s">
        <v>2040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56"/>
        <v>3.1924083769633507</v>
      </c>
      <c r="G954" s="4">
        <f t="shared" si="57"/>
        <v>3.1924083769633507</v>
      </c>
      <c r="H954" t="s">
        <v>20</v>
      </c>
      <c r="I954">
        <v>3934</v>
      </c>
      <c r="J954" t="s">
        <v>21</v>
      </c>
      <c r="K954" t="s">
        <v>22</v>
      </c>
      <c r="L954">
        <v>1335934800</v>
      </c>
      <c r="M954" s="10">
        <f t="shared" si="58"/>
        <v>41031.208333333336</v>
      </c>
      <c r="N954" s="10">
        <f t="shared" si="59"/>
        <v>41042.208333333336</v>
      </c>
      <c r="O954">
        <v>1336885200</v>
      </c>
      <c r="P954" t="b">
        <v>0</v>
      </c>
      <c r="Q954" t="b">
        <v>0</v>
      </c>
      <c r="R954" t="s">
        <v>89</v>
      </c>
      <c r="S954" t="s">
        <v>2048</v>
      </c>
      <c r="T954" t="s">
        <v>2049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56"/>
        <v>4.7894444444444444</v>
      </c>
      <c r="G955" s="4">
        <f t="shared" si="57"/>
        <v>4.7894444444444444</v>
      </c>
      <c r="H955" t="s">
        <v>20</v>
      </c>
      <c r="I955">
        <v>80</v>
      </c>
      <c r="J955" t="s">
        <v>15</v>
      </c>
      <c r="K955" t="s">
        <v>16</v>
      </c>
      <c r="L955">
        <v>1528088400</v>
      </c>
      <c r="M955" s="10">
        <f t="shared" si="58"/>
        <v>43255.208333333328</v>
      </c>
      <c r="N955" s="10">
        <f t="shared" si="59"/>
        <v>43282.208333333328</v>
      </c>
      <c r="O955">
        <v>1530421200</v>
      </c>
      <c r="P955" t="b">
        <v>0</v>
      </c>
      <c r="Q955" t="b">
        <v>1</v>
      </c>
      <c r="R955" t="s">
        <v>33</v>
      </c>
      <c r="S955" t="s">
        <v>2037</v>
      </c>
      <c r="T955" t="s">
        <v>2038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56"/>
        <v>1.9894827586206896</v>
      </c>
      <c r="G956" s="4">
        <f t="shared" si="57"/>
        <v>1.9894827586206896</v>
      </c>
      <c r="H956" t="s">
        <v>20</v>
      </c>
      <c r="I956">
        <v>462</v>
      </c>
      <c r="J956" t="s">
        <v>21</v>
      </c>
      <c r="K956" t="s">
        <v>22</v>
      </c>
      <c r="L956">
        <v>1568005200</v>
      </c>
      <c r="M956" s="10">
        <f t="shared" si="58"/>
        <v>43717.208333333328</v>
      </c>
      <c r="N956" s="10">
        <f t="shared" si="59"/>
        <v>43719.208333333328</v>
      </c>
      <c r="O956">
        <v>1568178000</v>
      </c>
      <c r="P956" t="b">
        <v>1</v>
      </c>
      <c r="Q956" t="b">
        <v>0</v>
      </c>
      <c r="R956" t="s">
        <v>28</v>
      </c>
      <c r="S956" t="s">
        <v>2035</v>
      </c>
      <c r="T956" t="s">
        <v>2036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56"/>
        <v>7.95</v>
      </c>
      <c r="G957" s="4">
        <f t="shared" si="57"/>
        <v>7.95</v>
      </c>
      <c r="H957" t="s">
        <v>20</v>
      </c>
      <c r="I957">
        <v>179</v>
      </c>
      <c r="J957" t="s">
        <v>21</v>
      </c>
      <c r="K957" t="s">
        <v>22</v>
      </c>
      <c r="L957">
        <v>1346821200</v>
      </c>
      <c r="M957" s="10">
        <f t="shared" si="58"/>
        <v>41157.208333333336</v>
      </c>
      <c r="N957" s="10">
        <f t="shared" si="59"/>
        <v>41170.208333333336</v>
      </c>
      <c r="O957">
        <v>1347944400</v>
      </c>
      <c r="P957" t="b">
        <v>1</v>
      </c>
      <c r="Q957" t="b">
        <v>0</v>
      </c>
      <c r="R957" t="s">
        <v>53</v>
      </c>
      <c r="S957" t="s">
        <v>2039</v>
      </c>
      <c r="T957" t="s">
        <v>2042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56"/>
        <v>1.5562827640984909</v>
      </c>
      <c r="G958" s="4">
        <f t="shared" si="57"/>
        <v>1.5562827640984909</v>
      </c>
      <c r="H958" t="s">
        <v>20</v>
      </c>
      <c r="I958">
        <v>1866</v>
      </c>
      <c r="J958" t="s">
        <v>40</v>
      </c>
      <c r="K958" t="s">
        <v>41</v>
      </c>
      <c r="L958">
        <v>1503982800</v>
      </c>
      <c r="M958" s="10">
        <f t="shared" si="58"/>
        <v>42976.208333333328</v>
      </c>
      <c r="N958" s="10">
        <f t="shared" si="59"/>
        <v>42985.208333333328</v>
      </c>
      <c r="O958">
        <v>1504760400</v>
      </c>
      <c r="P958" t="b">
        <v>0</v>
      </c>
      <c r="Q958" t="b">
        <v>0</v>
      </c>
      <c r="R958" t="s">
        <v>269</v>
      </c>
      <c r="S958" t="s">
        <v>2039</v>
      </c>
      <c r="T958" t="s">
        <v>2058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56"/>
        <v>2.3739473684210526</v>
      </c>
      <c r="G959" s="4">
        <f t="shared" si="57"/>
        <v>2.3739473684210526</v>
      </c>
      <c r="H959" t="s">
        <v>20</v>
      </c>
      <c r="I959">
        <v>156</v>
      </c>
      <c r="J959" t="s">
        <v>98</v>
      </c>
      <c r="K959" t="s">
        <v>99</v>
      </c>
      <c r="L959">
        <v>1343365200</v>
      </c>
      <c r="M959" s="10">
        <f t="shared" si="58"/>
        <v>41117.208333333336</v>
      </c>
      <c r="N959" s="10">
        <f t="shared" si="59"/>
        <v>41128.208333333336</v>
      </c>
      <c r="O959">
        <v>1344315600</v>
      </c>
      <c r="P959" t="b">
        <v>0</v>
      </c>
      <c r="Q959" t="b">
        <v>0</v>
      </c>
      <c r="R959" t="s">
        <v>133</v>
      </c>
      <c r="S959" t="s">
        <v>2045</v>
      </c>
      <c r="T959" t="s">
        <v>2054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56"/>
        <v>1.8256603773584905</v>
      </c>
      <c r="G960" s="4">
        <f t="shared" si="57"/>
        <v>1.8256603773584905</v>
      </c>
      <c r="H960" t="s">
        <v>20</v>
      </c>
      <c r="I960">
        <v>255</v>
      </c>
      <c r="J960" t="s">
        <v>21</v>
      </c>
      <c r="K960" t="s">
        <v>22</v>
      </c>
      <c r="L960">
        <v>1549519200</v>
      </c>
      <c r="M960" s="10">
        <f t="shared" si="58"/>
        <v>43503.25</v>
      </c>
      <c r="N960" s="10">
        <f t="shared" si="59"/>
        <v>43523.25</v>
      </c>
      <c r="O960">
        <v>1551247200</v>
      </c>
      <c r="P960" t="b">
        <v>1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56"/>
        <v>1.7595330739299611</v>
      </c>
      <c r="G961" s="4">
        <f t="shared" si="57"/>
        <v>1.7595330739299611</v>
      </c>
      <c r="H961" t="s">
        <v>20</v>
      </c>
      <c r="I961">
        <v>2261</v>
      </c>
      <c r="J961" t="s">
        <v>21</v>
      </c>
      <c r="K961" t="s">
        <v>22</v>
      </c>
      <c r="L961">
        <v>1544335200</v>
      </c>
      <c r="M961" s="10">
        <f t="shared" si="58"/>
        <v>43443.25</v>
      </c>
      <c r="N961" s="10">
        <f t="shared" si="59"/>
        <v>43452.25</v>
      </c>
      <c r="O961">
        <v>1545112800</v>
      </c>
      <c r="P961" t="b">
        <v>0</v>
      </c>
      <c r="Q961" t="b">
        <v>1</v>
      </c>
      <c r="R961" t="s">
        <v>319</v>
      </c>
      <c r="S961" t="s">
        <v>2033</v>
      </c>
      <c r="T961" t="s">
        <v>2060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25" si="60">E962/D962</f>
        <v>2.3788235294117648</v>
      </c>
      <c r="G962" s="4">
        <f t="shared" ref="G962:G1001" si="61">E962/D962</f>
        <v>2.3788235294117648</v>
      </c>
      <c r="H962" t="s">
        <v>20</v>
      </c>
      <c r="I962">
        <v>40</v>
      </c>
      <c r="J962" t="s">
        <v>21</v>
      </c>
      <c r="K962" t="s">
        <v>22</v>
      </c>
      <c r="L962">
        <v>1279083600</v>
      </c>
      <c r="M962" s="10">
        <f t="shared" ref="M962:M1025" si="62">(((L962/60)/60)/24)+DATE(1970,1,1)</f>
        <v>40373.208333333336</v>
      </c>
      <c r="N962" s="10">
        <f t="shared" ref="N962:N1025" si="63">(((O962/60)/60)/24)+DATE(1970,1,1)</f>
        <v>40374.208333333336</v>
      </c>
      <c r="O962">
        <v>1279170000</v>
      </c>
      <c r="P962" t="b">
        <v>0</v>
      </c>
      <c r="Q962" t="b">
        <v>0</v>
      </c>
      <c r="R962" t="s">
        <v>33</v>
      </c>
      <c r="S962" t="s">
        <v>2037</v>
      </c>
      <c r="T962" t="s">
        <v>2038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60"/>
        <v>4.8805076142131982</v>
      </c>
      <c r="G963" s="4">
        <f t="shared" si="61"/>
        <v>4.8805076142131982</v>
      </c>
      <c r="H963" t="s">
        <v>20</v>
      </c>
      <c r="I963">
        <v>2289</v>
      </c>
      <c r="J963" t="s">
        <v>107</v>
      </c>
      <c r="K963" t="s">
        <v>108</v>
      </c>
      <c r="L963">
        <v>1572498000</v>
      </c>
      <c r="M963" s="10">
        <f t="shared" si="62"/>
        <v>43769.208333333328</v>
      </c>
      <c r="N963" s="10">
        <f t="shared" si="63"/>
        <v>43780.25</v>
      </c>
      <c r="O963">
        <v>1573452000</v>
      </c>
      <c r="P963" t="b">
        <v>0</v>
      </c>
      <c r="Q963" t="b">
        <v>0</v>
      </c>
      <c r="R963" t="s">
        <v>33</v>
      </c>
      <c r="S963" t="s">
        <v>2037</v>
      </c>
      <c r="T963" t="s">
        <v>2038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60"/>
        <v>2.2406666666666668</v>
      </c>
      <c r="G964" s="4">
        <f t="shared" si="61"/>
        <v>2.2406666666666668</v>
      </c>
      <c r="H964" t="s">
        <v>20</v>
      </c>
      <c r="I964">
        <v>65</v>
      </c>
      <c r="J964" t="s">
        <v>21</v>
      </c>
      <c r="K964" t="s">
        <v>22</v>
      </c>
      <c r="L964">
        <v>1506056400</v>
      </c>
      <c r="M964" s="10">
        <f t="shared" si="62"/>
        <v>43000.208333333328</v>
      </c>
      <c r="N964" s="10">
        <f t="shared" si="63"/>
        <v>43012.208333333328</v>
      </c>
      <c r="O964">
        <v>1507093200</v>
      </c>
      <c r="P964" t="b">
        <v>0</v>
      </c>
      <c r="Q964" t="b">
        <v>0</v>
      </c>
      <c r="R964" t="s">
        <v>33</v>
      </c>
      <c r="S964" t="s">
        <v>2037</v>
      </c>
      <c r="T964" t="s">
        <v>2038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60"/>
        <v>1.1731541218637993</v>
      </c>
      <c r="G965" s="4">
        <f t="shared" si="61"/>
        <v>1.1731541218637993</v>
      </c>
      <c r="H965" t="s">
        <v>20</v>
      </c>
      <c r="I965">
        <v>3777</v>
      </c>
      <c r="J965" t="s">
        <v>107</v>
      </c>
      <c r="K965" t="s">
        <v>108</v>
      </c>
      <c r="L965">
        <v>1388296800</v>
      </c>
      <c r="M965" s="10">
        <f t="shared" si="62"/>
        <v>41637.25</v>
      </c>
      <c r="N965" s="10">
        <f t="shared" si="63"/>
        <v>41646.25</v>
      </c>
      <c r="O965">
        <v>1389074400</v>
      </c>
      <c r="P965" t="b">
        <v>0</v>
      </c>
      <c r="Q965" t="b">
        <v>0</v>
      </c>
      <c r="R965" t="s">
        <v>28</v>
      </c>
      <c r="S965" t="s">
        <v>2035</v>
      </c>
      <c r="T965" t="s">
        <v>2036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60"/>
        <v>2.173090909090909</v>
      </c>
      <c r="G966" s="4">
        <f t="shared" si="61"/>
        <v>2.173090909090909</v>
      </c>
      <c r="H966" t="s">
        <v>20</v>
      </c>
      <c r="I966">
        <v>184</v>
      </c>
      <c r="J966" t="s">
        <v>40</v>
      </c>
      <c r="K966" t="s">
        <v>41</v>
      </c>
      <c r="L966">
        <v>1493787600</v>
      </c>
      <c r="M966" s="10">
        <f t="shared" si="62"/>
        <v>42858.208333333328</v>
      </c>
      <c r="N966" s="10">
        <f t="shared" si="63"/>
        <v>42872.208333333328</v>
      </c>
      <c r="O966">
        <v>1494997200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60"/>
        <v>1.1228571428571428</v>
      </c>
      <c r="G967" s="4">
        <f t="shared" si="61"/>
        <v>1.1228571428571428</v>
      </c>
      <c r="H967" t="s">
        <v>20</v>
      </c>
      <c r="I967">
        <v>85</v>
      </c>
      <c r="J967" t="s">
        <v>21</v>
      </c>
      <c r="K967" t="s">
        <v>22</v>
      </c>
      <c r="L967">
        <v>1424844000</v>
      </c>
      <c r="M967" s="10">
        <f t="shared" si="62"/>
        <v>42060.25</v>
      </c>
      <c r="N967" s="10">
        <f t="shared" si="63"/>
        <v>42067.25</v>
      </c>
      <c r="O967">
        <v>1425448800</v>
      </c>
      <c r="P967" t="b">
        <v>0</v>
      </c>
      <c r="Q967" t="b">
        <v>1</v>
      </c>
      <c r="R967" t="s">
        <v>33</v>
      </c>
      <c r="S967" t="s">
        <v>2037</v>
      </c>
      <c r="T967" t="s">
        <v>2038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60"/>
        <v>2.1230434782608696</v>
      </c>
      <c r="G968" s="4">
        <f t="shared" si="61"/>
        <v>2.1230434782608696</v>
      </c>
      <c r="H968" t="s">
        <v>20</v>
      </c>
      <c r="I968">
        <v>144</v>
      </c>
      <c r="J968" t="s">
        <v>21</v>
      </c>
      <c r="K968" t="s">
        <v>22</v>
      </c>
      <c r="L968">
        <v>1394514000</v>
      </c>
      <c r="M968" s="10">
        <f t="shared" si="62"/>
        <v>41709.208333333336</v>
      </c>
      <c r="N968" s="10">
        <f t="shared" si="63"/>
        <v>41712.208333333336</v>
      </c>
      <c r="O968">
        <v>1394773200</v>
      </c>
      <c r="P968" t="b">
        <v>0</v>
      </c>
      <c r="Q968" t="b">
        <v>0</v>
      </c>
      <c r="R968" t="s">
        <v>23</v>
      </c>
      <c r="S968" t="s">
        <v>2033</v>
      </c>
      <c r="T968" t="s">
        <v>2034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60"/>
        <v>2.3974657534246577</v>
      </c>
      <c r="G969" s="4">
        <f t="shared" si="61"/>
        <v>2.3974657534246577</v>
      </c>
      <c r="H969" t="s">
        <v>20</v>
      </c>
      <c r="I969">
        <v>1902</v>
      </c>
      <c r="J969" t="s">
        <v>21</v>
      </c>
      <c r="K969" t="s">
        <v>22</v>
      </c>
      <c r="L969">
        <v>1365397200</v>
      </c>
      <c r="M969" s="10">
        <f t="shared" si="62"/>
        <v>41372.208333333336</v>
      </c>
      <c r="N969" s="10">
        <f t="shared" si="63"/>
        <v>41385.208333333336</v>
      </c>
      <c r="O969">
        <v>1366520400</v>
      </c>
      <c r="P969" t="b">
        <v>0</v>
      </c>
      <c r="Q969" t="b">
        <v>0</v>
      </c>
      <c r="R969" t="s">
        <v>33</v>
      </c>
      <c r="S969" t="s">
        <v>2037</v>
      </c>
      <c r="T969" t="s">
        <v>2038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60"/>
        <v>1.8193548387096774</v>
      </c>
      <c r="G970" s="4">
        <f t="shared" si="61"/>
        <v>1.8193548387096774</v>
      </c>
      <c r="H970" t="s">
        <v>20</v>
      </c>
      <c r="I970">
        <v>105</v>
      </c>
      <c r="J970" t="s">
        <v>21</v>
      </c>
      <c r="K970" t="s">
        <v>22</v>
      </c>
      <c r="L970">
        <v>1456120800</v>
      </c>
      <c r="M970" s="10">
        <f t="shared" si="62"/>
        <v>42422.25</v>
      </c>
      <c r="N970" s="10">
        <f t="shared" si="63"/>
        <v>42428.25</v>
      </c>
      <c r="O970">
        <v>1456639200</v>
      </c>
      <c r="P970" t="b">
        <v>0</v>
      </c>
      <c r="Q970" t="b">
        <v>0</v>
      </c>
      <c r="R970" t="s">
        <v>33</v>
      </c>
      <c r="S970" t="s">
        <v>2037</v>
      </c>
      <c r="T970" t="s">
        <v>2038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60"/>
        <v>1.6413114754098361</v>
      </c>
      <c r="G971" s="4">
        <f t="shared" si="61"/>
        <v>1.6413114754098361</v>
      </c>
      <c r="H971" t="s">
        <v>20</v>
      </c>
      <c r="I971">
        <v>132</v>
      </c>
      <c r="J971" t="s">
        <v>21</v>
      </c>
      <c r="K971" t="s">
        <v>22</v>
      </c>
      <c r="L971">
        <v>1437714000</v>
      </c>
      <c r="M971" s="10">
        <f t="shared" si="62"/>
        <v>42209.208333333328</v>
      </c>
      <c r="N971" s="10">
        <f t="shared" si="63"/>
        <v>42216.208333333328</v>
      </c>
      <c r="O971">
        <v>1438318800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60"/>
        <v>1.0970652173913042</v>
      </c>
      <c r="G972" s="4">
        <f t="shared" si="61"/>
        <v>1.0970652173913042</v>
      </c>
      <c r="H972" t="s">
        <v>20</v>
      </c>
      <c r="I972">
        <v>96</v>
      </c>
      <c r="J972" t="s">
        <v>21</v>
      </c>
      <c r="K972" t="s">
        <v>22</v>
      </c>
      <c r="L972">
        <v>1528779600</v>
      </c>
      <c r="M972" s="10">
        <f t="shared" si="62"/>
        <v>43263.208333333328</v>
      </c>
      <c r="N972" s="10">
        <f t="shared" si="63"/>
        <v>43299.208333333328</v>
      </c>
      <c r="O972">
        <v>1531890000</v>
      </c>
      <c r="P972" t="b">
        <v>0</v>
      </c>
      <c r="Q972" t="b">
        <v>1</v>
      </c>
      <c r="R972" t="s">
        <v>119</v>
      </c>
      <c r="S972" t="s">
        <v>2045</v>
      </c>
      <c r="T972" t="s">
        <v>2051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60"/>
        <v>1.5958666666666668</v>
      </c>
      <c r="G973" s="4">
        <f t="shared" si="61"/>
        <v>1.5958666666666668</v>
      </c>
      <c r="H973" t="s">
        <v>20</v>
      </c>
      <c r="I973">
        <v>114</v>
      </c>
      <c r="J973" t="s">
        <v>21</v>
      </c>
      <c r="K973" t="s">
        <v>22</v>
      </c>
      <c r="L973">
        <v>1411534800</v>
      </c>
      <c r="M973" s="10">
        <f t="shared" si="62"/>
        <v>41906.208333333336</v>
      </c>
      <c r="N973" s="10">
        <f t="shared" si="63"/>
        <v>41941.208333333336</v>
      </c>
      <c r="O973">
        <v>1414558800</v>
      </c>
      <c r="P973" t="b">
        <v>0</v>
      </c>
      <c r="Q973" t="b">
        <v>0</v>
      </c>
      <c r="R973" t="s">
        <v>17</v>
      </c>
      <c r="S973" t="s">
        <v>2031</v>
      </c>
      <c r="T973" t="s">
        <v>2032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60"/>
        <v>1.6135593220338984</v>
      </c>
      <c r="G974" s="4">
        <f t="shared" si="61"/>
        <v>1.6135593220338984</v>
      </c>
      <c r="H974" t="s">
        <v>20</v>
      </c>
      <c r="I974">
        <v>203</v>
      </c>
      <c r="J974" t="s">
        <v>21</v>
      </c>
      <c r="K974" t="s">
        <v>22</v>
      </c>
      <c r="L974">
        <v>1429333200</v>
      </c>
      <c r="M974" s="10">
        <f t="shared" si="62"/>
        <v>42112.208333333328</v>
      </c>
      <c r="N974" s="10">
        <f t="shared" si="63"/>
        <v>42131.208333333328</v>
      </c>
      <c r="O974">
        <v>1430974800</v>
      </c>
      <c r="P974" t="b">
        <v>0</v>
      </c>
      <c r="Q974" t="b">
        <v>0</v>
      </c>
      <c r="R974" t="s">
        <v>28</v>
      </c>
      <c r="S974" t="s">
        <v>2035</v>
      </c>
      <c r="T974" t="s">
        <v>2036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60"/>
        <v>10.969379310344827</v>
      </c>
      <c r="G975" s="4">
        <f t="shared" si="61"/>
        <v>10.969379310344827</v>
      </c>
      <c r="H975" t="s">
        <v>20</v>
      </c>
      <c r="I975">
        <v>1559</v>
      </c>
      <c r="J975" t="s">
        <v>21</v>
      </c>
      <c r="K975" t="s">
        <v>22</v>
      </c>
      <c r="L975">
        <v>1482732000</v>
      </c>
      <c r="M975" s="10">
        <f t="shared" si="62"/>
        <v>42730.25</v>
      </c>
      <c r="N975" s="10">
        <f t="shared" si="63"/>
        <v>42731.25</v>
      </c>
      <c r="O975">
        <v>1482818400</v>
      </c>
      <c r="P975" t="b">
        <v>0</v>
      </c>
      <c r="Q975" t="b">
        <v>1</v>
      </c>
      <c r="R975" t="s">
        <v>23</v>
      </c>
      <c r="S975" t="s">
        <v>2033</v>
      </c>
      <c r="T975" t="s">
        <v>2034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60"/>
        <v>3.6709859154929578</v>
      </c>
      <c r="G976" s="4">
        <f t="shared" si="61"/>
        <v>3.6709859154929578</v>
      </c>
      <c r="H976" t="s">
        <v>20</v>
      </c>
      <c r="I976">
        <v>1548</v>
      </c>
      <c r="J976" t="s">
        <v>26</v>
      </c>
      <c r="K976" t="s">
        <v>27</v>
      </c>
      <c r="L976">
        <v>1348290000</v>
      </c>
      <c r="M976" s="10">
        <f t="shared" si="62"/>
        <v>41174.208333333336</v>
      </c>
      <c r="N976" s="10">
        <f t="shared" si="63"/>
        <v>41198.208333333336</v>
      </c>
      <c r="O976">
        <v>1350363600</v>
      </c>
      <c r="P976" t="b">
        <v>0</v>
      </c>
      <c r="Q976" t="b">
        <v>0</v>
      </c>
      <c r="R976" t="s">
        <v>28</v>
      </c>
      <c r="S976" t="s">
        <v>2035</v>
      </c>
      <c r="T976" t="s">
        <v>2036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60"/>
        <v>11.09</v>
      </c>
      <c r="G977" s="4">
        <f t="shared" si="61"/>
        <v>11.09</v>
      </c>
      <c r="H977" t="s">
        <v>20</v>
      </c>
      <c r="I977">
        <v>80</v>
      </c>
      <c r="J977" t="s">
        <v>21</v>
      </c>
      <c r="K977" t="s">
        <v>22</v>
      </c>
      <c r="L977">
        <v>1353823200</v>
      </c>
      <c r="M977" s="10">
        <f t="shared" si="62"/>
        <v>41238.25</v>
      </c>
      <c r="N977" s="10">
        <f t="shared" si="63"/>
        <v>41240.25</v>
      </c>
      <c r="O977">
        <v>1353996000</v>
      </c>
      <c r="P977" t="b">
        <v>0</v>
      </c>
      <c r="Q977" t="b">
        <v>0</v>
      </c>
      <c r="R977" t="s">
        <v>33</v>
      </c>
      <c r="S977" t="s">
        <v>2037</v>
      </c>
      <c r="T977" t="s">
        <v>2038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60"/>
        <v>1.2687755102040816</v>
      </c>
      <c r="G978" s="4">
        <f t="shared" si="61"/>
        <v>1.2687755102040816</v>
      </c>
      <c r="H978" t="s">
        <v>20</v>
      </c>
      <c r="I978">
        <v>131</v>
      </c>
      <c r="J978" t="s">
        <v>21</v>
      </c>
      <c r="K978" t="s">
        <v>22</v>
      </c>
      <c r="L978">
        <v>1329372000</v>
      </c>
      <c r="M978" s="10">
        <f t="shared" si="62"/>
        <v>40955.25</v>
      </c>
      <c r="N978" s="10">
        <f t="shared" si="63"/>
        <v>40958.25</v>
      </c>
      <c r="O978">
        <v>1329631200</v>
      </c>
      <c r="P978" t="b">
        <v>0</v>
      </c>
      <c r="Q978" t="b">
        <v>0</v>
      </c>
      <c r="R978" t="s">
        <v>33</v>
      </c>
      <c r="S978" t="s">
        <v>2037</v>
      </c>
      <c r="T978" t="s">
        <v>2038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60"/>
        <v>7.3463636363636367</v>
      </c>
      <c r="G979" s="4">
        <f t="shared" si="61"/>
        <v>7.3463636363636367</v>
      </c>
      <c r="H979" t="s">
        <v>20</v>
      </c>
      <c r="I979">
        <v>112</v>
      </c>
      <c r="J979" t="s">
        <v>21</v>
      </c>
      <c r="K979" t="s">
        <v>22</v>
      </c>
      <c r="L979">
        <v>1277096400</v>
      </c>
      <c r="M979" s="10">
        <f t="shared" si="62"/>
        <v>40350.208333333336</v>
      </c>
      <c r="N979" s="10">
        <f t="shared" si="63"/>
        <v>40372.208333333336</v>
      </c>
      <c r="O979">
        <v>1278997200</v>
      </c>
      <c r="P979" t="b">
        <v>0</v>
      </c>
      <c r="Q979" t="b">
        <v>0</v>
      </c>
      <c r="R979" t="s">
        <v>71</v>
      </c>
      <c r="S979" t="s">
        <v>2039</v>
      </c>
      <c r="T979" t="s">
        <v>2047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60"/>
        <v>1.1929824561403508</v>
      </c>
      <c r="G980" s="4">
        <f t="shared" si="61"/>
        <v>1.1929824561403508</v>
      </c>
      <c r="H980" t="s">
        <v>20</v>
      </c>
      <c r="I980">
        <v>155</v>
      </c>
      <c r="J980" t="s">
        <v>21</v>
      </c>
      <c r="K980" t="s">
        <v>22</v>
      </c>
      <c r="L980">
        <v>1297922400</v>
      </c>
      <c r="M980" s="10">
        <f t="shared" si="62"/>
        <v>40591.25</v>
      </c>
      <c r="N980" s="10">
        <f t="shared" si="63"/>
        <v>40595.25</v>
      </c>
      <c r="O980">
        <v>1298268000</v>
      </c>
      <c r="P980" t="b">
        <v>0</v>
      </c>
      <c r="Q980" t="b">
        <v>0</v>
      </c>
      <c r="R980" t="s">
        <v>206</v>
      </c>
      <c r="S980" t="s">
        <v>2045</v>
      </c>
      <c r="T980" t="s">
        <v>2057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60"/>
        <v>2.9602777777777778</v>
      </c>
      <c r="G981" s="4">
        <f t="shared" si="61"/>
        <v>2.9602777777777778</v>
      </c>
      <c r="H981" t="s">
        <v>20</v>
      </c>
      <c r="I981">
        <v>266</v>
      </c>
      <c r="J981" t="s">
        <v>21</v>
      </c>
      <c r="K981" t="s">
        <v>22</v>
      </c>
      <c r="L981">
        <v>1384408800</v>
      </c>
      <c r="M981" s="10">
        <f t="shared" si="62"/>
        <v>41592.25</v>
      </c>
      <c r="N981" s="10">
        <f t="shared" si="63"/>
        <v>41613.25</v>
      </c>
      <c r="O981">
        <v>1386223200</v>
      </c>
      <c r="P981" t="b">
        <v>0</v>
      </c>
      <c r="Q981" t="b">
        <v>0</v>
      </c>
      <c r="R981" t="s">
        <v>17</v>
      </c>
      <c r="S981" t="s">
        <v>2031</v>
      </c>
      <c r="T981" t="s">
        <v>2032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60"/>
        <v>3.5578378378378379</v>
      </c>
      <c r="G982" s="4">
        <f t="shared" si="61"/>
        <v>3.5578378378378379</v>
      </c>
      <c r="H982" t="s">
        <v>20</v>
      </c>
      <c r="I982">
        <v>155</v>
      </c>
      <c r="J982" t="s">
        <v>21</v>
      </c>
      <c r="K982" t="s">
        <v>22</v>
      </c>
      <c r="L982">
        <v>1431320400</v>
      </c>
      <c r="M982" s="10">
        <f t="shared" si="62"/>
        <v>42135.208333333328</v>
      </c>
      <c r="N982" s="10">
        <f t="shared" si="63"/>
        <v>42140.208333333328</v>
      </c>
      <c r="O982">
        <v>1431752400</v>
      </c>
      <c r="P982" t="b">
        <v>0</v>
      </c>
      <c r="Q982" t="b">
        <v>0</v>
      </c>
      <c r="R982" t="s">
        <v>33</v>
      </c>
      <c r="S982" t="s">
        <v>2037</v>
      </c>
      <c r="T982" t="s">
        <v>2038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60"/>
        <v>3.8640909090909092</v>
      </c>
      <c r="G983" s="4">
        <f t="shared" si="61"/>
        <v>3.8640909090909092</v>
      </c>
      <c r="H983" t="s">
        <v>20</v>
      </c>
      <c r="I983">
        <v>207</v>
      </c>
      <c r="J983" t="s">
        <v>40</v>
      </c>
      <c r="K983" t="s">
        <v>41</v>
      </c>
      <c r="L983">
        <v>1264399200</v>
      </c>
      <c r="M983" s="10">
        <f t="shared" si="62"/>
        <v>40203.25</v>
      </c>
      <c r="N983" s="10">
        <f t="shared" si="63"/>
        <v>40243.25</v>
      </c>
      <c r="O983">
        <v>1267855200</v>
      </c>
      <c r="P983" t="b">
        <v>0</v>
      </c>
      <c r="Q983" t="b">
        <v>0</v>
      </c>
      <c r="R983" t="s">
        <v>23</v>
      </c>
      <c r="S983" t="s">
        <v>2033</v>
      </c>
      <c r="T983" t="s">
        <v>2034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60"/>
        <v>7.9223529411764702</v>
      </c>
      <c r="G984" s="4">
        <f t="shared" si="61"/>
        <v>7.9223529411764702</v>
      </c>
      <c r="H984" t="s">
        <v>20</v>
      </c>
      <c r="I984">
        <v>245</v>
      </c>
      <c r="J984" t="s">
        <v>21</v>
      </c>
      <c r="K984" t="s">
        <v>22</v>
      </c>
      <c r="L984">
        <v>1497502800</v>
      </c>
      <c r="M984" s="10">
        <f t="shared" si="62"/>
        <v>42901.208333333328</v>
      </c>
      <c r="N984" s="10">
        <f t="shared" si="63"/>
        <v>42903.208333333328</v>
      </c>
      <c r="O984">
        <v>1497675600</v>
      </c>
      <c r="P984" t="b">
        <v>0</v>
      </c>
      <c r="Q984" t="b">
        <v>0</v>
      </c>
      <c r="R984" t="s">
        <v>33</v>
      </c>
      <c r="S984" t="s">
        <v>2037</v>
      </c>
      <c r="T984" t="s">
        <v>2038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60"/>
        <v>1.3703393665158372</v>
      </c>
      <c r="G985" s="4">
        <f t="shared" si="61"/>
        <v>1.3703393665158372</v>
      </c>
      <c r="H985" t="s">
        <v>20</v>
      </c>
      <c r="I985">
        <v>1573</v>
      </c>
      <c r="J985" t="s">
        <v>21</v>
      </c>
      <c r="K985" t="s">
        <v>22</v>
      </c>
      <c r="L985">
        <v>1333688400</v>
      </c>
      <c r="M985" s="10">
        <f t="shared" si="62"/>
        <v>41005.208333333336</v>
      </c>
      <c r="N985" s="10">
        <f t="shared" si="63"/>
        <v>41042.208333333336</v>
      </c>
      <c r="O985">
        <v>1336885200</v>
      </c>
      <c r="P985" t="b">
        <v>0</v>
      </c>
      <c r="Q985" t="b">
        <v>0</v>
      </c>
      <c r="R985" t="s">
        <v>319</v>
      </c>
      <c r="S985" t="s">
        <v>2033</v>
      </c>
      <c r="T985" t="s">
        <v>2060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60"/>
        <v>3.3820833333333336</v>
      </c>
      <c r="G986" s="4">
        <f t="shared" si="61"/>
        <v>3.3820833333333336</v>
      </c>
      <c r="H986" t="s">
        <v>20</v>
      </c>
      <c r="I986">
        <v>114</v>
      </c>
      <c r="J986" t="s">
        <v>21</v>
      </c>
      <c r="K986" t="s">
        <v>22</v>
      </c>
      <c r="L986">
        <v>1293861600</v>
      </c>
      <c r="M986" s="10">
        <f t="shared" si="62"/>
        <v>40544.25</v>
      </c>
      <c r="N986" s="10">
        <f t="shared" si="63"/>
        <v>40559.25</v>
      </c>
      <c r="O986">
        <v>1295157600</v>
      </c>
      <c r="P986" t="b">
        <v>0</v>
      </c>
      <c r="Q986" t="b">
        <v>0</v>
      </c>
      <c r="R986" t="s">
        <v>17</v>
      </c>
      <c r="S986" t="s">
        <v>2031</v>
      </c>
      <c r="T986" t="s">
        <v>2032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60"/>
        <v>1.0822784810126582</v>
      </c>
      <c r="G987" s="4">
        <f t="shared" si="61"/>
        <v>1.0822784810126582</v>
      </c>
      <c r="H987" t="s">
        <v>20</v>
      </c>
      <c r="I987">
        <v>93</v>
      </c>
      <c r="J987" t="s">
        <v>21</v>
      </c>
      <c r="K987" t="s">
        <v>22</v>
      </c>
      <c r="L987">
        <v>1576994400</v>
      </c>
      <c r="M987" s="10">
        <f t="shared" si="62"/>
        <v>43821.25</v>
      </c>
      <c r="N987" s="10">
        <f t="shared" si="63"/>
        <v>43828.25</v>
      </c>
      <c r="O987">
        <v>1577599200</v>
      </c>
      <c r="P987" t="b">
        <v>0</v>
      </c>
      <c r="Q987" t="b">
        <v>0</v>
      </c>
      <c r="R987" t="s">
        <v>33</v>
      </c>
      <c r="S987" t="s">
        <v>2037</v>
      </c>
      <c r="T987" t="s">
        <v>2038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60"/>
        <v>2.283934426229508</v>
      </c>
      <c r="G988" s="4">
        <f t="shared" si="61"/>
        <v>2.283934426229508</v>
      </c>
      <c r="H988" t="s">
        <v>20</v>
      </c>
      <c r="I988">
        <v>1681</v>
      </c>
      <c r="J988" t="s">
        <v>21</v>
      </c>
      <c r="K988" t="s">
        <v>22</v>
      </c>
      <c r="L988">
        <v>1401685200</v>
      </c>
      <c r="M988" s="10">
        <f t="shared" si="62"/>
        <v>41792.208333333336</v>
      </c>
      <c r="N988" s="10">
        <f t="shared" si="63"/>
        <v>41801.208333333336</v>
      </c>
      <c r="O988">
        <v>1402462800</v>
      </c>
      <c r="P988" t="b">
        <v>0</v>
      </c>
      <c r="Q988" t="b">
        <v>1</v>
      </c>
      <c r="R988" t="s">
        <v>28</v>
      </c>
      <c r="S988" t="s">
        <v>2035</v>
      </c>
      <c r="T988" t="s">
        <v>2036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60"/>
        <v>3.73875</v>
      </c>
      <c r="G989" s="4">
        <f t="shared" si="61"/>
        <v>3.73875</v>
      </c>
      <c r="H989" t="s">
        <v>20</v>
      </c>
      <c r="I989">
        <v>32</v>
      </c>
      <c r="J989" t="s">
        <v>21</v>
      </c>
      <c r="K989" t="s">
        <v>22</v>
      </c>
      <c r="L989">
        <v>1368853200</v>
      </c>
      <c r="M989" s="10">
        <f t="shared" si="62"/>
        <v>41412.208333333336</v>
      </c>
      <c r="N989" s="10">
        <f t="shared" si="63"/>
        <v>41413.208333333336</v>
      </c>
      <c r="O989">
        <v>1368939600</v>
      </c>
      <c r="P989" t="b">
        <v>0</v>
      </c>
      <c r="Q989" t="b">
        <v>0</v>
      </c>
      <c r="R989" t="s">
        <v>60</v>
      </c>
      <c r="S989" t="s">
        <v>2033</v>
      </c>
      <c r="T989" t="s">
        <v>2043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60"/>
        <v>1.5492592592592593</v>
      </c>
      <c r="G990" s="4">
        <f t="shared" si="61"/>
        <v>1.5492592592592593</v>
      </c>
      <c r="H990" t="s">
        <v>20</v>
      </c>
      <c r="I990">
        <v>135</v>
      </c>
      <c r="J990" t="s">
        <v>21</v>
      </c>
      <c r="K990" t="s">
        <v>22</v>
      </c>
      <c r="L990">
        <v>1448776800</v>
      </c>
      <c r="M990" s="10">
        <f t="shared" si="62"/>
        <v>42337.25</v>
      </c>
      <c r="N990" s="10">
        <f t="shared" si="63"/>
        <v>42376.25</v>
      </c>
      <c r="O990">
        <v>1452146400</v>
      </c>
      <c r="P990" t="b">
        <v>0</v>
      </c>
      <c r="Q990" t="b">
        <v>1</v>
      </c>
      <c r="R990" t="s">
        <v>33</v>
      </c>
      <c r="S990" t="s">
        <v>2037</v>
      </c>
      <c r="T990" t="s">
        <v>2038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60"/>
        <v>3.2214999999999998</v>
      </c>
      <c r="G991" s="4">
        <f t="shared" si="61"/>
        <v>3.2214999999999998</v>
      </c>
      <c r="H991" t="s">
        <v>20</v>
      </c>
      <c r="I991">
        <v>140</v>
      </c>
      <c r="J991" t="s">
        <v>21</v>
      </c>
      <c r="K991" t="s">
        <v>22</v>
      </c>
      <c r="L991">
        <v>1296194400</v>
      </c>
      <c r="M991" s="10">
        <f t="shared" si="62"/>
        <v>40571.25</v>
      </c>
      <c r="N991" s="10">
        <f t="shared" si="63"/>
        <v>40577.25</v>
      </c>
      <c r="O991">
        <v>1296712800</v>
      </c>
      <c r="P991" t="b">
        <v>0</v>
      </c>
      <c r="Q991" t="b">
        <v>1</v>
      </c>
      <c r="R991" t="s">
        <v>33</v>
      </c>
      <c r="S991" t="s">
        <v>2037</v>
      </c>
      <c r="T991" t="s">
        <v>2038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60"/>
        <v>8.641</v>
      </c>
      <c r="G992" s="4">
        <f t="shared" si="61"/>
        <v>8.641</v>
      </c>
      <c r="H992" t="s">
        <v>20</v>
      </c>
      <c r="I992">
        <v>92</v>
      </c>
      <c r="J992" t="s">
        <v>21</v>
      </c>
      <c r="K992" t="s">
        <v>22</v>
      </c>
      <c r="L992">
        <v>1478930400</v>
      </c>
      <c r="M992" s="10">
        <f t="shared" si="62"/>
        <v>42686.25</v>
      </c>
      <c r="N992" s="10">
        <f t="shared" si="63"/>
        <v>42708.25</v>
      </c>
      <c r="O992">
        <v>1480831200</v>
      </c>
      <c r="P992" t="b">
        <v>0</v>
      </c>
      <c r="Q992" t="b">
        <v>0</v>
      </c>
      <c r="R992" t="s">
        <v>89</v>
      </c>
      <c r="S992" t="s">
        <v>2048</v>
      </c>
      <c r="T992" t="s">
        <v>2049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60"/>
        <v>1.432624584717608</v>
      </c>
      <c r="G993" s="4">
        <f t="shared" si="61"/>
        <v>1.432624584717608</v>
      </c>
      <c r="H993" t="s">
        <v>20</v>
      </c>
      <c r="I993">
        <v>1015</v>
      </c>
      <c r="J993" t="s">
        <v>40</v>
      </c>
      <c r="K993" t="s">
        <v>41</v>
      </c>
      <c r="L993">
        <v>1426395600</v>
      </c>
      <c r="M993" s="10">
        <f t="shared" si="62"/>
        <v>42078.208333333328</v>
      </c>
      <c r="N993" s="10">
        <f t="shared" si="63"/>
        <v>42084.208333333328</v>
      </c>
      <c r="O993">
        <v>1426914000</v>
      </c>
      <c r="P993" t="b">
        <v>0</v>
      </c>
      <c r="Q993" t="b">
        <v>0</v>
      </c>
      <c r="R993" t="s">
        <v>33</v>
      </c>
      <c r="S993" t="s">
        <v>2037</v>
      </c>
      <c r="T993" t="s">
        <v>2038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60"/>
        <v>1.7822388059701493</v>
      </c>
      <c r="G994" s="4">
        <f t="shared" si="61"/>
        <v>1.7822388059701493</v>
      </c>
      <c r="H994" t="s">
        <v>20</v>
      </c>
      <c r="I994">
        <v>323</v>
      </c>
      <c r="J994" t="s">
        <v>21</v>
      </c>
      <c r="K994" t="s">
        <v>22</v>
      </c>
      <c r="L994">
        <v>1514181600</v>
      </c>
      <c r="M994" s="10">
        <f t="shared" si="62"/>
        <v>43094.25</v>
      </c>
      <c r="N994" s="10">
        <f t="shared" si="63"/>
        <v>43127.25</v>
      </c>
      <c r="O994">
        <v>1517032800</v>
      </c>
      <c r="P994" t="b">
        <v>0</v>
      </c>
      <c r="Q994" t="b">
        <v>0</v>
      </c>
      <c r="R994" t="s">
        <v>28</v>
      </c>
      <c r="S994" t="s">
        <v>2035</v>
      </c>
      <c r="T994" t="s">
        <v>2036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60"/>
        <v>1.4593648334624323</v>
      </c>
      <c r="G995" s="4">
        <f t="shared" si="61"/>
        <v>1.4593648334624323</v>
      </c>
      <c r="H995" t="s">
        <v>20</v>
      </c>
      <c r="I995">
        <v>2326</v>
      </c>
      <c r="J995" t="s">
        <v>21</v>
      </c>
      <c r="K995" t="s">
        <v>22</v>
      </c>
      <c r="L995">
        <v>1564894800</v>
      </c>
      <c r="M995" s="10">
        <f t="shared" si="62"/>
        <v>43681.208333333328</v>
      </c>
      <c r="N995" s="10">
        <f t="shared" si="63"/>
        <v>43696.208333333328</v>
      </c>
      <c r="O995">
        <v>1566190800</v>
      </c>
      <c r="P995" t="b">
        <v>0</v>
      </c>
      <c r="Q995" t="b">
        <v>0</v>
      </c>
      <c r="R995" t="s">
        <v>42</v>
      </c>
      <c r="S995" t="s">
        <v>2039</v>
      </c>
      <c r="T995" t="s">
        <v>2040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60"/>
        <v>1.5246153846153847</v>
      </c>
      <c r="G996" s="4">
        <f t="shared" si="61"/>
        <v>1.5246153846153847</v>
      </c>
      <c r="H996" t="s">
        <v>20</v>
      </c>
      <c r="I996">
        <v>381</v>
      </c>
      <c r="J996" t="s">
        <v>21</v>
      </c>
      <c r="K996" t="s">
        <v>22</v>
      </c>
      <c r="L996">
        <v>1567918800</v>
      </c>
      <c r="M996" s="10">
        <f t="shared" si="62"/>
        <v>43716.208333333328</v>
      </c>
      <c r="N996" s="10">
        <f t="shared" si="63"/>
        <v>43742.208333333328</v>
      </c>
      <c r="O996">
        <v>1570165200</v>
      </c>
      <c r="P996" t="b">
        <v>0</v>
      </c>
      <c r="Q996" t="b">
        <v>0</v>
      </c>
      <c r="R996" t="s">
        <v>33</v>
      </c>
      <c r="S996" t="s">
        <v>2037</v>
      </c>
      <c r="T996" t="s">
        <v>2038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60"/>
        <v>2.1679032258064517</v>
      </c>
      <c r="G997" s="4">
        <f t="shared" si="61"/>
        <v>2.1679032258064517</v>
      </c>
      <c r="H997" t="s">
        <v>20</v>
      </c>
      <c r="I997">
        <v>480</v>
      </c>
      <c r="J997" t="s">
        <v>21</v>
      </c>
      <c r="K997" t="s">
        <v>22</v>
      </c>
      <c r="L997">
        <v>1493269200</v>
      </c>
      <c r="M997" s="10">
        <f t="shared" si="62"/>
        <v>42852.208333333328</v>
      </c>
      <c r="N997" s="10">
        <f t="shared" si="63"/>
        <v>42866.208333333328</v>
      </c>
      <c r="O997">
        <v>1494478800</v>
      </c>
      <c r="P997" t="b">
        <v>0</v>
      </c>
      <c r="Q997" t="b">
        <v>0</v>
      </c>
      <c r="R997" t="s">
        <v>42</v>
      </c>
      <c r="S997" t="s">
        <v>2039</v>
      </c>
      <c r="T997" t="s">
        <v>2040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60"/>
        <v>4.9958333333333336</v>
      </c>
      <c r="G998" s="4">
        <f t="shared" si="61"/>
        <v>4.9958333333333336</v>
      </c>
      <c r="H998" t="s">
        <v>20</v>
      </c>
      <c r="I998">
        <v>226</v>
      </c>
      <c r="J998" t="s">
        <v>21</v>
      </c>
      <c r="K998" t="s">
        <v>22</v>
      </c>
      <c r="L998">
        <v>1555390800</v>
      </c>
      <c r="M998" s="10">
        <f t="shared" si="62"/>
        <v>43571.208333333328</v>
      </c>
      <c r="N998" s="10">
        <f t="shared" si="63"/>
        <v>43576.208333333328</v>
      </c>
      <c r="O998">
        <v>1555822800</v>
      </c>
      <c r="P998" t="b">
        <v>0</v>
      </c>
      <c r="Q998" t="b">
        <v>0</v>
      </c>
      <c r="R998" t="s">
        <v>206</v>
      </c>
      <c r="S998" t="s">
        <v>2045</v>
      </c>
      <c r="T998" t="s">
        <v>2057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60"/>
        <v>1.131734693877551</v>
      </c>
      <c r="G999" s="4">
        <f t="shared" si="61"/>
        <v>1.131734693877551</v>
      </c>
      <c r="H999" t="s">
        <v>20</v>
      </c>
      <c r="I999">
        <v>241</v>
      </c>
      <c r="J999" t="s">
        <v>21</v>
      </c>
      <c r="K999" t="s">
        <v>22</v>
      </c>
      <c r="L999">
        <v>1411621200</v>
      </c>
      <c r="M999" s="10">
        <f t="shared" si="62"/>
        <v>41907.208333333336</v>
      </c>
      <c r="N999" s="10">
        <f t="shared" si="63"/>
        <v>41911.208333333336</v>
      </c>
      <c r="O999">
        <v>1411966800</v>
      </c>
      <c r="P999" t="b">
        <v>0</v>
      </c>
      <c r="Q999" t="b">
        <v>1</v>
      </c>
      <c r="R999" t="s">
        <v>23</v>
      </c>
      <c r="S999" t="s">
        <v>2033</v>
      </c>
      <c r="T999" t="s">
        <v>2034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60"/>
        <v>4.2654838709677421</v>
      </c>
      <c r="G1000" s="4">
        <f t="shared" si="61"/>
        <v>4.2654838709677421</v>
      </c>
      <c r="H1000" t="s">
        <v>20</v>
      </c>
      <c r="I1000">
        <v>132</v>
      </c>
      <c r="J1000" t="s">
        <v>21</v>
      </c>
      <c r="K1000" t="s">
        <v>22</v>
      </c>
      <c r="L1000">
        <v>1525669200</v>
      </c>
      <c r="M1000" s="10">
        <f t="shared" si="62"/>
        <v>43227.208333333328</v>
      </c>
      <c r="N1000" s="10">
        <f t="shared" si="63"/>
        <v>43241.208333333328</v>
      </c>
      <c r="O1000">
        <v>1526878800</v>
      </c>
      <c r="P1000" t="b">
        <v>0</v>
      </c>
      <c r="Q1000" t="b">
        <v>1</v>
      </c>
      <c r="R1000" t="s">
        <v>53</v>
      </c>
      <c r="S1000" t="s">
        <v>2039</v>
      </c>
      <c r="T1000" t="s">
        <v>2042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60"/>
        <v>1.5746762589928058</v>
      </c>
      <c r="G1001" s="4">
        <f t="shared" si="61"/>
        <v>1.5746762589928058</v>
      </c>
      <c r="H1001" t="s">
        <v>20</v>
      </c>
      <c r="I1001">
        <v>2043</v>
      </c>
      <c r="J1001" t="s">
        <v>21</v>
      </c>
      <c r="K1001" t="s">
        <v>22</v>
      </c>
      <c r="L1001">
        <v>1541307600</v>
      </c>
      <c r="M1001" s="10">
        <f t="shared" si="62"/>
        <v>43408.208333333328</v>
      </c>
      <c r="N1001" s="10">
        <f t="shared" si="63"/>
        <v>43437.25</v>
      </c>
      <c r="O1001">
        <v>1543816800</v>
      </c>
      <c r="P1001" t="b">
        <v>0</v>
      </c>
      <c r="Q1001" t="b">
        <v>1</v>
      </c>
      <c r="R1001" t="s">
        <v>17</v>
      </c>
      <c r="S1001" t="s">
        <v>2031</v>
      </c>
      <c r="T1001" t="s">
        <v>2032</v>
      </c>
    </row>
  </sheetData>
  <sortState xmlns:xlrd2="http://schemas.microsoft.com/office/spreadsheetml/2017/richdata2" ref="A2:T1001">
    <sortCondition ref="H2:H1001"/>
  </sortState>
  <conditionalFormatting sqref="H1:H1048576">
    <cfRule type="containsText" dxfId="15" priority="10" operator="containsText" text="live">
      <formula>NOT(ISERROR(SEARCH("live",H1)))</formula>
    </cfRule>
    <cfRule type="containsText" dxfId="14" priority="11" operator="containsText" text="live">
      <formula>NOT(ISERROR(SEARCH("live",H1)))</formula>
    </cfRule>
    <cfRule type="containsText" dxfId="13" priority="12" operator="containsText" text="canceled">
      <formula>NOT(ISERROR(SEARCH("canceled",H1)))</formula>
    </cfRule>
    <cfRule type="containsText" dxfId="12" priority="13" operator="containsText" text="successful">
      <formula>NOT(ISERROR(SEARCH("successful",H1)))</formula>
    </cfRule>
    <cfRule type="containsText" dxfId="11" priority="14" operator="containsText" text="failed">
      <formula>NOT(ISERROR(SEARCH("failed",H1)))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expression" dxfId="10" priority="16">
      <formula>"F2:F1000 = ""successfull"""</formula>
    </cfRule>
  </conditionalFormatting>
  <conditionalFormatting sqref="H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8696B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B496-9C8F-47D2-A06B-EEA336C086A8}">
  <sheetPr codeName="Sheet2"/>
  <dimension ref="A1:F30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2066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2063</v>
      </c>
      <c r="E7">
        <v>4</v>
      </c>
      <c r="F7">
        <v>4</v>
      </c>
    </row>
    <row r="8" spans="1:6" x14ac:dyDescent="0.2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2041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2054</v>
      </c>
      <c r="C20">
        <v>4</v>
      </c>
      <c r="E20">
        <v>4</v>
      </c>
      <c r="F20">
        <v>8</v>
      </c>
    </row>
    <row r="21" spans="1:6" x14ac:dyDescent="0.2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2061</v>
      </c>
      <c r="C22">
        <v>9</v>
      </c>
      <c r="E22">
        <v>5</v>
      </c>
      <c r="F22">
        <v>14</v>
      </c>
    </row>
    <row r="23" spans="1:6" x14ac:dyDescent="0.2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2057</v>
      </c>
      <c r="C25">
        <v>7</v>
      </c>
      <c r="E25">
        <v>14</v>
      </c>
      <c r="F25">
        <v>21</v>
      </c>
    </row>
    <row r="26" spans="1:6" x14ac:dyDescent="0.2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2060</v>
      </c>
      <c r="E29">
        <v>3</v>
      </c>
      <c r="F29">
        <v>3</v>
      </c>
    </row>
    <row r="30" spans="1:6" x14ac:dyDescent="0.25">
      <c r="A30" s="9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DE2D-450F-438D-A9E9-99B2DC200F1F}">
  <sheetPr codeName="Sheet3"/>
  <dimension ref="A1:F15"/>
  <sheetViews>
    <sheetView workbookViewId="0">
      <selection activeCell="C7" sqref="C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 vm="1">
        <v>2071</v>
      </c>
    </row>
    <row r="2" spans="1:6" x14ac:dyDescent="0.25">
      <c r="A2" s="8" t="s">
        <v>2067</v>
      </c>
      <c r="B2" t="s" vm="2">
        <v>2071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5">
      <c r="A6" s="9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2062</v>
      </c>
      <c r="E9">
        <v>4</v>
      </c>
      <c r="F9">
        <v>4</v>
      </c>
    </row>
    <row r="10" spans="1:6" x14ac:dyDescent="0.25">
      <c r="A10" s="9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E516-AAC3-4990-BFA2-AEAB958F91CF}">
  <sheetPr codeName="Sheet4"/>
  <dimension ref="A1:F10"/>
  <sheetViews>
    <sheetView workbookViewId="0">
      <selection activeCell="B14" sqref="B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2" width="15.25" bestFit="1" customWidth="1"/>
    <col min="13" max="13" width="11" bestFit="1" customWidth="1"/>
    <col min="14" max="15" width="6.5" bestFit="1" customWidth="1"/>
    <col min="16" max="16" width="9.625" bestFit="1" customWidth="1"/>
    <col min="17" max="17" width="9.75" bestFit="1" customWidth="1"/>
    <col min="18" max="20" width="6.625" bestFit="1" customWidth="1"/>
    <col min="21" max="21" width="9.625" bestFit="1" customWidth="1"/>
    <col min="22" max="24" width="6.5" bestFit="1" customWidth="1"/>
    <col min="25" max="25" width="9.625" bestFit="1" customWidth="1"/>
    <col min="26" max="28" width="6.5" bestFit="1" customWidth="1"/>
    <col min="29" max="29" width="9.625" bestFit="1" customWidth="1"/>
    <col min="30" max="32" width="6.5" bestFit="1" customWidth="1"/>
    <col min="33" max="33" width="9.625" bestFit="1" customWidth="1"/>
    <col min="34" max="34" width="9.75" bestFit="1" customWidth="1"/>
    <col min="35" max="37" width="6.625" bestFit="1" customWidth="1"/>
    <col min="38" max="38" width="9.625" bestFit="1" customWidth="1"/>
    <col min="39" max="41" width="6.5" bestFit="1" customWidth="1"/>
    <col min="42" max="42" width="9.625" bestFit="1" customWidth="1"/>
    <col min="43" max="45" width="6.5" bestFit="1" customWidth="1"/>
    <col min="46" max="46" width="9.625" bestFit="1" customWidth="1"/>
    <col min="47" max="49" width="6.5" bestFit="1" customWidth="1"/>
    <col min="50" max="50" width="9.625" bestFit="1" customWidth="1"/>
    <col min="51" max="51" width="9.75" bestFit="1" customWidth="1"/>
    <col min="52" max="54" width="6.625" bestFit="1" customWidth="1"/>
    <col min="55" max="55" width="9.625" bestFit="1" customWidth="1"/>
    <col min="56" max="58" width="6.5" bestFit="1" customWidth="1"/>
    <col min="59" max="59" width="9.625" bestFit="1" customWidth="1"/>
    <col min="60" max="62" width="6.5" bestFit="1" customWidth="1"/>
    <col min="63" max="63" width="9.625" bestFit="1" customWidth="1"/>
    <col min="64" max="66" width="6.5" bestFit="1" customWidth="1"/>
    <col min="67" max="67" width="9.625" bestFit="1" customWidth="1"/>
    <col min="68" max="68" width="9.75" bestFit="1" customWidth="1"/>
    <col min="69" max="71" width="6.625" bestFit="1" customWidth="1"/>
    <col min="72" max="72" width="9.625" bestFit="1" customWidth="1"/>
    <col min="73" max="75" width="6.5" bestFit="1" customWidth="1"/>
    <col min="76" max="76" width="9.625" bestFit="1" customWidth="1"/>
    <col min="77" max="79" width="6.5" bestFit="1" customWidth="1"/>
    <col min="80" max="80" width="9.625" bestFit="1" customWidth="1"/>
    <col min="81" max="83" width="6.5" bestFit="1" customWidth="1"/>
    <col min="84" max="84" width="9.625" bestFit="1" customWidth="1"/>
    <col min="85" max="85" width="9.75" bestFit="1" customWidth="1"/>
    <col min="86" max="88" width="6.625" bestFit="1" customWidth="1"/>
    <col min="89" max="89" width="9.625" bestFit="1" customWidth="1"/>
    <col min="90" max="92" width="6.5" bestFit="1" customWidth="1"/>
    <col min="93" max="93" width="9.625" bestFit="1" customWidth="1"/>
    <col min="94" max="96" width="6.5" bestFit="1" customWidth="1"/>
    <col min="97" max="97" width="9.625" bestFit="1" customWidth="1"/>
    <col min="98" max="100" width="6.5" bestFit="1" customWidth="1"/>
    <col min="101" max="101" width="9.625" bestFit="1" customWidth="1"/>
    <col min="102" max="102" width="9.75" bestFit="1" customWidth="1"/>
    <col min="103" max="105" width="6.625" bestFit="1" customWidth="1"/>
    <col min="106" max="106" width="9.625" bestFit="1" customWidth="1"/>
    <col min="107" max="109" width="6.5" bestFit="1" customWidth="1"/>
    <col min="110" max="110" width="9.625" bestFit="1" customWidth="1"/>
    <col min="111" max="113" width="6.5" bestFit="1" customWidth="1"/>
    <col min="114" max="114" width="9.625" bestFit="1" customWidth="1"/>
    <col min="115" max="117" width="6.5" bestFit="1" customWidth="1"/>
    <col min="118" max="118" width="9.625" bestFit="1" customWidth="1"/>
    <col min="119" max="119" width="9.75" bestFit="1" customWidth="1"/>
    <col min="120" max="122" width="6.625" bestFit="1" customWidth="1"/>
    <col min="123" max="123" width="9.625" bestFit="1" customWidth="1"/>
    <col min="124" max="126" width="6.5" bestFit="1" customWidth="1"/>
    <col min="127" max="127" width="9.625" bestFit="1" customWidth="1"/>
    <col min="128" max="130" width="6.5" bestFit="1" customWidth="1"/>
    <col min="131" max="131" width="9.625" bestFit="1" customWidth="1"/>
    <col min="132" max="134" width="6.5" bestFit="1" customWidth="1"/>
    <col min="135" max="135" width="9.625" bestFit="1" customWidth="1"/>
    <col min="136" max="136" width="9.75" bestFit="1" customWidth="1"/>
    <col min="137" max="139" width="6.625" bestFit="1" customWidth="1"/>
    <col min="140" max="140" width="9.625" bestFit="1" customWidth="1"/>
    <col min="141" max="143" width="6.5" bestFit="1" customWidth="1"/>
    <col min="144" max="144" width="9.625" bestFit="1" customWidth="1"/>
    <col min="145" max="147" width="6.5" bestFit="1" customWidth="1"/>
    <col min="148" max="148" width="9.625" bestFit="1" customWidth="1"/>
    <col min="149" max="151" width="6.5" bestFit="1" customWidth="1"/>
    <col min="152" max="152" width="9.625" bestFit="1" customWidth="1"/>
    <col min="153" max="153" width="9.75" bestFit="1" customWidth="1"/>
    <col min="154" max="156" width="6.625" bestFit="1" customWidth="1"/>
    <col min="157" max="157" width="9.625" bestFit="1" customWidth="1"/>
    <col min="158" max="160" width="6.5" bestFit="1" customWidth="1"/>
    <col min="161" max="161" width="9.625" bestFit="1" customWidth="1"/>
    <col min="162" max="164" width="6.5" bestFit="1" customWidth="1"/>
    <col min="165" max="165" width="9.625" bestFit="1" customWidth="1"/>
    <col min="166" max="168" width="6.5" bestFit="1" customWidth="1"/>
    <col min="169" max="169" width="9.625" bestFit="1" customWidth="1"/>
    <col min="170" max="170" width="9.75" bestFit="1" customWidth="1"/>
    <col min="171" max="171" width="6.625" bestFit="1" customWidth="1"/>
    <col min="172" max="172" width="9.625" bestFit="1" customWidth="1"/>
    <col min="173" max="173" width="9.75" bestFit="1" customWidth="1"/>
    <col min="174" max="174" width="11" bestFit="1" customWidth="1"/>
    <col min="175" max="879" width="15.25" bestFit="1" customWidth="1"/>
    <col min="880" max="880" width="11" bestFit="1" customWidth="1"/>
  </cols>
  <sheetData>
    <row r="1" spans="1:6" x14ac:dyDescent="0.25">
      <c r="A1" s="8" t="s">
        <v>2078</v>
      </c>
      <c r="B1" t="s">
        <v>2070</v>
      </c>
    </row>
    <row r="2" spans="1:6" x14ac:dyDescent="0.25">
      <c r="A2" s="8" t="s">
        <v>2079</v>
      </c>
      <c r="B2" t="s">
        <v>2074</v>
      </c>
    </row>
    <row r="3" spans="1:6" x14ac:dyDescent="0.25">
      <c r="A3" s="8" t="s">
        <v>2066</v>
      </c>
      <c r="B3" t="s">
        <v>2070</v>
      </c>
    </row>
    <row r="5" spans="1:6" x14ac:dyDescent="0.25">
      <c r="A5" s="8" t="s">
        <v>2068</v>
      </c>
      <c r="B5" s="8" t="s">
        <v>2069</v>
      </c>
    </row>
    <row r="6" spans="1:6" x14ac:dyDescent="0.25">
      <c r="A6" s="8" t="s">
        <v>2064</v>
      </c>
      <c r="B6" t="s">
        <v>74</v>
      </c>
      <c r="C6" t="s">
        <v>14</v>
      </c>
      <c r="D6" t="s">
        <v>47</v>
      </c>
      <c r="E6" t="s">
        <v>20</v>
      </c>
      <c r="F6" t="s">
        <v>2065</v>
      </c>
    </row>
    <row r="7" spans="1:6" x14ac:dyDescent="0.25">
      <c r="A7" s="11" t="s">
        <v>2075</v>
      </c>
      <c r="B7">
        <v>6</v>
      </c>
      <c r="C7">
        <v>26</v>
      </c>
      <c r="D7">
        <v>1</v>
      </c>
      <c r="E7">
        <v>45</v>
      </c>
      <c r="F7">
        <v>78</v>
      </c>
    </row>
    <row r="8" spans="1:6" x14ac:dyDescent="0.25">
      <c r="A8" s="11" t="s">
        <v>2076</v>
      </c>
      <c r="B8">
        <v>3</v>
      </c>
      <c r="C8">
        <v>27</v>
      </c>
      <c r="D8">
        <v>3</v>
      </c>
      <c r="E8">
        <v>45</v>
      </c>
      <c r="F8">
        <v>78</v>
      </c>
    </row>
    <row r="9" spans="1:6" x14ac:dyDescent="0.25">
      <c r="A9" s="11" t="s">
        <v>2077</v>
      </c>
      <c r="B9">
        <v>7</v>
      </c>
      <c r="C9">
        <v>32</v>
      </c>
      <c r="D9">
        <v>3</v>
      </c>
      <c r="E9">
        <v>42</v>
      </c>
      <c r="F9">
        <v>84</v>
      </c>
    </row>
    <row r="10" spans="1:6" x14ac:dyDescent="0.25">
      <c r="A10" s="11" t="s">
        <v>2065</v>
      </c>
      <c r="B10">
        <v>16</v>
      </c>
      <c r="C10">
        <v>85</v>
      </c>
      <c r="D10">
        <v>7</v>
      </c>
      <c r="E10">
        <v>132</v>
      </c>
      <c r="F10">
        <v>240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FECB-9EDA-4C71-8082-10147B92B36D}">
  <sheetPr codeName="Sheet5"/>
  <dimension ref="A1:H13"/>
  <sheetViews>
    <sheetView topLeftCell="A16" workbookViewId="0">
      <selection activeCell="B27" sqref="B27"/>
    </sheetView>
  </sheetViews>
  <sheetFormatPr defaultRowHeight="15.75" x14ac:dyDescent="0.25"/>
  <cols>
    <col min="1" max="1" width="26.375" customWidth="1"/>
    <col min="2" max="2" width="18" customWidth="1"/>
    <col min="3" max="3" width="23.375" customWidth="1"/>
    <col min="4" max="4" width="28.625" customWidth="1"/>
    <col min="5" max="5" width="31.125" customWidth="1"/>
    <col min="6" max="6" width="24.75" customWidth="1"/>
    <col min="7" max="7" width="18.75" customWidth="1"/>
    <col min="8" max="8" width="19.125" customWidth="1"/>
    <col min="9" max="9" width="15.375" customWidth="1"/>
  </cols>
  <sheetData>
    <row r="1" spans="1:8" x14ac:dyDescent="0.25">
      <c r="A1" s="12" t="s">
        <v>2080</v>
      </c>
      <c r="B1" s="12" t="s">
        <v>2081</v>
      </c>
      <c r="C1" s="12" t="s">
        <v>2082</v>
      </c>
      <c r="D1" s="12" t="s">
        <v>2083</v>
      </c>
      <c r="E1" s="12" t="s">
        <v>2084</v>
      </c>
      <c r="F1" s="12" t="s">
        <v>2099</v>
      </c>
      <c r="G1" s="12" t="s">
        <v>2085</v>
      </c>
      <c r="H1" s="12" t="s">
        <v>2086</v>
      </c>
    </row>
    <row r="2" spans="1:8" x14ac:dyDescent="0.25">
      <c r="A2" t="s">
        <v>2087</v>
      </c>
      <c r="B2">
        <f>COUNTIFS(Crowdfunding!D:D,"&lt;1000",Crowdfunding!H:H,"successful")</f>
        <v>30</v>
      </c>
      <c r="C2">
        <f>COUNTIFS(Crowdfunding!D:D, "&lt;1000", Crowdfunding!H:H,"failed")</f>
        <v>20</v>
      </c>
      <c r="D2">
        <f>COUNTIFS(Crowdfunding!D:D, "&lt;1000", Crowdfunding!H:H,"canceled")</f>
        <v>1</v>
      </c>
      <c r="E2">
        <f>(B2+C2+D2)</f>
        <v>51</v>
      </c>
      <c r="F2" s="4">
        <f>B2/E2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5">
      <c r="A3" t="s">
        <v>2088</v>
      </c>
      <c r="B3">
        <f>COUNTIFS(Crowdfunding!D:D,"&gt;=1000", Crowdfunding!D:D,"&lt;=4999",Crowdfunding!H:H,"successful")</f>
        <v>191</v>
      </c>
      <c r="C3">
        <f>COUNTIFS(Crowdfunding!D:D,"&gt;=1000", Crowdfunding!D:D,"&lt;=4999",Crowdfunding!H:H,"failed")</f>
        <v>38</v>
      </c>
      <c r="D3">
        <f>COUNTIFS(Crowdfunding!D:D,"&gt;=1000", Crowdfunding!D:D,"&lt;=4999",Crowdfunding!H:H,"canceled")</f>
        <v>2</v>
      </c>
      <c r="E3">
        <f t="shared" ref="E3:E13" si="0">(B3+C3+D3)</f>
        <v>231</v>
      </c>
      <c r="F3" s="4">
        <f t="shared" ref="F3:F13" si="1">B3/E3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5">
      <c r="A4" t="s">
        <v>2089</v>
      </c>
      <c r="B4">
        <f>COUNTIFS(Crowdfunding!D:D,"&gt;=5000", Crowdfunding!D:D,"&lt;=9999",Crowdfunding!H:H,"successful")</f>
        <v>164</v>
      </c>
      <c r="C4">
        <f>COUNTIFS(Crowdfunding!D:D,"&gt;=5000", Crowdfunding!D:D,"&lt;=9999",Crowdfunding!H:H,"failed")</f>
        <v>126</v>
      </c>
      <c r="D4">
        <f>COUNTIFS(Crowdfunding!D:D,"&gt;=5000", Crowdfunding!D:D,"&lt;=9999",Crowdfunding!H:H,"canceled")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2090</v>
      </c>
      <c r="B5">
        <f>COUNTIFS(Crowdfunding!D:D,"&gt;=10000", Crowdfunding!D:D,"&lt;=14999",Crowdfunding!H:H,"successful")</f>
        <v>4</v>
      </c>
      <c r="C5">
        <f>COUNTIFS(Crowdfunding!D:D,"&gt;=10000", Crowdfunding!D:D,"&lt;=14999",Crowdfunding!H:H,"failed")</f>
        <v>5</v>
      </c>
      <c r="D5">
        <f>COUNTIFS(Crowdfunding!D:D,"&gt;=10000", Crowdfunding!D:D,"&lt;=14999",Crowdfunding!H:H,"canceled")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2091</v>
      </c>
      <c r="B6">
        <f>COUNTIFS(Crowdfunding!D:D,"&gt;=15000", Crowdfunding!D:D,"&lt;=19999",Crowdfunding!H:H,"successful")</f>
        <v>10</v>
      </c>
      <c r="C6">
        <f>COUNTIFS(Crowdfunding!D:D,"&gt;=15000", Crowdfunding!D:D,"&lt;=19999",Crowdfunding!H:H,"failed")</f>
        <v>0</v>
      </c>
      <c r="D6">
        <f>COUNTIFS(Crowdfunding!D:D,"&gt;=15000", Crowdfunding!D:D,"&lt;=19999",Crowdfunding!H:H,"canceled")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2092</v>
      </c>
      <c r="B7">
        <f>COUNTIFS(Crowdfunding!D:D,"&gt;=20000", Crowdfunding!D:D,"&lt;=24999",Crowdfunding!H:H,"successful")</f>
        <v>7</v>
      </c>
      <c r="C7">
        <f>COUNTIFS(Crowdfunding!D:D,"&gt;20000", Crowdfunding!D:D,"&lt;=24999",Crowdfunding!H:H,"failed")</f>
        <v>0</v>
      </c>
      <c r="D7">
        <f>COUNTIFS(Crowdfunding!D:D,"&gt;=20000", Crowdfunding!D:D,"&lt;=24999",Crowdfunding!H:H,"canceled")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2093</v>
      </c>
      <c r="B8">
        <f>COUNTIFS(Crowdfunding!D:D,"&gt;=25000", Crowdfunding!D:D,"&lt;=29999",Crowdfunding!H:H,"successful")</f>
        <v>11</v>
      </c>
      <c r="C8">
        <f>COUNTIFS(Crowdfunding!D:D,"&gt;=25000", Crowdfunding!D:D,"&lt;=29999",Crowdfunding!H:H,"failed")</f>
        <v>3</v>
      </c>
      <c r="D8">
        <f>COUNTIFS(Crowdfunding!D:D,"&gt;=25000", Crowdfunding!D:D,"&lt;=29999",Crowdfunding!H:H,"canceled")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2094</v>
      </c>
      <c r="B9">
        <f>COUNTIFS(Crowdfunding!D:D,"&gt;=30000", Crowdfunding!D:D,"&lt;=34999",Crowdfunding!H:H,"successful")</f>
        <v>7</v>
      </c>
      <c r="C9">
        <f>COUNTIFS(Crowdfunding!D:D,"&gt;=30000", Crowdfunding!D:D,"&lt;=34999",Crowdfunding!H:H,"failed")</f>
        <v>0</v>
      </c>
      <c r="D9">
        <f>COUNTIFS(Crowdfunding!D:D,"&gt;=30000", Crowdfunding!D:D,"&lt;=34999",Crowdfunding!H:H,"canceled")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2095</v>
      </c>
      <c r="B10">
        <f>COUNTIFS(Crowdfunding!D:D,"&gt;=35000", Crowdfunding!D:D,"&lt;=39999",Crowdfunding!H:H,"successful")</f>
        <v>8</v>
      </c>
      <c r="C10">
        <f>COUNTIFS(Crowdfunding!D:D,"&gt;=35000", Crowdfunding!D:D,"&lt;=39999",Crowdfunding!H:H,"failed")</f>
        <v>3</v>
      </c>
      <c r="D10">
        <f>COUNTIFS(Crowdfunding!D:D,"&gt;=35000", Crowdfunding!D:D,"&lt;=39999",Crowdfunding!H:H,"canceled")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2096</v>
      </c>
      <c r="B11">
        <f>COUNTIFS(Crowdfunding!D:D,"&gt;=40000", Crowdfunding!D:D,"&lt;=44999",Crowdfunding!H:H,"successful")</f>
        <v>11</v>
      </c>
      <c r="C11">
        <f>COUNTIFS(Crowdfunding!D:D,"&gt;=40000", Crowdfunding!D:D,"&lt;=44999",Crowdfunding!H:H,"failed")</f>
        <v>3</v>
      </c>
      <c r="D11">
        <f>COUNTIFS(Crowdfunding!D:D,"&gt;=40000", Crowdfunding!D:D,"&lt;=44999",Crowdfunding!H:H,"canceled")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2097</v>
      </c>
      <c r="B12">
        <f>COUNTIFS(Crowdfunding!D:D,"&gt;=45000", Crowdfunding!D:D,"&lt;=49999",Crowdfunding!H:H,"successful")</f>
        <v>8</v>
      </c>
      <c r="C12">
        <f>COUNTIFS(Crowdfunding!D:D,"&gt;=45000", Crowdfunding!D:D,"&lt;=49999",Crowdfunding!H:H,"failed")</f>
        <v>3</v>
      </c>
      <c r="D12">
        <f>COUNTIFS(Crowdfunding!D:D,"&gt;=45000", Crowdfunding!D:D,"&lt;=49999",Crowdfunding!H:H,"canceled")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2098</v>
      </c>
      <c r="B13">
        <f>COUNTIFS(Crowdfunding!D:D,"&gt;=49999", Crowdfunding!D:D,"&gt;=50000",Crowdfunding!H:H,"successful")</f>
        <v>114</v>
      </c>
      <c r="C13">
        <f>COUNTIFS(Crowdfunding!D:D,"&gt;=49999", Crowdfunding!D:D,"&gt;=50000",Crowdfunding!H:H,"failed")</f>
        <v>163</v>
      </c>
      <c r="D13">
        <f>COUNTIFS(Crowdfunding!D:D,"&gt;=49999", Crowdfunding!D:D,"&gt;=50000",Crowdfunding!H:H,"canceled")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7 C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2983-425C-4A6E-8D95-538101BDFE89}">
  <sheetPr codeName="Sheet6"/>
  <dimension ref="A1:I566"/>
  <sheetViews>
    <sheetView zoomScaleNormal="100" workbookViewId="0">
      <selection activeCell="C8" sqref="C8"/>
    </sheetView>
  </sheetViews>
  <sheetFormatPr defaultRowHeight="15.75" x14ac:dyDescent="0.25"/>
  <cols>
    <col min="2" max="2" width="12.5" customWidth="1"/>
    <col min="5" max="5" width="12.75" customWidth="1"/>
    <col min="8" max="8" width="18.875" customWidth="1"/>
    <col min="9" max="9" width="16.375" customWidth="1"/>
    <col min="10" max="10" width="17.875" customWidth="1"/>
  </cols>
  <sheetData>
    <row r="1" spans="1:9" x14ac:dyDescent="0.25">
      <c r="A1" s="12" t="s">
        <v>2100</v>
      </c>
      <c r="B1" s="12" t="s">
        <v>2101</v>
      </c>
      <c r="D1" s="12" t="s">
        <v>2100</v>
      </c>
      <c r="E1" s="12" t="s">
        <v>2101</v>
      </c>
      <c r="H1" s="12" t="s">
        <v>2102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H2" t="s">
        <v>2104</v>
      </c>
      <c r="I2">
        <f>AVERAGE(B2:B566)</f>
        <v>851.14690265486729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t="s">
        <v>2105</v>
      </c>
      <c r="I3">
        <f>MEDIAN(B2:B566)</f>
        <v>201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t="s">
        <v>2106</v>
      </c>
      <c r="I4">
        <f>MIN(B2:B566)</f>
        <v>16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t="s">
        <v>2107</v>
      </c>
      <c r="I5">
        <f>MAX(B2:B566)</f>
        <v>7295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t="s">
        <v>2108</v>
      </c>
      <c r="I6">
        <f>_xlfn.VAR.S(B2:B566)</f>
        <v>1606216.5936295739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t="s">
        <v>2109</v>
      </c>
      <c r="I7">
        <f>_xlfn.STDEV.S(B2:B566)</f>
        <v>1267.366006183523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  <c r="H9" s="12" t="s">
        <v>2103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  <c r="H10" t="s">
        <v>2104</v>
      </c>
      <c r="I10">
        <f>AVERAGE(E2:E365)</f>
        <v>585.61538461538464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H11" t="s">
        <v>2105</v>
      </c>
      <c r="I11">
        <f>MEDIAN(E2:E365)</f>
        <v>114.5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t="s">
        <v>2106</v>
      </c>
      <c r="I12">
        <f>MIN(E2:E365)</f>
        <v>0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H13" t="s">
        <v>2107</v>
      </c>
      <c r="I13">
        <f>MAX(E2:E365)</f>
        <v>6080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t="s">
        <v>2108</v>
      </c>
      <c r="I14">
        <f>_xlfn.VAR.S(E2:E365)</f>
        <v>924113.45496927318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t="s">
        <v>2109</v>
      </c>
      <c r="I15">
        <f>_xlfn.STDEV.S(E2:E365)</f>
        <v>961.30819978260524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9" priority="7" operator="containsText" text="live">
      <formula>NOT(ISERROR(SEARCH("live",A2)))</formula>
    </cfRule>
    <cfRule type="containsText" dxfId="8" priority="8" operator="containsText" text="live">
      <formula>NOT(ISERROR(SEARCH("live",A2)))</formula>
    </cfRule>
    <cfRule type="containsText" dxfId="7" priority="9" operator="containsText" text="canceled">
      <formula>NOT(ISERROR(SEARCH("canceled",A2)))</formula>
    </cfRule>
    <cfRule type="containsText" dxfId="6" priority="10" operator="containsText" text="successful">
      <formula>NOT(ISERROR(SEARCH("successful",A2)))</formula>
    </cfRule>
    <cfRule type="containsText" dxfId="5" priority="11" operator="containsText" text="failed">
      <formula>NOT(ISERROR(SEARCH("failed",A2)))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4" priority="1" operator="containsText" text="live">
      <formula>NOT(ISERROR(SEARCH("live",D2)))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canceled">
      <formula>NOT(ISERROR(SEARCH("canceled",D2)))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384D0B10E24D46B707058BB05D5760" ma:contentTypeVersion="3" ma:contentTypeDescription="Create a new document." ma:contentTypeScope="" ma:versionID="d3f8c39042a7d88d31e4bf74385aec94">
  <xsd:schema xmlns:xsd="http://www.w3.org/2001/XMLSchema" xmlns:xs="http://www.w3.org/2001/XMLSchema" xmlns:p="http://schemas.microsoft.com/office/2006/metadata/properties" xmlns:ns3="83075a42-0032-4fe4-8125-c0d8ad950275" targetNamespace="http://schemas.microsoft.com/office/2006/metadata/properties" ma:root="true" ma:fieldsID="ffa0272dad14c53099df0d59f6b062a7" ns3:_="">
    <xsd:import namespace="83075a42-0032-4fe4-8125-c0d8ad9502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75a42-0032-4fe4-8125-c0d8ad950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B86E68-5F6D-444A-AACE-6532C03DD0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4A1F94-014A-4655-B4E9-DCA3A84CBD47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83075a42-0032-4fe4-8125-c0d8ad95027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F5F9E0-8BB1-435D-A609-A87D41FB0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75a42-0032-4fe4-8125-c0d8ad950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Ahmed Naeem</cp:lastModifiedBy>
  <dcterms:created xsi:type="dcterms:W3CDTF">2021-09-29T18:52:28Z</dcterms:created>
  <dcterms:modified xsi:type="dcterms:W3CDTF">2023-03-24T01:05:31Z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0x01010065384D0B10E24D46B707058BB05D5760</vt:lpwstr>
  </property>
</Properties>
</file>