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Git-Nam\TDD\2022-Mactan-Airport\R\"/>
    </mc:Choice>
  </mc:AlternateContent>
  <xr:revisionPtr revIDLastSave="0" documentId="13_ncr:1_{BBF752C2-4BA2-44DE-8EF5-C22ED0809F02}" xr6:coauthVersionLast="47" xr6:coauthVersionMax="47" xr10:uidLastSave="{00000000-0000-0000-0000-000000000000}"/>
  <bookViews>
    <workbookView xWindow="20370" yWindow="-4800" windowWidth="29040" windowHeight="15840" firstSheet="4" activeTab="7" xr2:uid="{C3A3FED6-77E3-4345-8BCD-AF54B0E02FF2}"/>
  </bookViews>
  <sheets>
    <sheet name="NPV-shortterm" sheetId="1" r:id="rId1"/>
    <sheet name="NPV-immediate" sheetId="6" r:id="rId2"/>
    <sheet name="NPV-cause-area" sheetId="7" r:id="rId3"/>
    <sheet name="NPV-cause-discp" sheetId="9" r:id="rId4"/>
    <sheet name="NPV-risk" sheetId="2" r:id="rId5"/>
    <sheet name="NPV_medium" sheetId="14" r:id="rId6"/>
    <sheet name="NPV_longterm" sheetId="15" r:id="rId7"/>
    <sheet name="NPV_visionary" sheetId="16" r:id="rId8"/>
    <sheet name="typhoon" sheetId="10" r:id="rId9"/>
    <sheet name="aging" sheetId="11" r:id="rId10"/>
    <sheet name="damage" sheetId="12" r:id="rId11"/>
    <sheet name="deterioration" sheetId="13" r:id="rId12"/>
    <sheet name="NPV-option" sheetId="3" r:id="rId13"/>
    <sheet name="opex" sheetId="4" r:id="rId14"/>
    <sheet name="cebucapex"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7" i="16" l="1"/>
  <c r="I12" i="15"/>
  <c r="J12" i="15"/>
  <c r="K5" i="15"/>
  <c r="K6" i="15"/>
  <c r="K7" i="15"/>
  <c r="K4" i="15"/>
  <c r="K10" i="15"/>
  <c r="G10" i="16"/>
  <c r="F10" i="16"/>
  <c r="E10" i="16"/>
  <c r="D10" i="16"/>
  <c r="C10" i="16"/>
  <c r="H9" i="16"/>
  <c r="H7" i="16"/>
  <c r="H6" i="16"/>
  <c r="H5" i="16"/>
  <c r="H4" i="16"/>
  <c r="H10" i="16" s="1"/>
  <c r="G12" i="15"/>
  <c r="F12" i="15"/>
  <c r="E12" i="15"/>
  <c r="D12" i="15"/>
  <c r="C12" i="15"/>
  <c r="D11" i="5"/>
  <c r="D12" i="5"/>
  <c r="N13" i="5"/>
  <c r="N14" i="5"/>
  <c r="K12" i="15" l="1"/>
  <c r="H12" i="15"/>
  <c r="C10" i="14" l="1"/>
  <c r="D10" i="14"/>
  <c r="E10" i="14"/>
  <c r="F10" i="14"/>
  <c r="G10" i="14"/>
  <c r="H9" i="14"/>
  <c r="H7" i="14"/>
  <c r="H6" i="14"/>
  <c r="H5" i="14"/>
  <c r="H4" i="14"/>
  <c r="H264" i="13"/>
  <c r="H7" i="12"/>
  <c r="H61" i="11"/>
  <c r="H61" i="10"/>
  <c r="G9" i="9"/>
  <c r="H9" i="9"/>
  <c r="I9" i="9"/>
  <c r="F9" i="9"/>
  <c r="E9" i="9"/>
  <c r="D9" i="9"/>
  <c r="C9" i="9"/>
  <c r="J8" i="9"/>
  <c r="J7" i="9"/>
  <c r="J6" i="9"/>
  <c r="J5" i="9"/>
  <c r="J4" i="9"/>
  <c r="G9" i="7"/>
  <c r="F9" i="7"/>
  <c r="E9" i="7"/>
  <c r="D9" i="7"/>
  <c r="C9" i="7"/>
  <c r="H8" i="7"/>
  <c r="H7" i="7"/>
  <c r="H6" i="7"/>
  <c r="H5" i="7"/>
  <c r="H4" i="7"/>
  <c r="G11" i="6"/>
  <c r="F11" i="6"/>
  <c r="E11" i="6"/>
  <c r="D11" i="6"/>
  <c r="C11" i="6"/>
  <c r="H10" i="6"/>
  <c r="H9" i="6"/>
  <c r="H8" i="6"/>
  <c r="H7" i="6"/>
  <c r="H6" i="6"/>
  <c r="H5" i="6"/>
  <c r="H4" i="6"/>
  <c r="H5" i="1"/>
  <c r="H6" i="1"/>
  <c r="H7" i="1"/>
  <c r="H8" i="1"/>
  <c r="H9" i="1"/>
  <c r="H10" i="1"/>
  <c r="H4" i="1"/>
  <c r="H6" i="5"/>
  <c r="I6" i="5" s="1"/>
  <c r="J6" i="5" s="1"/>
  <c r="K6" i="5" s="1"/>
  <c r="L6" i="5" s="1"/>
  <c r="M6" i="5" s="1"/>
  <c r="N6" i="5" s="1"/>
  <c r="B24" i="5" s="1"/>
  <c r="F4" i="5"/>
  <c r="G4" i="5" s="1"/>
  <c r="H4" i="5" s="1"/>
  <c r="I4" i="5" s="1"/>
  <c r="J4" i="5" s="1"/>
  <c r="K4" i="5" s="1"/>
  <c r="L4" i="5" s="1"/>
  <c r="M4" i="5" s="1"/>
  <c r="N4" i="5" s="1"/>
  <c r="B22" i="5" s="1"/>
  <c r="F5" i="5"/>
  <c r="G5" i="5" s="1"/>
  <c r="H5" i="5" s="1"/>
  <c r="I5" i="5" s="1"/>
  <c r="J5" i="5" s="1"/>
  <c r="K5" i="5" s="1"/>
  <c r="L5" i="5" s="1"/>
  <c r="M5" i="5" s="1"/>
  <c r="N5" i="5" s="1"/>
  <c r="B23" i="5" s="1"/>
  <c r="F6" i="5"/>
  <c r="F7" i="5"/>
  <c r="F8" i="5"/>
  <c r="G8" i="5" s="1"/>
  <c r="H8" i="5" s="1"/>
  <c r="I8" i="5" s="1"/>
  <c r="J8" i="5" s="1"/>
  <c r="K8" i="5" s="1"/>
  <c r="L8" i="5" s="1"/>
  <c r="M8" i="5" s="1"/>
  <c r="N8" i="5" s="1"/>
  <c r="B26" i="5" s="1"/>
  <c r="F9" i="5"/>
  <c r="G9" i="5" s="1"/>
  <c r="H9" i="5" s="1"/>
  <c r="I9" i="5" s="1"/>
  <c r="J9" i="5" s="1"/>
  <c r="K9" i="5" s="1"/>
  <c r="L9" i="5" s="1"/>
  <c r="M9" i="5" s="1"/>
  <c r="N9" i="5" s="1"/>
  <c r="B27" i="5" s="1"/>
  <c r="F10" i="5"/>
  <c r="G10" i="5" s="1"/>
  <c r="H10" i="5" s="1"/>
  <c r="I10" i="5" s="1"/>
  <c r="J10" i="5" s="1"/>
  <c r="K10" i="5" s="1"/>
  <c r="L10" i="5" s="1"/>
  <c r="M10" i="5" s="1"/>
  <c r="N10" i="5" s="1"/>
  <c r="B28" i="5" s="1"/>
  <c r="F3" i="5"/>
  <c r="G3" i="5" s="1"/>
  <c r="E4" i="5"/>
  <c r="E5" i="5"/>
  <c r="E6" i="5"/>
  <c r="E7" i="5"/>
  <c r="G7" i="5" s="1"/>
  <c r="H7" i="5" s="1"/>
  <c r="I7" i="5" s="1"/>
  <c r="J7" i="5" s="1"/>
  <c r="K7" i="5" s="1"/>
  <c r="L7" i="5" s="1"/>
  <c r="M7" i="5" s="1"/>
  <c r="N7" i="5" s="1"/>
  <c r="B25" i="5" s="1"/>
  <c r="E8" i="5"/>
  <c r="E9" i="5"/>
  <c r="E10" i="5"/>
  <c r="E3" i="5"/>
  <c r="B12" i="5"/>
  <c r="C12" i="5"/>
  <c r="E11" i="5"/>
  <c r="F11" i="5" s="1"/>
  <c r="G11" i="5" s="1"/>
  <c r="H11" i="5" s="1"/>
  <c r="I11" i="5" s="1"/>
  <c r="J11" i="5" s="1"/>
  <c r="K11" i="5" s="1"/>
  <c r="L11" i="5" s="1"/>
  <c r="M11" i="5" s="1"/>
  <c r="N11" i="5" s="1"/>
  <c r="B29" i="5" s="1"/>
  <c r="E13" i="4"/>
  <c r="D13" i="4"/>
  <c r="G12" i="5" l="1"/>
  <c r="H3" i="5"/>
  <c r="I3" i="5" s="1"/>
  <c r="J3" i="5" s="1"/>
  <c r="K3" i="5" s="1"/>
  <c r="L3" i="5" s="1"/>
  <c r="M3" i="5" s="1"/>
  <c r="N3" i="5" s="1"/>
  <c r="B21" i="5" s="1"/>
  <c r="B30" i="5" s="1"/>
  <c r="H10" i="14"/>
  <c r="J9" i="9"/>
  <c r="H9" i="7"/>
  <c r="H11" i="6"/>
  <c r="F12" i="5"/>
  <c r="E12" i="5"/>
  <c r="J12" i="5" l="1"/>
  <c r="F14" i="5"/>
  <c r="F13" i="5"/>
  <c r="L12" i="5"/>
  <c r="K12" i="5"/>
  <c r="H12" i="5"/>
  <c r="M12" i="5"/>
  <c r="N12" i="5" s="1"/>
  <c r="I12" i="5"/>
  <c r="D5" i="2"/>
  <c r="D4" i="2"/>
  <c r="H5" i="3"/>
  <c r="H6" i="3"/>
  <c r="H7" i="3"/>
  <c r="H8" i="3"/>
  <c r="H9" i="3"/>
  <c r="H10" i="3"/>
  <c r="H4" i="3"/>
  <c r="G11" i="3"/>
  <c r="F11" i="3"/>
  <c r="E11" i="3"/>
  <c r="D11" i="3"/>
  <c r="C11" i="3"/>
  <c r="I10" i="3"/>
  <c r="I9" i="3"/>
  <c r="I8" i="3"/>
  <c r="I7" i="3"/>
  <c r="I6" i="3"/>
  <c r="I5" i="3"/>
  <c r="I4" i="3"/>
  <c r="C6" i="2"/>
  <c r="H11" i="1"/>
  <c r="D11" i="1"/>
  <c r="E11" i="1"/>
  <c r="F11" i="1"/>
  <c r="G11" i="1"/>
  <c r="C11" i="1"/>
  <c r="D6" i="2" l="1"/>
  <c r="H11" i="3"/>
</calcChain>
</file>

<file path=xl/sharedStrings.xml><?xml version="1.0" encoding="utf-8"?>
<sst xmlns="http://schemas.openxmlformats.org/spreadsheetml/2006/main" count="2145" uniqueCount="298">
  <si>
    <t>Architectural</t>
  </si>
  <si>
    <t>Civil</t>
  </si>
  <si>
    <t>Electrical</t>
  </si>
  <si>
    <t>Environment</t>
  </si>
  <si>
    <t>IT</t>
  </si>
  <si>
    <t>Mechanical</t>
  </si>
  <si>
    <t>Structural</t>
  </si>
  <si>
    <t>T1</t>
  </si>
  <si>
    <t>T2</t>
  </si>
  <si>
    <t>Airside</t>
  </si>
  <si>
    <t>Landside</t>
  </si>
  <si>
    <t>General</t>
  </si>
  <si>
    <t>Area</t>
  </si>
  <si>
    <t>Disciplines</t>
  </si>
  <si>
    <t>Total</t>
  </si>
  <si>
    <t>Asset</t>
  </si>
  <si>
    <t>ACMV</t>
  </si>
  <si>
    <t>Mechnical</t>
  </si>
  <si>
    <t>Passenger Loading Bridge</t>
  </si>
  <si>
    <t>Terminal Building Works</t>
  </si>
  <si>
    <t>Passenger Screening</t>
  </si>
  <si>
    <t>CCTV</t>
  </si>
  <si>
    <t>Year 1-5</t>
  </si>
  <si>
    <t>Year 6-25</t>
  </si>
  <si>
    <t>Overal</t>
  </si>
  <si>
    <t>Civil and Structure</t>
  </si>
  <si>
    <t>Roof and Façade</t>
  </si>
  <si>
    <t>Finishes</t>
  </si>
  <si>
    <t>Landscape</t>
  </si>
  <si>
    <t>MEPF</t>
  </si>
  <si>
    <t>Systems</t>
  </si>
  <si>
    <t>Airport systems</t>
  </si>
  <si>
    <t>IT systems</t>
  </si>
  <si>
    <t>Pavement and Utilities</t>
  </si>
  <si>
    <t>Common</t>
  </si>
  <si>
    <t>Furniture, Signage</t>
  </si>
  <si>
    <t>Renovation</t>
  </si>
  <si>
    <t>Ajusted from T2</t>
  </si>
  <si>
    <t>Percentage</t>
  </si>
  <si>
    <t>year 1-5</t>
  </si>
  <si>
    <t>year 6-25</t>
  </si>
  <si>
    <t>Adjusted Arcadis</t>
  </si>
  <si>
    <t>Each Terminal</t>
  </si>
  <si>
    <t>Now</t>
  </si>
  <si>
    <t>Terminal 1</t>
  </si>
  <si>
    <t>Terminal 2</t>
  </si>
  <si>
    <t>Cause</t>
  </si>
  <si>
    <t>Aging</t>
  </si>
  <si>
    <t>Construction</t>
  </si>
  <si>
    <t>Damage</t>
  </si>
  <si>
    <t>Deterioration</t>
  </si>
  <si>
    <t>Typhoon</t>
  </si>
  <si>
    <t>Items</t>
  </si>
  <si>
    <t>Findings</t>
  </si>
  <si>
    <t>Discipline</t>
  </si>
  <si>
    <t>Interventions</t>
  </si>
  <si>
    <t>Airfield Ground Lighting (by MCIA)</t>
  </si>
  <si>
    <t>1.) Reported that there is a high possibility of Deteriorated Airfield Ground Lights on runway due to Typhoon Odette._x000D__x000D_
2.)  Still working however there is a risk of not providing adequate level of services due to low reliability because of aging.</t>
  </si>
  <si>
    <t>replacement of airfield ground lighting</t>
  </si>
  <si>
    <t>Electrical Feeder Cables</t>
  </si>
  <si>
    <t>Renewal of Electrical Feeder Cables</t>
  </si>
  <si>
    <t>Approach Lighting (by MCIA)</t>
  </si>
  <si>
    <t>replacement of approach lighting</t>
  </si>
  <si>
    <t>Metal Roof</t>
  </si>
  <si>
    <t>Damage roofing due to Odette or Typhoon "Rai"</t>
  </si>
  <si>
    <t>Replaced damaged roofing sheet</t>
  </si>
  <si>
    <t>Louver</t>
  </si>
  <si>
    <t>Missing louver pannel due to Odette or Typhoon "Rai"</t>
  </si>
  <si>
    <t>Replacement of detached louvers</t>
  </si>
  <si>
    <t>Facade Glazing</t>
  </si>
  <si>
    <t>Glazings and its supports was destroyed by Odette or Typhoon "Rai"</t>
  </si>
  <si>
    <t>Replacement of damaged facaded glazing</t>
  </si>
  <si>
    <t>High Mast Lighting</t>
  </si>
  <si>
    <t>1.) Power supply for 3 fixed pole were damaged by the typhoon. _x000D__x000D_
2.) 6 out of 14 poles had defective lightings._x000D__x000D_
3.) Controls for High Mast Lighting are manual since BMS is not existing on Terminal 1.</t>
  </si>
  <si>
    <t>Replacement of damaged high mast lights_x000D__x000D_
Automation of Monitoring and Control for High Mast Lighting</t>
  </si>
  <si>
    <t>Solar Panels</t>
  </si>
  <si>
    <t>93 out of 17,000 panels were damaged by the typhoon</t>
  </si>
  <si>
    <t>replacement of damaged solar panels</t>
  </si>
  <si>
    <t>Directional Signages</t>
  </si>
  <si>
    <t>Replacement of directional signages</t>
  </si>
  <si>
    <t>Carpark Lighting</t>
  </si>
  <si>
    <t>Replacement of damaged carpark lighting</t>
  </si>
  <si>
    <t>Emergency Exit Lights</t>
  </si>
  <si>
    <t>the emergency lights were reported not working.</t>
  </si>
  <si>
    <t>Replacement of Emergency Exit Lightings</t>
  </si>
  <si>
    <t>Normal Lighting</t>
  </si>
  <si>
    <t>Replacement of Normal Lightings</t>
  </si>
  <si>
    <t>FIDS</t>
  </si>
  <si>
    <t>FIDS Monitors installed outdoors are lost/damaged due to typhoon.</t>
  </si>
  <si>
    <t>Install outdoor FIDS in a reinforced setup that will withstand typhoons, OR practice un-installation of FIDS monitors one (1) day before arrival of typhoon.</t>
  </si>
  <si>
    <t>CCTV equipment installed outdoors are lost/damageddue to typhoon.</t>
  </si>
  <si>
    <t>Install outdoor CCTVs in a reinforced setup that will withstand typhoons, OR practice un-installation of CCTV equipment one (1) day before arrival of typhoon.</t>
  </si>
  <si>
    <t>PBB 6</t>
  </si>
  <si>
    <t>Condemned. Parts were cannibalized for other bridges.</t>
  </si>
  <si>
    <t>Procure parts and restore bridge to ensure equipment is ready for use.</t>
  </si>
  <si>
    <t>PBB 1</t>
  </si>
  <si>
    <t>Damaged Slat Curtain and Aluminum Ceiling on Cabin and Rotunda is an eye-sore. Rainwater may sip through the ceiling if not correctly replaced.</t>
  </si>
  <si>
    <t>Repair damaged part ensure presentability of bridge to passengers.</t>
  </si>
  <si>
    <t>PBB 2</t>
  </si>
  <si>
    <t>Damaged Slat Curtain and Aluminum Ceiling on Cabin is an eye-sore. Rainwater may sip through the ceiling if not correctly replaced.</t>
  </si>
  <si>
    <t>PBB 3</t>
  </si>
  <si>
    <t>PBB 4</t>
  </si>
  <si>
    <t>PBB 5</t>
  </si>
  <si>
    <t>AHU-NPP1-1, -1, -2, -3</t>
  </si>
  <si>
    <t>Insulations are damaged due to typhoon Rai (Odette) but the unit can still operate.</t>
  </si>
  <si>
    <t>Repair the insulations</t>
  </si>
  <si>
    <t>Glazing panel cracked due to Odette or Typhoon "Rai"</t>
  </si>
  <si>
    <t>Replacement of broken or damaged façade glazing panel</t>
  </si>
  <si>
    <t>Mesh Ceiling</t>
  </si>
  <si>
    <t>Dismantled mesh ceiling that was affected by Odette or Typhoon "Rai"</t>
  </si>
  <si>
    <t>Replaced dismantled roofing sheet</t>
  </si>
  <si>
    <t>Skylight</t>
  </si>
  <si>
    <t>Glazings was destroyed by Odette or Typhoon "Rai"</t>
  </si>
  <si>
    <t>Replacement of broken or damaged skylight panel</t>
  </si>
  <si>
    <t>Canopy</t>
  </si>
  <si>
    <t>Dismantled roofing sheet due to Odette or Typhoon "Rai"</t>
  </si>
  <si>
    <t>replacement of damaged normal / architectural lightings</t>
  </si>
  <si>
    <t>Uninterruptible Power Supply</t>
  </si>
  <si>
    <t>corrective maintenance of damaged UPS</t>
  </si>
  <si>
    <t>Replacement of damaged high mast lighting</t>
  </si>
  <si>
    <t>Street Lighting</t>
  </si>
  <si>
    <t>replacement of damaged street lighting</t>
  </si>
  <si>
    <t>replacement of damaged directional signages</t>
  </si>
  <si>
    <t>Renewal</t>
  </si>
  <si>
    <t>CCTV equipment installed outdoors are lost/damaged due to typhoon.</t>
  </si>
  <si>
    <t>PBB C-13r</t>
  </si>
  <si>
    <t>Slat Curtain on Cab Area Damaged. Damaged Anti-Collision Sensors and Anti-Shear Sensor was temporarily repaired. Recommend immediate replacement due ensure safety of bridge and aircraft during operation.</t>
  </si>
  <si>
    <t>Repair</t>
  </si>
  <si>
    <t>PBB C-13l</t>
  </si>
  <si>
    <t>Damaged Anti-Collision Sensor was temporarily repaired. Recommend immediate replacement due to critical component on safety of bridge.</t>
  </si>
  <si>
    <t>PBB C-12r</t>
  </si>
  <si>
    <t>Damaged Slat Curtain and Aluminum Ceiling on Cab Area</t>
  </si>
  <si>
    <t>PBB C-12l</t>
  </si>
  <si>
    <t>PBB C-21</t>
  </si>
  <si>
    <t>Damaged Canopies.  Rainwater may sip through the aircraft doors if not correctly replaced. Will cause discomfort to passengers during rainy weather.</t>
  </si>
  <si>
    <t>PBB C-22</t>
  </si>
  <si>
    <t>PBB C-23</t>
  </si>
  <si>
    <t>No.</t>
  </si>
  <si>
    <t xml:space="preserve">1.) 10\% were damaged by typhoon._x000D__x000D_
2.) There is a risk of not providing adequate level of services due to low reliability because of aging for remaining._x000D__x000D_
</t>
  </si>
  <si>
    <t>90\% of the directional signages were damaged by the typhoon.</t>
  </si>
  <si>
    <t>1.) 2 out of 4 UPS were damaged by Typhoon Odette._x000D__x000D_
2.) The UPS can accommodate 100\% load of the critical and IT Systems.</t>
  </si>
  <si>
    <t>1.) 30\% of carpark Lightings were damaged by the typhoon._x000D__x000D_
2.) No provions/spare for Lighting Fixtures</t>
  </si>
  <si>
    <t>10-15\% of directional  signages were damaged by the typhoon and not working.</t>
  </si>
  <si>
    <t>1.) 2-3\% of the carpark lighting were damaged by the typhoon._x000D__x000D_
2.) No spares for Lighting Bulbs \&amp; Fixtures.</t>
  </si>
  <si>
    <t xml:space="preserve">1.) 5\% of the normal lightings are reported to be damaged by Typhoon in North Wing Arrival._x000D__x000D_
2.) No spares for Lighting Bulbs \&amp; Fixtures._x000D__x000D_
</t>
  </si>
  <si>
    <t>1.) 30\% of the total architectural lighting were damaged by typhoon._x000D__x000D_
2.) Preventive and corrective maintenance of normal lightings is not easily accessible and doable due to high ceilings._x000D__x000D_
3.) No spares for Lighting Bulbs \&amp; Fixtures.</t>
  </si>
  <si>
    <t>1.)  2 out 11  poles for high mast lightings were damaged due to typhoon._x000D__x000D_
2.) 6 out of 11 high mast lightings in terminal 2 had defective lightings due to typhoon._x000D__x000D_
3.) No spares for Lighting Bulbs \&amp; Fixtures.</t>
  </si>
  <si>
    <t>1.) 30\% of street lighting cover were damaged by the typhoon._x000D__x000D_
2.) 20\% of the street lights were not working._x000D__x000D_
3.) No spares for Lighting Bulbs \&amp; Fixtures.</t>
  </si>
  <si>
    <t>State</t>
  </si>
  <si>
    <t>Capex</t>
  </si>
  <si>
    <t>15\% of the Approach Lighting were damaged by the typhoon.  Still working however there is a risk of not providing adequate level of services due to low reliability because of aging.</t>
  </si>
  <si>
    <t>Roof Fabric Sheet, Roof Trusses,  Main-Lateral-Frame-System</t>
  </si>
  <si>
    <t>Structural code used for the design was oudated - may not comply to current standards for wind and seismic loadings</t>
  </si>
  <si>
    <t>Conduct structural evaluation to comply with the current structural code of the philippines_x000D__x000D_
May undergo retrofitting to increase the strength and meet the requirements for current structural code of the philippines</t>
  </si>
  <si>
    <t>Ceiling Tiles</t>
  </si>
  <si>
    <t>1) Uneven ceiling surface/sagging of ceiling boards_x000D__x000D_
2) Stains on the ceiling/discoloration_x000D__x000D_
Due to aging that reach its end-of-life</t>
  </si>
  <si>
    <t>Replacement of ceiling and proper disposal of the existing</t>
  </si>
  <si>
    <t>Waterproofing</t>
  </si>
  <si>
    <t>Waterproofing reached its end of life resulting to water leak on the below level</t>
  </si>
  <si>
    <t>Reapplication of waterproofing</t>
  </si>
  <si>
    <t>LV Switchboards</t>
  </si>
  <si>
    <t>1.) Still working however there is a risk of not providing adequate level of services due to low reliability because of aging._x000D__x000D_
2.) Corrective Maintenance were also done on some parts of the switchboard.</t>
  </si>
  <si>
    <t>Renewal of LV Switchboards</t>
  </si>
  <si>
    <t>537 KVA Diesel Generator</t>
  </si>
  <si>
    <t>1) At least one major corrective intervention has been reported, however, the cause of the Deterioration was not disclosed._x000D__x000D_
2.) 30% of the total power were only backed up._x000D__x000D_
3.) The generators of GMCAC will not operate if MCIA is operating their generator. However, only 1 of the 2 generators of MCIA is working, and can only supply 50% of the total load of airport during emergency._x000D__x000D_
4.) 'Still working however there is a risk of not providing adequate level of services due to low reliability because of aging.</t>
  </si>
  <si>
    <t>Renewal with bigger size of GENSET to cater the 100% load.</t>
  </si>
  <si>
    <t>Busbars</t>
  </si>
  <si>
    <t xml:space="preserve">1.) Still working however there is a risk of not providing adequate level of services due to low reliability because of aging._x000D__x000D_
2.) Preventive maintenance is performed annually._x000D__x000D_
_x000D__x000D_
</t>
  </si>
  <si>
    <t>Renewal of Electrical Busbars</t>
  </si>
  <si>
    <t>Cable Trays</t>
  </si>
  <si>
    <t>1.) Still working however there is a risk of not providing adequate level of services due to low reliability because of aging.</t>
  </si>
  <si>
    <t>Renewal of Electrical Cable Trays</t>
  </si>
  <si>
    <t>2.5 MVA Dry-Type Transformer</t>
  </si>
  <si>
    <t>Still working however there is a risk of not providing adequate level of services due to low reliability because of aging.</t>
  </si>
  <si>
    <t>Renewal of transformer</t>
  </si>
  <si>
    <t xml:space="preserve">1.) Still working however there is a risk of not providing adequate level of services due to low reliability because of aging._x000D__x000D_
2.) Some cables had undergone replacement during renovation in 2018._x000D__x000D_
_x000D__x000D_
_x000D__x000D_
</t>
  </si>
  <si>
    <t>0.5 MVA Dry-Type Transformer</t>
  </si>
  <si>
    <t>Earthing and Lightning Devices</t>
  </si>
  <si>
    <t>1.) Still working however there is a risk of not providing adequate level of services due to low reliability because of aging._x000D__x000D_
2.) Earth Bars and Grounding System are in good condition. Annual preventive maintenance is conducted.</t>
  </si>
  <si>
    <t>Renewal of earthing and lightning devices</t>
  </si>
  <si>
    <t>Power Factor Correction</t>
  </si>
  <si>
    <t>Renewal of Capacitor Banks</t>
  </si>
  <si>
    <t>1500L Fuel Tank</t>
  </si>
  <si>
    <t>1.) Fuel Tank pumping is mannually operated._x000D__x000D_
2.) Fuel Tank monitoring is manual. _x000D__x000D_
3.) At least one major corrective intervention has been reported, however, the cause of the deterioration was not disclosed.</t>
  </si>
  <si>
    <t>Installation of sensors and gas leakage montironing devices.</t>
  </si>
  <si>
    <t>Software for the BHS system</t>
  </si>
  <si>
    <t>Software is outdated and may affect correct operation of equipment and the whole system.</t>
  </si>
  <si>
    <t>Renewal of software system for the BHS</t>
  </si>
  <si>
    <t>AHUs</t>
  </si>
  <si>
    <t>Major preventive intervention</t>
  </si>
  <si>
    <t>Insulation of chilled water pipes</t>
  </si>
  <si>
    <t>Insulation of air ducts</t>
  </si>
  <si>
    <t>Floor Tiles</t>
  </si>
  <si>
    <t>1) Floor granite tiles are starting to show discoloration deterioration due to ponding of water which is cause of open area with lack of floor drain, drainage and improper sloping for floor_x000D__x000D_
2) Maintenance is expensive due to frequent removal of accumulated water after the rain</t>
  </si>
  <si>
    <t>Conduct storm drain study to assess the need to provide additional drainage system on the area._x000D__x000D_
Treat discolored tiles if still possible. Otherwise, replaced damaged tiles.</t>
  </si>
  <si>
    <t>Portable Fire Extinguisher</t>
  </si>
  <si>
    <t>Carbon Dioxide Portable Fire Extinguisher is in good condition. Its scheduled hydrostatic testing or replacement is near.</t>
  </si>
  <si>
    <t>Replace the Carbon dioxide portable fire extinguisher on the 5th year or on 2023.</t>
  </si>
  <si>
    <t>Louver Support</t>
  </si>
  <si>
    <t>Louver support starting to shows corrosion</t>
  </si>
  <si>
    <t>Repplication of paint to protect the structural steel support from weather</t>
  </si>
  <si>
    <t>Foul Water Treatment Plant</t>
  </si>
  <si>
    <t>Effleunt quality more than the allowable threshold. Poorly maintained system. Broken flowmeter.</t>
  </si>
  <si>
    <t>Upgrade the STP to BNR treatment process and should complied with latest DAO regulation.</t>
  </si>
  <si>
    <t>Chiller 4</t>
  </si>
  <si>
    <t>Condenser tube is leaking.</t>
  </si>
  <si>
    <t>Repair the condenser tube</t>
  </si>
  <si>
    <t>Fire Protection Pipe Supports</t>
  </si>
  <si>
    <t>Buckling and irregular edges are present in the supports of pipes.</t>
  </si>
  <si>
    <t>Repair the existing supports and provide additional supports as necessary.</t>
  </si>
  <si>
    <t>Chiller 3</t>
  </si>
  <si>
    <t>VFD controller and contactor are defective.</t>
  </si>
  <si>
    <t>Repair the VFD controller.</t>
  </si>
  <si>
    <t>Sprinkler heads and pipes</t>
  </si>
  <si>
    <t>Minor leakages and deterioration are found in the reducer.</t>
  </si>
  <si>
    <t>Repair or replace the deteriorated reducer.</t>
  </si>
  <si>
    <t>Pavement</t>
  </si>
  <si>
    <t>1) Longitudinal and Transverse Cracks</t>
  </si>
  <si>
    <t>Crack sealing</t>
  </si>
  <si>
    <t>1) Longitudinal and Transverse Cracks_x000D__x000D_
2) Ponding of water possibly due to uneven surface</t>
  </si>
  <si>
    <t>Repair the cracked areas with epoxy injection and level area to suite the design slope of the apron pavement</t>
  </si>
  <si>
    <t>Repair the cracked areas with epoxy injection</t>
  </si>
  <si>
    <t>Damaged and stained floor tiles possibly due to poor maintenace that results to moisture deterioration</t>
  </si>
  <si>
    <t>Replacement of damaged and  stained tiles. Ensure proper maintenance to avoid moisture deterioration</t>
  </si>
  <si>
    <t>Replacement of dameged and stained tiles. Ensure proper maintenance to avoid moisture deterioration</t>
  </si>
  <si>
    <t>Internal Walls</t>
  </si>
  <si>
    <t>Hairline cracks on wall, especially those walls directly below the beams and near the elevator shafts</t>
  </si>
  <si>
    <t>Apply epoxy to fill in the wall cracks and repainting of walls to cover epoxy patched areas</t>
  </si>
  <si>
    <t>Floor Drains</t>
  </si>
  <si>
    <t>Clogged Floor Drains</t>
  </si>
  <si>
    <t>Declogged floor drains, and ensure regular maintenace to avoid the accumulation of debris on the drains</t>
  </si>
  <si>
    <t>1.) 10% of the normal lightings are reported not to provide adequate level of services._x000D__x000D_
2.) 50% of the lightings were not yet LED._x000D__x000D_
3.) No spares for Lighting Bulbs &amp; Fixtures.</t>
  </si>
  <si>
    <t>1.) 40%of the normal lightings are reported not to provide adequate level of services._x000D__x000D_
2.) 50% of the lightings were not yet LED._x000D__x000D_
3.) No spares for Lighting Bulbs &amp; Fixtures.</t>
  </si>
  <si>
    <t>Outlets</t>
  </si>
  <si>
    <t>1.) minor deterioration on covers of power outlets.</t>
  </si>
  <si>
    <t>corrective interventon of small power outlets</t>
  </si>
  <si>
    <t>General Lighting and Power Roughing - Ins and accessories</t>
  </si>
  <si>
    <t>1.) 90% of the junction box were already corroded._x000D__x000D_
2.) Roughing - Ins tagging were not found on some areas.</t>
  </si>
  <si>
    <t>corrective interventon of general lighting and power roughing - ins and accessories</t>
  </si>
  <si>
    <t>2 valves</t>
  </si>
  <si>
    <t>Marks of leakages were found in two valves.</t>
  </si>
  <si>
    <t>Repair the valves</t>
  </si>
  <si>
    <t>Cooling Tower 1 to 4</t>
  </si>
  <si>
    <t>This can operate but with minor issues such as deteriorated protective screens and corrosions.</t>
  </si>
  <si>
    <t>Repair the protective screens and corrosions.</t>
  </si>
  <si>
    <t>Deteriorating insulation and molds were observed.</t>
  </si>
  <si>
    <t>It is estimated that the portable fire extinguishers were not inspected monthly as specified in NFPA 10.</t>
  </si>
  <si>
    <t>External and internal inspections of the fire extinguishers are required. Replacement of defective fire extinguishers is most likely.</t>
  </si>
  <si>
    <t>Chiller Structural Steel  Supports</t>
  </si>
  <si>
    <t>1) Chiller support are corroded_x000D__x000D_
2) Paints faded away, resulting to steel supports exposed to weather</t>
  </si>
  <si>
    <t>Conduct structural evaluation to assess the capacity of the support_x000D__x000D_
May undergo retrofitting to increase the strength_x000D__x000D_
Esnure proper maintenance for the paint coating</t>
  </si>
  <si>
    <t>Stains on the ceiling due to water leaks</t>
  </si>
  <si>
    <t>'Replacement of stained ceiling and proper disposal of the existing</t>
  </si>
  <si>
    <t>Side Walk</t>
  </si>
  <si>
    <t>Ponding of water due to lack of floor drain, drainage and improper sloping</t>
  </si>
  <si>
    <t>Corrective intervention</t>
  </si>
  <si>
    <t>Exposed plastic mesh reinforcement of wall due to poor construction</t>
  </si>
  <si>
    <t>Apply epoxy to fill in the deteriorated areas and repainting of walls to cover epoxy patched areas</t>
  </si>
  <si>
    <t>There were holes on the floor tiles due to the removal of the luggage cart balustrade</t>
  </si>
  <si>
    <t>Fill in holes or replacement of the affected tile panel</t>
  </si>
  <si>
    <t>Traces of water/liquid leak on the mesh ceiling</t>
  </si>
  <si>
    <t>Cleaning of the affected mesh ceiling and replacement of the piping that causes the leak</t>
  </si>
  <si>
    <t>Junction box and Pull box</t>
  </si>
  <si>
    <t>1.) 20% of the total junction box were uncovered._x000D__x000D_
2.) 2% of the pullbox enclosure were deteriorated.</t>
  </si>
  <si>
    <t>replacement of damaged junction box and pull box</t>
  </si>
  <si>
    <t>Elevator</t>
  </si>
  <si>
    <t>1) Deterioration on the metal casing _x000D__x000D_
According to the GMCAC this elevator was damaged because of the rescue operation made during the time that somebody got trap and the elevator doors are not opening</t>
  </si>
  <si>
    <t>Repair aluminum sheet casing of the elevator_x000D__x000D_
Check and investigate the operating system of the elevator that causes the machine to stop opening</t>
  </si>
  <si>
    <t>Cooling Tower System</t>
  </si>
  <si>
    <t>Noticeable corrosion on the body of the cooling towers</t>
  </si>
  <si>
    <t>Repainting</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</si>
  <si>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</si>
  <si>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</si>
  <si>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philippines_x000D__x000D_
May undergo retrofitting to mitigate the progression of the cracks</t>
  </si>
  <si>
    <t>Suspended Slab</t>
  </si>
  <si>
    <t>Hairline cracks and honeycomb on suspended slab</t>
  </si>
  <si>
    <t>Apply epoxy to fill in the visible slab cracks</t>
  </si>
  <si>
    <t>Beam</t>
  </si>
  <si>
    <t>Poor construction resulting to honeycomb of main lateral resisting frame and exposure of rebar</t>
  </si>
  <si>
    <t>Plastering of the structural members that has a exposed rebars and providing epoxy to fill in honeycombs</t>
  </si>
  <si>
    <t>Column</t>
  </si>
  <si>
    <t>Poor construction resulting to honeycomb of main lateral resisting frame</t>
  </si>
  <si>
    <t>Deflection on beam that possibly cause of poor construction</t>
  </si>
  <si>
    <t>Apply epoxy to fill in the visible beam cracks</t>
  </si>
  <si>
    <t>Damaged and exposed rebar of beam due to removal of canopy</t>
  </si>
  <si>
    <t>Conduct structural investigation to assess the strength of the structural membder_x000D__x000D_
Plastering of the structural members that has a exposed rebars and providing epoxy to fill in honeycombs</t>
  </si>
  <si>
    <t>Plastering of the structural members that has a exposed rebars and providing epoxy to fill in damaged portions</t>
  </si>
  <si>
    <t>Severe crack near Grid Line 11L</t>
  </si>
  <si>
    <t>Airport Systems</t>
  </si>
  <si>
    <t>Furniture and Signage</t>
  </si>
  <si>
    <t>Pavement and Ultilities</t>
  </si>
  <si>
    <t>\% Intervention</t>
  </si>
  <si>
    <t>Span (years)</t>
  </si>
  <si>
    <t>IT Systems</t>
  </si>
  <si>
    <t>Furn./Signage</t>
  </si>
  <si>
    <t>Pav./Ulti.</t>
  </si>
  <si>
    <t>Airport</t>
  </si>
  <si>
    <t>Area/Sysm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</si>
</sst>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164" fontId="0" fillId="0" borderId="0" xfId="1" applyNumberFormat="1" applyFont="1"/>
    <xf numFmtId="0" fontId="0" fillId="0" borderId="0" xfId="0" applyAlignment="1">
      <alignment horizontal="right"/>
    </xf>
    <xf numFmtId="164" fontId="0" fillId="0" borderId="0" xfId="1" applyNumberFormat="1" applyFont="1" applyAlignment="1">
      <alignment horizontal="right"/>
    </xf>
    <xf numFmtId="164" fontId="0" fillId="0" borderId="0" xfId="0" applyNumberFormat="1"/>
    <xf numFmtId="0" fontId="2" fillId="0" borderId="0" xfId="0" applyFont="1"/>
    <xf numFmtId="165" fontId="0" fillId="0" borderId="0" xfId="0" applyNumberFormat="1"/>
    <xf numFmtId="166" fontId="0" fillId="0" borderId="0" xfId="0" applyNumberFormat="1"/>
    <xf numFmtId="164" fontId="2" fillId="0" borderId="0" xfId="0" applyNumberFormat="1" applyFont="1"/>
    <xf numFmtId="9" fontId="0" fillId="0" borderId="0" xfId="0" applyNumberFormat="1"/>
    <xf numFmtId="43" fontId="0" fillId="0" borderId="0" xfId="1" applyFont="1"/>
    <xf numFmtId="0" fontId="0" fillId="0" borderId="0" xfId="0" applyAlignment="1">
      <alignment horizontal="center" vertical="top"/>
    </xf>
    <xf numFmtId="0" fontId="0" fillId="0" borderId="0" xfId="0" applyAlignment="1">
      <alignment vertical="top"/>
    </xf>
    <xf numFmtId="164" fontId="0" fillId="0" borderId="0" xfId="1" applyNumberFormat="1" applyFont="1" applyAlignment="1">
      <alignment horizontal="center" vertical="top"/>
    </xf>
    <xf numFmtId="0" fontId="0" fillId="0" borderId="0" xfId="0"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0" fillId="0" borderId="1" xfId="0" applyBorder="1" applyAlignment="1">
      <alignment vertical="top"/>
    </xf>
    <xf numFmtId="164" fontId="0" fillId="0" borderId="1" xfId="1" applyNumberFormat="1" applyFont="1" applyBorder="1" applyAlignment="1">
      <alignment horizontal="center" vertical="top"/>
    </xf>
    <xf numFmtId="164" fontId="2" fillId="0" borderId="1" xfId="1" applyNumberFormat="1" applyFont="1" applyBorder="1"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0" fontId="0" fillId="0" borderId="1" xfId="0" applyBorder="1" applyAlignment="1">
      <alignment horizontal="center" vertical="top" wrapText="1"/>
    </xf>
    <xf numFmtId="164" fontId="0" fillId="0" borderId="1" xfId="1" applyNumberFormat="1" applyFont="1" applyBorder="1" applyAlignment="1">
      <alignment horizontal="center" vertical="top" wrapText="1"/>
    </xf>
    <xf numFmtId="164" fontId="1" fillId="0" borderId="1" xfId="1" applyNumberFormat="1" applyFont="1" applyBorder="1" applyAlignment="1">
      <alignment horizontal="center" vertical="top" wrapText="1"/>
    </xf>
    <xf numFmtId="43" fontId="0" fillId="0" borderId="0" xfId="0" applyNumberFormat="1"/>
    <xf numFmtId="0" fontId="2" fillId="0" borderId="0" xfId="0" applyFont="1" applyAlignment="1">
      <alignment horizontal="right"/>
    </xf>
    <xf numFmtId="0" fontId="3" fillId="0" borderId="2" xfId="0"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FF64-0238-43E1-8B7B-BCEE83AB434E}">
  <sheetPr codeName="Sheet1"/>
  <dimension ref="B2:I11"/>
  <sheetViews>
    <sheetView workbookViewId="0">
      <selection activeCell="H13" sqref="H13"/>
    </sheetView>
  </sheetViews>
  <sheetFormatPr defaultRowHeight="15" x14ac:dyDescent="0.25"/>
  <cols>
    <col min="2" max="2" width="12.42578125" bestFit="1" customWidth="1"/>
    <col min="3" max="3" width="15.28515625" bestFit="1" customWidth="1"/>
    <col min="4" max="4" width="14.28515625" bestFit="1" customWidth="1"/>
    <col min="5" max="6" width="13.28515625" bestFit="1" customWidth="1"/>
    <col min="7" max="7" width="14.28515625" bestFit="1" customWidth="1"/>
    <col min="8" max="8" width="15.28515625" bestFit="1" customWidth="1"/>
    <col min="9" max="9" width="12.5703125" bestFit="1" customWidth="1"/>
  </cols>
  <sheetData>
    <row r="2" spans="2:9" x14ac:dyDescent="0.25">
      <c r="B2" t="s">
        <v>13</v>
      </c>
      <c r="C2" t="s">
        <v>12</v>
      </c>
    </row>
    <row r="3" spans="2:9" x14ac:dyDescent="0.25">
      <c r="C3" s="2" t="s">
        <v>9</v>
      </c>
      <c r="D3" s="2" t="s">
        <v>11</v>
      </c>
      <c r="E3" s="2" t="s">
        <v>10</v>
      </c>
      <c r="F3" s="2" t="s">
        <v>44</v>
      </c>
      <c r="G3" s="2" t="s">
        <v>45</v>
      </c>
      <c r="H3" s="2" t="s">
        <v>14</v>
      </c>
    </row>
    <row r="4" spans="2:9" x14ac:dyDescent="0.25">
      <c r="B4" t="s">
        <v>0</v>
      </c>
      <c r="C4" s="3">
        <v>0</v>
      </c>
      <c r="D4" s="3">
        <v>0</v>
      </c>
      <c r="E4" s="3">
        <v>553000</v>
      </c>
      <c r="F4" s="3">
        <v>120807412.87</v>
      </c>
      <c r="G4" s="3">
        <v>4413704.0599999996</v>
      </c>
      <c r="H4" s="3">
        <f>SUM(C4:G4)</f>
        <v>125774116.93000001</v>
      </c>
      <c r="I4" s="4"/>
    </row>
    <row r="5" spans="2:9" x14ac:dyDescent="0.25">
      <c r="B5" t="s">
        <v>1</v>
      </c>
      <c r="C5" s="3">
        <v>9436500</v>
      </c>
      <c r="D5" s="3">
        <v>0</v>
      </c>
      <c r="E5" s="3">
        <v>6815250</v>
      </c>
      <c r="F5" s="3">
        <v>0</v>
      </c>
      <c r="G5" s="3">
        <v>366696.8</v>
      </c>
      <c r="H5" s="3">
        <f t="shared" ref="H5:H10" si="0">SUM(C5:G5)</f>
        <v>16618446.800000001</v>
      </c>
      <c r="I5" s="4"/>
    </row>
    <row r="6" spans="2:9" x14ac:dyDescent="0.25">
      <c r="B6" t="s">
        <v>2</v>
      </c>
      <c r="C6" s="3">
        <v>5676250</v>
      </c>
      <c r="D6" s="3">
        <v>0</v>
      </c>
      <c r="E6" s="3">
        <v>0</v>
      </c>
      <c r="F6" s="3">
        <v>155611735</v>
      </c>
      <c r="G6" s="3">
        <v>14709787.5</v>
      </c>
      <c r="H6" s="3">
        <f t="shared" si="0"/>
        <v>175997772.5</v>
      </c>
      <c r="I6" s="4"/>
    </row>
    <row r="7" spans="2:9" x14ac:dyDescent="0.25">
      <c r="B7" t="s">
        <v>3</v>
      </c>
      <c r="C7" s="3">
        <v>0</v>
      </c>
      <c r="D7" s="3">
        <v>24543300</v>
      </c>
      <c r="E7" s="3">
        <v>0</v>
      </c>
      <c r="F7" s="3">
        <v>0</v>
      </c>
      <c r="G7" s="3">
        <v>0</v>
      </c>
      <c r="H7" s="3">
        <f t="shared" si="0"/>
        <v>24543300</v>
      </c>
      <c r="I7" s="4"/>
    </row>
    <row r="8" spans="2:9" x14ac:dyDescent="0.25">
      <c r="B8" t="s">
        <v>4</v>
      </c>
      <c r="C8" s="3">
        <v>0</v>
      </c>
      <c r="D8" s="3">
        <v>0</v>
      </c>
      <c r="E8" s="3">
        <v>0</v>
      </c>
      <c r="F8" s="3">
        <v>1200000</v>
      </c>
      <c r="G8" s="3">
        <v>1100000</v>
      </c>
      <c r="H8" s="3">
        <f t="shared" si="0"/>
        <v>2300000</v>
      </c>
      <c r="I8" s="4"/>
    </row>
    <row r="9" spans="2:9" x14ac:dyDescent="0.25">
      <c r="B9" t="s">
        <v>5</v>
      </c>
      <c r="C9" s="3">
        <v>0</v>
      </c>
      <c r="D9" s="3">
        <v>0</v>
      </c>
      <c r="E9" s="3">
        <v>0</v>
      </c>
      <c r="F9" s="3">
        <v>30111600</v>
      </c>
      <c r="G9" s="3">
        <v>11189910</v>
      </c>
      <c r="H9" s="3">
        <f t="shared" si="0"/>
        <v>41301510</v>
      </c>
      <c r="I9" s="4"/>
    </row>
    <row r="10" spans="2:9" x14ac:dyDescent="0.25">
      <c r="B10" t="s">
        <v>6</v>
      </c>
      <c r="C10" s="3">
        <v>0</v>
      </c>
      <c r="D10" s="3">
        <v>0</v>
      </c>
      <c r="E10" s="3">
        <v>0</v>
      </c>
      <c r="F10" s="3">
        <v>152920</v>
      </c>
      <c r="G10" s="3">
        <v>24576475.756000001</v>
      </c>
      <c r="H10" s="3">
        <f t="shared" si="0"/>
        <v>24729395.756000001</v>
      </c>
      <c r="I10" s="4"/>
    </row>
    <row r="11" spans="2:9" x14ac:dyDescent="0.25">
      <c r="B11" t="s">
        <v>14</v>
      </c>
      <c r="C11" s="4">
        <f>SUM(C4:C10)</f>
        <v>15112750</v>
      </c>
      <c r="D11" s="4">
        <f t="shared" ref="D11:H11" si="1">SUM(D4:D10)</f>
        <v>24543300</v>
      </c>
      <c r="E11" s="4">
        <f t="shared" si="1"/>
        <v>7368250</v>
      </c>
      <c r="F11" s="4">
        <f t="shared" si="1"/>
        <v>307883667.87</v>
      </c>
      <c r="G11" s="4">
        <f t="shared" si="1"/>
        <v>56356574.115999997</v>
      </c>
      <c r="H11" s="4">
        <f t="shared" si="1"/>
        <v>411264541.986</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B16BE-FC11-48BC-A417-B0967BE9F8D1}">
  <sheetPr codeName="Sheet10">
    <pageSetUpPr fitToPage="1"/>
  </sheetPr>
  <dimension ref="A1:H61"/>
  <sheetViews>
    <sheetView zoomScale="70" zoomScaleNormal="70" workbookViewId="0">
      <selection activeCell="C14" sqref="C14"/>
    </sheetView>
  </sheetViews>
  <sheetFormatPr defaultRowHeight="15" x14ac:dyDescent="0.25"/>
  <cols>
    <col min="1" max="1" width="9.140625" style="11"/>
    <col min="2" max="2" width="32" style="14" bestFit="1" customWidth="1"/>
    <col min="3" max="3" width="80.140625" style="14" customWidth="1"/>
    <col min="4" max="4" width="11" style="12" bestFit="1" customWidth="1"/>
    <col min="5" max="5" width="13.42578125" style="12" bestFit="1" customWidth="1"/>
    <col min="6" max="6" width="9.140625" style="11"/>
    <col min="7" max="7" width="48.140625" style="14" customWidth="1"/>
    <col min="8" max="8" width="16.7109375" style="13" bestFit="1" customWidth="1"/>
    <col min="9" max="16384" width="9.140625" style="12"/>
  </cols>
  <sheetData>
    <row r="1" spans="1:8" x14ac:dyDescent="0.25">
      <c r="A1" s="20" t="s">
        <v>137</v>
      </c>
      <c r="B1" s="21" t="s">
        <v>52</v>
      </c>
      <c r="C1" s="21" t="s">
        <v>53</v>
      </c>
      <c r="D1" s="22" t="s">
        <v>12</v>
      </c>
      <c r="E1" s="22" t="s">
        <v>54</v>
      </c>
      <c r="F1" s="20" t="s">
        <v>148</v>
      </c>
      <c r="G1" s="21" t="s">
        <v>55</v>
      </c>
      <c r="H1" s="19" t="s">
        <v>149</v>
      </c>
    </row>
    <row r="2" spans="1:8" ht="75" x14ac:dyDescent="0.25">
      <c r="A2" s="15">
        <v>1</v>
      </c>
      <c r="B2" s="16" t="s">
        <v>151</v>
      </c>
      <c r="C2" s="16" t="s">
        <v>152</v>
      </c>
      <c r="D2" s="17" t="s">
        <v>44</v>
      </c>
      <c r="E2" s="17" t="s">
        <v>0</v>
      </c>
      <c r="F2" s="15">
        <v>4</v>
      </c>
      <c r="G2" s="16" t="s">
        <v>153</v>
      </c>
      <c r="H2" s="18">
        <v>25000000</v>
      </c>
    </row>
    <row r="3" spans="1:8" ht="45" x14ac:dyDescent="0.25">
      <c r="A3" s="15">
        <v>2</v>
      </c>
      <c r="B3" s="16" t="s">
        <v>154</v>
      </c>
      <c r="C3" s="16" t="s">
        <v>155</v>
      </c>
      <c r="D3" s="17" t="s">
        <v>44</v>
      </c>
      <c r="E3" s="17" t="s">
        <v>0</v>
      </c>
      <c r="F3" s="15">
        <v>4</v>
      </c>
      <c r="G3" s="16" t="s">
        <v>156</v>
      </c>
      <c r="H3" s="18">
        <v>3069324</v>
      </c>
    </row>
    <row r="4" spans="1:8" ht="45" x14ac:dyDescent="0.25">
      <c r="A4" s="15">
        <v>3</v>
      </c>
      <c r="B4" s="16" t="s">
        <v>154</v>
      </c>
      <c r="C4" s="16" t="s">
        <v>155</v>
      </c>
      <c r="D4" s="17" t="s">
        <v>44</v>
      </c>
      <c r="E4" s="17" t="s">
        <v>0</v>
      </c>
      <c r="F4" s="15">
        <v>4</v>
      </c>
      <c r="G4" s="16" t="s">
        <v>156</v>
      </c>
      <c r="H4" s="18">
        <v>3069072</v>
      </c>
    </row>
    <row r="5" spans="1:8" ht="45" x14ac:dyDescent="0.25">
      <c r="A5" s="15">
        <v>4</v>
      </c>
      <c r="B5" s="16" t="s">
        <v>154</v>
      </c>
      <c r="C5" s="16" t="s">
        <v>155</v>
      </c>
      <c r="D5" s="17" t="s">
        <v>44</v>
      </c>
      <c r="E5" s="17" t="s">
        <v>0</v>
      </c>
      <c r="F5" s="15">
        <v>4</v>
      </c>
      <c r="G5" s="16" t="s">
        <v>156</v>
      </c>
      <c r="H5" s="18">
        <v>3060054</v>
      </c>
    </row>
    <row r="6" spans="1:8" ht="45" x14ac:dyDescent="0.25">
      <c r="A6" s="15">
        <v>5</v>
      </c>
      <c r="B6" s="16" t="s">
        <v>154</v>
      </c>
      <c r="C6" s="16" t="s">
        <v>155</v>
      </c>
      <c r="D6" s="17" t="s">
        <v>44</v>
      </c>
      <c r="E6" s="17" t="s">
        <v>0</v>
      </c>
      <c r="F6" s="15">
        <v>4</v>
      </c>
      <c r="G6" s="16" t="s">
        <v>156</v>
      </c>
      <c r="H6" s="18">
        <v>3055842</v>
      </c>
    </row>
    <row r="7" spans="1:8" ht="45" x14ac:dyDescent="0.25">
      <c r="A7" s="15">
        <v>6</v>
      </c>
      <c r="B7" s="16" t="s">
        <v>154</v>
      </c>
      <c r="C7" s="16" t="s">
        <v>155</v>
      </c>
      <c r="D7" s="17" t="s">
        <v>44</v>
      </c>
      <c r="E7" s="17" t="s">
        <v>0</v>
      </c>
      <c r="F7" s="15">
        <v>4</v>
      </c>
      <c r="G7" s="16" t="s">
        <v>156</v>
      </c>
      <c r="H7" s="18">
        <v>2576772</v>
      </c>
    </row>
    <row r="8" spans="1:8" ht="45" x14ac:dyDescent="0.25">
      <c r="A8" s="15">
        <v>7</v>
      </c>
      <c r="B8" s="16" t="s">
        <v>154</v>
      </c>
      <c r="C8" s="16" t="s">
        <v>155</v>
      </c>
      <c r="D8" s="17" t="s">
        <v>44</v>
      </c>
      <c r="E8" s="17" t="s">
        <v>0</v>
      </c>
      <c r="F8" s="15">
        <v>4</v>
      </c>
      <c r="G8" s="16" t="s">
        <v>156</v>
      </c>
      <c r="H8" s="18">
        <v>2570544</v>
      </c>
    </row>
    <row r="9" spans="1:8" ht="45" x14ac:dyDescent="0.25">
      <c r="A9" s="15">
        <v>8</v>
      </c>
      <c r="B9" s="16" t="s">
        <v>154</v>
      </c>
      <c r="C9" s="16" t="s">
        <v>155</v>
      </c>
      <c r="D9" s="17" t="s">
        <v>44</v>
      </c>
      <c r="E9" s="17" t="s">
        <v>0</v>
      </c>
      <c r="F9" s="15">
        <v>4</v>
      </c>
      <c r="G9" s="16" t="s">
        <v>156</v>
      </c>
      <c r="H9" s="18">
        <v>2503296</v>
      </c>
    </row>
    <row r="10" spans="1:8" ht="45" x14ac:dyDescent="0.25">
      <c r="A10" s="15">
        <v>9</v>
      </c>
      <c r="B10" s="16" t="s">
        <v>154</v>
      </c>
      <c r="C10" s="16" t="s">
        <v>155</v>
      </c>
      <c r="D10" s="17" t="s">
        <v>44</v>
      </c>
      <c r="E10" s="17" t="s">
        <v>0</v>
      </c>
      <c r="F10" s="15">
        <v>4</v>
      </c>
      <c r="G10" s="16" t="s">
        <v>156</v>
      </c>
      <c r="H10" s="18">
        <v>2501820</v>
      </c>
    </row>
    <row r="11" spans="1:8" ht="45" x14ac:dyDescent="0.25">
      <c r="A11" s="15">
        <v>10</v>
      </c>
      <c r="B11" s="16" t="s">
        <v>154</v>
      </c>
      <c r="C11" s="16" t="s">
        <v>155</v>
      </c>
      <c r="D11" s="17" t="s">
        <v>44</v>
      </c>
      <c r="E11" s="17" t="s">
        <v>0</v>
      </c>
      <c r="F11" s="15">
        <v>4</v>
      </c>
      <c r="G11" s="16" t="s">
        <v>156</v>
      </c>
      <c r="H11" s="18">
        <v>2500344</v>
      </c>
    </row>
    <row r="12" spans="1:8" ht="45" x14ac:dyDescent="0.25">
      <c r="A12" s="15">
        <v>11</v>
      </c>
      <c r="B12" s="16" t="s">
        <v>154</v>
      </c>
      <c r="C12" s="16" t="s">
        <v>155</v>
      </c>
      <c r="D12" s="17" t="s">
        <v>44</v>
      </c>
      <c r="E12" s="17" t="s">
        <v>0</v>
      </c>
      <c r="F12" s="15">
        <v>4</v>
      </c>
      <c r="G12" s="16" t="s">
        <v>156</v>
      </c>
      <c r="H12" s="18">
        <v>2490372</v>
      </c>
    </row>
    <row r="13" spans="1:8" ht="45" x14ac:dyDescent="0.25">
      <c r="A13" s="15">
        <v>12</v>
      </c>
      <c r="B13" s="16" t="s">
        <v>154</v>
      </c>
      <c r="C13" s="16" t="s">
        <v>155</v>
      </c>
      <c r="D13" s="17" t="s">
        <v>44</v>
      </c>
      <c r="E13" s="17" t="s">
        <v>0</v>
      </c>
      <c r="F13" s="15">
        <v>4</v>
      </c>
      <c r="G13" s="16" t="s">
        <v>156</v>
      </c>
      <c r="H13" s="18">
        <v>2490138</v>
      </c>
    </row>
    <row r="14" spans="1:8" ht="45" x14ac:dyDescent="0.25">
      <c r="A14" s="15">
        <v>13</v>
      </c>
      <c r="B14" s="16" t="s">
        <v>154</v>
      </c>
      <c r="C14" s="16" t="s">
        <v>155</v>
      </c>
      <c r="D14" s="17" t="s">
        <v>44</v>
      </c>
      <c r="E14" s="17" t="s">
        <v>0</v>
      </c>
      <c r="F14" s="15">
        <v>4</v>
      </c>
      <c r="G14" s="16" t="s">
        <v>156</v>
      </c>
      <c r="H14" s="18">
        <v>2489022</v>
      </c>
    </row>
    <row r="15" spans="1:8" ht="45" x14ac:dyDescent="0.25">
      <c r="A15" s="15">
        <v>14</v>
      </c>
      <c r="B15" s="16" t="s">
        <v>154</v>
      </c>
      <c r="C15" s="16" t="s">
        <v>155</v>
      </c>
      <c r="D15" s="17" t="s">
        <v>44</v>
      </c>
      <c r="E15" s="17" t="s">
        <v>0</v>
      </c>
      <c r="F15" s="15">
        <v>4</v>
      </c>
      <c r="G15" s="16" t="s">
        <v>156</v>
      </c>
      <c r="H15" s="18">
        <v>2441520</v>
      </c>
    </row>
    <row r="16" spans="1:8" ht="45" x14ac:dyDescent="0.25">
      <c r="A16" s="15">
        <v>15</v>
      </c>
      <c r="B16" s="16" t="s">
        <v>154</v>
      </c>
      <c r="C16" s="16" t="s">
        <v>155</v>
      </c>
      <c r="D16" s="17" t="s">
        <v>44</v>
      </c>
      <c r="E16" s="17" t="s">
        <v>0</v>
      </c>
      <c r="F16" s="15">
        <v>4</v>
      </c>
      <c r="G16" s="16" t="s">
        <v>156</v>
      </c>
      <c r="H16" s="18">
        <v>2378826</v>
      </c>
    </row>
    <row r="17" spans="1:8" ht="45" x14ac:dyDescent="0.25">
      <c r="A17" s="15">
        <v>16</v>
      </c>
      <c r="B17" s="16" t="s">
        <v>154</v>
      </c>
      <c r="C17" s="16" t="s">
        <v>155</v>
      </c>
      <c r="D17" s="17" t="s">
        <v>44</v>
      </c>
      <c r="E17" s="17" t="s">
        <v>0</v>
      </c>
      <c r="F17" s="15">
        <v>4</v>
      </c>
      <c r="G17" s="16" t="s">
        <v>156</v>
      </c>
      <c r="H17" s="18">
        <v>2251710</v>
      </c>
    </row>
    <row r="18" spans="1:8" ht="45" x14ac:dyDescent="0.25">
      <c r="A18" s="15">
        <v>17</v>
      </c>
      <c r="B18" s="16" t="s">
        <v>154</v>
      </c>
      <c r="C18" s="16" t="s">
        <v>155</v>
      </c>
      <c r="D18" s="17" t="s">
        <v>44</v>
      </c>
      <c r="E18" s="17" t="s">
        <v>0</v>
      </c>
      <c r="F18" s="15">
        <v>4</v>
      </c>
      <c r="G18" s="16" t="s">
        <v>156</v>
      </c>
      <c r="H18" s="18">
        <v>2187378</v>
      </c>
    </row>
    <row r="19" spans="1:8" ht="45" x14ac:dyDescent="0.25">
      <c r="A19" s="15">
        <v>18</v>
      </c>
      <c r="B19" s="16" t="s">
        <v>154</v>
      </c>
      <c r="C19" s="16" t="s">
        <v>155</v>
      </c>
      <c r="D19" s="17" t="s">
        <v>44</v>
      </c>
      <c r="E19" s="17" t="s">
        <v>0</v>
      </c>
      <c r="F19" s="15">
        <v>4</v>
      </c>
      <c r="G19" s="16" t="s">
        <v>156</v>
      </c>
      <c r="H19" s="18">
        <v>2084166</v>
      </c>
    </row>
    <row r="20" spans="1:8" ht="45" x14ac:dyDescent="0.25">
      <c r="A20" s="15">
        <v>19</v>
      </c>
      <c r="B20" s="16" t="s">
        <v>154</v>
      </c>
      <c r="C20" s="16" t="s">
        <v>155</v>
      </c>
      <c r="D20" s="17" t="s">
        <v>44</v>
      </c>
      <c r="E20" s="17" t="s">
        <v>0</v>
      </c>
      <c r="F20" s="15">
        <v>4</v>
      </c>
      <c r="G20" s="16" t="s">
        <v>156</v>
      </c>
      <c r="H20" s="18">
        <v>2083662</v>
      </c>
    </row>
    <row r="21" spans="1:8" ht="45" x14ac:dyDescent="0.25">
      <c r="A21" s="15">
        <v>20</v>
      </c>
      <c r="B21" s="16" t="s">
        <v>154</v>
      </c>
      <c r="C21" s="16" t="s">
        <v>155</v>
      </c>
      <c r="D21" s="17" t="s">
        <v>44</v>
      </c>
      <c r="E21" s="17" t="s">
        <v>0</v>
      </c>
      <c r="F21" s="15">
        <v>4</v>
      </c>
      <c r="G21" s="16" t="s">
        <v>156</v>
      </c>
      <c r="H21" s="18">
        <v>2080044</v>
      </c>
    </row>
    <row r="22" spans="1:8" ht="45" x14ac:dyDescent="0.25">
      <c r="A22" s="15">
        <v>21</v>
      </c>
      <c r="B22" s="16" t="s">
        <v>154</v>
      </c>
      <c r="C22" s="16" t="s">
        <v>155</v>
      </c>
      <c r="D22" s="17" t="s">
        <v>44</v>
      </c>
      <c r="E22" s="17" t="s">
        <v>0</v>
      </c>
      <c r="F22" s="15">
        <v>4</v>
      </c>
      <c r="G22" s="16" t="s">
        <v>156</v>
      </c>
      <c r="H22" s="18">
        <v>2077308</v>
      </c>
    </row>
    <row r="23" spans="1:8" ht="45" x14ac:dyDescent="0.25">
      <c r="A23" s="15">
        <v>22</v>
      </c>
      <c r="B23" s="16" t="s">
        <v>154</v>
      </c>
      <c r="C23" s="16" t="s">
        <v>155</v>
      </c>
      <c r="D23" s="17" t="s">
        <v>44</v>
      </c>
      <c r="E23" s="17" t="s">
        <v>0</v>
      </c>
      <c r="F23" s="15">
        <v>4</v>
      </c>
      <c r="G23" s="16" t="s">
        <v>156</v>
      </c>
      <c r="H23" s="18">
        <v>2063142</v>
      </c>
    </row>
    <row r="24" spans="1:8" ht="45" x14ac:dyDescent="0.25">
      <c r="A24" s="15">
        <v>23</v>
      </c>
      <c r="B24" s="16" t="s">
        <v>154</v>
      </c>
      <c r="C24" s="16" t="s">
        <v>155</v>
      </c>
      <c r="D24" s="17" t="s">
        <v>44</v>
      </c>
      <c r="E24" s="17" t="s">
        <v>0</v>
      </c>
      <c r="F24" s="15">
        <v>4</v>
      </c>
      <c r="G24" s="16" t="s">
        <v>156</v>
      </c>
      <c r="H24" s="18">
        <v>2031732</v>
      </c>
    </row>
    <row r="25" spans="1:8" ht="45" x14ac:dyDescent="0.25">
      <c r="A25" s="15">
        <v>24</v>
      </c>
      <c r="B25" s="16" t="s">
        <v>154</v>
      </c>
      <c r="C25" s="16" t="s">
        <v>155</v>
      </c>
      <c r="D25" s="17" t="s">
        <v>44</v>
      </c>
      <c r="E25" s="17" t="s">
        <v>0</v>
      </c>
      <c r="F25" s="15">
        <v>4</v>
      </c>
      <c r="G25" s="16" t="s">
        <v>156</v>
      </c>
      <c r="H25" s="18">
        <v>2004660</v>
      </c>
    </row>
    <row r="26" spans="1:8" ht="45" x14ac:dyDescent="0.25">
      <c r="A26" s="15">
        <v>25</v>
      </c>
      <c r="B26" s="16" t="s">
        <v>154</v>
      </c>
      <c r="C26" s="16" t="s">
        <v>155</v>
      </c>
      <c r="D26" s="17" t="s">
        <v>44</v>
      </c>
      <c r="E26" s="17" t="s">
        <v>0</v>
      </c>
      <c r="F26" s="15">
        <v>4</v>
      </c>
      <c r="G26" s="16" t="s">
        <v>156</v>
      </c>
      <c r="H26" s="18">
        <v>1915974</v>
      </c>
    </row>
    <row r="27" spans="1:8" ht="45" x14ac:dyDescent="0.25">
      <c r="A27" s="15">
        <v>26</v>
      </c>
      <c r="B27" s="16" t="s">
        <v>154</v>
      </c>
      <c r="C27" s="16" t="s">
        <v>155</v>
      </c>
      <c r="D27" s="17" t="s">
        <v>44</v>
      </c>
      <c r="E27" s="17" t="s">
        <v>0</v>
      </c>
      <c r="F27" s="15">
        <v>4</v>
      </c>
      <c r="G27" s="16" t="s">
        <v>156</v>
      </c>
      <c r="H27" s="18">
        <v>1897560</v>
      </c>
    </row>
    <row r="28" spans="1:8" ht="45" x14ac:dyDescent="0.25">
      <c r="A28" s="15">
        <v>27</v>
      </c>
      <c r="B28" s="16" t="s">
        <v>154</v>
      </c>
      <c r="C28" s="16" t="s">
        <v>155</v>
      </c>
      <c r="D28" s="17" t="s">
        <v>44</v>
      </c>
      <c r="E28" s="17" t="s">
        <v>0</v>
      </c>
      <c r="F28" s="15">
        <v>4</v>
      </c>
      <c r="G28" s="16" t="s">
        <v>156</v>
      </c>
      <c r="H28" s="18">
        <v>1830186</v>
      </c>
    </row>
    <row r="29" spans="1:8" ht="45" x14ac:dyDescent="0.25">
      <c r="A29" s="15">
        <v>28</v>
      </c>
      <c r="B29" s="16" t="s">
        <v>154</v>
      </c>
      <c r="C29" s="16" t="s">
        <v>155</v>
      </c>
      <c r="D29" s="17" t="s">
        <v>44</v>
      </c>
      <c r="E29" s="17" t="s">
        <v>0</v>
      </c>
      <c r="F29" s="15">
        <v>4</v>
      </c>
      <c r="G29" s="16" t="s">
        <v>156</v>
      </c>
      <c r="H29" s="18">
        <v>1801296</v>
      </c>
    </row>
    <row r="30" spans="1:8" ht="45" x14ac:dyDescent="0.25">
      <c r="A30" s="15">
        <v>29</v>
      </c>
      <c r="B30" s="16" t="s">
        <v>154</v>
      </c>
      <c r="C30" s="16" t="s">
        <v>155</v>
      </c>
      <c r="D30" s="17" t="s">
        <v>44</v>
      </c>
      <c r="E30" s="17" t="s">
        <v>0</v>
      </c>
      <c r="F30" s="15">
        <v>4</v>
      </c>
      <c r="G30" s="16" t="s">
        <v>156</v>
      </c>
      <c r="H30" s="18">
        <v>1785780</v>
      </c>
    </row>
    <row r="31" spans="1:8" ht="45" x14ac:dyDescent="0.25">
      <c r="A31" s="15">
        <v>30</v>
      </c>
      <c r="B31" s="16" t="s">
        <v>154</v>
      </c>
      <c r="C31" s="16" t="s">
        <v>155</v>
      </c>
      <c r="D31" s="17" t="s">
        <v>44</v>
      </c>
      <c r="E31" s="17" t="s">
        <v>0</v>
      </c>
      <c r="F31" s="15">
        <v>4</v>
      </c>
      <c r="G31" s="16" t="s">
        <v>156</v>
      </c>
      <c r="H31" s="18">
        <v>1760796</v>
      </c>
    </row>
    <row r="32" spans="1:8" ht="45" x14ac:dyDescent="0.25">
      <c r="A32" s="15">
        <v>31</v>
      </c>
      <c r="B32" s="16" t="s">
        <v>154</v>
      </c>
      <c r="C32" s="16" t="s">
        <v>155</v>
      </c>
      <c r="D32" s="17" t="s">
        <v>44</v>
      </c>
      <c r="E32" s="17" t="s">
        <v>0</v>
      </c>
      <c r="F32" s="15">
        <v>4</v>
      </c>
      <c r="G32" s="16" t="s">
        <v>156</v>
      </c>
      <c r="H32" s="18">
        <v>1718298</v>
      </c>
    </row>
    <row r="33" spans="1:8" ht="45" x14ac:dyDescent="0.25">
      <c r="A33" s="15">
        <v>32</v>
      </c>
      <c r="B33" s="16" t="s">
        <v>154</v>
      </c>
      <c r="C33" s="16" t="s">
        <v>155</v>
      </c>
      <c r="D33" s="17" t="s">
        <v>44</v>
      </c>
      <c r="E33" s="17" t="s">
        <v>0</v>
      </c>
      <c r="F33" s="15">
        <v>4</v>
      </c>
      <c r="G33" s="16" t="s">
        <v>156</v>
      </c>
      <c r="H33" s="18">
        <v>1644930</v>
      </c>
    </row>
    <row r="34" spans="1:8" ht="45" x14ac:dyDescent="0.25">
      <c r="A34" s="15">
        <v>33</v>
      </c>
      <c r="B34" s="16" t="s">
        <v>154</v>
      </c>
      <c r="C34" s="16" t="s">
        <v>155</v>
      </c>
      <c r="D34" s="17" t="s">
        <v>44</v>
      </c>
      <c r="E34" s="17" t="s">
        <v>0</v>
      </c>
      <c r="F34" s="15">
        <v>4</v>
      </c>
      <c r="G34" s="16" t="s">
        <v>156</v>
      </c>
      <c r="H34" s="18">
        <v>1591074</v>
      </c>
    </row>
    <row r="35" spans="1:8" ht="45" x14ac:dyDescent="0.25">
      <c r="A35" s="15">
        <v>34</v>
      </c>
      <c r="B35" s="16" t="s">
        <v>154</v>
      </c>
      <c r="C35" s="16" t="s">
        <v>155</v>
      </c>
      <c r="D35" s="17" t="s">
        <v>44</v>
      </c>
      <c r="E35" s="17" t="s">
        <v>0</v>
      </c>
      <c r="F35" s="15">
        <v>4</v>
      </c>
      <c r="G35" s="16" t="s">
        <v>156</v>
      </c>
      <c r="H35" s="18">
        <v>1116468</v>
      </c>
    </row>
    <row r="36" spans="1:8" ht="45" x14ac:dyDescent="0.25">
      <c r="A36" s="15">
        <v>35</v>
      </c>
      <c r="B36" s="16" t="s">
        <v>154</v>
      </c>
      <c r="C36" s="16" t="s">
        <v>155</v>
      </c>
      <c r="D36" s="17" t="s">
        <v>44</v>
      </c>
      <c r="E36" s="17" t="s">
        <v>0</v>
      </c>
      <c r="F36" s="15">
        <v>4</v>
      </c>
      <c r="G36" s="16" t="s">
        <v>156</v>
      </c>
      <c r="H36" s="18">
        <v>872190</v>
      </c>
    </row>
    <row r="37" spans="1:8" ht="45" x14ac:dyDescent="0.25">
      <c r="A37" s="15">
        <v>36</v>
      </c>
      <c r="B37" s="16" t="s">
        <v>154</v>
      </c>
      <c r="C37" s="16" t="s">
        <v>155</v>
      </c>
      <c r="D37" s="17" t="s">
        <v>44</v>
      </c>
      <c r="E37" s="17" t="s">
        <v>0</v>
      </c>
      <c r="F37" s="15">
        <v>4</v>
      </c>
      <c r="G37" s="16" t="s">
        <v>156</v>
      </c>
      <c r="H37" s="18">
        <v>802170</v>
      </c>
    </row>
    <row r="38" spans="1:8" ht="45" x14ac:dyDescent="0.25">
      <c r="A38" s="15">
        <v>37</v>
      </c>
      <c r="B38" s="16" t="s">
        <v>154</v>
      </c>
      <c r="C38" s="16" t="s">
        <v>155</v>
      </c>
      <c r="D38" s="17" t="s">
        <v>44</v>
      </c>
      <c r="E38" s="17" t="s">
        <v>0</v>
      </c>
      <c r="F38" s="15">
        <v>4</v>
      </c>
      <c r="G38" s="16" t="s">
        <v>156</v>
      </c>
      <c r="H38" s="18">
        <v>556290</v>
      </c>
    </row>
    <row r="39" spans="1:8" ht="45" x14ac:dyDescent="0.25">
      <c r="A39" s="15">
        <v>38</v>
      </c>
      <c r="B39" s="16" t="s">
        <v>154</v>
      </c>
      <c r="C39" s="16" t="s">
        <v>155</v>
      </c>
      <c r="D39" s="17" t="s">
        <v>44</v>
      </c>
      <c r="E39" s="17" t="s">
        <v>0</v>
      </c>
      <c r="F39" s="15">
        <v>4</v>
      </c>
      <c r="G39" s="16" t="s">
        <v>156</v>
      </c>
      <c r="H39" s="18">
        <v>550512</v>
      </c>
    </row>
    <row r="40" spans="1:8" ht="45" x14ac:dyDescent="0.25">
      <c r="A40" s="15">
        <v>39</v>
      </c>
      <c r="B40" s="16" t="s">
        <v>154</v>
      </c>
      <c r="C40" s="16" t="s">
        <v>155</v>
      </c>
      <c r="D40" s="17" t="s">
        <v>44</v>
      </c>
      <c r="E40" s="17" t="s">
        <v>0</v>
      </c>
      <c r="F40" s="15">
        <v>4</v>
      </c>
      <c r="G40" s="16" t="s">
        <v>156</v>
      </c>
      <c r="H40" s="18">
        <v>494766</v>
      </c>
    </row>
    <row r="41" spans="1:8" x14ac:dyDescent="0.25">
      <c r="A41" s="15">
        <v>40</v>
      </c>
      <c r="B41" s="16" t="s">
        <v>157</v>
      </c>
      <c r="C41" s="16" t="s">
        <v>158</v>
      </c>
      <c r="D41" s="17" t="s">
        <v>44</v>
      </c>
      <c r="E41" s="17" t="s">
        <v>0</v>
      </c>
      <c r="F41" s="15">
        <v>4</v>
      </c>
      <c r="G41" s="16" t="s">
        <v>159</v>
      </c>
      <c r="H41" s="18">
        <v>472713</v>
      </c>
    </row>
    <row r="42" spans="1:8" x14ac:dyDescent="0.25">
      <c r="A42" s="15">
        <v>41</v>
      </c>
      <c r="B42" s="16" t="s">
        <v>157</v>
      </c>
      <c r="C42" s="16" t="s">
        <v>158</v>
      </c>
      <c r="D42" s="17" t="s">
        <v>44</v>
      </c>
      <c r="E42" s="17" t="s">
        <v>0</v>
      </c>
      <c r="F42" s="15">
        <v>4</v>
      </c>
      <c r="G42" s="16" t="s">
        <v>159</v>
      </c>
      <c r="H42" s="18">
        <v>472512</v>
      </c>
    </row>
    <row r="43" spans="1:8" ht="45" x14ac:dyDescent="0.25">
      <c r="A43" s="15">
        <v>42</v>
      </c>
      <c r="B43" s="16" t="s">
        <v>160</v>
      </c>
      <c r="C43" s="16" t="s">
        <v>161</v>
      </c>
      <c r="D43" s="17" t="s">
        <v>44</v>
      </c>
      <c r="E43" s="17" t="s">
        <v>2</v>
      </c>
      <c r="F43" s="15">
        <v>4</v>
      </c>
      <c r="G43" s="16" t="s">
        <v>162</v>
      </c>
      <c r="H43" s="18">
        <v>34000000</v>
      </c>
    </row>
    <row r="44" spans="1:8" ht="120" x14ac:dyDescent="0.25">
      <c r="A44" s="15">
        <v>43</v>
      </c>
      <c r="B44" s="16" t="s">
        <v>163</v>
      </c>
      <c r="C44" s="16" t="s">
        <v>164</v>
      </c>
      <c r="D44" s="17" t="s">
        <v>44</v>
      </c>
      <c r="E44" s="17" t="s">
        <v>2</v>
      </c>
      <c r="F44" s="15">
        <v>4</v>
      </c>
      <c r="G44" s="16" t="s">
        <v>165</v>
      </c>
      <c r="H44" s="18">
        <v>26000000</v>
      </c>
    </row>
    <row r="45" spans="1:8" ht="75" x14ac:dyDescent="0.25">
      <c r="A45" s="15">
        <v>44</v>
      </c>
      <c r="B45" s="16" t="s">
        <v>166</v>
      </c>
      <c r="C45" s="16" t="s">
        <v>167</v>
      </c>
      <c r="D45" s="17" t="s">
        <v>44</v>
      </c>
      <c r="E45" s="17" t="s">
        <v>2</v>
      </c>
      <c r="F45" s="15">
        <v>4</v>
      </c>
      <c r="G45" s="16" t="s">
        <v>168</v>
      </c>
      <c r="H45" s="18">
        <v>20000000</v>
      </c>
    </row>
    <row r="46" spans="1:8" ht="30" x14ac:dyDescent="0.25">
      <c r="A46" s="15">
        <v>45</v>
      </c>
      <c r="B46" s="16" t="s">
        <v>169</v>
      </c>
      <c r="C46" s="16" t="s">
        <v>170</v>
      </c>
      <c r="D46" s="17" t="s">
        <v>44</v>
      </c>
      <c r="E46" s="17" t="s">
        <v>2</v>
      </c>
      <c r="F46" s="15">
        <v>4</v>
      </c>
      <c r="G46" s="16" t="s">
        <v>171</v>
      </c>
      <c r="H46" s="18">
        <v>14500000</v>
      </c>
    </row>
    <row r="47" spans="1:8" ht="30" x14ac:dyDescent="0.25">
      <c r="A47" s="15">
        <v>46</v>
      </c>
      <c r="B47" s="16" t="s">
        <v>172</v>
      </c>
      <c r="C47" s="16" t="s">
        <v>173</v>
      </c>
      <c r="D47" s="17" t="s">
        <v>44</v>
      </c>
      <c r="E47" s="17" t="s">
        <v>2</v>
      </c>
      <c r="F47" s="15">
        <v>4</v>
      </c>
      <c r="G47" s="16" t="s">
        <v>174</v>
      </c>
      <c r="H47" s="18">
        <v>9900000</v>
      </c>
    </row>
    <row r="48" spans="1:8" ht="90" x14ac:dyDescent="0.25">
      <c r="A48" s="15">
        <v>47</v>
      </c>
      <c r="B48" s="16" t="s">
        <v>59</v>
      </c>
      <c r="C48" s="16" t="s">
        <v>175</v>
      </c>
      <c r="D48" s="17" t="s">
        <v>44</v>
      </c>
      <c r="E48" s="17" t="s">
        <v>2</v>
      </c>
      <c r="F48" s="15">
        <v>4</v>
      </c>
      <c r="G48" s="16" t="s">
        <v>60</v>
      </c>
      <c r="H48" s="18">
        <v>9700000</v>
      </c>
    </row>
    <row r="49" spans="1:8" ht="30" x14ac:dyDescent="0.25">
      <c r="A49" s="15">
        <v>48</v>
      </c>
      <c r="B49" s="16" t="s">
        <v>176</v>
      </c>
      <c r="C49" s="16" t="s">
        <v>173</v>
      </c>
      <c r="D49" s="17" t="s">
        <v>44</v>
      </c>
      <c r="E49" s="17" t="s">
        <v>2</v>
      </c>
      <c r="F49" s="15">
        <v>4</v>
      </c>
      <c r="G49" s="16" t="s">
        <v>174</v>
      </c>
      <c r="H49" s="18">
        <v>7680000</v>
      </c>
    </row>
    <row r="50" spans="1:8" ht="60" x14ac:dyDescent="0.25">
      <c r="A50" s="15">
        <v>49</v>
      </c>
      <c r="B50" s="16" t="s">
        <v>177</v>
      </c>
      <c r="C50" s="16" t="s">
        <v>178</v>
      </c>
      <c r="D50" s="17" t="s">
        <v>44</v>
      </c>
      <c r="E50" s="17" t="s">
        <v>2</v>
      </c>
      <c r="F50" s="15">
        <v>4</v>
      </c>
      <c r="G50" s="16" t="s">
        <v>179</v>
      </c>
      <c r="H50" s="18">
        <v>4422400</v>
      </c>
    </row>
    <row r="51" spans="1:8" ht="30" x14ac:dyDescent="0.25">
      <c r="A51" s="15">
        <v>50</v>
      </c>
      <c r="B51" s="16" t="s">
        <v>180</v>
      </c>
      <c r="C51" s="16" t="s">
        <v>173</v>
      </c>
      <c r="D51" s="17" t="s">
        <v>44</v>
      </c>
      <c r="E51" s="17" t="s">
        <v>2</v>
      </c>
      <c r="F51" s="15">
        <v>4</v>
      </c>
      <c r="G51" s="16" t="s">
        <v>181</v>
      </c>
      <c r="H51" s="18">
        <v>2100000</v>
      </c>
    </row>
    <row r="52" spans="1:8" ht="60" x14ac:dyDescent="0.25">
      <c r="A52" s="15">
        <v>51</v>
      </c>
      <c r="B52" s="16" t="s">
        <v>182</v>
      </c>
      <c r="C52" s="16" t="s">
        <v>183</v>
      </c>
      <c r="D52" s="17" t="s">
        <v>44</v>
      </c>
      <c r="E52" s="17" t="s">
        <v>2</v>
      </c>
      <c r="F52" s="15">
        <v>4</v>
      </c>
      <c r="G52" s="16" t="s">
        <v>184</v>
      </c>
      <c r="H52" s="18">
        <v>730000</v>
      </c>
    </row>
    <row r="53" spans="1:8" ht="30" x14ac:dyDescent="0.25">
      <c r="A53" s="15">
        <v>52</v>
      </c>
      <c r="B53" s="16" t="s">
        <v>185</v>
      </c>
      <c r="C53" s="16" t="s">
        <v>186</v>
      </c>
      <c r="D53" s="17" t="s">
        <v>44</v>
      </c>
      <c r="E53" s="17" t="s">
        <v>4</v>
      </c>
      <c r="F53" s="15">
        <v>4</v>
      </c>
      <c r="G53" s="16" t="s">
        <v>187</v>
      </c>
      <c r="H53" s="18">
        <v>500000</v>
      </c>
    </row>
    <row r="54" spans="1:8" x14ac:dyDescent="0.25">
      <c r="A54" s="15">
        <v>53</v>
      </c>
      <c r="B54" s="16" t="s">
        <v>188</v>
      </c>
      <c r="C54" s="16" t="s">
        <v>47</v>
      </c>
      <c r="D54" s="17" t="s">
        <v>44</v>
      </c>
      <c r="E54" s="17" t="s">
        <v>5</v>
      </c>
      <c r="F54" s="15">
        <v>4</v>
      </c>
      <c r="G54" s="16" t="s">
        <v>189</v>
      </c>
      <c r="H54" s="18">
        <v>3500000</v>
      </c>
    </row>
    <row r="55" spans="1:8" x14ac:dyDescent="0.25">
      <c r="A55" s="15">
        <v>54</v>
      </c>
      <c r="B55" s="16" t="s">
        <v>190</v>
      </c>
      <c r="C55" s="16" t="s">
        <v>47</v>
      </c>
      <c r="D55" s="17" t="s">
        <v>44</v>
      </c>
      <c r="E55" s="17" t="s">
        <v>5</v>
      </c>
      <c r="F55" s="15">
        <v>4</v>
      </c>
      <c r="G55" s="16" t="s">
        <v>189</v>
      </c>
      <c r="H55" s="18">
        <v>177900</v>
      </c>
    </row>
    <row r="56" spans="1:8" x14ac:dyDescent="0.25">
      <c r="A56" s="15">
        <v>55</v>
      </c>
      <c r="B56" s="16" t="s">
        <v>191</v>
      </c>
      <c r="C56" s="16" t="s">
        <v>47</v>
      </c>
      <c r="D56" s="17" t="s">
        <v>44</v>
      </c>
      <c r="E56" s="17" t="s">
        <v>5</v>
      </c>
      <c r="F56" s="15">
        <v>4</v>
      </c>
      <c r="G56" s="16" t="s">
        <v>189</v>
      </c>
      <c r="H56" s="18">
        <v>147000</v>
      </c>
    </row>
    <row r="57" spans="1:8" ht="75" x14ac:dyDescent="0.25">
      <c r="A57" s="15">
        <v>56</v>
      </c>
      <c r="B57" s="16" t="s">
        <v>192</v>
      </c>
      <c r="C57" s="16" t="s">
        <v>193</v>
      </c>
      <c r="D57" s="17" t="s">
        <v>45</v>
      </c>
      <c r="E57" s="17" t="s">
        <v>0</v>
      </c>
      <c r="F57" s="15">
        <v>3</v>
      </c>
      <c r="G57" s="16" t="s">
        <v>194</v>
      </c>
      <c r="H57" s="18">
        <v>2000000</v>
      </c>
    </row>
    <row r="58" spans="1:8" ht="30" x14ac:dyDescent="0.25">
      <c r="A58" s="15">
        <v>57</v>
      </c>
      <c r="B58" s="16" t="s">
        <v>195</v>
      </c>
      <c r="C58" s="16" t="s">
        <v>196</v>
      </c>
      <c r="D58" s="17" t="s">
        <v>45</v>
      </c>
      <c r="E58" s="17" t="s">
        <v>5</v>
      </c>
      <c r="F58" s="15">
        <v>4</v>
      </c>
      <c r="G58" s="16" t="s">
        <v>197</v>
      </c>
      <c r="H58" s="18">
        <v>430350</v>
      </c>
    </row>
    <row r="59" spans="1:8" ht="30" x14ac:dyDescent="0.25">
      <c r="A59" s="15">
        <v>58</v>
      </c>
      <c r="B59" s="16" t="s">
        <v>198</v>
      </c>
      <c r="C59" s="16" t="s">
        <v>199</v>
      </c>
      <c r="D59" s="17" t="s">
        <v>45</v>
      </c>
      <c r="E59" s="17" t="s">
        <v>6</v>
      </c>
      <c r="F59" s="15">
        <v>3</v>
      </c>
      <c r="G59" s="16" t="s">
        <v>200</v>
      </c>
      <c r="H59" s="18">
        <v>5897.1</v>
      </c>
    </row>
    <row r="60" spans="1:8" ht="30" x14ac:dyDescent="0.25">
      <c r="A60" s="15">
        <v>59</v>
      </c>
      <c r="B60" s="16" t="s">
        <v>198</v>
      </c>
      <c r="C60" s="16" t="s">
        <v>199</v>
      </c>
      <c r="D60" s="17" t="s">
        <v>45</v>
      </c>
      <c r="E60" s="17" t="s">
        <v>6</v>
      </c>
      <c r="F60" s="15">
        <v>3</v>
      </c>
      <c r="G60" s="16" t="s">
        <v>200</v>
      </c>
      <c r="H60" s="18">
        <v>5502.9</v>
      </c>
    </row>
    <row r="61" spans="1:8" x14ac:dyDescent="0.25">
      <c r="A61" s="15"/>
      <c r="B61" s="16" t="s">
        <v>14</v>
      </c>
      <c r="C61" s="16"/>
      <c r="D61" s="17"/>
      <c r="E61" s="17"/>
      <c r="F61" s="15"/>
      <c r="G61" s="16"/>
      <c r="H61" s="19">
        <f>SUM(H2:H60)</f>
        <v>238143313</v>
      </c>
    </row>
  </sheetData>
  <printOptions horizontalCentered="1"/>
  <pageMargins left="0.25" right="0.25" top="0.5" bottom="0.25" header="0.25" footer="0.25"/>
  <pageSetup paperSize="9" scale="45" fitToHeight="0" orientation="portrait" horizontalDpi="300" verticalDpi="300" r:id="rId1"/>
  <headerFooter>
    <oddHeader>&amp;L&amp;20Damaged cause by Aging&amp;RArcadis Philippines Inc.</oddHeader>
    <oddFooter>&amp;LArcadis's Due Diligence Report - Cebu Mactan Airport</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3948-5A67-476B-B9F3-31ECE15B83DB}">
  <sheetPr codeName="Sheet11">
    <pageSetUpPr fitToPage="1"/>
  </sheetPr>
  <dimension ref="A1:H7"/>
  <sheetViews>
    <sheetView zoomScale="70" zoomScaleNormal="70" workbookViewId="0">
      <selection activeCell="C4" sqref="C4"/>
    </sheetView>
  </sheetViews>
  <sheetFormatPr defaultRowHeight="15" x14ac:dyDescent="0.25"/>
  <cols>
    <col min="1" max="1" width="9.140625" style="11"/>
    <col min="2" max="2" width="32" style="14" bestFit="1" customWidth="1"/>
    <col min="3" max="3" width="80.140625" style="14" customWidth="1"/>
    <col min="4" max="4" width="11" style="12" bestFit="1" customWidth="1"/>
    <col min="5" max="5" width="13.42578125" style="12" bestFit="1" customWidth="1"/>
    <col min="6" max="6" width="9.140625" style="11"/>
    <col min="7" max="7" width="48.140625" style="14" customWidth="1"/>
    <col min="8" max="8" width="16.7109375" style="13" bestFit="1" customWidth="1"/>
    <col min="9" max="16384" width="9.140625" style="12"/>
  </cols>
  <sheetData>
    <row r="1" spans="1:8" x14ac:dyDescent="0.25">
      <c r="A1" s="20" t="s">
        <v>137</v>
      </c>
      <c r="B1" s="21" t="s">
        <v>52</v>
      </c>
      <c r="C1" s="21" t="s">
        <v>53</v>
      </c>
      <c r="D1" s="22" t="s">
        <v>12</v>
      </c>
      <c r="E1" s="22" t="s">
        <v>54</v>
      </c>
      <c r="F1" s="20" t="s">
        <v>148</v>
      </c>
      <c r="G1" s="21" t="s">
        <v>55</v>
      </c>
      <c r="H1" s="19" t="s">
        <v>149</v>
      </c>
    </row>
    <row r="2" spans="1:8" ht="30" x14ac:dyDescent="0.25">
      <c r="A2" s="15">
        <v>1</v>
      </c>
      <c r="B2" s="16" t="s">
        <v>201</v>
      </c>
      <c r="C2" s="16" t="s">
        <v>202</v>
      </c>
      <c r="D2" s="17" t="s">
        <v>11</v>
      </c>
      <c r="E2" s="17" t="s">
        <v>3</v>
      </c>
      <c r="F2" s="15">
        <v>4</v>
      </c>
      <c r="G2" s="16" t="s">
        <v>203</v>
      </c>
      <c r="H2" s="18">
        <v>24543300</v>
      </c>
    </row>
    <row r="3" spans="1:8" x14ac:dyDescent="0.25">
      <c r="A3" s="15">
        <v>2</v>
      </c>
      <c r="B3" s="16" t="s">
        <v>204</v>
      </c>
      <c r="C3" s="16" t="s">
        <v>205</v>
      </c>
      <c r="D3" s="17" t="s">
        <v>44</v>
      </c>
      <c r="E3" s="17" t="s">
        <v>5</v>
      </c>
      <c r="F3" s="15">
        <v>4</v>
      </c>
      <c r="G3" s="16" t="s">
        <v>206</v>
      </c>
      <c r="H3" s="18">
        <v>1170000</v>
      </c>
    </row>
    <row r="4" spans="1:8" ht="30" x14ac:dyDescent="0.25">
      <c r="A4" s="15">
        <v>3</v>
      </c>
      <c r="B4" s="16" t="s">
        <v>207</v>
      </c>
      <c r="C4" s="16" t="s">
        <v>208</v>
      </c>
      <c r="D4" s="17" t="s">
        <v>44</v>
      </c>
      <c r="E4" s="17" t="s">
        <v>5</v>
      </c>
      <c r="F4" s="15">
        <v>3</v>
      </c>
      <c r="G4" s="16" t="s">
        <v>209</v>
      </c>
      <c r="H4" s="18">
        <v>500000</v>
      </c>
    </row>
    <row r="5" spans="1:8" x14ac:dyDescent="0.25">
      <c r="A5" s="15">
        <v>4</v>
      </c>
      <c r="B5" s="16" t="s">
        <v>210</v>
      </c>
      <c r="C5" s="16" t="s">
        <v>211</v>
      </c>
      <c r="D5" s="17" t="s">
        <v>44</v>
      </c>
      <c r="E5" s="17" t="s">
        <v>5</v>
      </c>
      <c r="F5" s="15">
        <v>4</v>
      </c>
      <c r="G5" s="16" t="s">
        <v>212</v>
      </c>
      <c r="H5" s="18">
        <v>380000</v>
      </c>
    </row>
    <row r="6" spans="1:8" x14ac:dyDescent="0.25">
      <c r="A6" s="15">
        <v>5</v>
      </c>
      <c r="B6" s="16" t="s">
        <v>213</v>
      </c>
      <c r="C6" s="16" t="s">
        <v>214</v>
      </c>
      <c r="D6" s="17" t="s">
        <v>45</v>
      </c>
      <c r="E6" s="17" t="s">
        <v>5</v>
      </c>
      <c r="F6" s="15">
        <v>4</v>
      </c>
      <c r="G6" s="16" t="s">
        <v>215</v>
      </c>
      <c r="H6" s="18">
        <v>20000</v>
      </c>
    </row>
    <row r="7" spans="1:8" x14ac:dyDescent="0.25">
      <c r="A7" s="15"/>
      <c r="B7" s="16" t="s">
        <v>14</v>
      </c>
      <c r="C7" s="16"/>
      <c r="D7" s="17"/>
      <c r="E7" s="17"/>
      <c r="F7" s="15"/>
      <c r="G7" s="16"/>
      <c r="H7" s="19">
        <f>SUM(H2:H6)</f>
        <v>26613300</v>
      </c>
    </row>
  </sheetData>
  <printOptions horizontalCentered="1"/>
  <pageMargins left="0.25" right="0.25" top="0.5" bottom="0.25" header="0.25" footer="0.25"/>
  <pageSetup paperSize="9" scale="45" fitToHeight="0" orientation="portrait" horizontalDpi="300" verticalDpi="300" r:id="rId1"/>
  <headerFooter>
    <oddHeader>&amp;L&amp;20Damaged cause by Damage&amp;RArcadis Philippines Inc.</oddHeader>
    <oddFooter>&amp;LArcadis's Due Diligence Report - Cebu Mactan Airport</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EC61-A257-4097-B9EB-F4C4EAADA110}">
  <sheetPr codeName="Sheet12">
    <pageSetUpPr fitToPage="1"/>
  </sheetPr>
  <dimension ref="A1:H264"/>
  <sheetViews>
    <sheetView topLeftCell="A239" zoomScale="70" zoomScaleNormal="70" workbookViewId="0">
      <selection activeCell="G251" sqref="G251"/>
    </sheetView>
  </sheetViews>
  <sheetFormatPr defaultRowHeight="15" x14ac:dyDescent="0.25"/>
  <cols>
    <col min="1" max="1" width="9.140625" style="11"/>
    <col min="2" max="2" width="32" style="14" bestFit="1" customWidth="1"/>
    <col min="3" max="3" width="80.140625" style="14" customWidth="1"/>
    <col min="4" max="4" width="11" style="12" bestFit="1" customWidth="1"/>
    <col min="5" max="5" width="13.42578125" style="12" bestFit="1" customWidth="1"/>
    <col min="6" max="6" width="9.140625" style="11"/>
    <col min="7" max="7" width="48.140625" style="14" customWidth="1"/>
    <col min="8" max="8" width="16.7109375" style="13" bestFit="1" customWidth="1"/>
    <col min="9" max="16384" width="9.140625" style="12"/>
  </cols>
  <sheetData>
    <row r="1" spans="1:8" x14ac:dyDescent="0.25">
      <c r="A1" s="20" t="s">
        <v>137</v>
      </c>
      <c r="B1" s="21" t="s">
        <v>52</v>
      </c>
      <c r="C1" s="21" t="s">
        <v>53</v>
      </c>
      <c r="D1" s="22" t="s">
        <v>12</v>
      </c>
      <c r="E1" s="22" t="s">
        <v>54</v>
      </c>
      <c r="F1" s="20" t="s">
        <v>148</v>
      </c>
      <c r="G1" s="21" t="s">
        <v>55</v>
      </c>
      <c r="H1" s="19" t="s">
        <v>149</v>
      </c>
    </row>
    <row r="2" spans="1:8" x14ac:dyDescent="0.25">
      <c r="A2" s="23">
        <v>1</v>
      </c>
      <c r="B2" s="16" t="s">
        <v>216</v>
      </c>
      <c r="C2" s="16" t="s">
        <v>217</v>
      </c>
      <c r="D2" s="16" t="s">
        <v>9</v>
      </c>
      <c r="E2" s="16" t="s">
        <v>1</v>
      </c>
      <c r="F2" s="23">
        <v>3</v>
      </c>
      <c r="G2" s="16" t="s">
        <v>218</v>
      </c>
      <c r="H2" s="24">
        <v>540000</v>
      </c>
    </row>
    <row r="3" spans="1:8" x14ac:dyDescent="0.25">
      <c r="A3" s="23">
        <v>2</v>
      </c>
      <c r="B3" s="16" t="s">
        <v>216</v>
      </c>
      <c r="C3" s="16" t="s">
        <v>217</v>
      </c>
      <c r="D3" s="16" t="s">
        <v>9</v>
      </c>
      <c r="E3" s="16" t="s">
        <v>1</v>
      </c>
      <c r="F3" s="23">
        <v>3</v>
      </c>
      <c r="G3" s="16" t="s">
        <v>218</v>
      </c>
      <c r="H3" s="24">
        <v>540000</v>
      </c>
    </row>
    <row r="4" spans="1:8" x14ac:dyDescent="0.25">
      <c r="A4" s="23">
        <v>3</v>
      </c>
      <c r="B4" s="16" t="s">
        <v>216</v>
      </c>
      <c r="C4" s="16" t="s">
        <v>217</v>
      </c>
      <c r="D4" s="16" t="s">
        <v>9</v>
      </c>
      <c r="E4" s="16" t="s">
        <v>1</v>
      </c>
      <c r="F4" s="23">
        <v>3</v>
      </c>
      <c r="G4" s="16" t="s">
        <v>218</v>
      </c>
      <c r="H4" s="24">
        <v>432000</v>
      </c>
    </row>
    <row r="5" spans="1:8" x14ac:dyDescent="0.25">
      <c r="A5" s="23">
        <v>4</v>
      </c>
      <c r="B5" s="16" t="s">
        <v>216</v>
      </c>
      <c r="C5" s="16" t="s">
        <v>217</v>
      </c>
      <c r="D5" s="16" t="s">
        <v>9</v>
      </c>
      <c r="E5" s="16" t="s">
        <v>1</v>
      </c>
      <c r="F5" s="23">
        <v>3</v>
      </c>
      <c r="G5" s="16" t="s">
        <v>218</v>
      </c>
      <c r="H5" s="24">
        <v>432000</v>
      </c>
    </row>
    <row r="6" spans="1:8" ht="45" x14ac:dyDescent="0.25">
      <c r="A6" s="23">
        <v>5</v>
      </c>
      <c r="B6" s="16" t="s">
        <v>216</v>
      </c>
      <c r="C6" s="16" t="s">
        <v>219</v>
      </c>
      <c r="D6" s="16" t="s">
        <v>9</v>
      </c>
      <c r="E6" s="16" t="s">
        <v>1</v>
      </c>
      <c r="F6" s="23">
        <v>3</v>
      </c>
      <c r="G6" s="16" t="s">
        <v>220</v>
      </c>
      <c r="H6" s="24">
        <v>364500</v>
      </c>
    </row>
    <row r="7" spans="1:8" x14ac:dyDescent="0.25">
      <c r="A7" s="23">
        <v>6</v>
      </c>
      <c r="B7" s="16" t="s">
        <v>216</v>
      </c>
      <c r="C7" s="16" t="s">
        <v>217</v>
      </c>
      <c r="D7" s="16" t="s">
        <v>9</v>
      </c>
      <c r="E7" s="16" t="s">
        <v>1</v>
      </c>
      <c r="F7" s="23">
        <v>3</v>
      </c>
      <c r="G7" s="16" t="s">
        <v>218</v>
      </c>
      <c r="H7" s="25">
        <v>324000</v>
      </c>
    </row>
    <row r="8" spans="1:8" x14ac:dyDescent="0.25">
      <c r="A8" s="23">
        <v>7</v>
      </c>
      <c r="B8" s="16" t="s">
        <v>216</v>
      </c>
      <c r="C8" s="16" t="s">
        <v>217</v>
      </c>
      <c r="D8" s="16" t="s">
        <v>9</v>
      </c>
      <c r="E8" s="16" t="s">
        <v>1</v>
      </c>
      <c r="F8" s="23">
        <v>3</v>
      </c>
      <c r="G8" s="16" t="s">
        <v>218</v>
      </c>
      <c r="H8" s="24">
        <v>324000</v>
      </c>
    </row>
    <row r="9" spans="1:8" x14ac:dyDescent="0.25">
      <c r="A9" s="23">
        <v>8</v>
      </c>
      <c r="B9" s="16" t="s">
        <v>216</v>
      </c>
      <c r="C9" s="16" t="s">
        <v>217</v>
      </c>
      <c r="D9" s="16" t="s">
        <v>9</v>
      </c>
      <c r="E9" s="16" t="s">
        <v>1</v>
      </c>
      <c r="F9" s="23">
        <v>3</v>
      </c>
      <c r="G9" s="16" t="s">
        <v>218</v>
      </c>
      <c r="H9" s="24">
        <v>324000</v>
      </c>
    </row>
    <row r="10" spans="1:8" x14ac:dyDescent="0.25">
      <c r="A10" s="23">
        <v>9</v>
      </c>
      <c r="B10" s="16" t="s">
        <v>216</v>
      </c>
      <c r="C10" s="16" t="s">
        <v>217</v>
      </c>
      <c r="D10" s="16" t="s">
        <v>9</v>
      </c>
      <c r="E10" s="16" t="s">
        <v>1</v>
      </c>
      <c r="F10" s="23">
        <v>3</v>
      </c>
      <c r="G10" s="16" t="s">
        <v>218</v>
      </c>
      <c r="H10" s="24">
        <v>324000</v>
      </c>
    </row>
    <row r="11" spans="1:8" ht="45" x14ac:dyDescent="0.25">
      <c r="A11" s="23">
        <v>10</v>
      </c>
      <c r="B11" s="16" t="s">
        <v>216</v>
      </c>
      <c r="C11" s="16" t="s">
        <v>219</v>
      </c>
      <c r="D11" s="16" t="s">
        <v>9</v>
      </c>
      <c r="E11" s="16" t="s">
        <v>1</v>
      </c>
      <c r="F11" s="23">
        <v>3</v>
      </c>
      <c r="G11" s="16" t="s">
        <v>220</v>
      </c>
      <c r="H11" s="24">
        <v>324000</v>
      </c>
    </row>
    <row r="12" spans="1:8" x14ac:dyDescent="0.25">
      <c r="A12" s="23">
        <v>11</v>
      </c>
      <c r="B12" s="16" t="s">
        <v>216</v>
      </c>
      <c r="C12" s="16" t="s">
        <v>217</v>
      </c>
      <c r="D12" s="16" t="s">
        <v>9</v>
      </c>
      <c r="E12" s="16" t="s">
        <v>1</v>
      </c>
      <c r="F12" s="23">
        <v>3</v>
      </c>
      <c r="G12" s="16" t="s">
        <v>218</v>
      </c>
      <c r="H12" s="24">
        <v>324000</v>
      </c>
    </row>
    <row r="13" spans="1:8" x14ac:dyDescent="0.25">
      <c r="A13" s="23">
        <v>12</v>
      </c>
      <c r="B13" s="16" t="s">
        <v>216</v>
      </c>
      <c r="C13" s="16" t="s">
        <v>217</v>
      </c>
      <c r="D13" s="16" t="s">
        <v>9</v>
      </c>
      <c r="E13" s="16" t="s">
        <v>1</v>
      </c>
      <c r="F13" s="23">
        <v>3</v>
      </c>
      <c r="G13" s="16" t="s">
        <v>218</v>
      </c>
      <c r="H13" s="24">
        <v>324000</v>
      </c>
    </row>
    <row r="14" spans="1:8" x14ac:dyDescent="0.25">
      <c r="A14" s="23">
        <v>13</v>
      </c>
      <c r="B14" s="16" t="s">
        <v>216</v>
      </c>
      <c r="C14" s="16" t="s">
        <v>217</v>
      </c>
      <c r="D14" s="16" t="s">
        <v>9</v>
      </c>
      <c r="E14" s="16" t="s">
        <v>1</v>
      </c>
      <c r="F14" s="23">
        <v>3</v>
      </c>
      <c r="G14" s="16" t="s">
        <v>218</v>
      </c>
      <c r="H14" s="24">
        <v>324000</v>
      </c>
    </row>
    <row r="15" spans="1:8" x14ac:dyDescent="0.25">
      <c r="A15" s="23">
        <v>14</v>
      </c>
      <c r="B15" s="16" t="s">
        <v>216</v>
      </c>
      <c r="C15" s="16" t="s">
        <v>217</v>
      </c>
      <c r="D15" s="16" t="s">
        <v>9</v>
      </c>
      <c r="E15" s="16" t="s">
        <v>1</v>
      </c>
      <c r="F15" s="23">
        <v>3</v>
      </c>
      <c r="G15" s="16" t="s">
        <v>218</v>
      </c>
      <c r="H15" s="24">
        <v>324000</v>
      </c>
    </row>
    <row r="16" spans="1:8" x14ac:dyDescent="0.25">
      <c r="A16" s="23">
        <v>15</v>
      </c>
      <c r="B16" s="16" t="s">
        <v>216</v>
      </c>
      <c r="C16" s="16" t="s">
        <v>217</v>
      </c>
      <c r="D16" s="16" t="s">
        <v>9</v>
      </c>
      <c r="E16" s="16" t="s">
        <v>1</v>
      </c>
      <c r="F16" s="23">
        <v>3</v>
      </c>
      <c r="G16" s="16" t="s">
        <v>218</v>
      </c>
      <c r="H16" s="24">
        <v>324000</v>
      </c>
    </row>
    <row r="17" spans="1:8" ht="45" x14ac:dyDescent="0.25">
      <c r="A17" s="23">
        <v>16</v>
      </c>
      <c r="B17" s="16" t="s">
        <v>216</v>
      </c>
      <c r="C17" s="16" t="s">
        <v>219</v>
      </c>
      <c r="D17" s="16" t="s">
        <v>9</v>
      </c>
      <c r="E17" s="16" t="s">
        <v>1</v>
      </c>
      <c r="F17" s="23">
        <v>3</v>
      </c>
      <c r="G17" s="16" t="s">
        <v>220</v>
      </c>
      <c r="H17" s="24">
        <v>324000</v>
      </c>
    </row>
    <row r="18" spans="1:8" ht="45" x14ac:dyDescent="0.25">
      <c r="A18" s="23">
        <v>17</v>
      </c>
      <c r="B18" s="16" t="s">
        <v>216</v>
      </c>
      <c r="C18" s="16" t="s">
        <v>219</v>
      </c>
      <c r="D18" s="16" t="s">
        <v>9</v>
      </c>
      <c r="E18" s="16" t="s">
        <v>1</v>
      </c>
      <c r="F18" s="23">
        <v>3</v>
      </c>
      <c r="G18" s="16" t="s">
        <v>220</v>
      </c>
      <c r="H18" s="24">
        <v>324000</v>
      </c>
    </row>
    <row r="19" spans="1:8" x14ac:dyDescent="0.25">
      <c r="A19" s="23">
        <v>18</v>
      </c>
      <c r="B19" s="16" t="s">
        <v>216</v>
      </c>
      <c r="C19" s="16" t="s">
        <v>217</v>
      </c>
      <c r="D19" s="16" t="s">
        <v>9</v>
      </c>
      <c r="E19" s="16" t="s">
        <v>1</v>
      </c>
      <c r="F19" s="23">
        <v>3</v>
      </c>
      <c r="G19" s="16" t="s">
        <v>221</v>
      </c>
      <c r="H19" s="24">
        <v>324000</v>
      </c>
    </row>
    <row r="20" spans="1:8" ht="45" x14ac:dyDescent="0.25">
      <c r="A20" s="23">
        <v>19</v>
      </c>
      <c r="B20" s="16" t="s">
        <v>192</v>
      </c>
      <c r="C20" s="16" t="s">
        <v>222</v>
      </c>
      <c r="D20" s="16" t="s">
        <v>44</v>
      </c>
      <c r="E20" s="16" t="s">
        <v>0</v>
      </c>
      <c r="F20" s="23">
        <v>4</v>
      </c>
      <c r="G20" s="16" t="s">
        <v>223</v>
      </c>
      <c r="H20" s="24">
        <v>682072</v>
      </c>
    </row>
    <row r="21" spans="1:8" ht="45" x14ac:dyDescent="0.25">
      <c r="A21" s="23">
        <v>20</v>
      </c>
      <c r="B21" s="16" t="s">
        <v>192</v>
      </c>
      <c r="C21" s="16" t="s">
        <v>222</v>
      </c>
      <c r="D21" s="16" t="s">
        <v>44</v>
      </c>
      <c r="E21" s="16" t="s">
        <v>0</v>
      </c>
      <c r="F21" s="23">
        <v>4</v>
      </c>
      <c r="G21" s="16" t="s">
        <v>223</v>
      </c>
      <c r="H21" s="24">
        <v>682016</v>
      </c>
    </row>
    <row r="22" spans="1:8" ht="45" x14ac:dyDescent="0.25">
      <c r="A22" s="23">
        <v>21</v>
      </c>
      <c r="B22" s="16" t="s">
        <v>192</v>
      </c>
      <c r="C22" s="16" t="s">
        <v>222</v>
      </c>
      <c r="D22" s="16" t="s">
        <v>44</v>
      </c>
      <c r="E22" s="16" t="s">
        <v>0</v>
      </c>
      <c r="F22" s="23">
        <v>4</v>
      </c>
      <c r="G22" s="16" t="s">
        <v>224</v>
      </c>
      <c r="H22" s="24">
        <v>680012</v>
      </c>
    </row>
    <row r="23" spans="1:8" ht="45" x14ac:dyDescent="0.25">
      <c r="A23" s="23">
        <v>22</v>
      </c>
      <c r="B23" s="16" t="s">
        <v>192</v>
      </c>
      <c r="C23" s="16" t="s">
        <v>222</v>
      </c>
      <c r="D23" s="16" t="s">
        <v>44</v>
      </c>
      <c r="E23" s="16" t="s">
        <v>0</v>
      </c>
      <c r="F23" s="23">
        <v>4</v>
      </c>
      <c r="G23" s="16" t="s">
        <v>224</v>
      </c>
      <c r="H23" s="24">
        <v>679076</v>
      </c>
    </row>
    <row r="24" spans="1:8" ht="45" x14ac:dyDescent="0.25">
      <c r="A24" s="23">
        <v>23</v>
      </c>
      <c r="B24" s="16" t="s">
        <v>192</v>
      </c>
      <c r="C24" s="16" t="s">
        <v>222</v>
      </c>
      <c r="D24" s="16" t="s">
        <v>44</v>
      </c>
      <c r="E24" s="16" t="s">
        <v>0</v>
      </c>
      <c r="F24" s="23">
        <v>4</v>
      </c>
      <c r="G24" s="16" t="s">
        <v>224</v>
      </c>
      <c r="H24" s="24">
        <v>572616</v>
      </c>
    </row>
    <row r="25" spans="1:8" ht="45" x14ac:dyDescent="0.25">
      <c r="A25" s="23">
        <v>24</v>
      </c>
      <c r="B25" s="16" t="s">
        <v>192</v>
      </c>
      <c r="C25" s="16" t="s">
        <v>222</v>
      </c>
      <c r="D25" s="16" t="s">
        <v>44</v>
      </c>
      <c r="E25" s="16" t="s">
        <v>0</v>
      </c>
      <c r="F25" s="23">
        <v>4</v>
      </c>
      <c r="G25" s="16" t="s">
        <v>224</v>
      </c>
      <c r="H25" s="24">
        <v>571232</v>
      </c>
    </row>
    <row r="26" spans="1:8" ht="45" x14ac:dyDescent="0.25">
      <c r="A26" s="23">
        <v>25</v>
      </c>
      <c r="B26" s="16" t="s">
        <v>192</v>
      </c>
      <c r="C26" s="16" t="s">
        <v>222</v>
      </c>
      <c r="D26" s="16" t="s">
        <v>44</v>
      </c>
      <c r="E26" s="16" t="s">
        <v>0</v>
      </c>
      <c r="F26" s="23">
        <v>4</v>
      </c>
      <c r="G26" s="16" t="s">
        <v>223</v>
      </c>
      <c r="H26" s="24">
        <v>556288</v>
      </c>
    </row>
    <row r="27" spans="1:8" ht="45" x14ac:dyDescent="0.25">
      <c r="A27" s="23">
        <v>26</v>
      </c>
      <c r="B27" s="16" t="s">
        <v>192</v>
      </c>
      <c r="C27" s="16" t="s">
        <v>222</v>
      </c>
      <c r="D27" s="16" t="s">
        <v>44</v>
      </c>
      <c r="E27" s="16" t="s">
        <v>0</v>
      </c>
      <c r="F27" s="23">
        <v>4</v>
      </c>
      <c r="G27" s="16" t="s">
        <v>223</v>
      </c>
      <c r="H27" s="24">
        <v>555960</v>
      </c>
    </row>
    <row r="28" spans="1:8" ht="45" x14ac:dyDescent="0.25">
      <c r="A28" s="23">
        <v>27</v>
      </c>
      <c r="B28" s="16" t="s">
        <v>192</v>
      </c>
      <c r="C28" s="16" t="s">
        <v>222</v>
      </c>
      <c r="D28" s="16" t="s">
        <v>44</v>
      </c>
      <c r="E28" s="16" t="s">
        <v>0</v>
      </c>
      <c r="F28" s="23">
        <v>4</v>
      </c>
      <c r="G28" s="16" t="s">
        <v>223</v>
      </c>
      <c r="H28" s="24">
        <v>555632</v>
      </c>
    </row>
    <row r="29" spans="1:8" ht="45" x14ac:dyDescent="0.25">
      <c r="A29" s="23">
        <v>28</v>
      </c>
      <c r="B29" s="16" t="s">
        <v>192</v>
      </c>
      <c r="C29" s="16" t="s">
        <v>222</v>
      </c>
      <c r="D29" s="16" t="s">
        <v>44</v>
      </c>
      <c r="E29" s="16" t="s">
        <v>0</v>
      </c>
      <c r="F29" s="23">
        <v>4</v>
      </c>
      <c r="G29" s="16" t="s">
        <v>224</v>
      </c>
      <c r="H29" s="24">
        <v>553416</v>
      </c>
    </row>
    <row r="30" spans="1:8" ht="45" x14ac:dyDescent="0.25">
      <c r="A30" s="23">
        <v>29</v>
      </c>
      <c r="B30" s="16" t="s">
        <v>192</v>
      </c>
      <c r="C30" s="16" t="s">
        <v>222</v>
      </c>
      <c r="D30" s="16" t="s">
        <v>44</v>
      </c>
      <c r="E30" s="16" t="s">
        <v>0</v>
      </c>
      <c r="F30" s="23">
        <v>4</v>
      </c>
      <c r="G30" s="16" t="s">
        <v>224</v>
      </c>
      <c r="H30" s="24">
        <v>553364</v>
      </c>
    </row>
    <row r="31" spans="1:8" ht="45" x14ac:dyDescent="0.25">
      <c r="A31" s="23">
        <v>30</v>
      </c>
      <c r="B31" s="16" t="s">
        <v>192</v>
      </c>
      <c r="C31" s="16" t="s">
        <v>222</v>
      </c>
      <c r="D31" s="16" t="s">
        <v>44</v>
      </c>
      <c r="E31" s="16" t="s">
        <v>0</v>
      </c>
      <c r="F31" s="23">
        <v>4</v>
      </c>
      <c r="G31" s="16" t="s">
        <v>224</v>
      </c>
      <c r="H31" s="24">
        <v>553116</v>
      </c>
    </row>
    <row r="32" spans="1:8" ht="45" x14ac:dyDescent="0.25">
      <c r="A32" s="23">
        <v>31</v>
      </c>
      <c r="B32" s="16" t="s">
        <v>192</v>
      </c>
      <c r="C32" s="16" t="s">
        <v>222</v>
      </c>
      <c r="D32" s="16" t="s">
        <v>44</v>
      </c>
      <c r="E32" s="16" t="s">
        <v>0</v>
      </c>
      <c r="F32" s="23">
        <v>4</v>
      </c>
      <c r="G32" s="16" t="s">
        <v>223</v>
      </c>
      <c r="H32" s="24">
        <v>542560</v>
      </c>
    </row>
    <row r="33" spans="1:8" ht="45" x14ac:dyDescent="0.25">
      <c r="A33" s="23">
        <v>32</v>
      </c>
      <c r="B33" s="16" t="s">
        <v>192</v>
      </c>
      <c r="C33" s="16" t="s">
        <v>222</v>
      </c>
      <c r="D33" s="16" t="s">
        <v>44</v>
      </c>
      <c r="E33" s="16" t="s">
        <v>0</v>
      </c>
      <c r="F33" s="23">
        <v>4</v>
      </c>
      <c r="G33" s="16" t="s">
        <v>223</v>
      </c>
      <c r="H33" s="24">
        <v>528628</v>
      </c>
    </row>
    <row r="34" spans="1:8" ht="45" x14ac:dyDescent="0.25">
      <c r="A34" s="23">
        <v>33</v>
      </c>
      <c r="B34" s="16" t="s">
        <v>192</v>
      </c>
      <c r="C34" s="16" t="s">
        <v>222</v>
      </c>
      <c r="D34" s="16" t="s">
        <v>44</v>
      </c>
      <c r="E34" s="16" t="s">
        <v>0</v>
      </c>
      <c r="F34" s="23">
        <v>4</v>
      </c>
      <c r="G34" s="16" t="s">
        <v>223</v>
      </c>
      <c r="H34" s="24">
        <v>500380</v>
      </c>
    </row>
    <row r="35" spans="1:8" ht="45" x14ac:dyDescent="0.25">
      <c r="A35" s="23">
        <v>34</v>
      </c>
      <c r="B35" s="16" t="s">
        <v>192</v>
      </c>
      <c r="C35" s="16" t="s">
        <v>222</v>
      </c>
      <c r="D35" s="16" t="s">
        <v>44</v>
      </c>
      <c r="E35" s="16" t="s">
        <v>0</v>
      </c>
      <c r="F35" s="23">
        <v>4</v>
      </c>
      <c r="G35" s="16" t="s">
        <v>224</v>
      </c>
      <c r="H35" s="24">
        <v>486084</v>
      </c>
    </row>
    <row r="36" spans="1:8" ht="45" x14ac:dyDescent="0.25">
      <c r="A36" s="23">
        <v>35</v>
      </c>
      <c r="B36" s="16" t="s">
        <v>192</v>
      </c>
      <c r="C36" s="16" t="s">
        <v>222</v>
      </c>
      <c r="D36" s="16" t="s">
        <v>44</v>
      </c>
      <c r="E36" s="16" t="s">
        <v>0</v>
      </c>
      <c r="F36" s="23">
        <v>4</v>
      </c>
      <c r="G36" s="16" t="s">
        <v>223</v>
      </c>
      <c r="H36" s="24">
        <v>463148</v>
      </c>
    </row>
    <row r="37" spans="1:8" ht="45" x14ac:dyDescent="0.25">
      <c r="A37" s="23">
        <v>36</v>
      </c>
      <c r="B37" s="16" t="s">
        <v>192</v>
      </c>
      <c r="C37" s="16" t="s">
        <v>222</v>
      </c>
      <c r="D37" s="16" t="s">
        <v>44</v>
      </c>
      <c r="E37" s="16" t="s">
        <v>0</v>
      </c>
      <c r="F37" s="23">
        <v>4</v>
      </c>
      <c r="G37" s="16" t="s">
        <v>223</v>
      </c>
      <c r="H37" s="24">
        <v>463036</v>
      </c>
    </row>
    <row r="38" spans="1:8" ht="45" x14ac:dyDescent="0.25">
      <c r="A38" s="23">
        <v>37</v>
      </c>
      <c r="B38" s="16" t="s">
        <v>192</v>
      </c>
      <c r="C38" s="16" t="s">
        <v>222</v>
      </c>
      <c r="D38" s="16" t="s">
        <v>44</v>
      </c>
      <c r="E38" s="16" t="s">
        <v>0</v>
      </c>
      <c r="F38" s="23">
        <v>4</v>
      </c>
      <c r="G38" s="16" t="s">
        <v>224</v>
      </c>
      <c r="H38" s="24">
        <v>462232</v>
      </c>
    </row>
    <row r="39" spans="1:8" ht="45" x14ac:dyDescent="0.25">
      <c r="A39" s="23">
        <v>38</v>
      </c>
      <c r="B39" s="16" t="s">
        <v>192</v>
      </c>
      <c r="C39" s="16" t="s">
        <v>222</v>
      </c>
      <c r="D39" s="16" t="s">
        <v>44</v>
      </c>
      <c r="E39" s="16" t="s">
        <v>0</v>
      </c>
      <c r="F39" s="23">
        <v>4</v>
      </c>
      <c r="G39" s="16" t="s">
        <v>224</v>
      </c>
      <c r="H39" s="24">
        <v>461624</v>
      </c>
    </row>
    <row r="40" spans="1:8" ht="45" x14ac:dyDescent="0.25">
      <c r="A40" s="23">
        <v>39</v>
      </c>
      <c r="B40" s="16" t="s">
        <v>192</v>
      </c>
      <c r="C40" s="16" t="s">
        <v>222</v>
      </c>
      <c r="D40" s="16" t="s">
        <v>44</v>
      </c>
      <c r="E40" s="16" t="s">
        <v>0</v>
      </c>
      <c r="F40" s="23">
        <v>4</v>
      </c>
      <c r="G40" s="16" t="s">
        <v>223</v>
      </c>
      <c r="H40" s="24">
        <v>458476</v>
      </c>
    </row>
    <row r="41" spans="1:8" ht="45" x14ac:dyDescent="0.25">
      <c r="A41" s="23">
        <v>40</v>
      </c>
      <c r="B41" s="16" t="s">
        <v>192</v>
      </c>
      <c r="C41" s="16" t="s">
        <v>222</v>
      </c>
      <c r="D41" s="16" t="s">
        <v>44</v>
      </c>
      <c r="E41" s="16" t="s">
        <v>0</v>
      </c>
      <c r="F41" s="23">
        <v>4</v>
      </c>
      <c r="G41" s="16" t="s">
        <v>223</v>
      </c>
      <c r="H41" s="24">
        <v>451496</v>
      </c>
    </row>
    <row r="42" spans="1:8" ht="45" x14ac:dyDescent="0.25">
      <c r="A42" s="23">
        <v>41</v>
      </c>
      <c r="B42" s="16" t="s">
        <v>192</v>
      </c>
      <c r="C42" s="16" t="s">
        <v>222</v>
      </c>
      <c r="D42" s="16" t="s">
        <v>44</v>
      </c>
      <c r="E42" s="16" t="s">
        <v>0</v>
      </c>
      <c r="F42" s="23">
        <v>4</v>
      </c>
      <c r="G42" s="16" t="s">
        <v>224</v>
      </c>
      <c r="H42" s="24">
        <v>445480</v>
      </c>
    </row>
    <row r="43" spans="1:8" ht="45" x14ac:dyDescent="0.25">
      <c r="A43" s="23">
        <v>42</v>
      </c>
      <c r="B43" s="16" t="s">
        <v>192</v>
      </c>
      <c r="C43" s="16" t="s">
        <v>222</v>
      </c>
      <c r="D43" s="16" t="s">
        <v>44</v>
      </c>
      <c r="E43" s="16" t="s">
        <v>0</v>
      </c>
      <c r="F43" s="23">
        <v>4</v>
      </c>
      <c r="G43" s="16" t="s">
        <v>224</v>
      </c>
      <c r="H43" s="24">
        <v>425772</v>
      </c>
    </row>
    <row r="44" spans="1:8" ht="45" x14ac:dyDescent="0.25">
      <c r="A44" s="23">
        <v>43</v>
      </c>
      <c r="B44" s="16" t="s">
        <v>192</v>
      </c>
      <c r="C44" s="16" t="s">
        <v>222</v>
      </c>
      <c r="D44" s="16" t="s">
        <v>44</v>
      </c>
      <c r="E44" s="16" t="s">
        <v>0</v>
      </c>
      <c r="F44" s="23">
        <v>4</v>
      </c>
      <c r="G44" s="16" t="s">
        <v>223</v>
      </c>
      <c r="H44" s="24">
        <v>421680</v>
      </c>
    </row>
    <row r="45" spans="1:8" ht="45" x14ac:dyDescent="0.25">
      <c r="A45" s="23">
        <v>44</v>
      </c>
      <c r="B45" s="16" t="s">
        <v>192</v>
      </c>
      <c r="C45" s="16" t="s">
        <v>222</v>
      </c>
      <c r="D45" s="16" t="s">
        <v>44</v>
      </c>
      <c r="E45" s="16" t="s">
        <v>0</v>
      </c>
      <c r="F45" s="23">
        <v>4</v>
      </c>
      <c r="G45" s="16" t="s">
        <v>224</v>
      </c>
      <c r="H45" s="24">
        <v>406708</v>
      </c>
    </row>
    <row r="46" spans="1:8" ht="45" x14ac:dyDescent="0.25">
      <c r="A46" s="23">
        <v>45</v>
      </c>
      <c r="B46" s="16" t="s">
        <v>192</v>
      </c>
      <c r="C46" s="16" t="s">
        <v>222</v>
      </c>
      <c r="D46" s="16" t="s">
        <v>44</v>
      </c>
      <c r="E46" s="16" t="s">
        <v>0</v>
      </c>
      <c r="F46" s="23">
        <v>4</v>
      </c>
      <c r="G46" s="16" t="s">
        <v>223</v>
      </c>
      <c r="H46" s="24">
        <v>400288</v>
      </c>
    </row>
    <row r="47" spans="1:8" ht="45" x14ac:dyDescent="0.25">
      <c r="A47" s="23">
        <v>46</v>
      </c>
      <c r="B47" s="16" t="s">
        <v>192</v>
      </c>
      <c r="C47" s="16" t="s">
        <v>222</v>
      </c>
      <c r="D47" s="16" t="s">
        <v>44</v>
      </c>
      <c r="E47" s="16" t="s">
        <v>0</v>
      </c>
      <c r="F47" s="23">
        <v>4</v>
      </c>
      <c r="G47" s="16" t="s">
        <v>224</v>
      </c>
      <c r="H47" s="24">
        <v>396840</v>
      </c>
    </row>
    <row r="48" spans="1:8" ht="45" x14ac:dyDescent="0.25">
      <c r="A48" s="23">
        <v>47</v>
      </c>
      <c r="B48" s="16" t="s">
        <v>192</v>
      </c>
      <c r="C48" s="16" t="s">
        <v>222</v>
      </c>
      <c r="D48" s="16" t="s">
        <v>44</v>
      </c>
      <c r="E48" s="16" t="s">
        <v>0</v>
      </c>
      <c r="F48" s="23">
        <v>4</v>
      </c>
      <c r="G48" s="16" t="s">
        <v>223</v>
      </c>
      <c r="H48" s="24">
        <v>391288</v>
      </c>
    </row>
    <row r="49" spans="1:8" ht="45" x14ac:dyDescent="0.25">
      <c r="A49" s="23">
        <v>48</v>
      </c>
      <c r="B49" s="16" t="s">
        <v>192</v>
      </c>
      <c r="C49" s="16" t="s">
        <v>222</v>
      </c>
      <c r="D49" s="16" t="s">
        <v>44</v>
      </c>
      <c r="E49" s="16" t="s">
        <v>0</v>
      </c>
      <c r="F49" s="23">
        <v>4</v>
      </c>
      <c r="G49" s="16" t="s">
        <v>223</v>
      </c>
      <c r="H49" s="24">
        <v>381844</v>
      </c>
    </row>
    <row r="50" spans="1:8" ht="45" x14ac:dyDescent="0.25">
      <c r="A50" s="23">
        <v>49</v>
      </c>
      <c r="B50" s="16" t="s">
        <v>192</v>
      </c>
      <c r="C50" s="16" t="s">
        <v>222</v>
      </c>
      <c r="D50" s="16" t="s">
        <v>44</v>
      </c>
      <c r="E50" s="16" t="s">
        <v>0</v>
      </c>
      <c r="F50" s="23">
        <v>4</v>
      </c>
      <c r="G50" s="16" t="s">
        <v>224</v>
      </c>
      <c r="H50" s="24">
        <v>365540</v>
      </c>
    </row>
    <row r="51" spans="1:8" ht="45" x14ac:dyDescent="0.25">
      <c r="A51" s="23">
        <v>50</v>
      </c>
      <c r="B51" s="16" t="s">
        <v>192</v>
      </c>
      <c r="C51" s="16" t="s">
        <v>222</v>
      </c>
      <c r="D51" s="16" t="s">
        <v>44</v>
      </c>
      <c r="E51" s="16" t="s">
        <v>0</v>
      </c>
      <c r="F51" s="23">
        <v>4</v>
      </c>
      <c r="G51" s="16" t="s">
        <v>224</v>
      </c>
      <c r="H51" s="24">
        <v>353572</v>
      </c>
    </row>
    <row r="52" spans="1:8" ht="45" x14ac:dyDescent="0.25">
      <c r="A52" s="23">
        <v>51</v>
      </c>
      <c r="B52" s="16" t="s">
        <v>192</v>
      </c>
      <c r="C52" s="16" t="s">
        <v>222</v>
      </c>
      <c r="D52" s="16" t="s">
        <v>44</v>
      </c>
      <c r="E52" s="16" t="s">
        <v>0</v>
      </c>
      <c r="F52" s="23">
        <v>4</v>
      </c>
      <c r="G52" s="16" t="s">
        <v>223</v>
      </c>
      <c r="H52" s="24">
        <v>248104</v>
      </c>
    </row>
    <row r="53" spans="1:8" ht="45" x14ac:dyDescent="0.25">
      <c r="A53" s="23">
        <v>52</v>
      </c>
      <c r="B53" s="16" t="s">
        <v>192</v>
      </c>
      <c r="C53" s="16" t="s">
        <v>222</v>
      </c>
      <c r="D53" s="16" t="s">
        <v>44</v>
      </c>
      <c r="E53" s="16" t="s">
        <v>0</v>
      </c>
      <c r="F53" s="23">
        <v>4</v>
      </c>
      <c r="G53" s="16" t="s">
        <v>224</v>
      </c>
      <c r="H53" s="24">
        <v>193820</v>
      </c>
    </row>
    <row r="54" spans="1:8" ht="45" x14ac:dyDescent="0.25">
      <c r="A54" s="23">
        <v>53</v>
      </c>
      <c r="B54" s="16" t="s">
        <v>192</v>
      </c>
      <c r="C54" s="16" t="s">
        <v>222</v>
      </c>
      <c r="D54" s="16" t="s">
        <v>44</v>
      </c>
      <c r="E54" s="16" t="s">
        <v>0</v>
      </c>
      <c r="F54" s="23">
        <v>4</v>
      </c>
      <c r="G54" s="16" t="s">
        <v>224</v>
      </c>
      <c r="H54" s="24">
        <v>178260</v>
      </c>
    </row>
    <row r="55" spans="1:8" ht="45" x14ac:dyDescent="0.25">
      <c r="A55" s="23">
        <v>54</v>
      </c>
      <c r="B55" s="16" t="s">
        <v>192</v>
      </c>
      <c r="C55" s="16" t="s">
        <v>222</v>
      </c>
      <c r="D55" s="16" t="s">
        <v>44</v>
      </c>
      <c r="E55" s="16" t="s">
        <v>0</v>
      </c>
      <c r="F55" s="23">
        <v>4</v>
      </c>
      <c r="G55" s="16" t="s">
        <v>223</v>
      </c>
      <c r="H55" s="24">
        <v>123620</v>
      </c>
    </row>
    <row r="56" spans="1:8" ht="45" x14ac:dyDescent="0.25">
      <c r="A56" s="23">
        <v>55</v>
      </c>
      <c r="B56" s="16" t="s">
        <v>192</v>
      </c>
      <c r="C56" s="16" t="s">
        <v>222</v>
      </c>
      <c r="D56" s="16" t="s">
        <v>44</v>
      </c>
      <c r="E56" s="16" t="s">
        <v>0</v>
      </c>
      <c r="F56" s="23">
        <v>4</v>
      </c>
      <c r="G56" s="16" t="s">
        <v>224</v>
      </c>
      <c r="H56" s="24">
        <v>122336</v>
      </c>
    </row>
    <row r="57" spans="1:8" ht="45" x14ac:dyDescent="0.25">
      <c r="A57" s="23">
        <v>56</v>
      </c>
      <c r="B57" s="16" t="s">
        <v>192</v>
      </c>
      <c r="C57" s="16" t="s">
        <v>222</v>
      </c>
      <c r="D57" s="16" t="s">
        <v>44</v>
      </c>
      <c r="E57" s="16" t="s">
        <v>0</v>
      </c>
      <c r="F57" s="23">
        <v>4</v>
      </c>
      <c r="G57" s="16" t="s">
        <v>223</v>
      </c>
      <c r="H57" s="24">
        <v>109948</v>
      </c>
    </row>
    <row r="58" spans="1:8" ht="30" x14ac:dyDescent="0.25">
      <c r="A58" s="23">
        <v>57</v>
      </c>
      <c r="B58" s="16" t="s">
        <v>225</v>
      </c>
      <c r="C58" s="16" t="s">
        <v>226</v>
      </c>
      <c r="D58" s="16" t="s">
        <v>44</v>
      </c>
      <c r="E58" s="16" t="s">
        <v>0</v>
      </c>
      <c r="F58" s="23">
        <v>4</v>
      </c>
      <c r="G58" s="16" t="s">
        <v>227</v>
      </c>
      <c r="H58" s="24">
        <v>8525.9</v>
      </c>
    </row>
    <row r="59" spans="1:8" ht="30" x14ac:dyDescent="0.25">
      <c r="A59" s="23">
        <v>58</v>
      </c>
      <c r="B59" s="16" t="s">
        <v>225</v>
      </c>
      <c r="C59" s="16" t="s">
        <v>226</v>
      </c>
      <c r="D59" s="16" t="s">
        <v>44</v>
      </c>
      <c r="E59" s="16" t="s">
        <v>0</v>
      </c>
      <c r="F59" s="23">
        <v>4</v>
      </c>
      <c r="G59" s="16" t="s">
        <v>227</v>
      </c>
      <c r="H59" s="24">
        <v>8525.2000000000007</v>
      </c>
    </row>
    <row r="60" spans="1:8" ht="30" x14ac:dyDescent="0.25">
      <c r="A60" s="23">
        <v>59</v>
      </c>
      <c r="B60" s="16" t="s">
        <v>225</v>
      </c>
      <c r="C60" s="16" t="s">
        <v>226</v>
      </c>
      <c r="D60" s="16" t="s">
        <v>44</v>
      </c>
      <c r="E60" s="16" t="s">
        <v>0</v>
      </c>
      <c r="F60" s="23">
        <v>4</v>
      </c>
      <c r="G60" s="16" t="s">
        <v>227</v>
      </c>
      <c r="H60" s="24">
        <v>8500.15</v>
      </c>
    </row>
    <row r="61" spans="1:8" ht="30" x14ac:dyDescent="0.25">
      <c r="A61" s="23">
        <v>60</v>
      </c>
      <c r="B61" s="16" t="s">
        <v>225</v>
      </c>
      <c r="C61" s="16" t="s">
        <v>226</v>
      </c>
      <c r="D61" s="16" t="s">
        <v>44</v>
      </c>
      <c r="E61" s="16" t="s">
        <v>0</v>
      </c>
      <c r="F61" s="23">
        <v>4</v>
      </c>
      <c r="G61" s="16" t="s">
        <v>227</v>
      </c>
      <c r="H61" s="24">
        <v>8488.4500000000007</v>
      </c>
    </row>
    <row r="62" spans="1:8" ht="45" x14ac:dyDescent="0.25">
      <c r="A62" s="23">
        <v>61</v>
      </c>
      <c r="B62" s="16" t="s">
        <v>228</v>
      </c>
      <c r="C62" s="16" t="s">
        <v>229</v>
      </c>
      <c r="D62" s="16" t="s">
        <v>44</v>
      </c>
      <c r="E62" s="16" t="s">
        <v>0</v>
      </c>
      <c r="F62" s="23">
        <v>3</v>
      </c>
      <c r="G62" s="16" t="s">
        <v>230</v>
      </c>
      <c r="H62" s="24">
        <v>7340.16</v>
      </c>
    </row>
    <row r="63" spans="1:8" ht="30" x14ac:dyDescent="0.25">
      <c r="A63" s="23">
        <v>62</v>
      </c>
      <c r="B63" s="16" t="s">
        <v>225</v>
      </c>
      <c r="C63" s="16" t="s">
        <v>226</v>
      </c>
      <c r="D63" s="16" t="s">
        <v>44</v>
      </c>
      <c r="E63" s="16" t="s">
        <v>0</v>
      </c>
      <c r="F63" s="23">
        <v>4</v>
      </c>
      <c r="G63" s="16" t="s">
        <v>227</v>
      </c>
      <c r="H63" s="24">
        <v>7157.7</v>
      </c>
    </row>
    <row r="64" spans="1:8" ht="30" x14ac:dyDescent="0.25">
      <c r="A64" s="23">
        <v>63</v>
      </c>
      <c r="B64" s="16" t="s">
        <v>225</v>
      </c>
      <c r="C64" s="16" t="s">
        <v>226</v>
      </c>
      <c r="D64" s="16" t="s">
        <v>44</v>
      </c>
      <c r="E64" s="16" t="s">
        <v>0</v>
      </c>
      <c r="F64" s="23">
        <v>4</v>
      </c>
      <c r="G64" s="16" t="s">
        <v>227</v>
      </c>
      <c r="H64" s="24">
        <v>7140.4</v>
      </c>
    </row>
    <row r="65" spans="1:8" ht="30" x14ac:dyDescent="0.25">
      <c r="A65" s="23">
        <v>64</v>
      </c>
      <c r="B65" s="16" t="s">
        <v>225</v>
      </c>
      <c r="C65" s="16" t="s">
        <v>226</v>
      </c>
      <c r="D65" s="16" t="s">
        <v>44</v>
      </c>
      <c r="E65" s="16" t="s">
        <v>0</v>
      </c>
      <c r="F65" s="23">
        <v>4</v>
      </c>
      <c r="G65" s="16" t="s">
        <v>227</v>
      </c>
      <c r="H65" s="24">
        <v>6953.6</v>
      </c>
    </row>
    <row r="66" spans="1:8" ht="30" x14ac:dyDescent="0.25">
      <c r="A66" s="23">
        <v>65</v>
      </c>
      <c r="B66" s="16" t="s">
        <v>225</v>
      </c>
      <c r="C66" s="16" t="s">
        <v>226</v>
      </c>
      <c r="D66" s="16" t="s">
        <v>44</v>
      </c>
      <c r="E66" s="16" t="s">
        <v>0</v>
      </c>
      <c r="F66" s="23">
        <v>4</v>
      </c>
      <c r="G66" s="16" t="s">
        <v>227</v>
      </c>
      <c r="H66" s="24">
        <v>6949.5</v>
      </c>
    </row>
    <row r="67" spans="1:8" ht="30" x14ac:dyDescent="0.25">
      <c r="A67" s="23">
        <v>66</v>
      </c>
      <c r="B67" s="16" t="s">
        <v>225</v>
      </c>
      <c r="C67" s="16" t="s">
        <v>226</v>
      </c>
      <c r="D67" s="16" t="s">
        <v>44</v>
      </c>
      <c r="E67" s="16" t="s">
        <v>0</v>
      </c>
      <c r="F67" s="23">
        <v>4</v>
      </c>
      <c r="G67" s="16" t="s">
        <v>227</v>
      </c>
      <c r="H67" s="24">
        <v>6945.4</v>
      </c>
    </row>
    <row r="68" spans="1:8" ht="30" x14ac:dyDescent="0.25">
      <c r="A68" s="23">
        <v>67</v>
      </c>
      <c r="B68" s="16" t="s">
        <v>225</v>
      </c>
      <c r="C68" s="16" t="s">
        <v>226</v>
      </c>
      <c r="D68" s="16" t="s">
        <v>44</v>
      </c>
      <c r="E68" s="16" t="s">
        <v>0</v>
      </c>
      <c r="F68" s="23">
        <v>4</v>
      </c>
      <c r="G68" s="16" t="s">
        <v>227</v>
      </c>
      <c r="H68" s="24">
        <v>6917.7</v>
      </c>
    </row>
    <row r="69" spans="1:8" ht="30" x14ac:dyDescent="0.25">
      <c r="A69" s="23">
        <v>68</v>
      </c>
      <c r="B69" s="16" t="s">
        <v>225</v>
      </c>
      <c r="C69" s="16" t="s">
        <v>226</v>
      </c>
      <c r="D69" s="16" t="s">
        <v>44</v>
      </c>
      <c r="E69" s="16" t="s">
        <v>0</v>
      </c>
      <c r="F69" s="23">
        <v>4</v>
      </c>
      <c r="G69" s="16" t="s">
        <v>227</v>
      </c>
      <c r="H69" s="24">
        <v>6917.05</v>
      </c>
    </row>
    <row r="70" spans="1:8" ht="30" x14ac:dyDescent="0.25">
      <c r="A70" s="23">
        <v>69</v>
      </c>
      <c r="B70" s="16" t="s">
        <v>225</v>
      </c>
      <c r="C70" s="16" t="s">
        <v>226</v>
      </c>
      <c r="D70" s="16" t="s">
        <v>44</v>
      </c>
      <c r="E70" s="16" t="s">
        <v>0</v>
      </c>
      <c r="F70" s="23">
        <v>4</v>
      </c>
      <c r="G70" s="16" t="s">
        <v>227</v>
      </c>
      <c r="H70" s="24">
        <v>6913.95</v>
      </c>
    </row>
    <row r="71" spans="1:8" ht="30" x14ac:dyDescent="0.25">
      <c r="A71" s="23">
        <v>70</v>
      </c>
      <c r="B71" s="16" t="s">
        <v>225</v>
      </c>
      <c r="C71" s="16" t="s">
        <v>226</v>
      </c>
      <c r="D71" s="16" t="s">
        <v>44</v>
      </c>
      <c r="E71" s="16" t="s">
        <v>0</v>
      </c>
      <c r="F71" s="23">
        <v>4</v>
      </c>
      <c r="G71" s="16" t="s">
        <v>227</v>
      </c>
      <c r="H71" s="24">
        <v>6782</v>
      </c>
    </row>
    <row r="72" spans="1:8" ht="30" x14ac:dyDescent="0.25">
      <c r="A72" s="23">
        <v>71</v>
      </c>
      <c r="B72" s="16" t="s">
        <v>225</v>
      </c>
      <c r="C72" s="16" t="s">
        <v>226</v>
      </c>
      <c r="D72" s="16" t="s">
        <v>44</v>
      </c>
      <c r="E72" s="16" t="s">
        <v>0</v>
      </c>
      <c r="F72" s="23">
        <v>4</v>
      </c>
      <c r="G72" s="16" t="s">
        <v>227</v>
      </c>
      <c r="H72" s="24">
        <v>6607.85</v>
      </c>
    </row>
    <row r="73" spans="1:8" ht="30" x14ac:dyDescent="0.25">
      <c r="A73" s="23">
        <v>72</v>
      </c>
      <c r="B73" s="16" t="s">
        <v>225</v>
      </c>
      <c r="C73" s="16" t="s">
        <v>226</v>
      </c>
      <c r="D73" s="16" t="s">
        <v>44</v>
      </c>
      <c r="E73" s="16" t="s">
        <v>0</v>
      </c>
      <c r="F73" s="23">
        <v>4</v>
      </c>
      <c r="G73" s="16" t="s">
        <v>227</v>
      </c>
      <c r="H73" s="24">
        <v>6254.75</v>
      </c>
    </row>
    <row r="74" spans="1:8" ht="30" x14ac:dyDescent="0.25">
      <c r="A74" s="23">
        <v>73</v>
      </c>
      <c r="B74" s="16" t="s">
        <v>225</v>
      </c>
      <c r="C74" s="16" t="s">
        <v>226</v>
      </c>
      <c r="D74" s="16" t="s">
        <v>44</v>
      </c>
      <c r="E74" s="16" t="s">
        <v>0</v>
      </c>
      <c r="F74" s="23">
        <v>4</v>
      </c>
      <c r="G74" s="16" t="s">
        <v>227</v>
      </c>
      <c r="H74" s="24">
        <v>6076.05</v>
      </c>
    </row>
    <row r="75" spans="1:8" ht="30" x14ac:dyDescent="0.25">
      <c r="A75" s="23">
        <v>74</v>
      </c>
      <c r="B75" s="16" t="s">
        <v>225</v>
      </c>
      <c r="C75" s="16" t="s">
        <v>226</v>
      </c>
      <c r="D75" s="16" t="s">
        <v>44</v>
      </c>
      <c r="E75" s="16" t="s">
        <v>0</v>
      </c>
      <c r="F75" s="23">
        <v>4</v>
      </c>
      <c r="G75" s="16" t="s">
        <v>227</v>
      </c>
      <c r="H75" s="24">
        <v>5789.35</v>
      </c>
    </row>
    <row r="76" spans="1:8" ht="30" x14ac:dyDescent="0.25">
      <c r="A76" s="23">
        <v>75</v>
      </c>
      <c r="B76" s="16" t="s">
        <v>225</v>
      </c>
      <c r="C76" s="16" t="s">
        <v>226</v>
      </c>
      <c r="D76" s="16" t="s">
        <v>44</v>
      </c>
      <c r="E76" s="16" t="s">
        <v>0</v>
      </c>
      <c r="F76" s="23">
        <v>4</v>
      </c>
      <c r="G76" s="16" t="s">
        <v>227</v>
      </c>
      <c r="H76" s="24">
        <v>5787.95</v>
      </c>
    </row>
    <row r="77" spans="1:8" ht="30" x14ac:dyDescent="0.25">
      <c r="A77" s="23">
        <v>76</v>
      </c>
      <c r="B77" s="16" t="s">
        <v>225</v>
      </c>
      <c r="C77" s="16" t="s">
        <v>226</v>
      </c>
      <c r="D77" s="16" t="s">
        <v>44</v>
      </c>
      <c r="E77" s="16" t="s">
        <v>0</v>
      </c>
      <c r="F77" s="23">
        <v>4</v>
      </c>
      <c r="G77" s="16" t="s">
        <v>227</v>
      </c>
      <c r="H77" s="24">
        <v>5777.9</v>
      </c>
    </row>
    <row r="78" spans="1:8" ht="30" x14ac:dyDescent="0.25">
      <c r="A78" s="23">
        <v>77</v>
      </c>
      <c r="B78" s="16" t="s">
        <v>225</v>
      </c>
      <c r="C78" s="16" t="s">
        <v>226</v>
      </c>
      <c r="D78" s="16" t="s">
        <v>44</v>
      </c>
      <c r="E78" s="16" t="s">
        <v>0</v>
      </c>
      <c r="F78" s="23">
        <v>4</v>
      </c>
      <c r="G78" s="16" t="s">
        <v>227</v>
      </c>
      <c r="H78" s="24">
        <v>5770.3</v>
      </c>
    </row>
    <row r="79" spans="1:8" ht="30" x14ac:dyDescent="0.25">
      <c r="A79" s="23">
        <v>78</v>
      </c>
      <c r="B79" s="16" t="s">
        <v>225</v>
      </c>
      <c r="C79" s="16" t="s">
        <v>226</v>
      </c>
      <c r="D79" s="16" t="s">
        <v>44</v>
      </c>
      <c r="E79" s="16" t="s">
        <v>0</v>
      </c>
      <c r="F79" s="23">
        <v>4</v>
      </c>
      <c r="G79" s="16" t="s">
        <v>227</v>
      </c>
      <c r="H79" s="24">
        <v>5730.95</v>
      </c>
    </row>
    <row r="80" spans="1:8" ht="45" x14ac:dyDescent="0.25">
      <c r="A80" s="23">
        <v>79</v>
      </c>
      <c r="B80" s="16" t="s">
        <v>228</v>
      </c>
      <c r="C80" s="16" t="s">
        <v>229</v>
      </c>
      <c r="D80" s="16" t="s">
        <v>44</v>
      </c>
      <c r="E80" s="16" t="s">
        <v>0</v>
      </c>
      <c r="F80" s="23">
        <v>3</v>
      </c>
      <c r="G80" s="16" t="s">
        <v>230</v>
      </c>
      <c r="H80" s="24">
        <v>5726.16</v>
      </c>
    </row>
    <row r="81" spans="1:8" ht="30" x14ac:dyDescent="0.25">
      <c r="A81" s="23">
        <v>80</v>
      </c>
      <c r="B81" s="16" t="s">
        <v>225</v>
      </c>
      <c r="C81" s="16" t="s">
        <v>226</v>
      </c>
      <c r="D81" s="16" t="s">
        <v>44</v>
      </c>
      <c r="E81" s="16" t="s">
        <v>0</v>
      </c>
      <c r="F81" s="23">
        <v>4</v>
      </c>
      <c r="G81" s="16" t="s">
        <v>227</v>
      </c>
      <c r="H81" s="24">
        <v>5643.7</v>
      </c>
    </row>
    <row r="82" spans="1:8" ht="30" x14ac:dyDescent="0.25">
      <c r="A82" s="23">
        <v>81</v>
      </c>
      <c r="B82" s="16" t="s">
        <v>225</v>
      </c>
      <c r="C82" s="16" t="s">
        <v>226</v>
      </c>
      <c r="D82" s="16" t="s">
        <v>44</v>
      </c>
      <c r="E82" s="16" t="s">
        <v>0</v>
      </c>
      <c r="F82" s="23">
        <v>4</v>
      </c>
      <c r="G82" s="16" t="s">
        <v>227</v>
      </c>
      <c r="H82" s="24">
        <v>5568.5</v>
      </c>
    </row>
    <row r="83" spans="1:8" ht="30" x14ac:dyDescent="0.25">
      <c r="A83" s="23">
        <v>82</v>
      </c>
      <c r="B83" s="16" t="s">
        <v>225</v>
      </c>
      <c r="C83" s="16" t="s">
        <v>226</v>
      </c>
      <c r="D83" s="16" t="s">
        <v>44</v>
      </c>
      <c r="E83" s="16" t="s">
        <v>0</v>
      </c>
      <c r="F83" s="23">
        <v>4</v>
      </c>
      <c r="G83" s="16" t="s">
        <v>227</v>
      </c>
      <c r="H83" s="24">
        <v>5322.15</v>
      </c>
    </row>
    <row r="84" spans="1:8" ht="30" x14ac:dyDescent="0.25">
      <c r="A84" s="23">
        <v>83</v>
      </c>
      <c r="B84" s="16" t="s">
        <v>225</v>
      </c>
      <c r="C84" s="16" t="s">
        <v>226</v>
      </c>
      <c r="D84" s="16" t="s">
        <v>44</v>
      </c>
      <c r="E84" s="16" t="s">
        <v>0</v>
      </c>
      <c r="F84" s="23">
        <v>4</v>
      </c>
      <c r="G84" s="16" t="s">
        <v>227</v>
      </c>
      <c r="H84" s="24">
        <v>5271</v>
      </c>
    </row>
    <row r="85" spans="1:8" ht="30" x14ac:dyDescent="0.25">
      <c r="A85" s="23">
        <v>84</v>
      </c>
      <c r="B85" s="16" t="s">
        <v>225</v>
      </c>
      <c r="C85" s="16" t="s">
        <v>226</v>
      </c>
      <c r="D85" s="16" t="s">
        <v>44</v>
      </c>
      <c r="E85" s="16" t="s">
        <v>0</v>
      </c>
      <c r="F85" s="23">
        <v>4</v>
      </c>
      <c r="G85" s="16" t="s">
        <v>227</v>
      </c>
      <c r="H85" s="24">
        <v>5083.8500000000004</v>
      </c>
    </row>
    <row r="86" spans="1:8" ht="30" x14ac:dyDescent="0.25">
      <c r="A86" s="23">
        <v>85</v>
      </c>
      <c r="B86" s="16" t="s">
        <v>225</v>
      </c>
      <c r="C86" s="16" t="s">
        <v>226</v>
      </c>
      <c r="D86" s="16" t="s">
        <v>44</v>
      </c>
      <c r="E86" s="16" t="s">
        <v>0</v>
      </c>
      <c r="F86" s="23">
        <v>4</v>
      </c>
      <c r="G86" s="16" t="s">
        <v>227</v>
      </c>
      <c r="H86" s="24">
        <v>5003.6000000000004</v>
      </c>
    </row>
    <row r="87" spans="1:8" ht="30" x14ac:dyDescent="0.25">
      <c r="A87" s="23">
        <v>86</v>
      </c>
      <c r="B87" s="16" t="s">
        <v>225</v>
      </c>
      <c r="C87" s="16" t="s">
        <v>226</v>
      </c>
      <c r="D87" s="16" t="s">
        <v>44</v>
      </c>
      <c r="E87" s="16" t="s">
        <v>0</v>
      </c>
      <c r="F87" s="23">
        <v>4</v>
      </c>
      <c r="G87" s="16" t="s">
        <v>227</v>
      </c>
      <c r="H87" s="24">
        <v>4960.5</v>
      </c>
    </row>
    <row r="88" spans="1:8" ht="30" x14ac:dyDescent="0.25">
      <c r="A88" s="23">
        <v>87</v>
      </c>
      <c r="B88" s="16" t="s">
        <v>225</v>
      </c>
      <c r="C88" s="16" t="s">
        <v>226</v>
      </c>
      <c r="D88" s="16" t="s">
        <v>44</v>
      </c>
      <c r="E88" s="16" t="s">
        <v>0</v>
      </c>
      <c r="F88" s="23">
        <v>4</v>
      </c>
      <c r="G88" s="16" t="s">
        <v>227</v>
      </c>
      <c r="H88" s="24">
        <v>4891.1000000000004</v>
      </c>
    </row>
    <row r="89" spans="1:8" ht="30" x14ac:dyDescent="0.25">
      <c r="A89" s="23">
        <v>88</v>
      </c>
      <c r="B89" s="16" t="s">
        <v>225</v>
      </c>
      <c r="C89" s="16" t="s">
        <v>226</v>
      </c>
      <c r="D89" s="16" t="s">
        <v>44</v>
      </c>
      <c r="E89" s="16" t="s">
        <v>0</v>
      </c>
      <c r="F89" s="23">
        <v>4</v>
      </c>
      <c r="G89" s="16" t="s">
        <v>227</v>
      </c>
      <c r="H89" s="24">
        <v>4773.05</v>
      </c>
    </row>
    <row r="90" spans="1:8" ht="30" x14ac:dyDescent="0.25">
      <c r="A90" s="23">
        <v>89</v>
      </c>
      <c r="B90" s="16" t="s">
        <v>225</v>
      </c>
      <c r="C90" s="16" t="s">
        <v>226</v>
      </c>
      <c r="D90" s="16" t="s">
        <v>44</v>
      </c>
      <c r="E90" s="16" t="s">
        <v>0</v>
      </c>
      <c r="F90" s="23">
        <v>4</v>
      </c>
      <c r="G90" s="16" t="s">
        <v>227</v>
      </c>
      <c r="H90" s="24">
        <v>4569.25</v>
      </c>
    </row>
    <row r="91" spans="1:8" ht="30" x14ac:dyDescent="0.25">
      <c r="A91" s="23">
        <v>90</v>
      </c>
      <c r="B91" s="16" t="s">
        <v>225</v>
      </c>
      <c r="C91" s="16" t="s">
        <v>226</v>
      </c>
      <c r="D91" s="16" t="s">
        <v>44</v>
      </c>
      <c r="E91" s="16" t="s">
        <v>0</v>
      </c>
      <c r="F91" s="23">
        <v>4</v>
      </c>
      <c r="G91" s="16" t="s">
        <v>227</v>
      </c>
      <c r="H91" s="24">
        <v>4419.6499999999996</v>
      </c>
    </row>
    <row r="92" spans="1:8" ht="30" x14ac:dyDescent="0.25">
      <c r="A92" s="23">
        <v>91</v>
      </c>
      <c r="B92" s="16" t="s">
        <v>225</v>
      </c>
      <c r="C92" s="16" t="s">
        <v>226</v>
      </c>
      <c r="D92" s="16" t="s">
        <v>44</v>
      </c>
      <c r="E92" s="16" t="s">
        <v>0</v>
      </c>
      <c r="F92" s="23">
        <v>4</v>
      </c>
      <c r="G92" s="16" t="s">
        <v>227</v>
      </c>
      <c r="H92" s="24">
        <v>3101.3</v>
      </c>
    </row>
    <row r="93" spans="1:8" ht="30" x14ac:dyDescent="0.25">
      <c r="A93" s="23">
        <v>92</v>
      </c>
      <c r="B93" s="16" t="s">
        <v>225</v>
      </c>
      <c r="C93" s="16" t="s">
        <v>226</v>
      </c>
      <c r="D93" s="16" t="s">
        <v>44</v>
      </c>
      <c r="E93" s="16" t="s">
        <v>0</v>
      </c>
      <c r="F93" s="23">
        <v>4</v>
      </c>
      <c r="G93" s="16" t="s">
        <v>227</v>
      </c>
      <c r="H93" s="24">
        <v>2422.75</v>
      </c>
    </row>
    <row r="94" spans="1:8" ht="30" x14ac:dyDescent="0.25">
      <c r="A94" s="23">
        <v>93</v>
      </c>
      <c r="B94" s="16" t="s">
        <v>225</v>
      </c>
      <c r="C94" s="16" t="s">
        <v>226</v>
      </c>
      <c r="D94" s="16" t="s">
        <v>44</v>
      </c>
      <c r="E94" s="16" t="s">
        <v>0</v>
      </c>
      <c r="F94" s="23">
        <v>4</v>
      </c>
      <c r="G94" s="16" t="s">
        <v>227</v>
      </c>
      <c r="H94" s="24">
        <v>2228.25</v>
      </c>
    </row>
    <row r="95" spans="1:8" ht="30" x14ac:dyDescent="0.25">
      <c r="A95" s="23">
        <v>94</v>
      </c>
      <c r="B95" s="16" t="s">
        <v>225</v>
      </c>
      <c r="C95" s="16" t="s">
        <v>226</v>
      </c>
      <c r="D95" s="16" t="s">
        <v>44</v>
      </c>
      <c r="E95" s="16" t="s">
        <v>0</v>
      </c>
      <c r="F95" s="23">
        <v>4</v>
      </c>
      <c r="G95" s="16" t="s">
        <v>227</v>
      </c>
      <c r="H95" s="24">
        <v>1545.25</v>
      </c>
    </row>
    <row r="96" spans="1:8" ht="30" x14ac:dyDescent="0.25">
      <c r="A96" s="23">
        <v>95</v>
      </c>
      <c r="B96" s="16" t="s">
        <v>225</v>
      </c>
      <c r="C96" s="16" t="s">
        <v>226</v>
      </c>
      <c r="D96" s="16" t="s">
        <v>44</v>
      </c>
      <c r="E96" s="16" t="s">
        <v>0</v>
      </c>
      <c r="F96" s="23">
        <v>4</v>
      </c>
      <c r="G96" s="16" t="s">
        <v>227</v>
      </c>
      <c r="H96" s="24">
        <v>1529.2</v>
      </c>
    </row>
    <row r="97" spans="1:8" ht="30" x14ac:dyDescent="0.25">
      <c r="A97" s="23">
        <v>96</v>
      </c>
      <c r="B97" s="16" t="s">
        <v>225</v>
      </c>
      <c r="C97" s="16" t="s">
        <v>226</v>
      </c>
      <c r="D97" s="16" t="s">
        <v>44</v>
      </c>
      <c r="E97" s="16" t="s">
        <v>0</v>
      </c>
      <c r="F97" s="23">
        <v>4</v>
      </c>
      <c r="G97" s="16" t="s">
        <v>227</v>
      </c>
      <c r="H97" s="24">
        <v>1374.35</v>
      </c>
    </row>
    <row r="98" spans="1:8" ht="45" x14ac:dyDescent="0.25">
      <c r="A98" s="23">
        <v>97</v>
      </c>
      <c r="B98" s="16" t="s">
        <v>85</v>
      </c>
      <c r="C98" s="16" t="s">
        <v>231</v>
      </c>
      <c r="D98" s="16" t="s">
        <v>44</v>
      </c>
      <c r="E98" s="16" t="s">
        <v>2</v>
      </c>
      <c r="F98" s="23">
        <v>5</v>
      </c>
      <c r="G98" s="16" t="s">
        <v>86</v>
      </c>
      <c r="H98" s="24">
        <v>2755760</v>
      </c>
    </row>
    <row r="99" spans="1:8" ht="45" x14ac:dyDescent="0.25">
      <c r="A99" s="23">
        <v>98</v>
      </c>
      <c r="B99" s="16" t="s">
        <v>85</v>
      </c>
      <c r="C99" s="16" t="s">
        <v>232</v>
      </c>
      <c r="D99" s="16" t="s">
        <v>44</v>
      </c>
      <c r="E99" s="16" t="s">
        <v>2</v>
      </c>
      <c r="F99" s="23">
        <v>5</v>
      </c>
      <c r="G99" s="16" t="s">
        <v>86</v>
      </c>
      <c r="H99" s="24">
        <v>2755760</v>
      </c>
    </row>
    <row r="100" spans="1:8" x14ac:dyDescent="0.25">
      <c r="A100" s="23">
        <v>99</v>
      </c>
      <c r="B100" s="16" t="s">
        <v>233</v>
      </c>
      <c r="C100" s="16" t="s">
        <v>234</v>
      </c>
      <c r="D100" s="16" t="s">
        <v>44</v>
      </c>
      <c r="E100" s="16" t="s">
        <v>2</v>
      </c>
      <c r="F100" s="23">
        <v>3</v>
      </c>
      <c r="G100" s="16" t="s">
        <v>235</v>
      </c>
      <c r="H100" s="24">
        <v>497500</v>
      </c>
    </row>
    <row r="101" spans="1:8" ht="30" x14ac:dyDescent="0.25">
      <c r="A101" s="23">
        <v>100</v>
      </c>
      <c r="B101" s="16" t="s">
        <v>236</v>
      </c>
      <c r="C101" s="16" t="s">
        <v>237</v>
      </c>
      <c r="D101" s="16" t="s">
        <v>44</v>
      </c>
      <c r="E101" s="16" t="s">
        <v>2</v>
      </c>
      <c r="F101" s="23">
        <v>4</v>
      </c>
      <c r="G101" s="16" t="s">
        <v>238</v>
      </c>
      <c r="H101" s="24">
        <v>454500</v>
      </c>
    </row>
    <row r="102" spans="1:8" x14ac:dyDescent="0.25">
      <c r="A102" s="23">
        <v>101</v>
      </c>
      <c r="B102" s="16" t="s">
        <v>239</v>
      </c>
      <c r="C102" s="16" t="s">
        <v>240</v>
      </c>
      <c r="D102" s="16" t="s">
        <v>44</v>
      </c>
      <c r="E102" s="16" t="s">
        <v>5</v>
      </c>
      <c r="F102" s="23">
        <v>3</v>
      </c>
      <c r="G102" s="16" t="s">
        <v>241</v>
      </c>
      <c r="H102" s="24">
        <v>898800</v>
      </c>
    </row>
    <row r="103" spans="1:8" ht="30" x14ac:dyDescent="0.25">
      <c r="A103" s="23">
        <v>102</v>
      </c>
      <c r="B103" s="16" t="s">
        <v>242</v>
      </c>
      <c r="C103" s="16" t="s">
        <v>243</v>
      </c>
      <c r="D103" s="16" t="s">
        <v>44</v>
      </c>
      <c r="E103" s="16" t="s">
        <v>5</v>
      </c>
      <c r="F103" s="23">
        <v>3</v>
      </c>
      <c r="G103" s="16" t="s">
        <v>244</v>
      </c>
      <c r="H103" s="24">
        <v>348000</v>
      </c>
    </row>
    <row r="104" spans="1:8" x14ac:dyDescent="0.25">
      <c r="A104" s="23">
        <v>103</v>
      </c>
      <c r="B104" s="16" t="s">
        <v>190</v>
      </c>
      <c r="C104" s="16" t="s">
        <v>245</v>
      </c>
      <c r="D104" s="16" t="s">
        <v>44</v>
      </c>
      <c r="E104" s="16" t="s">
        <v>5</v>
      </c>
      <c r="F104" s="23">
        <v>3</v>
      </c>
      <c r="G104" s="16" t="s">
        <v>105</v>
      </c>
      <c r="H104" s="24">
        <v>177900</v>
      </c>
    </row>
    <row r="105" spans="1:8" x14ac:dyDescent="0.25">
      <c r="A105" s="23">
        <v>104</v>
      </c>
      <c r="B105" s="16" t="s">
        <v>191</v>
      </c>
      <c r="C105" s="16" t="s">
        <v>245</v>
      </c>
      <c r="D105" s="16" t="s">
        <v>44</v>
      </c>
      <c r="E105" s="16" t="s">
        <v>5</v>
      </c>
      <c r="F105" s="23">
        <v>3</v>
      </c>
      <c r="G105" s="16" t="s">
        <v>105</v>
      </c>
      <c r="H105" s="24">
        <v>147000</v>
      </c>
    </row>
    <row r="106" spans="1:8" ht="45" x14ac:dyDescent="0.25">
      <c r="A106" s="23">
        <v>105</v>
      </c>
      <c r="B106" s="16" t="s">
        <v>195</v>
      </c>
      <c r="C106" s="16" t="s">
        <v>246</v>
      </c>
      <c r="D106" s="16" t="s">
        <v>44</v>
      </c>
      <c r="E106" s="16" t="s">
        <v>5</v>
      </c>
      <c r="F106" s="23">
        <v>3</v>
      </c>
      <c r="G106" s="16" t="s">
        <v>247</v>
      </c>
      <c r="H106" s="24">
        <v>25000</v>
      </c>
    </row>
    <row r="107" spans="1:8" ht="60" x14ac:dyDescent="0.25">
      <c r="A107" s="23">
        <v>106</v>
      </c>
      <c r="B107" s="16" t="s">
        <v>248</v>
      </c>
      <c r="C107" s="16" t="s">
        <v>249</v>
      </c>
      <c r="D107" s="16" t="s">
        <v>44</v>
      </c>
      <c r="E107" s="16" t="s">
        <v>6</v>
      </c>
      <c r="F107" s="23">
        <v>4</v>
      </c>
      <c r="G107" s="16" t="s">
        <v>250</v>
      </c>
      <c r="H107" s="24">
        <v>152920</v>
      </c>
    </row>
    <row r="108" spans="1:8" ht="30" x14ac:dyDescent="0.25">
      <c r="A108" s="23">
        <v>107</v>
      </c>
      <c r="B108" s="16" t="s">
        <v>154</v>
      </c>
      <c r="C108" s="16" t="s">
        <v>251</v>
      </c>
      <c r="D108" s="16" t="s">
        <v>45</v>
      </c>
      <c r="E108" s="16" t="s">
        <v>0</v>
      </c>
      <c r="F108" s="23">
        <v>4</v>
      </c>
      <c r="G108" s="16" t="s">
        <v>252</v>
      </c>
      <c r="H108" s="24">
        <v>83872.5</v>
      </c>
    </row>
    <row r="109" spans="1:8" ht="30" x14ac:dyDescent="0.25">
      <c r="A109" s="23">
        <v>108</v>
      </c>
      <c r="B109" s="16" t="s">
        <v>154</v>
      </c>
      <c r="C109" s="16" t="s">
        <v>251</v>
      </c>
      <c r="D109" s="16" t="s">
        <v>45</v>
      </c>
      <c r="E109" s="16" t="s">
        <v>0</v>
      </c>
      <c r="F109" s="23">
        <v>4</v>
      </c>
      <c r="G109" s="16" t="s">
        <v>252</v>
      </c>
      <c r="H109" s="24">
        <v>83416</v>
      </c>
    </row>
    <row r="110" spans="1:8" ht="30" x14ac:dyDescent="0.25">
      <c r="A110" s="23">
        <v>109</v>
      </c>
      <c r="B110" s="16" t="s">
        <v>154</v>
      </c>
      <c r="C110" s="16" t="s">
        <v>251</v>
      </c>
      <c r="D110" s="16" t="s">
        <v>45</v>
      </c>
      <c r="E110" s="16" t="s">
        <v>0</v>
      </c>
      <c r="F110" s="23">
        <v>4</v>
      </c>
      <c r="G110" s="16" t="s">
        <v>252</v>
      </c>
      <c r="H110" s="24">
        <v>82068</v>
      </c>
    </row>
    <row r="111" spans="1:8" ht="30" x14ac:dyDescent="0.25">
      <c r="A111" s="23">
        <v>110</v>
      </c>
      <c r="B111" s="16" t="s">
        <v>154</v>
      </c>
      <c r="C111" s="16" t="s">
        <v>251</v>
      </c>
      <c r="D111" s="16" t="s">
        <v>45</v>
      </c>
      <c r="E111" s="16" t="s">
        <v>0</v>
      </c>
      <c r="F111" s="23">
        <v>4</v>
      </c>
      <c r="G111" s="16" t="s">
        <v>252</v>
      </c>
      <c r="H111" s="24">
        <v>80609</v>
      </c>
    </row>
    <row r="112" spans="1:8" ht="30" x14ac:dyDescent="0.25">
      <c r="A112" s="23">
        <v>111</v>
      </c>
      <c r="B112" s="16" t="s">
        <v>154</v>
      </c>
      <c r="C112" s="16" t="s">
        <v>251</v>
      </c>
      <c r="D112" s="16" t="s">
        <v>45</v>
      </c>
      <c r="E112" s="16" t="s">
        <v>0</v>
      </c>
      <c r="F112" s="23">
        <v>4</v>
      </c>
      <c r="G112" s="16" t="s">
        <v>252</v>
      </c>
      <c r="H112" s="24">
        <v>77834.5</v>
      </c>
    </row>
    <row r="113" spans="1:8" ht="30" x14ac:dyDescent="0.25">
      <c r="A113" s="23">
        <v>112</v>
      </c>
      <c r="B113" s="16" t="s">
        <v>154</v>
      </c>
      <c r="C113" s="16" t="s">
        <v>251</v>
      </c>
      <c r="D113" s="16" t="s">
        <v>45</v>
      </c>
      <c r="E113" s="16" t="s">
        <v>0</v>
      </c>
      <c r="F113" s="23">
        <v>4</v>
      </c>
      <c r="G113" s="16" t="s">
        <v>252</v>
      </c>
      <c r="H113" s="24">
        <v>73179.5</v>
      </c>
    </row>
    <row r="114" spans="1:8" ht="30" x14ac:dyDescent="0.25">
      <c r="A114" s="23">
        <v>113</v>
      </c>
      <c r="B114" s="16" t="s">
        <v>154</v>
      </c>
      <c r="C114" s="16" t="s">
        <v>251</v>
      </c>
      <c r="D114" s="16" t="s">
        <v>45</v>
      </c>
      <c r="E114" s="16" t="s">
        <v>0</v>
      </c>
      <c r="F114" s="23">
        <v>4</v>
      </c>
      <c r="G114" s="16" t="s">
        <v>252</v>
      </c>
      <c r="H114" s="24">
        <v>71551</v>
      </c>
    </row>
    <row r="115" spans="1:8" x14ac:dyDescent="0.25">
      <c r="A115" s="23">
        <v>114</v>
      </c>
      <c r="B115" s="16" t="s">
        <v>253</v>
      </c>
      <c r="C115" s="16" t="s">
        <v>254</v>
      </c>
      <c r="D115" s="16" t="s">
        <v>45</v>
      </c>
      <c r="E115" s="16" t="s">
        <v>0</v>
      </c>
      <c r="F115" s="23">
        <v>3</v>
      </c>
      <c r="G115" s="16" t="s">
        <v>255</v>
      </c>
      <c r="H115" s="24">
        <v>71212</v>
      </c>
    </row>
    <row r="116" spans="1:8" ht="30" x14ac:dyDescent="0.25">
      <c r="A116" s="23">
        <v>115</v>
      </c>
      <c r="B116" s="16" t="s">
        <v>154</v>
      </c>
      <c r="C116" s="16" t="s">
        <v>251</v>
      </c>
      <c r="D116" s="16" t="s">
        <v>45</v>
      </c>
      <c r="E116" s="16" t="s">
        <v>0</v>
      </c>
      <c r="F116" s="23">
        <v>4</v>
      </c>
      <c r="G116" s="16" t="s">
        <v>252</v>
      </c>
      <c r="H116" s="24">
        <v>69185</v>
      </c>
    </row>
    <row r="117" spans="1:8" x14ac:dyDescent="0.25">
      <c r="A117" s="23">
        <v>116</v>
      </c>
      <c r="B117" s="16" t="s">
        <v>253</v>
      </c>
      <c r="C117" s="16" t="s">
        <v>254</v>
      </c>
      <c r="D117" s="16" t="s">
        <v>45</v>
      </c>
      <c r="E117" s="16" t="s">
        <v>0</v>
      </c>
      <c r="F117" s="23">
        <v>3</v>
      </c>
      <c r="G117" s="16" t="s">
        <v>255</v>
      </c>
      <c r="H117" s="24">
        <v>51869</v>
      </c>
    </row>
    <row r="118" spans="1:8" x14ac:dyDescent="0.25">
      <c r="A118" s="23">
        <v>117</v>
      </c>
      <c r="B118" s="16" t="s">
        <v>253</v>
      </c>
      <c r="C118" s="16" t="s">
        <v>254</v>
      </c>
      <c r="D118" s="16" t="s">
        <v>45</v>
      </c>
      <c r="E118" s="16" t="s">
        <v>0</v>
      </c>
      <c r="F118" s="23">
        <v>3</v>
      </c>
      <c r="G118" s="16" t="s">
        <v>255</v>
      </c>
      <c r="H118" s="24">
        <v>28415.4</v>
      </c>
    </row>
    <row r="119" spans="1:8" x14ac:dyDescent="0.25">
      <c r="A119" s="23">
        <v>118</v>
      </c>
      <c r="B119" s="16" t="s">
        <v>253</v>
      </c>
      <c r="C119" s="16" t="s">
        <v>254</v>
      </c>
      <c r="D119" s="16" t="s">
        <v>45</v>
      </c>
      <c r="E119" s="16" t="s">
        <v>0</v>
      </c>
      <c r="F119" s="23">
        <v>3</v>
      </c>
      <c r="G119" s="16" t="s">
        <v>255</v>
      </c>
      <c r="H119" s="24">
        <v>28345.8</v>
      </c>
    </row>
    <row r="120" spans="1:8" ht="30" x14ac:dyDescent="0.25">
      <c r="A120" s="23">
        <v>119</v>
      </c>
      <c r="B120" s="16" t="s">
        <v>225</v>
      </c>
      <c r="C120" s="16" t="s">
        <v>226</v>
      </c>
      <c r="D120" s="16" t="s">
        <v>45</v>
      </c>
      <c r="E120" s="16" t="s">
        <v>0</v>
      </c>
      <c r="F120" s="23">
        <v>4</v>
      </c>
      <c r="G120" s="16" t="s">
        <v>227</v>
      </c>
      <c r="H120" s="24">
        <v>16683.2</v>
      </c>
    </row>
    <row r="121" spans="1:8" ht="30" x14ac:dyDescent="0.25">
      <c r="A121" s="23">
        <v>120</v>
      </c>
      <c r="B121" s="16" t="s">
        <v>225</v>
      </c>
      <c r="C121" s="16" t="s">
        <v>226</v>
      </c>
      <c r="D121" s="16" t="s">
        <v>45</v>
      </c>
      <c r="E121" s="16" t="s">
        <v>0</v>
      </c>
      <c r="F121" s="23">
        <v>4</v>
      </c>
      <c r="G121" s="16" t="s">
        <v>227</v>
      </c>
      <c r="H121" s="24">
        <v>15940.9</v>
      </c>
    </row>
    <row r="122" spans="1:8" ht="30" x14ac:dyDescent="0.25">
      <c r="A122" s="23">
        <v>121</v>
      </c>
      <c r="B122" s="16" t="s">
        <v>225</v>
      </c>
      <c r="C122" s="16" t="s">
        <v>226</v>
      </c>
      <c r="D122" s="16" t="s">
        <v>45</v>
      </c>
      <c r="E122" s="16" t="s">
        <v>0</v>
      </c>
      <c r="F122" s="23">
        <v>4</v>
      </c>
      <c r="G122" s="16" t="s">
        <v>227</v>
      </c>
      <c r="H122" s="24">
        <v>15910.9</v>
      </c>
    </row>
    <row r="123" spans="1:8" ht="30" x14ac:dyDescent="0.25">
      <c r="A123" s="23">
        <v>122</v>
      </c>
      <c r="B123" s="16" t="s">
        <v>225</v>
      </c>
      <c r="C123" s="16" t="s">
        <v>226</v>
      </c>
      <c r="D123" s="16" t="s">
        <v>45</v>
      </c>
      <c r="E123" s="16" t="s">
        <v>0</v>
      </c>
      <c r="F123" s="23">
        <v>4</v>
      </c>
      <c r="G123" s="16" t="s">
        <v>227</v>
      </c>
      <c r="H123" s="24">
        <v>15566.9</v>
      </c>
    </row>
    <row r="124" spans="1:8" ht="30" x14ac:dyDescent="0.25">
      <c r="A124" s="23">
        <v>123</v>
      </c>
      <c r="B124" s="16" t="s">
        <v>225</v>
      </c>
      <c r="C124" s="16" t="s">
        <v>226</v>
      </c>
      <c r="D124" s="16" t="s">
        <v>45</v>
      </c>
      <c r="E124" s="16" t="s">
        <v>0</v>
      </c>
      <c r="F124" s="23">
        <v>4</v>
      </c>
      <c r="G124" s="16" t="s">
        <v>227</v>
      </c>
      <c r="H124" s="24">
        <v>15109.6</v>
      </c>
    </row>
    <row r="125" spans="1:8" ht="30" x14ac:dyDescent="0.25">
      <c r="A125" s="23">
        <v>124</v>
      </c>
      <c r="B125" s="16" t="s">
        <v>225</v>
      </c>
      <c r="C125" s="16" t="s">
        <v>226</v>
      </c>
      <c r="D125" s="16" t="s">
        <v>45</v>
      </c>
      <c r="E125" s="16" t="s">
        <v>0</v>
      </c>
      <c r="F125" s="23">
        <v>4</v>
      </c>
      <c r="G125" s="16" t="s">
        <v>227</v>
      </c>
      <c r="H125" s="24">
        <v>15099.6</v>
      </c>
    </row>
    <row r="126" spans="1:8" ht="30" x14ac:dyDescent="0.25">
      <c r="A126" s="23">
        <v>125</v>
      </c>
      <c r="B126" s="16" t="s">
        <v>225</v>
      </c>
      <c r="C126" s="16" t="s">
        <v>226</v>
      </c>
      <c r="D126" s="16" t="s">
        <v>45</v>
      </c>
      <c r="E126" s="16" t="s">
        <v>0</v>
      </c>
      <c r="F126" s="23">
        <v>4</v>
      </c>
      <c r="G126" s="16" t="s">
        <v>227</v>
      </c>
      <c r="H126" s="24">
        <v>15023.4</v>
      </c>
    </row>
    <row r="127" spans="1:8" ht="30" x14ac:dyDescent="0.25">
      <c r="A127" s="23">
        <v>126</v>
      </c>
      <c r="B127" s="16" t="s">
        <v>225</v>
      </c>
      <c r="C127" s="16" t="s">
        <v>226</v>
      </c>
      <c r="D127" s="16" t="s">
        <v>45</v>
      </c>
      <c r="E127" s="16" t="s">
        <v>0</v>
      </c>
      <c r="F127" s="23">
        <v>4</v>
      </c>
      <c r="G127" s="16" t="s">
        <v>227</v>
      </c>
      <c r="H127" s="24">
        <v>14808.3</v>
      </c>
    </row>
    <row r="128" spans="1:8" ht="30" x14ac:dyDescent="0.25">
      <c r="A128" s="23">
        <v>127</v>
      </c>
      <c r="B128" s="16" t="s">
        <v>225</v>
      </c>
      <c r="C128" s="16" t="s">
        <v>256</v>
      </c>
      <c r="D128" s="16" t="s">
        <v>45</v>
      </c>
      <c r="E128" s="16" t="s">
        <v>0</v>
      </c>
      <c r="F128" s="23">
        <v>3</v>
      </c>
      <c r="G128" s="16" t="s">
        <v>257</v>
      </c>
      <c r="H128" s="24">
        <v>14808.3</v>
      </c>
    </row>
    <row r="129" spans="1:8" ht="30" x14ac:dyDescent="0.25">
      <c r="A129" s="23">
        <v>128</v>
      </c>
      <c r="B129" s="16" t="s">
        <v>225</v>
      </c>
      <c r="C129" s="16" t="s">
        <v>226</v>
      </c>
      <c r="D129" s="16" t="s">
        <v>45</v>
      </c>
      <c r="E129" s="16" t="s">
        <v>0</v>
      </c>
      <c r="F129" s="23">
        <v>4</v>
      </c>
      <c r="G129" s="16" t="s">
        <v>227</v>
      </c>
      <c r="H129" s="24">
        <v>14641.3</v>
      </c>
    </row>
    <row r="130" spans="1:8" ht="30" x14ac:dyDescent="0.25">
      <c r="A130" s="23">
        <v>129</v>
      </c>
      <c r="B130" s="16" t="s">
        <v>225</v>
      </c>
      <c r="C130" s="16" t="s">
        <v>226</v>
      </c>
      <c r="D130" s="16" t="s">
        <v>45</v>
      </c>
      <c r="E130" s="16" t="s">
        <v>0</v>
      </c>
      <c r="F130" s="23">
        <v>4</v>
      </c>
      <c r="G130" s="16" t="s">
        <v>227</v>
      </c>
      <c r="H130" s="24">
        <v>14635.9</v>
      </c>
    </row>
    <row r="131" spans="1:8" ht="30" x14ac:dyDescent="0.25">
      <c r="A131" s="23">
        <v>130</v>
      </c>
      <c r="B131" s="16" t="s">
        <v>225</v>
      </c>
      <c r="C131" s="16" t="s">
        <v>226</v>
      </c>
      <c r="D131" s="16" t="s">
        <v>45</v>
      </c>
      <c r="E131" s="16" t="s">
        <v>0</v>
      </c>
      <c r="F131" s="23">
        <v>4</v>
      </c>
      <c r="G131" s="16" t="s">
        <v>227</v>
      </c>
      <c r="H131" s="24">
        <v>14454</v>
      </c>
    </row>
    <row r="132" spans="1:8" ht="30" x14ac:dyDescent="0.25">
      <c r="A132" s="23">
        <v>131</v>
      </c>
      <c r="B132" s="16" t="s">
        <v>225</v>
      </c>
      <c r="C132" s="16" t="s">
        <v>226</v>
      </c>
      <c r="D132" s="16" t="s">
        <v>45</v>
      </c>
      <c r="E132" s="16" t="s">
        <v>0</v>
      </c>
      <c r="F132" s="23">
        <v>4</v>
      </c>
      <c r="G132" s="16" t="s">
        <v>227</v>
      </c>
      <c r="H132" s="24">
        <v>14397.7</v>
      </c>
    </row>
    <row r="133" spans="1:8" ht="30" x14ac:dyDescent="0.25">
      <c r="A133" s="23">
        <v>132</v>
      </c>
      <c r="B133" s="16" t="s">
        <v>225</v>
      </c>
      <c r="C133" s="16" t="s">
        <v>226</v>
      </c>
      <c r="D133" s="16" t="s">
        <v>45</v>
      </c>
      <c r="E133" s="16" t="s">
        <v>0</v>
      </c>
      <c r="F133" s="23">
        <v>4</v>
      </c>
      <c r="G133" s="16" t="s">
        <v>227</v>
      </c>
      <c r="H133" s="24">
        <v>14310.2</v>
      </c>
    </row>
    <row r="134" spans="1:8" ht="30" x14ac:dyDescent="0.25">
      <c r="A134" s="23">
        <v>133</v>
      </c>
      <c r="B134" s="16" t="s">
        <v>225</v>
      </c>
      <c r="C134" s="16" t="s">
        <v>226</v>
      </c>
      <c r="D134" s="16" t="s">
        <v>45</v>
      </c>
      <c r="E134" s="16" t="s">
        <v>0</v>
      </c>
      <c r="F134" s="23">
        <v>4</v>
      </c>
      <c r="G134" s="16" t="s">
        <v>227</v>
      </c>
      <c r="H134" s="24">
        <v>14207.7</v>
      </c>
    </row>
    <row r="135" spans="1:8" ht="30" x14ac:dyDescent="0.25">
      <c r="A135" s="23">
        <v>134</v>
      </c>
      <c r="B135" s="16" t="s">
        <v>225</v>
      </c>
      <c r="C135" s="16" t="s">
        <v>226</v>
      </c>
      <c r="D135" s="16" t="s">
        <v>45</v>
      </c>
      <c r="E135" s="16" t="s">
        <v>0</v>
      </c>
      <c r="F135" s="23">
        <v>4</v>
      </c>
      <c r="G135" s="16" t="s">
        <v>227</v>
      </c>
      <c r="H135" s="24">
        <v>14172.9</v>
      </c>
    </row>
    <row r="136" spans="1:8" ht="30" x14ac:dyDescent="0.25">
      <c r="A136" s="23">
        <v>135</v>
      </c>
      <c r="B136" s="16" t="s">
        <v>225</v>
      </c>
      <c r="C136" s="16" t="s">
        <v>226</v>
      </c>
      <c r="D136" s="16" t="s">
        <v>45</v>
      </c>
      <c r="E136" s="16" t="s">
        <v>0</v>
      </c>
      <c r="F136" s="23">
        <v>4</v>
      </c>
      <c r="G136" s="16" t="s">
        <v>227</v>
      </c>
      <c r="H136" s="24">
        <v>14096</v>
      </c>
    </row>
    <row r="137" spans="1:8" ht="30" x14ac:dyDescent="0.25">
      <c r="A137" s="23">
        <v>136</v>
      </c>
      <c r="B137" s="16" t="s">
        <v>225</v>
      </c>
      <c r="C137" s="16" t="s">
        <v>226</v>
      </c>
      <c r="D137" s="16" t="s">
        <v>45</v>
      </c>
      <c r="E137" s="16" t="s">
        <v>0</v>
      </c>
      <c r="F137" s="23">
        <v>4</v>
      </c>
      <c r="G137" s="16" t="s">
        <v>227</v>
      </c>
      <c r="H137" s="24">
        <v>14027.4</v>
      </c>
    </row>
    <row r="138" spans="1:8" ht="30" x14ac:dyDescent="0.25">
      <c r="A138" s="23">
        <v>137</v>
      </c>
      <c r="B138" s="16" t="s">
        <v>225</v>
      </c>
      <c r="C138" s="16" t="s">
        <v>226</v>
      </c>
      <c r="D138" s="16" t="s">
        <v>45</v>
      </c>
      <c r="E138" s="16" t="s">
        <v>0</v>
      </c>
      <c r="F138" s="23">
        <v>4</v>
      </c>
      <c r="G138" s="16" t="s">
        <v>227</v>
      </c>
      <c r="H138" s="24">
        <v>13963.6</v>
      </c>
    </row>
    <row r="139" spans="1:8" ht="30" x14ac:dyDescent="0.25">
      <c r="A139" s="23">
        <v>138</v>
      </c>
      <c r="B139" s="16" t="s">
        <v>225</v>
      </c>
      <c r="C139" s="16" t="s">
        <v>226</v>
      </c>
      <c r="D139" s="16" t="s">
        <v>45</v>
      </c>
      <c r="E139" s="16" t="s">
        <v>0</v>
      </c>
      <c r="F139" s="23">
        <v>4</v>
      </c>
      <c r="G139" s="16" t="s">
        <v>227</v>
      </c>
      <c r="H139" s="24">
        <v>13930.1</v>
      </c>
    </row>
    <row r="140" spans="1:8" ht="30" x14ac:dyDescent="0.25">
      <c r="A140" s="23">
        <v>139</v>
      </c>
      <c r="B140" s="16" t="s">
        <v>225</v>
      </c>
      <c r="C140" s="16" t="s">
        <v>226</v>
      </c>
      <c r="D140" s="16" t="s">
        <v>45</v>
      </c>
      <c r="E140" s="16" t="s">
        <v>0</v>
      </c>
      <c r="F140" s="23">
        <v>4</v>
      </c>
      <c r="G140" s="16" t="s">
        <v>227</v>
      </c>
      <c r="H140" s="24">
        <v>13918.4</v>
      </c>
    </row>
    <row r="141" spans="1:8" ht="30" x14ac:dyDescent="0.25">
      <c r="A141" s="23">
        <v>140</v>
      </c>
      <c r="B141" s="16" t="s">
        <v>225</v>
      </c>
      <c r="C141" s="16" t="s">
        <v>226</v>
      </c>
      <c r="D141" s="16" t="s">
        <v>45</v>
      </c>
      <c r="E141" s="16" t="s">
        <v>0</v>
      </c>
      <c r="F141" s="23">
        <v>4</v>
      </c>
      <c r="G141" s="16" t="s">
        <v>227</v>
      </c>
      <c r="H141" s="24">
        <v>13848.7</v>
      </c>
    </row>
    <row r="142" spans="1:8" ht="30" x14ac:dyDescent="0.25">
      <c r="A142" s="23">
        <v>141</v>
      </c>
      <c r="B142" s="16" t="s">
        <v>225</v>
      </c>
      <c r="C142" s="16" t="s">
        <v>226</v>
      </c>
      <c r="D142" s="16" t="s">
        <v>45</v>
      </c>
      <c r="E142" s="16" t="s">
        <v>0</v>
      </c>
      <c r="F142" s="23">
        <v>4</v>
      </c>
      <c r="G142" s="16" t="s">
        <v>227</v>
      </c>
      <c r="H142" s="24">
        <v>13832.3</v>
      </c>
    </row>
    <row r="143" spans="1:8" ht="30" x14ac:dyDescent="0.25">
      <c r="A143" s="23">
        <v>142</v>
      </c>
      <c r="B143" s="16" t="s">
        <v>225</v>
      </c>
      <c r="C143" s="16" t="s">
        <v>226</v>
      </c>
      <c r="D143" s="16" t="s">
        <v>45</v>
      </c>
      <c r="E143" s="16" t="s">
        <v>0</v>
      </c>
      <c r="F143" s="23">
        <v>4</v>
      </c>
      <c r="G143" s="16" t="s">
        <v>227</v>
      </c>
      <c r="H143" s="24">
        <v>13744.1</v>
      </c>
    </row>
    <row r="144" spans="1:8" ht="30" x14ac:dyDescent="0.25">
      <c r="A144" s="23">
        <v>143</v>
      </c>
      <c r="B144" s="16" t="s">
        <v>225</v>
      </c>
      <c r="C144" s="16" t="s">
        <v>226</v>
      </c>
      <c r="D144" s="16" t="s">
        <v>45</v>
      </c>
      <c r="E144" s="16" t="s">
        <v>0</v>
      </c>
      <c r="F144" s="23">
        <v>4</v>
      </c>
      <c r="G144" s="16" t="s">
        <v>227</v>
      </c>
      <c r="H144" s="24">
        <v>13722.9</v>
      </c>
    </row>
    <row r="145" spans="1:8" ht="30" x14ac:dyDescent="0.25">
      <c r="A145" s="23">
        <v>144</v>
      </c>
      <c r="B145" s="16" t="s">
        <v>225</v>
      </c>
      <c r="C145" s="16" t="s">
        <v>226</v>
      </c>
      <c r="D145" s="16" t="s">
        <v>45</v>
      </c>
      <c r="E145" s="16" t="s">
        <v>0</v>
      </c>
      <c r="F145" s="23">
        <v>4</v>
      </c>
      <c r="G145" s="16" t="s">
        <v>227</v>
      </c>
      <c r="H145" s="24">
        <v>13479</v>
      </c>
    </row>
    <row r="146" spans="1:8" ht="30" x14ac:dyDescent="0.25">
      <c r="A146" s="23">
        <v>145</v>
      </c>
      <c r="B146" s="16" t="s">
        <v>225</v>
      </c>
      <c r="C146" s="16" t="s">
        <v>226</v>
      </c>
      <c r="D146" s="16" t="s">
        <v>45</v>
      </c>
      <c r="E146" s="16" t="s">
        <v>0</v>
      </c>
      <c r="F146" s="23">
        <v>4</v>
      </c>
      <c r="G146" s="16" t="s">
        <v>227</v>
      </c>
      <c r="H146" s="24">
        <v>11944.8</v>
      </c>
    </row>
    <row r="147" spans="1:8" ht="30" x14ac:dyDescent="0.25">
      <c r="A147" s="23">
        <v>146</v>
      </c>
      <c r="B147" s="16" t="s">
        <v>225</v>
      </c>
      <c r="C147" s="16" t="s">
        <v>226</v>
      </c>
      <c r="D147" s="16" t="s">
        <v>45</v>
      </c>
      <c r="E147" s="16" t="s">
        <v>0</v>
      </c>
      <c r="F147" s="23">
        <v>4</v>
      </c>
      <c r="G147" s="16" t="s">
        <v>227</v>
      </c>
      <c r="H147" s="24">
        <v>11308.2</v>
      </c>
    </row>
    <row r="148" spans="1:8" ht="30" x14ac:dyDescent="0.25">
      <c r="A148" s="23">
        <v>147</v>
      </c>
      <c r="B148" s="16" t="s">
        <v>225</v>
      </c>
      <c r="C148" s="16" t="s">
        <v>226</v>
      </c>
      <c r="D148" s="16" t="s">
        <v>45</v>
      </c>
      <c r="E148" s="16" t="s">
        <v>0</v>
      </c>
      <c r="F148" s="23">
        <v>4</v>
      </c>
      <c r="G148" s="16" t="s">
        <v>227</v>
      </c>
      <c r="H148" s="24">
        <v>11282.2</v>
      </c>
    </row>
    <row r="149" spans="1:8" ht="30" x14ac:dyDescent="0.25">
      <c r="A149" s="23">
        <v>148</v>
      </c>
      <c r="B149" s="16" t="s">
        <v>225</v>
      </c>
      <c r="C149" s="16" t="s">
        <v>226</v>
      </c>
      <c r="D149" s="16" t="s">
        <v>45</v>
      </c>
      <c r="E149" s="16" t="s">
        <v>0</v>
      </c>
      <c r="F149" s="23">
        <v>4</v>
      </c>
      <c r="G149" s="16" t="s">
        <v>227</v>
      </c>
      <c r="H149" s="24">
        <v>11178.3</v>
      </c>
    </row>
    <row r="150" spans="1:8" ht="30" x14ac:dyDescent="0.25">
      <c r="A150" s="23">
        <v>149</v>
      </c>
      <c r="B150" s="16" t="s">
        <v>225</v>
      </c>
      <c r="C150" s="16" t="s">
        <v>226</v>
      </c>
      <c r="D150" s="16" t="s">
        <v>45</v>
      </c>
      <c r="E150" s="16" t="s">
        <v>0</v>
      </c>
      <c r="F150" s="23">
        <v>4</v>
      </c>
      <c r="G150" s="16" t="s">
        <v>227</v>
      </c>
      <c r="H150" s="24">
        <v>11163.4</v>
      </c>
    </row>
    <row r="151" spans="1:8" ht="30" x14ac:dyDescent="0.25">
      <c r="A151" s="23">
        <v>150</v>
      </c>
      <c r="B151" s="16" t="s">
        <v>192</v>
      </c>
      <c r="C151" s="16" t="s">
        <v>258</v>
      </c>
      <c r="D151" s="16" t="s">
        <v>45</v>
      </c>
      <c r="E151" s="16" t="s">
        <v>0</v>
      </c>
      <c r="F151" s="23">
        <v>3</v>
      </c>
      <c r="G151" s="16" t="s">
        <v>259</v>
      </c>
      <c r="H151" s="24">
        <v>11078.96</v>
      </c>
    </row>
    <row r="152" spans="1:8" ht="30" x14ac:dyDescent="0.25">
      <c r="A152" s="23">
        <v>151</v>
      </c>
      <c r="B152" s="16" t="s">
        <v>192</v>
      </c>
      <c r="C152" s="16" t="s">
        <v>258</v>
      </c>
      <c r="D152" s="16" t="s">
        <v>45</v>
      </c>
      <c r="E152" s="16" t="s">
        <v>0</v>
      </c>
      <c r="F152" s="23">
        <v>3</v>
      </c>
      <c r="G152" s="16" t="s">
        <v>259</v>
      </c>
      <c r="H152" s="24">
        <v>11065.84</v>
      </c>
    </row>
    <row r="153" spans="1:8" ht="30" x14ac:dyDescent="0.25">
      <c r="A153" s="23">
        <v>152</v>
      </c>
      <c r="B153" s="16" t="s">
        <v>225</v>
      </c>
      <c r="C153" s="16" t="s">
        <v>226</v>
      </c>
      <c r="D153" s="16" t="s">
        <v>45</v>
      </c>
      <c r="E153" s="16" t="s">
        <v>0</v>
      </c>
      <c r="F153" s="23">
        <v>4</v>
      </c>
      <c r="G153" s="16" t="s">
        <v>227</v>
      </c>
      <c r="H153" s="24">
        <v>11046.2</v>
      </c>
    </row>
    <row r="154" spans="1:8" ht="30" x14ac:dyDescent="0.25">
      <c r="A154" s="23">
        <v>153</v>
      </c>
      <c r="B154" s="16" t="s">
        <v>225</v>
      </c>
      <c r="C154" s="16" t="s">
        <v>226</v>
      </c>
      <c r="D154" s="16" t="s">
        <v>45</v>
      </c>
      <c r="E154" s="16" t="s">
        <v>0</v>
      </c>
      <c r="F154" s="23">
        <v>4</v>
      </c>
      <c r="G154" s="16" t="s">
        <v>227</v>
      </c>
      <c r="H154" s="24">
        <v>10924.8</v>
      </c>
    </row>
    <row r="155" spans="1:8" ht="30" x14ac:dyDescent="0.25">
      <c r="A155" s="23">
        <v>154</v>
      </c>
      <c r="B155" s="16" t="s">
        <v>225</v>
      </c>
      <c r="C155" s="16" t="s">
        <v>226</v>
      </c>
      <c r="D155" s="16" t="s">
        <v>45</v>
      </c>
      <c r="E155" s="16" t="s">
        <v>0</v>
      </c>
      <c r="F155" s="23">
        <v>4</v>
      </c>
      <c r="G155" s="16" t="s">
        <v>227</v>
      </c>
      <c r="H155" s="24">
        <v>10894.5</v>
      </c>
    </row>
    <row r="156" spans="1:8" ht="30" x14ac:dyDescent="0.25">
      <c r="A156" s="23">
        <v>155</v>
      </c>
      <c r="B156" s="16" t="s">
        <v>225</v>
      </c>
      <c r="C156" s="16" t="s">
        <v>226</v>
      </c>
      <c r="D156" s="16" t="s">
        <v>45</v>
      </c>
      <c r="E156" s="16" t="s">
        <v>0</v>
      </c>
      <c r="F156" s="23">
        <v>4</v>
      </c>
      <c r="G156" s="16" t="s">
        <v>227</v>
      </c>
      <c r="H156" s="24">
        <v>10636.5</v>
      </c>
    </row>
    <row r="157" spans="1:8" ht="30" x14ac:dyDescent="0.25">
      <c r="A157" s="23">
        <v>156</v>
      </c>
      <c r="B157" s="16" t="s">
        <v>225</v>
      </c>
      <c r="C157" s="16" t="s">
        <v>226</v>
      </c>
      <c r="D157" s="16" t="s">
        <v>45</v>
      </c>
      <c r="E157" s="16" t="s">
        <v>0</v>
      </c>
      <c r="F157" s="23">
        <v>4</v>
      </c>
      <c r="G157" s="16" t="s">
        <v>227</v>
      </c>
      <c r="H157" s="24">
        <v>7581.5</v>
      </c>
    </row>
    <row r="158" spans="1:8" ht="30" x14ac:dyDescent="0.25">
      <c r="A158" s="23">
        <v>157</v>
      </c>
      <c r="B158" s="16" t="s">
        <v>225</v>
      </c>
      <c r="C158" s="16" t="s">
        <v>226</v>
      </c>
      <c r="D158" s="16" t="s">
        <v>45</v>
      </c>
      <c r="E158" s="16" t="s">
        <v>0</v>
      </c>
      <c r="F158" s="23">
        <v>4</v>
      </c>
      <c r="G158" s="16" t="s">
        <v>227</v>
      </c>
      <c r="H158" s="24">
        <v>7567.3</v>
      </c>
    </row>
    <row r="159" spans="1:8" ht="30" x14ac:dyDescent="0.25">
      <c r="A159" s="23">
        <v>158</v>
      </c>
      <c r="B159" s="16" t="s">
        <v>225</v>
      </c>
      <c r="C159" s="16" t="s">
        <v>226</v>
      </c>
      <c r="D159" s="16" t="s">
        <v>45</v>
      </c>
      <c r="E159" s="16" t="s">
        <v>0</v>
      </c>
      <c r="F159" s="23">
        <v>4</v>
      </c>
      <c r="G159" s="16" t="s">
        <v>227</v>
      </c>
      <c r="H159" s="24">
        <v>7279.6</v>
      </c>
    </row>
    <row r="160" spans="1:8" ht="30" x14ac:dyDescent="0.25">
      <c r="A160" s="23">
        <v>159</v>
      </c>
      <c r="B160" s="16" t="s">
        <v>225</v>
      </c>
      <c r="C160" s="16" t="s">
        <v>226</v>
      </c>
      <c r="D160" s="16" t="s">
        <v>45</v>
      </c>
      <c r="E160" s="16" t="s">
        <v>0</v>
      </c>
      <c r="F160" s="23">
        <v>4</v>
      </c>
      <c r="G160" s="16" t="s">
        <v>227</v>
      </c>
      <c r="H160" s="24">
        <v>6978</v>
      </c>
    </row>
    <row r="161" spans="1:8" ht="30" x14ac:dyDescent="0.25">
      <c r="A161" s="23">
        <v>160</v>
      </c>
      <c r="B161" s="16" t="s">
        <v>225</v>
      </c>
      <c r="C161" s="16" t="s">
        <v>226</v>
      </c>
      <c r="D161" s="16" t="s">
        <v>45</v>
      </c>
      <c r="E161" s="16" t="s">
        <v>0</v>
      </c>
      <c r="F161" s="23">
        <v>4</v>
      </c>
      <c r="G161" s="16" t="s">
        <v>227</v>
      </c>
      <c r="H161" s="24">
        <v>6677.2</v>
      </c>
    </row>
    <row r="162" spans="1:8" ht="30" x14ac:dyDescent="0.25">
      <c r="A162" s="23">
        <v>161</v>
      </c>
      <c r="B162" s="16" t="s">
        <v>225</v>
      </c>
      <c r="C162" s="16" t="s">
        <v>226</v>
      </c>
      <c r="D162" s="16" t="s">
        <v>45</v>
      </c>
      <c r="E162" s="16" t="s">
        <v>0</v>
      </c>
      <c r="F162" s="23">
        <v>4</v>
      </c>
      <c r="G162" s="16" t="s">
        <v>227</v>
      </c>
      <c r="H162" s="24">
        <v>6474.7</v>
      </c>
    </row>
    <row r="163" spans="1:8" ht="30" x14ac:dyDescent="0.25">
      <c r="A163" s="23">
        <v>162</v>
      </c>
      <c r="B163" s="16" t="s">
        <v>225</v>
      </c>
      <c r="C163" s="16" t="s">
        <v>226</v>
      </c>
      <c r="D163" s="16" t="s">
        <v>45</v>
      </c>
      <c r="E163" s="16" t="s">
        <v>0</v>
      </c>
      <c r="F163" s="23">
        <v>4</v>
      </c>
      <c r="G163" s="16" t="s">
        <v>227</v>
      </c>
      <c r="H163" s="24">
        <v>6187.3</v>
      </c>
    </row>
    <row r="164" spans="1:8" ht="30" x14ac:dyDescent="0.25">
      <c r="A164" s="23">
        <v>163</v>
      </c>
      <c r="B164" s="16" t="s">
        <v>225</v>
      </c>
      <c r="C164" s="16" t="s">
        <v>226</v>
      </c>
      <c r="D164" s="16" t="s">
        <v>45</v>
      </c>
      <c r="E164" s="16" t="s">
        <v>0</v>
      </c>
      <c r="F164" s="23">
        <v>4</v>
      </c>
      <c r="G164" s="16" t="s">
        <v>227</v>
      </c>
      <c r="H164" s="24">
        <v>6085.6</v>
      </c>
    </row>
    <row r="165" spans="1:8" ht="30" x14ac:dyDescent="0.25">
      <c r="A165" s="23">
        <v>164</v>
      </c>
      <c r="B165" s="16" t="s">
        <v>225</v>
      </c>
      <c r="C165" s="16" t="s">
        <v>226</v>
      </c>
      <c r="D165" s="16" t="s">
        <v>45</v>
      </c>
      <c r="E165" s="16" t="s">
        <v>0</v>
      </c>
      <c r="F165" s="23">
        <v>4</v>
      </c>
      <c r="G165" s="16" t="s">
        <v>227</v>
      </c>
      <c r="H165" s="24">
        <v>5388.8</v>
      </c>
    </row>
    <row r="166" spans="1:8" ht="30" x14ac:dyDescent="0.25">
      <c r="A166" s="23">
        <v>165</v>
      </c>
      <c r="B166" s="16" t="s">
        <v>108</v>
      </c>
      <c r="C166" s="16" t="s">
        <v>260</v>
      </c>
      <c r="D166" s="16" t="s">
        <v>45</v>
      </c>
      <c r="E166" s="16" t="s">
        <v>0</v>
      </c>
      <c r="F166" s="23">
        <v>3</v>
      </c>
      <c r="G166" s="16" t="s">
        <v>261</v>
      </c>
      <c r="H166" s="24">
        <v>2879.54</v>
      </c>
    </row>
    <row r="167" spans="1:8" ht="30" x14ac:dyDescent="0.25">
      <c r="A167" s="23">
        <v>166</v>
      </c>
      <c r="B167" s="16" t="s">
        <v>225</v>
      </c>
      <c r="C167" s="16" t="s">
        <v>226</v>
      </c>
      <c r="D167" s="16" t="s">
        <v>45</v>
      </c>
      <c r="E167" s="16" t="s">
        <v>0</v>
      </c>
      <c r="F167" s="23">
        <v>4</v>
      </c>
      <c r="G167" s="16" t="s">
        <v>227</v>
      </c>
      <c r="H167" s="24">
        <v>2789.96</v>
      </c>
    </row>
    <row r="168" spans="1:8" ht="30" x14ac:dyDescent="0.25">
      <c r="A168" s="23">
        <v>167</v>
      </c>
      <c r="B168" s="16" t="s">
        <v>225</v>
      </c>
      <c r="C168" s="16" t="s">
        <v>226</v>
      </c>
      <c r="D168" s="16" t="s">
        <v>45</v>
      </c>
      <c r="E168" s="16" t="s">
        <v>0</v>
      </c>
      <c r="F168" s="23">
        <v>4</v>
      </c>
      <c r="G168" s="16" t="s">
        <v>227</v>
      </c>
      <c r="H168" s="24">
        <v>2770.26</v>
      </c>
    </row>
    <row r="169" spans="1:8" ht="30" x14ac:dyDescent="0.25">
      <c r="A169" s="23">
        <v>168</v>
      </c>
      <c r="B169" s="16" t="s">
        <v>225</v>
      </c>
      <c r="C169" s="16" t="s">
        <v>226</v>
      </c>
      <c r="D169" s="16" t="s">
        <v>45</v>
      </c>
      <c r="E169" s="16" t="s">
        <v>0</v>
      </c>
      <c r="F169" s="23">
        <v>4</v>
      </c>
      <c r="G169" s="16" t="s">
        <v>227</v>
      </c>
      <c r="H169" s="24">
        <v>2638.4</v>
      </c>
    </row>
    <row r="170" spans="1:8" ht="30" x14ac:dyDescent="0.25">
      <c r="A170" s="23">
        <v>169</v>
      </c>
      <c r="B170" s="16" t="s">
        <v>225</v>
      </c>
      <c r="C170" s="16" t="s">
        <v>226</v>
      </c>
      <c r="D170" s="16" t="s">
        <v>45</v>
      </c>
      <c r="E170" s="16" t="s">
        <v>0</v>
      </c>
      <c r="F170" s="23">
        <v>4</v>
      </c>
      <c r="G170" s="16" t="s">
        <v>227</v>
      </c>
      <c r="H170" s="24">
        <v>2630</v>
      </c>
    </row>
    <row r="171" spans="1:8" ht="30" x14ac:dyDescent="0.25">
      <c r="A171" s="23">
        <v>170</v>
      </c>
      <c r="B171" s="16" t="s">
        <v>225</v>
      </c>
      <c r="C171" s="16" t="s">
        <v>226</v>
      </c>
      <c r="D171" s="16" t="s">
        <v>45</v>
      </c>
      <c r="E171" s="16" t="s">
        <v>0</v>
      </c>
      <c r="F171" s="23">
        <v>4</v>
      </c>
      <c r="G171" s="16" t="s">
        <v>227</v>
      </c>
      <c r="H171" s="24">
        <v>2611.9</v>
      </c>
    </row>
    <row r="172" spans="1:8" ht="30" x14ac:dyDescent="0.25">
      <c r="A172" s="23">
        <v>171</v>
      </c>
      <c r="B172" s="16" t="s">
        <v>225</v>
      </c>
      <c r="C172" s="16" t="s">
        <v>226</v>
      </c>
      <c r="D172" s="16" t="s">
        <v>45</v>
      </c>
      <c r="E172" s="16" t="s">
        <v>0</v>
      </c>
      <c r="F172" s="23">
        <v>4</v>
      </c>
      <c r="G172" s="16" t="s">
        <v>227</v>
      </c>
      <c r="H172" s="24">
        <v>2606.6</v>
      </c>
    </row>
    <row r="173" spans="1:8" ht="30" x14ac:dyDescent="0.25">
      <c r="A173" s="23">
        <v>172</v>
      </c>
      <c r="B173" s="16" t="s">
        <v>225</v>
      </c>
      <c r="C173" s="16" t="s">
        <v>226</v>
      </c>
      <c r="D173" s="16" t="s">
        <v>45</v>
      </c>
      <c r="E173" s="16" t="s">
        <v>0</v>
      </c>
      <c r="F173" s="23">
        <v>4</v>
      </c>
      <c r="G173" s="16" t="s">
        <v>227</v>
      </c>
      <c r="H173" s="24">
        <v>2366.8000000000002</v>
      </c>
    </row>
    <row r="174" spans="1:8" ht="30" x14ac:dyDescent="0.25">
      <c r="A174" s="23">
        <v>173</v>
      </c>
      <c r="B174" s="16" t="s">
        <v>225</v>
      </c>
      <c r="C174" s="16" t="s">
        <v>226</v>
      </c>
      <c r="D174" s="16" t="s">
        <v>45</v>
      </c>
      <c r="E174" s="16" t="s">
        <v>0</v>
      </c>
      <c r="F174" s="23">
        <v>4</v>
      </c>
      <c r="G174" s="16" t="s">
        <v>227</v>
      </c>
      <c r="H174" s="24">
        <v>2326.1999999999998</v>
      </c>
    </row>
    <row r="175" spans="1:8" x14ac:dyDescent="0.25">
      <c r="A175" s="23">
        <v>174</v>
      </c>
      <c r="B175" s="16" t="s">
        <v>216</v>
      </c>
      <c r="C175" s="16" t="s">
        <v>217</v>
      </c>
      <c r="D175" s="16" t="s">
        <v>45</v>
      </c>
      <c r="E175" s="16" t="s">
        <v>1</v>
      </c>
      <c r="F175" s="23">
        <v>3</v>
      </c>
      <c r="G175" s="16" t="s">
        <v>218</v>
      </c>
      <c r="H175" s="24">
        <v>63763.6</v>
      </c>
    </row>
    <row r="176" spans="1:8" x14ac:dyDescent="0.25">
      <c r="A176" s="23">
        <v>175</v>
      </c>
      <c r="B176" s="16" t="s">
        <v>216</v>
      </c>
      <c r="C176" s="16" t="s">
        <v>217</v>
      </c>
      <c r="D176" s="16" t="s">
        <v>45</v>
      </c>
      <c r="E176" s="16" t="s">
        <v>1</v>
      </c>
      <c r="F176" s="23">
        <v>3</v>
      </c>
      <c r="G176" s="16" t="s">
        <v>218</v>
      </c>
      <c r="H176" s="24">
        <v>63643.6</v>
      </c>
    </row>
    <row r="177" spans="1:8" x14ac:dyDescent="0.25">
      <c r="A177" s="23">
        <v>176</v>
      </c>
      <c r="B177" s="16" t="s">
        <v>216</v>
      </c>
      <c r="C177" s="16" t="s">
        <v>217</v>
      </c>
      <c r="D177" s="16" t="s">
        <v>45</v>
      </c>
      <c r="E177" s="16" t="s">
        <v>1</v>
      </c>
      <c r="F177" s="23">
        <v>3</v>
      </c>
      <c r="G177" s="16" t="s">
        <v>218</v>
      </c>
      <c r="H177" s="24">
        <v>60093.599999999999</v>
      </c>
    </row>
    <row r="178" spans="1:8" x14ac:dyDescent="0.25">
      <c r="A178" s="23">
        <v>177</v>
      </c>
      <c r="B178" s="16" t="s">
        <v>216</v>
      </c>
      <c r="C178" s="16" t="s">
        <v>217</v>
      </c>
      <c r="D178" s="16" t="s">
        <v>45</v>
      </c>
      <c r="E178" s="16" t="s">
        <v>1</v>
      </c>
      <c r="F178" s="23">
        <v>3</v>
      </c>
      <c r="G178" s="16" t="s">
        <v>218</v>
      </c>
      <c r="H178" s="24">
        <v>58565.2</v>
      </c>
    </row>
    <row r="179" spans="1:8" x14ac:dyDescent="0.25">
      <c r="A179" s="23">
        <v>178</v>
      </c>
      <c r="B179" s="16" t="s">
        <v>216</v>
      </c>
      <c r="C179" s="16" t="s">
        <v>217</v>
      </c>
      <c r="D179" s="16" t="s">
        <v>45</v>
      </c>
      <c r="E179" s="16" t="s">
        <v>1</v>
      </c>
      <c r="F179" s="23">
        <v>3</v>
      </c>
      <c r="G179" s="16" t="s">
        <v>218</v>
      </c>
      <c r="H179" s="24">
        <v>45232.800000000003</v>
      </c>
    </row>
    <row r="180" spans="1:8" x14ac:dyDescent="0.25">
      <c r="A180" s="23">
        <v>179</v>
      </c>
      <c r="B180" s="16" t="s">
        <v>216</v>
      </c>
      <c r="C180" s="16" t="s">
        <v>217</v>
      </c>
      <c r="D180" s="16" t="s">
        <v>45</v>
      </c>
      <c r="E180" s="16" t="s">
        <v>1</v>
      </c>
      <c r="F180" s="23">
        <v>3</v>
      </c>
      <c r="G180" s="16" t="s">
        <v>218</v>
      </c>
      <c r="H180" s="24">
        <v>45128.800000000003</v>
      </c>
    </row>
    <row r="181" spans="1:8" x14ac:dyDescent="0.25">
      <c r="A181" s="23">
        <v>180</v>
      </c>
      <c r="B181" s="16" t="s">
        <v>216</v>
      </c>
      <c r="C181" s="16" t="s">
        <v>217</v>
      </c>
      <c r="D181" s="16" t="s">
        <v>45</v>
      </c>
      <c r="E181" s="16" t="s">
        <v>1</v>
      </c>
      <c r="F181" s="23">
        <v>3</v>
      </c>
      <c r="G181" s="16" t="s">
        <v>218</v>
      </c>
      <c r="H181" s="24">
        <v>30269.200000000001</v>
      </c>
    </row>
    <row r="182" spans="1:8" ht="30" x14ac:dyDescent="0.25">
      <c r="A182" s="23">
        <v>181</v>
      </c>
      <c r="B182" s="16" t="s">
        <v>262</v>
      </c>
      <c r="C182" s="16" t="s">
        <v>263</v>
      </c>
      <c r="D182" s="16" t="s">
        <v>45</v>
      </c>
      <c r="E182" s="16" t="s">
        <v>2</v>
      </c>
      <c r="F182" s="23">
        <v>3</v>
      </c>
      <c r="G182" s="16" t="s">
        <v>264</v>
      </c>
      <c r="H182" s="24">
        <v>120000</v>
      </c>
    </row>
    <row r="183" spans="1:8" ht="45" x14ac:dyDescent="0.25">
      <c r="A183" s="23">
        <v>182</v>
      </c>
      <c r="B183" s="16" t="s">
        <v>265</v>
      </c>
      <c r="C183" s="16" t="s">
        <v>266</v>
      </c>
      <c r="D183" s="16" t="s">
        <v>45</v>
      </c>
      <c r="E183" s="16" t="s">
        <v>5</v>
      </c>
      <c r="F183" s="23">
        <v>3</v>
      </c>
      <c r="G183" s="16" t="s">
        <v>267</v>
      </c>
      <c r="H183" s="24">
        <v>139560</v>
      </c>
    </row>
    <row r="184" spans="1:8" x14ac:dyDescent="0.25">
      <c r="A184" s="23">
        <v>183</v>
      </c>
      <c r="B184" s="16" t="s">
        <v>268</v>
      </c>
      <c r="C184" s="16" t="s">
        <v>269</v>
      </c>
      <c r="D184" s="16" t="s">
        <v>45</v>
      </c>
      <c r="E184" s="16" t="s">
        <v>5</v>
      </c>
      <c r="F184" s="23">
        <v>3</v>
      </c>
      <c r="G184" s="16" t="s">
        <v>270</v>
      </c>
      <c r="H184" s="24">
        <v>100000</v>
      </c>
    </row>
    <row r="185" spans="1:8" ht="60" x14ac:dyDescent="0.25">
      <c r="A185" s="23">
        <v>184</v>
      </c>
      <c r="B185" s="16" t="s">
        <v>271</v>
      </c>
      <c r="C185" s="16" t="s">
        <v>272</v>
      </c>
      <c r="D185" s="16" t="s">
        <v>45</v>
      </c>
      <c r="E185" s="16" t="s">
        <v>6</v>
      </c>
      <c r="F185" s="23">
        <v>3</v>
      </c>
      <c r="G185" s="16" t="s">
        <v>273</v>
      </c>
      <c r="H185" s="24">
        <v>1509705</v>
      </c>
    </row>
    <row r="186" spans="1:8" ht="60" x14ac:dyDescent="0.25">
      <c r="A186" s="23">
        <v>185</v>
      </c>
      <c r="B186" s="16" t="s">
        <v>271</v>
      </c>
      <c r="C186" s="16" t="s">
        <v>272</v>
      </c>
      <c r="D186" s="16" t="s">
        <v>45</v>
      </c>
      <c r="E186" s="16" t="s">
        <v>6</v>
      </c>
      <c r="F186" s="23">
        <v>3</v>
      </c>
      <c r="G186" s="16" t="s">
        <v>273</v>
      </c>
      <c r="H186" s="24">
        <v>1477224</v>
      </c>
    </row>
    <row r="187" spans="1:8" ht="60" x14ac:dyDescent="0.25">
      <c r="A187" s="23">
        <v>186</v>
      </c>
      <c r="B187" s="16" t="s">
        <v>271</v>
      </c>
      <c r="C187" s="16" t="s">
        <v>272</v>
      </c>
      <c r="D187" s="16" t="s">
        <v>45</v>
      </c>
      <c r="E187" s="16" t="s">
        <v>6</v>
      </c>
      <c r="F187" s="23">
        <v>3</v>
      </c>
      <c r="G187" s="16" t="s">
        <v>273</v>
      </c>
      <c r="H187" s="24">
        <v>1401021</v>
      </c>
    </row>
    <row r="188" spans="1:8" ht="60" x14ac:dyDescent="0.25">
      <c r="A188" s="23">
        <v>187</v>
      </c>
      <c r="B188" s="16" t="s">
        <v>271</v>
      </c>
      <c r="C188" s="16" t="s">
        <v>272</v>
      </c>
      <c r="D188" s="16" t="s">
        <v>45</v>
      </c>
      <c r="E188" s="16" t="s">
        <v>6</v>
      </c>
      <c r="F188" s="23">
        <v>3</v>
      </c>
      <c r="G188" s="16" t="s">
        <v>273</v>
      </c>
      <c r="H188" s="24">
        <v>1359864</v>
      </c>
    </row>
    <row r="189" spans="1:8" ht="60" x14ac:dyDescent="0.25">
      <c r="A189" s="23">
        <v>188</v>
      </c>
      <c r="B189" s="16" t="s">
        <v>271</v>
      </c>
      <c r="C189" s="16" t="s">
        <v>272</v>
      </c>
      <c r="D189" s="16" t="s">
        <v>45</v>
      </c>
      <c r="E189" s="16" t="s">
        <v>6</v>
      </c>
      <c r="F189" s="23">
        <v>3</v>
      </c>
      <c r="G189" s="16" t="s">
        <v>273</v>
      </c>
      <c r="H189" s="24">
        <v>1287918</v>
      </c>
    </row>
    <row r="190" spans="1:8" ht="60" x14ac:dyDescent="0.25">
      <c r="A190" s="23">
        <v>189</v>
      </c>
      <c r="B190" s="16" t="s">
        <v>271</v>
      </c>
      <c r="C190" s="16" t="s">
        <v>272</v>
      </c>
      <c r="D190" s="16" t="s">
        <v>45</v>
      </c>
      <c r="E190" s="16" t="s">
        <v>6</v>
      </c>
      <c r="F190" s="23">
        <v>3</v>
      </c>
      <c r="G190" s="16" t="s">
        <v>273</v>
      </c>
      <c r="H190" s="24">
        <v>1235061</v>
      </c>
    </row>
    <row r="191" spans="1:8" ht="60" x14ac:dyDescent="0.25">
      <c r="A191" s="23">
        <v>190</v>
      </c>
      <c r="B191" s="16" t="s">
        <v>271</v>
      </c>
      <c r="C191" s="16" t="s">
        <v>272</v>
      </c>
      <c r="D191" s="16" t="s">
        <v>45</v>
      </c>
      <c r="E191" s="16" t="s">
        <v>6</v>
      </c>
      <c r="F191" s="23">
        <v>3</v>
      </c>
      <c r="G191" s="16" t="s">
        <v>273</v>
      </c>
      <c r="H191" s="24">
        <v>1213110</v>
      </c>
    </row>
    <row r="192" spans="1:8" ht="60" x14ac:dyDescent="0.25">
      <c r="A192" s="23">
        <v>191</v>
      </c>
      <c r="B192" s="16" t="s">
        <v>271</v>
      </c>
      <c r="C192" s="16" t="s">
        <v>272</v>
      </c>
      <c r="D192" s="16" t="s">
        <v>45</v>
      </c>
      <c r="E192" s="16" t="s">
        <v>6</v>
      </c>
      <c r="F192" s="23">
        <v>3</v>
      </c>
      <c r="G192" s="16" t="s">
        <v>273</v>
      </c>
      <c r="H192" s="24">
        <v>994158</v>
      </c>
    </row>
    <row r="193" spans="1:8" ht="60" x14ac:dyDescent="0.25">
      <c r="A193" s="23">
        <v>192</v>
      </c>
      <c r="B193" s="16" t="s">
        <v>271</v>
      </c>
      <c r="C193" s="16" t="s">
        <v>272</v>
      </c>
      <c r="D193" s="16" t="s">
        <v>45</v>
      </c>
      <c r="E193" s="16" t="s">
        <v>6</v>
      </c>
      <c r="F193" s="23">
        <v>3</v>
      </c>
      <c r="G193" s="16" t="s">
        <v>273</v>
      </c>
      <c r="H193" s="24">
        <v>682335</v>
      </c>
    </row>
    <row r="194" spans="1:8" ht="60" x14ac:dyDescent="0.25">
      <c r="A194" s="23">
        <v>193</v>
      </c>
      <c r="B194" s="16" t="s">
        <v>271</v>
      </c>
      <c r="C194" s="16" t="s">
        <v>272</v>
      </c>
      <c r="D194" s="16" t="s">
        <v>45</v>
      </c>
      <c r="E194" s="16" t="s">
        <v>6</v>
      </c>
      <c r="F194" s="23">
        <v>3</v>
      </c>
      <c r="G194" s="16" t="s">
        <v>273</v>
      </c>
      <c r="H194" s="24">
        <v>600948</v>
      </c>
    </row>
    <row r="195" spans="1:8" ht="60" x14ac:dyDescent="0.25">
      <c r="A195" s="23">
        <v>194</v>
      </c>
      <c r="B195" s="16" t="s">
        <v>271</v>
      </c>
      <c r="C195" s="16" t="s">
        <v>272</v>
      </c>
      <c r="D195" s="16" t="s">
        <v>45</v>
      </c>
      <c r="E195" s="16" t="s">
        <v>6</v>
      </c>
      <c r="F195" s="23">
        <v>3</v>
      </c>
      <c r="G195" s="16" t="s">
        <v>273</v>
      </c>
      <c r="H195" s="24">
        <v>547704</v>
      </c>
    </row>
    <row r="196" spans="1:8" x14ac:dyDescent="0.25">
      <c r="A196" s="23">
        <v>195</v>
      </c>
      <c r="B196" s="16" t="s">
        <v>274</v>
      </c>
      <c r="C196" s="16" t="s">
        <v>275</v>
      </c>
      <c r="D196" s="16" t="s">
        <v>45</v>
      </c>
      <c r="E196" s="16" t="s">
        <v>6</v>
      </c>
      <c r="F196" s="23">
        <v>3</v>
      </c>
      <c r="G196" s="16" t="s">
        <v>276</v>
      </c>
      <c r="H196" s="24">
        <v>492408</v>
      </c>
    </row>
    <row r="197" spans="1:8" ht="45" x14ac:dyDescent="0.25">
      <c r="A197" s="23">
        <v>196</v>
      </c>
      <c r="B197" s="16" t="s">
        <v>277</v>
      </c>
      <c r="C197" s="16" t="s">
        <v>278</v>
      </c>
      <c r="D197" s="16" t="s">
        <v>45</v>
      </c>
      <c r="E197" s="16" t="s">
        <v>6</v>
      </c>
      <c r="F197" s="23">
        <v>3</v>
      </c>
      <c r="G197" s="16" t="s">
        <v>279</v>
      </c>
      <c r="H197" s="24">
        <v>333664</v>
      </c>
    </row>
    <row r="198" spans="1:8" ht="45" x14ac:dyDescent="0.25">
      <c r="A198" s="23">
        <v>197</v>
      </c>
      <c r="B198" s="16" t="s">
        <v>277</v>
      </c>
      <c r="C198" s="16" t="s">
        <v>278</v>
      </c>
      <c r="D198" s="16" t="s">
        <v>45</v>
      </c>
      <c r="E198" s="16" t="s">
        <v>6</v>
      </c>
      <c r="F198" s="23">
        <v>3</v>
      </c>
      <c r="G198" s="16" t="s">
        <v>279</v>
      </c>
      <c r="H198" s="24">
        <v>318818</v>
      </c>
    </row>
    <row r="199" spans="1:8" ht="45" x14ac:dyDescent="0.25">
      <c r="A199" s="23">
        <v>198</v>
      </c>
      <c r="B199" s="16" t="s">
        <v>277</v>
      </c>
      <c r="C199" s="16" t="s">
        <v>278</v>
      </c>
      <c r="D199" s="16" t="s">
        <v>45</v>
      </c>
      <c r="E199" s="16" t="s">
        <v>6</v>
      </c>
      <c r="F199" s="23">
        <v>3</v>
      </c>
      <c r="G199" s="16" t="s">
        <v>279</v>
      </c>
      <c r="H199" s="24">
        <v>318218</v>
      </c>
    </row>
    <row r="200" spans="1:8" ht="45" x14ac:dyDescent="0.25">
      <c r="A200" s="23">
        <v>199</v>
      </c>
      <c r="B200" s="16" t="s">
        <v>277</v>
      </c>
      <c r="C200" s="16" t="s">
        <v>278</v>
      </c>
      <c r="D200" s="16" t="s">
        <v>45</v>
      </c>
      <c r="E200" s="16" t="s">
        <v>6</v>
      </c>
      <c r="F200" s="23">
        <v>3</v>
      </c>
      <c r="G200" s="16" t="s">
        <v>279</v>
      </c>
      <c r="H200" s="24">
        <v>300468</v>
      </c>
    </row>
    <row r="201" spans="1:8" ht="45" x14ac:dyDescent="0.25">
      <c r="A201" s="23">
        <v>200</v>
      </c>
      <c r="B201" s="16" t="s">
        <v>277</v>
      </c>
      <c r="C201" s="16" t="s">
        <v>278</v>
      </c>
      <c r="D201" s="16" t="s">
        <v>45</v>
      </c>
      <c r="E201" s="16" t="s">
        <v>6</v>
      </c>
      <c r="F201" s="23">
        <v>3</v>
      </c>
      <c r="G201" s="16" t="s">
        <v>279</v>
      </c>
      <c r="H201" s="24">
        <v>296166</v>
      </c>
    </row>
    <row r="202" spans="1:8" ht="45" x14ac:dyDescent="0.25">
      <c r="A202" s="23">
        <v>201</v>
      </c>
      <c r="B202" s="16" t="s">
        <v>277</v>
      </c>
      <c r="C202" s="16" t="s">
        <v>278</v>
      </c>
      <c r="D202" s="16" t="s">
        <v>45</v>
      </c>
      <c r="E202" s="16" t="s">
        <v>6</v>
      </c>
      <c r="F202" s="23">
        <v>3</v>
      </c>
      <c r="G202" s="16" t="s">
        <v>279</v>
      </c>
      <c r="H202" s="24">
        <v>292826</v>
      </c>
    </row>
    <row r="203" spans="1:8" ht="45" x14ac:dyDescent="0.25">
      <c r="A203" s="23">
        <v>202</v>
      </c>
      <c r="B203" s="16" t="s">
        <v>277</v>
      </c>
      <c r="C203" s="16" t="s">
        <v>278</v>
      </c>
      <c r="D203" s="16" t="s">
        <v>45</v>
      </c>
      <c r="E203" s="16" t="s">
        <v>6</v>
      </c>
      <c r="F203" s="23">
        <v>3</v>
      </c>
      <c r="G203" s="16" t="s">
        <v>279</v>
      </c>
      <c r="H203" s="24">
        <v>292718</v>
      </c>
    </row>
    <row r="204" spans="1:8" ht="45" x14ac:dyDescent="0.25">
      <c r="A204" s="23">
        <v>203</v>
      </c>
      <c r="B204" s="16" t="s">
        <v>277</v>
      </c>
      <c r="C204" s="16" t="s">
        <v>278</v>
      </c>
      <c r="D204" s="16" t="s">
        <v>45</v>
      </c>
      <c r="E204" s="16" t="s">
        <v>6</v>
      </c>
      <c r="F204" s="23">
        <v>3</v>
      </c>
      <c r="G204" s="16" t="s">
        <v>279</v>
      </c>
      <c r="H204" s="24">
        <v>289080</v>
      </c>
    </row>
    <row r="205" spans="1:8" ht="45" x14ac:dyDescent="0.25">
      <c r="A205" s="23">
        <v>204</v>
      </c>
      <c r="B205" s="16" t="s">
        <v>277</v>
      </c>
      <c r="C205" s="16" t="s">
        <v>278</v>
      </c>
      <c r="D205" s="16" t="s">
        <v>45</v>
      </c>
      <c r="E205" s="16" t="s">
        <v>6</v>
      </c>
      <c r="F205" s="23">
        <v>3</v>
      </c>
      <c r="G205" s="16" t="s">
        <v>279</v>
      </c>
      <c r="H205" s="24">
        <v>287954</v>
      </c>
    </row>
    <row r="206" spans="1:8" x14ac:dyDescent="0.25">
      <c r="A206" s="23">
        <v>205</v>
      </c>
      <c r="B206" s="16" t="s">
        <v>274</v>
      </c>
      <c r="C206" s="16" t="s">
        <v>275</v>
      </c>
      <c r="D206" s="16" t="s">
        <v>45</v>
      </c>
      <c r="E206" s="16" t="s">
        <v>6</v>
      </c>
      <c r="F206" s="23">
        <v>3</v>
      </c>
      <c r="G206" s="16" t="s">
        <v>276</v>
      </c>
      <c r="H206" s="24">
        <v>251617.5</v>
      </c>
    </row>
    <row r="207" spans="1:8" x14ac:dyDescent="0.25">
      <c r="A207" s="23">
        <v>206</v>
      </c>
      <c r="B207" s="16" t="s">
        <v>274</v>
      </c>
      <c r="C207" s="16" t="s">
        <v>275</v>
      </c>
      <c r="D207" s="16" t="s">
        <v>45</v>
      </c>
      <c r="E207" s="16" t="s">
        <v>6</v>
      </c>
      <c r="F207" s="23">
        <v>3</v>
      </c>
      <c r="G207" s="16" t="s">
        <v>276</v>
      </c>
      <c r="H207" s="24">
        <v>250248</v>
      </c>
    </row>
    <row r="208" spans="1:8" x14ac:dyDescent="0.25">
      <c r="A208" s="23">
        <v>207</v>
      </c>
      <c r="B208" s="16" t="s">
        <v>274</v>
      </c>
      <c r="C208" s="16" t="s">
        <v>275</v>
      </c>
      <c r="D208" s="16" t="s">
        <v>45</v>
      </c>
      <c r="E208" s="16" t="s">
        <v>6</v>
      </c>
      <c r="F208" s="23">
        <v>3</v>
      </c>
      <c r="G208" s="16" t="s">
        <v>276</v>
      </c>
      <c r="H208" s="24">
        <v>246204</v>
      </c>
    </row>
    <row r="209" spans="1:8" x14ac:dyDescent="0.25">
      <c r="A209" s="23">
        <v>208</v>
      </c>
      <c r="B209" s="16" t="s">
        <v>274</v>
      </c>
      <c r="C209" s="16" t="s">
        <v>275</v>
      </c>
      <c r="D209" s="16" t="s">
        <v>45</v>
      </c>
      <c r="E209" s="16" t="s">
        <v>6</v>
      </c>
      <c r="F209" s="23">
        <v>3</v>
      </c>
      <c r="G209" s="16" t="s">
        <v>276</v>
      </c>
      <c r="H209" s="24">
        <v>241827</v>
      </c>
    </row>
    <row r="210" spans="1:8" x14ac:dyDescent="0.25">
      <c r="A210" s="23">
        <v>209</v>
      </c>
      <c r="B210" s="16" t="s">
        <v>274</v>
      </c>
      <c r="C210" s="16" t="s">
        <v>275</v>
      </c>
      <c r="D210" s="16" t="s">
        <v>45</v>
      </c>
      <c r="E210" s="16" t="s">
        <v>6</v>
      </c>
      <c r="F210" s="23">
        <v>3</v>
      </c>
      <c r="G210" s="16" t="s">
        <v>276</v>
      </c>
      <c r="H210" s="24">
        <v>233503.5</v>
      </c>
    </row>
    <row r="211" spans="1:8" x14ac:dyDescent="0.25">
      <c r="A211" s="23">
        <v>210</v>
      </c>
      <c r="B211" s="16" t="s">
        <v>274</v>
      </c>
      <c r="C211" s="16" t="s">
        <v>275</v>
      </c>
      <c r="D211" s="16" t="s">
        <v>45</v>
      </c>
      <c r="E211" s="16" t="s">
        <v>6</v>
      </c>
      <c r="F211" s="23">
        <v>3</v>
      </c>
      <c r="G211" s="16" t="s">
        <v>276</v>
      </c>
      <c r="H211" s="24">
        <v>226644</v>
      </c>
    </row>
    <row r="212" spans="1:8" ht="45" x14ac:dyDescent="0.25">
      <c r="A212" s="23">
        <v>211</v>
      </c>
      <c r="B212" s="16" t="s">
        <v>277</v>
      </c>
      <c r="C212" s="16" t="s">
        <v>278</v>
      </c>
      <c r="D212" s="16" t="s">
        <v>45</v>
      </c>
      <c r="E212" s="16" t="s">
        <v>6</v>
      </c>
      <c r="F212" s="23">
        <v>3</v>
      </c>
      <c r="G212" s="16" t="s">
        <v>279</v>
      </c>
      <c r="H212" s="24">
        <v>226164</v>
      </c>
    </row>
    <row r="213" spans="1:8" ht="45" x14ac:dyDescent="0.25">
      <c r="A213" s="23">
        <v>212</v>
      </c>
      <c r="B213" s="16" t="s">
        <v>277</v>
      </c>
      <c r="C213" s="16" t="s">
        <v>278</v>
      </c>
      <c r="D213" s="16" t="s">
        <v>45</v>
      </c>
      <c r="E213" s="16" t="s">
        <v>6</v>
      </c>
      <c r="F213" s="23">
        <v>3</v>
      </c>
      <c r="G213" s="16" t="s">
        <v>279</v>
      </c>
      <c r="H213" s="24">
        <v>225644</v>
      </c>
    </row>
    <row r="214" spans="1:8" x14ac:dyDescent="0.25">
      <c r="A214" s="23">
        <v>213</v>
      </c>
      <c r="B214" s="16" t="s">
        <v>274</v>
      </c>
      <c r="C214" s="16" t="s">
        <v>275</v>
      </c>
      <c r="D214" s="16" t="s">
        <v>45</v>
      </c>
      <c r="E214" s="16" t="s">
        <v>6</v>
      </c>
      <c r="F214" s="23">
        <v>3</v>
      </c>
      <c r="G214" s="16" t="s">
        <v>276</v>
      </c>
      <c r="H214" s="24">
        <v>222124.5</v>
      </c>
    </row>
    <row r="215" spans="1:8" x14ac:dyDescent="0.25">
      <c r="A215" s="23">
        <v>214</v>
      </c>
      <c r="B215" s="16" t="s">
        <v>274</v>
      </c>
      <c r="C215" s="16" t="s">
        <v>275</v>
      </c>
      <c r="D215" s="16" t="s">
        <v>45</v>
      </c>
      <c r="E215" s="16" t="s">
        <v>6</v>
      </c>
      <c r="F215" s="23">
        <v>3</v>
      </c>
      <c r="G215" s="16" t="s">
        <v>276</v>
      </c>
      <c r="H215" s="24">
        <v>219538.5</v>
      </c>
    </row>
    <row r="216" spans="1:8" ht="45" x14ac:dyDescent="0.25">
      <c r="A216" s="23">
        <v>215</v>
      </c>
      <c r="B216" s="16" t="s">
        <v>277</v>
      </c>
      <c r="C216" s="16" t="s">
        <v>278</v>
      </c>
      <c r="D216" s="16" t="s">
        <v>45</v>
      </c>
      <c r="E216" s="16" t="s">
        <v>6</v>
      </c>
      <c r="F216" s="23">
        <v>3</v>
      </c>
      <c r="G216" s="16" t="s">
        <v>279</v>
      </c>
      <c r="H216" s="24">
        <v>218496</v>
      </c>
    </row>
    <row r="217" spans="1:8" ht="45" x14ac:dyDescent="0.25">
      <c r="A217" s="23">
        <v>216</v>
      </c>
      <c r="B217" s="16" t="s">
        <v>277</v>
      </c>
      <c r="C217" s="16" t="s">
        <v>278</v>
      </c>
      <c r="D217" s="16" t="s">
        <v>45</v>
      </c>
      <c r="E217" s="16" t="s">
        <v>6</v>
      </c>
      <c r="F217" s="23">
        <v>3</v>
      </c>
      <c r="G217" s="16" t="s">
        <v>279</v>
      </c>
      <c r="H217" s="24">
        <v>217890</v>
      </c>
    </row>
    <row r="218" spans="1:8" x14ac:dyDescent="0.25">
      <c r="A218" s="23">
        <v>217</v>
      </c>
      <c r="B218" s="16" t="s">
        <v>274</v>
      </c>
      <c r="C218" s="16" t="s">
        <v>275</v>
      </c>
      <c r="D218" s="16" t="s">
        <v>45</v>
      </c>
      <c r="E218" s="16" t="s">
        <v>6</v>
      </c>
      <c r="F218" s="23">
        <v>3</v>
      </c>
      <c r="G218" s="16" t="s">
        <v>276</v>
      </c>
      <c r="H218" s="24">
        <v>216810</v>
      </c>
    </row>
    <row r="219" spans="1:8" x14ac:dyDescent="0.25">
      <c r="A219" s="23">
        <v>218</v>
      </c>
      <c r="B219" s="16" t="s">
        <v>274</v>
      </c>
      <c r="C219" s="16" t="s">
        <v>275</v>
      </c>
      <c r="D219" s="16" t="s">
        <v>45</v>
      </c>
      <c r="E219" s="16" t="s">
        <v>6</v>
      </c>
      <c r="F219" s="23">
        <v>3</v>
      </c>
      <c r="G219" s="16" t="s">
        <v>276</v>
      </c>
      <c r="H219" s="24">
        <v>214653</v>
      </c>
    </row>
    <row r="220" spans="1:8" ht="45" x14ac:dyDescent="0.25">
      <c r="A220" s="23">
        <v>219</v>
      </c>
      <c r="B220" s="16" t="s">
        <v>277</v>
      </c>
      <c r="C220" s="16" t="s">
        <v>278</v>
      </c>
      <c r="D220" s="16" t="s">
        <v>45</v>
      </c>
      <c r="E220" s="16" t="s">
        <v>6</v>
      </c>
      <c r="F220" s="23">
        <v>3</v>
      </c>
      <c r="G220" s="16" t="s">
        <v>279</v>
      </c>
      <c r="H220" s="24">
        <v>212730</v>
      </c>
    </row>
    <row r="221" spans="1:8" x14ac:dyDescent="0.25">
      <c r="A221" s="23">
        <v>220</v>
      </c>
      <c r="B221" s="16" t="s">
        <v>274</v>
      </c>
      <c r="C221" s="16" t="s">
        <v>275</v>
      </c>
      <c r="D221" s="16" t="s">
        <v>45</v>
      </c>
      <c r="E221" s="16" t="s">
        <v>6</v>
      </c>
      <c r="F221" s="23">
        <v>3</v>
      </c>
      <c r="G221" s="16" t="s">
        <v>276</v>
      </c>
      <c r="H221" s="24">
        <v>210411</v>
      </c>
    </row>
    <row r="222" spans="1:8" x14ac:dyDescent="0.25">
      <c r="A222" s="23">
        <v>221</v>
      </c>
      <c r="B222" s="16" t="s">
        <v>274</v>
      </c>
      <c r="C222" s="16" t="s">
        <v>275</v>
      </c>
      <c r="D222" s="16" t="s">
        <v>45</v>
      </c>
      <c r="E222" s="16" t="s">
        <v>6</v>
      </c>
      <c r="F222" s="23">
        <v>3</v>
      </c>
      <c r="G222" s="16" t="s">
        <v>276</v>
      </c>
      <c r="H222" s="24">
        <v>209454</v>
      </c>
    </row>
    <row r="223" spans="1:8" x14ac:dyDescent="0.25">
      <c r="A223" s="23">
        <v>222</v>
      </c>
      <c r="B223" s="16" t="s">
        <v>274</v>
      </c>
      <c r="C223" s="16" t="s">
        <v>275</v>
      </c>
      <c r="D223" s="16" t="s">
        <v>45</v>
      </c>
      <c r="E223" s="16" t="s">
        <v>6</v>
      </c>
      <c r="F223" s="23">
        <v>3</v>
      </c>
      <c r="G223" s="16" t="s">
        <v>276</v>
      </c>
      <c r="H223" s="24">
        <v>208776</v>
      </c>
    </row>
    <row r="224" spans="1:8" x14ac:dyDescent="0.25">
      <c r="A224" s="23">
        <v>223</v>
      </c>
      <c r="B224" s="16" t="s">
        <v>274</v>
      </c>
      <c r="C224" s="16" t="s">
        <v>275</v>
      </c>
      <c r="D224" s="16" t="s">
        <v>45</v>
      </c>
      <c r="E224" s="16" t="s">
        <v>6</v>
      </c>
      <c r="F224" s="23">
        <v>3</v>
      </c>
      <c r="G224" s="16" t="s">
        <v>276</v>
      </c>
      <c r="H224" s="24">
        <v>207555</v>
      </c>
    </row>
    <row r="225" spans="1:8" x14ac:dyDescent="0.25">
      <c r="A225" s="23">
        <v>224</v>
      </c>
      <c r="B225" s="16" t="s">
        <v>274</v>
      </c>
      <c r="C225" s="16" t="s">
        <v>275</v>
      </c>
      <c r="D225" s="16" t="s">
        <v>45</v>
      </c>
      <c r="E225" s="16" t="s">
        <v>6</v>
      </c>
      <c r="F225" s="23">
        <v>3</v>
      </c>
      <c r="G225" s="16" t="s">
        <v>276</v>
      </c>
      <c r="H225" s="24">
        <v>206161.5</v>
      </c>
    </row>
    <row r="226" spans="1:8" x14ac:dyDescent="0.25">
      <c r="A226" s="23">
        <v>225</v>
      </c>
      <c r="B226" s="16" t="s">
        <v>274</v>
      </c>
      <c r="C226" s="16" t="s">
        <v>275</v>
      </c>
      <c r="D226" s="16" t="s">
        <v>45</v>
      </c>
      <c r="E226" s="16" t="s">
        <v>6</v>
      </c>
      <c r="F226" s="23">
        <v>3</v>
      </c>
      <c r="G226" s="16" t="s">
        <v>276</v>
      </c>
      <c r="H226" s="24">
        <v>205843.5</v>
      </c>
    </row>
    <row r="227" spans="1:8" x14ac:dyDescent="0.25">
      <c r="A227" s="23">
        <v>226</v>
      </c>
      <c r="B227" s="16" t="s">
        <v>274</v>
      </c>
      <c r="C227" s="16" t="s">
        <v>275</v>
      </c>
      <c r="D227" s="16" t="s">
        <v>45</v>
      </c>
      <c r="E227" s="16" t="s">
        <v>6</v>
      </c>
      <c r="F227" s="23">
        <v>3</v>
      </c>
      <c r="G227" s="16" t="s">
        <v>276</v>
      </c>
      <c r="H227" s="24">
        <v>202185</v>
      </c>
    </row>
    <row r="228" spans="1:8" x14ac:dyDescent="0.25">
      <c r="A228" s="23">
        <v>227</v>
      </c>
      <c r="B228" s="16" t="s">
        <v>274</v>
      </c>
      <c r="C228" s="16" t="s">
        <v>275</v>
      </c>
      <c r="D228" s="16" t="s">
        <v>45</v>
      </c>
      <c r="E228" s="16" t="s">
        <v>6</v>
      </c>
      <c r="F228" s="23">
        <v>3</v>
      </c>
      <c r="G228" s="16" t="s">
        <v>276</v>
      </c>
      <c r="H228" s="24">
        <v>172963.5</v>
      </c>
    </row>
    <row r="229" spans="1:8" x14ac:dyDescent="0.25">
      <c r="A229" s="23">
        <v>228</v>
      </c>
      <c r="B229" s="16" t="s">
        <v>274</v>
      </c>
      <c r="C229" s="16" t="s">
        <v>275</v>
      </c>
      <c r="D229" s="16" t="s">
        <v>45</v>
      </c>
      <c r="E229" s="16" t="s">
        <v>6</v>
      </c>
      <c r="F229" s="23">
        <v>3</v>
      </c>
      <c r="G229" s="16" t="s">
        <v>276</v>
      </c>
      <c r="H229" s="24">
        <v>165693</v>
      </c>
    </row>
    <row r="230" spans="1:8" x14ac:dyDescent="0.25">
      <c r="A230" s="23">
        <v>229</v>
      </c>
      <c r="B230" s="16" t="s">
        <v>274</v>
      </c>
      <c r="C230" s="16" t="s">
        <v>275</v>
      </c>
      <c r="D230" s="16" t="s">
        <v>45</v>
      </c>
      <c r="E230" s="16" t="s">
        <v>6</v>
      </c>
      <c r="F230" s="23">
        <v>3</v>
      </c>
      <c r="G230" s="16" t="s">
        <v>276</v>
      </c>
      <c r="H230" s="24">
        <v>163797</v>
      </c>
    </row>
    <row r="231" spans="1:8" x14ac:dyDescent="0.25">
      <c r="A231" s="23">
        <v>230</v>
      </c>
      <c r="B231" s="16" t="s">
        <v>274</v>
      </c>
      <c r="C231" s="16" t="s">
        <v>275</v>
      </c>
      <c r="D231" s="16" t="s">
        <v>45</v>
      </c>
      <c r="E231" s="16" t="s">
        <v>6</v>
      </c>
      <c r="F231" s="23">
        <v>3</v>
      </c>
      <c r="G231" s="16" t="s">
        <v>276</v>
      </c>
      <c r="H231" s="24">
        <v>163417.5</v>
      </c>
    </row>
    <row r="232" spans="1:8" x14ac:dyDescent="0.25">
      <c r="A232" s="23">
        <v>231</v>
      </c>
      <c r="B232" s="16" t="s">
        <v>274</v>
      </c>
      <c r="C232" s="16" t="s">
        <v>275</v>
      </c>
      <c r="D232" s="16" t="s">
        <v>45</v>
      </c>
      <c r="E232" s="16" t="s">
        <v>6</v>
      </c>
      <c r="F232" s="23">
        <v>3</v>
      </c>
      <c r="G232" s="16" t="s">
        <v>276</v>
      </c>
      <c r="H232" s="24">
        <v>162600</v>
      </c>
    </row>
    <row r="233" spans="1:8" x14ac:dyDescent="0.25">
      <c r="A233" s="23">
        <v>232</v>
      </c>
      <c r="B233" s="16" t="s">
        <v>274</v>
      </c>
      <c r="C233" s="16" t="s">
        <v>275</v>
      </c>
      <c r="D233" s="16" t="s">
        <v>45</v>
      </c>
      <c r="E233" s="16" t="s">
        <v>6</v>
      </c>
      <c r="F233" s="23">
        <v>3</v>
      </c>
      <c r="G233" s="16" t="s">
        <v>276</v>
      </c>
      <c r="H233" s="24">
        <v>159547.5</v>
      </c>
    </row>
    <row r="234" spans="1:8" ht="45" x14ac:dyDescent="0.25">
      <c r="A234" s="23">
        <v>233</v>
      </c>
      <c r="B234" s="16" t="s">
        <v>277</v>
      </c>
      <c r="C234" s="16" t="s">
        <v>278</v>
      </c>
      <c r="D234" s="16" t="s">
        <v>45</v>
      </c>
      <c r="E234" s="16" t="s">
        <v>6</v>
      </c>
      <c r="F234" s="23">
        <v>3</v>
      </c>
      <c r="G234" s="16" t="s">
        <v>279</v>
      </c>
      <c r="H234" s="24">
        <v>151346</v>
      </c>
    </row>
    <row r="235" spans="1:8" ht="45" x14ac:dyDescent="0.25">
      <c r="A235" s="23">
        <v>234</v>
      </c>
      <c r="B235" s="16" t="s">
        <v>280</v>
      </c>
      <c r="C235" s="16" t="s">
        <v>281</v>
      </c>
      <c r="D235" s="16" t="s">
        <v>45</v>
      </c>
      <c r="E235" s="16" t="s">
        <v>6</v>
      </c>
      <c r="F235" s="23">
        <v>3</v>
      </c>
      <c r="G235" s="16" t="s">
        <v>279</v>
      </c>
      <c r="H235" s="24">
        <v>150996</v>
      </c>
    </row>
    <row r="236" spans="1:8" x14ac:dyDescent="0.25">
      <c r="A236" s="23">
        <v>235</v>
      </c>
      <c r="B236" s="16" t="s">
        <v>274</v>
      </c>
      <c r="C236" s="16" t="s">
        <v>275</v>
      </c>
      <c r="D236" s="16" t="s">
        <v>45</v>
      </c>
      <c r="E236" s="16" t="s">
        <v>6</v>
      </c>
      <c r="F236" s="23">
        <v>3</v>
      </c>
      <c r="G236" s="16" t="s">
        <v>276</v>
      </c>
      <c r="H236" s="24">
        <v>149289</v>
      </c>
    </row>
    <row r="237" spans="1:8" ht="45" x14ac:dyDescent="0.25">
      <c r="A237" s="23">
        <v>236</v>
      </c>
      <c r="B237" s="16" t="s">
        <v>277</v>
      </c>
      <c r="C237" s="16" t="s">
        <v>278</v>
      </c>
      <c r="D237" s="16" t="s">
        <v>45</v>
      </c>
      <c r="E237" s="16" t="s">
        <v>6</v>
      </c>
      <c r="F237" s="23">
        <v>3</v>
      </c>
      <c r="G237" s="16" t="s">
        <v>279</v>
      </c>
      <c r="H237" s="24">
        <v>145592</v>
      </c>
    </row>
    <row r="238" spans="1:8" ht="45" x14ac:dyDescent="0.25">
      <c r="A238" s="23">
        <v>237</v>
      </c>
      <c r="B238" s="16" t="s">
        <v>280</v>
      </c>
      <c r="C238" s="16" t="s">
        <v>281</v>
      </c>
      <c r="D238" s="16" t="s">
        <v>45</v>
      </c>
      <c r="E238" s="16" t="s">
        <v>6</v>
      </c>
      <c r="F238" s="23">
        <v>3</v>
      </c>
      <c r="G238" s="16" t="s">
        <v>279</v>
      </c>
      <c r="H238" s="24">
        <v>143977</v>
      </c>
    </row>
    <row r="239" spans="1:8" x14ac:dyDescent="0.25">
      <c r="A239" s="23">
        <v>238</v>
      </c>
      <c r="B239" s="16" t="s">
        <v>277</v>
      </c>
      <c r="C239" s="16" t="s">
        <v>282</v>
      </c>
      <c r="D239" s="16" t="s">
        <v>45</v>
      </c>
      <c r="E239" s="16" t="s">
        <v>6</v>
      </c>
      <c r="F239" s="23">
        <v>3</v>
      </c>
      <c r="G239" s="16" t="s">
        <v>283</v>
      </c>
      <c r="H239" s="24">
        <v>143977</v>
      </c>
    </row>
    <row r="240" spans="1:8" ht="45" x14ac:dyDescent="0.25">
      <c r="A240" s="23">
        <v>239</v>
      </c>
      <c r="B240" s="16" t="s">
        <v>277</v>
      </c>
      <c r="C240" s="16" t="s">
        <v>278</v>
      </c>
      <c r="D240" s="16" t="s">
        <v>45</v>
      </c>
      <c r="E240" s="16" t="s">
        <v>6</v>
      </c>
      <c r="F240" s="23">
        <v>3</v>
      </c>
      <c r="G240" s="16" t="s">
        <v>279</v>
      </c>
      <c r="H240" s="24">
        <v>139560</v>
      </c>
    </row>
    <row r="241" spans="1:8" ht="45" x14ac:dyDescent="0.25">
      <c r="A241" s="23">
        <v>240</v>
      </c>
      <c r="B241" s="16" t="s">
        <v>277</v>
      </c>
      <c r="C241" s="16" t="s">
        <v>278</v>
      </c>
      <c r="D241" s="16" t="s">
        <v>45</v>
      </c>
      <c r="E241" s="16" t="s">
        <v>6</v>
      </c>
      <c r="F241" s="23">
        <v>3</v>
      </c>
      <c r="G241" s="16" t="s">
        <v>279</v>
      </c>
      <c r="H241" s="24">
        <v>129494</v>
      </c>
    </row>
    <row r="242" spans="1:8" ht="45" x14ac:dyDescent="0.25">
      <c r="A242" s="23">
        <v>241</v>
      </c>
      <c r="B242" s="16" t="s">
        <v>277</v>
      </c>
      <c r="C242" s="16" t="s">
        <v>278</v>
      </c>
      <c r="D242" s="16" t="s">
        <v>45</v>
      </c>
      <c r="E242" s="16" t="s">
        <v>6</v>
      </c>
      <c r="F242" s="23">
        <v>3</v>
      </c>
      <c r="G242" s="16" t="s">
        <v>279</v>
      </c>
      <c r="H242" s="24">
        <v>123746</v>
      </c>
    </row>
    <row r="243" spans="1:8" ht="45" x14ac:dyDescent="0.25">
      <c r="A243" s="23">
        <v>242</v>
      </c>
      <c r="B243" s="16" t="s">
        <v>277</v>
      </c>
      <c r="C243" s="16" t="s">
        <v>278</v>
      </c>
      <c r="D243" s="16" t="s">
        <v>45</v>
      </c>
      <c r="E243" s="16" t="s">
        <v>6</v>
      </c>
      <c r="F243" s="23">
        <v>3</v>
      </c>
      <c r="G243" s="16" t="s">
        <v>279</v>
      </c>
      <c r="H243" s="24">
        <v>117942</v>
      </c>
    </row>
    <row r="244" spans="1:8" ht="75" x14ac:dyDescent="0.25">
      <c r="A244" s="23">
        <v>243</v>
      </c>
      <c r="B244" s="16" t="s">
        <v>277</v>
      </c>
      <c r="C244" s="16" t="s">
        <v>284</v>
      </c>
      <c r="D244" s="16" t="s">
        <v>45</v>
      </c>
      <c r="E244" s="16" t="s">
        <v>6</v>
      </c>
      <c r="F244" s="23">
        <v>5</v>
      </c>
      <c r="G244" s="16" t="s">
        <v>285</v>
      </c>
      <c r="H244" s="24">
        <v>117942</v>
      </c>
    </row>
    <row r="245" spans="1:8" x14ac:dyDescent="0.25">
      <c r="A245" s="23">
        <v>244</v>
      </c>
      <c r="B245" s="16" t="s">
        <v>274</v>
      </c>
      <c r="C245" s="16" t="s">
        <v>275</v>
      </c>
      <c r="D245" s="16" t="s">
        <v>45</v>
      </c>
      <c r="E245" s="16" t="s">
        <v>6</v>
      </c>
      <c r="F245" s="23">
        <v>3</v>
      </c>
      <c r="G245" s="16" t="s">
        <v>276</v>
      </c>
      <c r="H245" s="24">
        <v>113722.5</v>
      </c>
    </row>
    <row r="246" spans="1:8" ht="45" x14ac:dyDescent="0.25">
      <c r="A246" s="23">
        <v>245</v>
      </c>
      <c r="B246" s="16" t="s">
        <v>277</v>
      </c>
      <c r="C246" s="16" t="s">
        <v>278</v>
      </c>
      <c r="D246" s="16" t="s">
        <v>45</v>
      </c>
      <c r="E246" s="16" t="s">
        <v>6</v>
      </c>
      <c r="F246" s="23">
        <v>3</v>
      </c>
      <c r="G246" s="16" t="s">
        <v>279</v>
      </c>
      <c r="H246" s="24">
        <v>110058</v>
      </c>
    </row>
    <row r="247" spans="1:8" x14ac:dyDescent="0.25">
      <c r="A247" s="23">
        <v>246</v>
      </c>
      <c r="B247" s="16" t="s">
        <v>274</v>
      </c>
      <c r="C247" s="16" t="s">
        <v>275</v>
      </c>
      <c r="D247" s="16" t="s">
        <v>45</v>
      </c>
      <c r="E247" s="16" t="s">
        <v>6</v>
      </c>
      <c r="F247" s="23">
        <v>3</v>
      </c>
      <c r="G247" s="16" t="s">
        <v>276</v>
      </c>
      <c r="H247" s="24">
        <v>109194</v>
      </c>
    </row>
    <row r="248" spans="1:8" ht="45" x14ac:dyDescent="0.25">
      <c r="A248" s="23">
        <v>247</v>
      </c>
      <c r="B248" s="16" t="s">
        <v>277</v>
      </c>
      <c r="C248" s="16" t="s">
        <v>278</v>
      </c>
      <c r="D248" s="16" t="s">
        <v>45</v>
      </c>
      <c r="E248" s="16" t="s">
        <v>6</v>
      </c>
      <c r="F248" s="23">
        <v>3</v>
      </c>
      <c r="G248" s="16" t="s">
        <v>279</v>
      </c>
      <c r="H248" s="24">
        <v>107776</v>
      </c>
    </row>
    <row r="249" spans="1:8" x14ac:dyDescent="0.25">
      <c r="A249" s="23">
        <v>248</v>
      </c>
      <c r="B249" s="16" t="s">
        <v>274</v>
      </c>
      <c r="C249" s="16" t="s">
        <v>275</v>
      </c>
      <c r="D249" s="16" t="s">
        <v>45</v>
      </c>
      <c r="E249" s="16" t="s">
        <v>6</v>
      </c>
      <c r="F249" s="23">
        <v>3</v>
      </c>
      <c r="G249" s="16" t="s">
        <v>276</v>
      </c>
      <c r="H249" s="24">
        <v>100158</v>
      </c>
    </row>
    <row r="250" spans="1:8" ht="45" x14ac:dyDescent="0.25">
      <c r="A250" s="23">
        <v>249</v>
      </c>
      <c r="B250" s="16" t="s">
        <v>277</v>
      </c>
      <c r="C250" s="16" t="s">
        <v>278</v>
      </c>
      <c r="D250" s="16" t="s">
        <v>45</v>
      </c>
      <c r="E250" s="16" t="s">
        <v>6</v>
      </c>
      <c r="F250" s="23">
        <v>3</v>
      </c>
      <c r="G250" s="16" t="s">
        <v>279</v>
      </c>
      <c r="H250" s="24">
        <v>94756</v>
      </c>
    </row>
    <row r="251" spans="1:8" ht="45" x14ac:dyDescent="0.25">
      <c r="A251" s="23">
        <v>250</v>
      </c>
      <c r="B251" s="16" t="s">
        <v>277</v>
      </c>
      <c r="C251" s="16" t="s">
        <v>284</v>
      </c>
      <c r="D251" s="16" t="s">
        <v>45</v>
      </c>
      <c r="E251" s="16" t="s">
        <v>6</v>
      </c>
      <c r="F251" s="23">
        <v>5</v>
      </c>
      <c r="G251" s="16" t="s">
        <v>286</v>
      </c>
      <c r="H251" s="24">
        <v>94756</v>
      </c>
    </row>
    <row r="252" spans="1:8" x14ac:dyDescent="0.25">
      <c r="A252" s="23">
        <v>251</v>
      </c>
      <c r="B252" s="16" t="s">
        <v>274</v>
      </c>
      <c r="C252" s="16" t="s">
        <v>275</v>
      </c>
      <c r="D252" s="16" t="s">
        <v>45</v>
      </c>
      <c r="E252" s="16" t="s">
        <v>6</v>
      </c>
      <c r="F252" s="23">
        <v>3</v>
      </c>
      <c r="G252" s="16" t="s">
        <v>276</v>
      </c>
      <c r="H252" s="24">
        <v>92809.5</v>
      </c>
    </row>
    <row r="253" spans="1:8" x14ac:dyDescent="0.25">
      <c r="A253" s="23">
        <v>252</v>
      </c>
      <c r="B253" s="16" t="s">
        <v>274</v>
      </c>
      <c r="C253" s="16" t="s">
        <v>275</v>
      </c>
      <c r="D253" s="16" t="s">
        <v>45</v>
      </c>
      <c r="E253" s="16" t="s">
        <v>6</v>
      </c>
      <c r="F253" s="23">
        <v>3</v>
      </c>
      <c r="G253" s="16" t="s">
        <v>276</v>
      </c>
      <c r="H253" s="24">
        <v>91284</v>
      </c>
    </row>
    <row r="254" spans="1:8" x14ac:dyDescent="0.25">
      <c r="A254" s="23">
        <v>253</v>
      </c>
      <c r="B254" s="16" t="s">
        <v>274</v>
      </c>
      <c r="C254" s="16" t="s">
        <v>275</v>
      </c>
      <c r="D254" s="16" t="s">
        <v>45</v>
      </c>
      <c r="E254" s="16" t="s">
        <v>6</v>
      </c>
      <c r="F254" s="23">
        <v>3</v>
      </c>
      <c r="G254" s="16" t="s">
        <v>276</v>
      </c>
      <c r="H254" s="24">
        <v>84576</v>
      </c>
    </row>
    <row r="255" spans="1:8" x14ac:dyDescent="0.25">
      <c r="A255" s="23">
        <v>254</v>
      </c>
      <c r="B255" s="16" t="s">
        <v>274</v>
      </c>
      <c r="C255" s="16" t="s">
        <v>275</v>
      </c>
      <c r="D255" s="16" t="s">
        <v>45</v>
      </c>
      <c r="E255" s="16" t="s">
        <v>6</v>
      </c>
      <c r="F255" s="23">
        <v>3</v>
      </c>
      <c r="G255" s="16" t="s">
        <v>276</v>
      </c>
      <c r="H255" s="24">
        <v>83698.8</v>
      </c>
    </row>
    <row r="256" spans="1:8" x14ac:dyDescent="0.25">
      <c r="A256" s="23">
        <v>255</v>
      </c>
      <c r="B256" s="16" t="s">
        <v>274</v>
      </c>
      <c r="C256" s="16" t="s">
        <v>275</v>
      </c>
      <c r="D256" s="16" t="s">
        <v>45</v>
      </c>
      <c r="E256" s="16" t="s">
        <v>6</v>
      </c>
      <c r="F256" s="23">
        <v>3</v>
      </c>
      <c r="G256" s="16" t="s">
        <v>276</v>
      </c>
      <c r="H256" s="24">
        <v>83580.600000000006</v>
      </c>
    </row>
    <row r="257" spans="1:8" ht="45" x14ac:dyDescent="0.25">
      <c r="A257" s="23">
        <v>256</v>
      </c>
      <c r="B257" s="16" t="s">
        <v>277</v>
      </c>
      <c r="C257" s="16" t="s">
        <v>278</v>
      </c>
      <c r="D257" s="16" t="s">
        <v>45</v>
      </c>
      <c r="E257" s="16" t="s">
        <v>6</v>
      </c>
      <c r="F257" s="23">
        <v>3</v>
      </c>
      <c r="G257" s="16" t="s">
        <v>279</v>
      </c>
      <c r="H257" s="24">
        <v>83356</v>
      </c>
    </row>
    <row r="258" spans="1:8" x14ac:dyDescent="0.25">
      <c r="A258" s="23">
        <v>257</v>
      </c>
      <c r="B258" s="16" t="s">
        <v>274</v>
      </c>
      <c r="C258" s="16" t="s">
        <v>275</v>
      </c>
      <c r="D258" s="16" t="s">
        <v>45</v>
      </c>
      <c r="E258" s="16" t="s">
        <v>6</v>
      </c>
      <c r="F258" s="23">
        <v>3</v>
      </c>
      <c r="G258" s="16" t="s">
        <v>276</v>
      </c>
      <c r="H258" s="24">
        <v>83107.8</v>
      </c>
    </row>
    <row r="259" spans="1:8" x14ac:dyDescent="0.25">
      <c r="A259" s="23">
        <v>258</v>
      </c>
      <c r="B259" s="16" t="s">
        <v>274</v>
      </c>
      <c r="C259" s="16" t="s">
        <v>275</v>
      </c>
      <c r="D259" s="16" t="s">
        <v>45</v>
      </c>
      <c r="E259" s="16" t="s">
        <v>6</v>
      </c>
      <c r="F259" s="23">
        <v>3</v>
      </c>
      <c r="G259" s="16" t="s">
        <v>276</v>
      </c>
      <c r="H259" s="24">
        <v>80832</v>
      </c>
    </row>
    <row r="260" spans="1:8" x14ac:dyDescent="0.25">
      <c r="A260" s="23">
        <v>259</v>
      </c>
      <c r="B260" s="16" t="s">
        <v>274</v>
      </c>
      <c r="C260" s="16" t="s">
        <v>275</v>
      </c>
      <c r="D260" s="16" t="s">
        <v>45</v>
      </c>
      <c r="E260" s="16" t="s">
        <v>6</v>
      </c>
      <c r="F260" s="23">
        <v>3</v>
      </c>
      <c r="G260" s="16" t="s">
        <v>276</v>
      </c>
      <c r="H260" s="24">
        <v>79983</v>
      </c>
    </row>
    <row r="261" spans="1:8" ht="45" x14ac:dyDescent="0.25">
      <c r="A261" s="23">
        <v>260</v>
      </c>
      <c r="B261" s="16" t="s">
        <v>280</v>
      </c>
      <c r="C261" s="16" t="s">
        <v>281</v>
      </c>
      <c r="D261" s="16" t="s">
        <v>45</v>
      </c>
      <c r="E261" s="16" t="s">
        <v>6</v>
      </c>
      <c r="F261" s="23">
        <v>3</v>
      </c>
      <c r="G261" s="16" t="s">
        <v>279</v>
      </c>
      <c r="H261" s="24">
        <v>58971</v>
      </c>
    </row>
    <row r="262" spans="1:8" ht="45" x14ac:dyDescent="0.25">
      <c r="A262" s="23">
        <v>261</v>
      </c>
      <c r="B262" s="16" t="s">
        <v>280</v>
      </c>
      <c r="C262" s="16" t="s">
        <v>281</v>
      </c>
      <c r="D262" s="16" t="s">
        <v>45</v>
      </c>
      <c r="E262" s="16" t="s">
        <v>6</v>
      </c>
      <c r="F262" s="23">
        <v>3</v>
      </c>
      <c r="G262" s="16" t="s">
        <v>279</v>
      </c>
      <c r="H262" s="24">
        <v>55029</v>
      </c>
    </row>
    <row r="263" spans="1:8" x14ac:dyDescent="0.25">
      <c r="A263" s="23">
        <v>262</v>
      </c>
      <c r="B263" s="16" t="s">
        <v>274</v>
      </c>
      <c r="C263" s="16" t="s">
        <v>287</v>
      </c>
      <c r="D263" s="16" t="s">
        <v>45</v>
      </c>
      <c r="E263" s="16" t="s">
        <v>6</v>
      </c>
      <c r="F263" s="23">
        <v>4</v>
      </c>
      <c r="G263" s="16" t="s">
        <v>276</v>
      </c>
      <c r="H263" s="24">
        <v>48365.4</v>
      </c>
    </row>
    <row r="264" spans="1:8" x14ac:dyDescent="0.25">
      <c r="A264" s="15"/>
      <c r="B264" s="16" t="s">
        <v>14</v>
      </c>
      <c r="C264" s="16"/>
      <c r="D264" s="17"/>
      <c r="E264" s="17"/>
      <c r="F264" s="15"/>
      <c r="G264" s="16"/>
      <c r="H264" s="19">
        <f>SUM(H2:H263)</f>
        <v>58612742.129999988</v>
      </c>
    </row>
  </sheetData>
  <printOptions horizontalCentered="1"/>
  <pageMargins left="0.25" right="0.25" top="0.5" bottom="0.25" header="0.25" footer="0.25"/>
  <pageSetup paperSize="9" scale="45" fitToHeight="0" orientation="portrait" horizontalDpi="300" verticalDpi="300" r:id="rId1"/>
  <headerFooter>
    <oddHeader>&amp;L&amp;20Damaged cause by Deterioration&amp;RArcadis Philippines Inc.</oddHeader>
    <oddFooter>&amp;LArcadis's Due Diligence Report - Cebu Mactan Airport</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9769-1A4C-48E7-989E-2609BE8A80E8}">
  <sheetPr codeName="Sheet3"/>
  <dimension ref="B2:I11"/>
  <sheetViews>
    <sheetView workbookViewId="0">
      <selection activeCell="C4" sqref="C4:H11"/>
    </sheetView>
  </sheetViews>
  <sheetFormatPr defaultRowHeight="15" x14ac:dyDescent="0.25"/>
  <cols>
    <col min="2" max="2" width="12.42578125" bestFit="1" customWidth="1"/>
    <col min="3" max="3" width="15.28515625" bestFit="1" customWidth="1"/>
    <col min="4" max="4" width="14.28515625" bestFit="1" customWidth="1"/>
    <col min="5" max="6" width="13.28515625" bestFit="1" customWidth="1"/>
    <col min="7" max="7" width="14.28515625" bestFit="1" customWidth="1"/>
    <col min="8" max="8" width="15.28515625" bestFit="1" customWidth="1"/>
    <col min="9" max="9" width="12.5703125" bestFit="1" customWidth="1"/>
  </cols>
  <sheetData>
    <row r="2" spans="2:9" x14ac:dyDescent="0.25">
      <c r="B2" t="s">
        <v>13</v>
      </c>
      <c r="C2" t="s">
        <v>12</v>
      </c>
    </row>
    <row r="3" spans="2:9" x14ac:dyDescent="0.25">
      <c r="C3" s="2" t="s">
        <v>7</v>
      </c>
      <c r="D3" s="2" t="s">
        <v>8</v>
      </c>
      <c r="E3" s="2" t="s">
        <v>9</v>
      </c>
      <c r="F3" s="2" t="s">
        <v>10</v>
      </c>
      <c r="G3" s="2" t="s">
        <v>11</v>
      </c>
      <c r="H3" s="2" t="s">
        <v>14</v>
      </c>
    </row>
    <row r="4" spans="2:9" x14ac:dyDescent="0.25">
      <c r="B4" t="s">
        <v>0</v>
      </c>
      <c r="C4" s="1"/>
      <c r="D4" s="1">
        <v>31972700</v>
      </c>
      <c r="E4" s="3"/>
      <c r="F4" s="1"/>
      <c r="G4" s="3"/>
      <c r="H4" s="3">
        <f>SUM(C4:G4)</f>
        <v>31972700</v>
      </c>
      <c r="I4" s="4">
        <f>SUM(C4:G4)</f>
        <v>31972700</v>
      </c>
    </row>
    <row r="5" spans="2:9" x14ac:dyDescent="0.25">
      <c r="B5" t="s">
        <v>1</v>
      </c>
      <c r="C5" s="3"/>
      <c r="D5" s="1"/>
      <c r="E5" s="1"/>
      <c r="F5" s="1"/>
      <c r="G5" s="3"/>
      <c r="H5" s="3">
        <f t="shared" ref="H5:H10" si="0">SUM(C5:G5)</f>
        <v>0</v>
      </c>
      <c r="I5" s="4">
        <f t="shared" ref="I5:I10" si="1">SUM(C5:G5)</f>
        <v>0</v>
      </c>
    </row>
    <row r="6" spans="2:9" x14ac:dyDescent="0.25">
      <c r="B6" t="s">
        <v>2</v>
      </c>
      <c r="C6" s="1"/>
      <c r="D6" s="1"/>
      <c r="E6" s="1"/>
      <c r="F6" s="3"/>
      <c r="G6" s="3"/>
      <c r="H6" s="3">
        <f t="shared" si="0"/>
        <v>0</v>
      </c>
      <c r="I6" s="4">
        <f t="shared" si="1"/>
        <v>0</v>
      </c>
    </row>
    <row r="7" spans="2:9" x14ac:dyDescent="0.25">
      <c r="B7" t="s">
        <v>3</v>
      </c>
      <c r="C7" s="3"/>
      <c r="D7" s="1"/>
      <c r="E7" s="3"/>
      <c r="F7" s="3"/>
      <c r="G7" s="3"/>
      <c r="H7" s="3">
        <f t="shared" si="0"/>
        <v>0</v>
      </c>
      <c r="I7" s="4">
        <f t="shared" si="1"/>
        <v>0</v>
      </c>
    </row>
    <row r="8" spans="2:9" x14ac:dyDescent="0.25">
      <c r="B8" t="s">
        <v>4</v>
      </c>
      <c r="C8" s="1">
        <v>20000000</v>
      </c>
      <c r="D8" s="1"/>
      <c r="E8" s="3"/>
      <c r="F8" s="3"/>
      <c r="G8" s="3"/>
      <c r="H8" s="3">
        <f t="shared" si="0"/>
        <v>20000000</v>
      </c>
      <c r="I8" s="4">
        <f t="shared" si="1"/>
        <v>20000000</v>
      </c>
    </row>
    <row r="9" spans="2:9" x14ac:dyDescent="0.25">
      <c r="B9" t="s">
        <v>5</v>
      </c>
      <c r="C9" s="1"/>
      <c r="D9" s="1"/>
      <c r="E9" s="3"/>
      <c r="F9" s="3"/>
      <c r="G9" s="3"/>
      <c r="H9" s="3">
        <f t="shared" si="0"/>
        <v>0</v>
      </c>
      <c r="I9" s="4">
        <f t="shared" si="1"/>
        <v>0</v>
      </c>
    </row>
    <row r="10" spans="2:9" x14ac:dyDescent="0.25">
      <c r="B10" t="s">
        <v>6</v>
      </c>
      <c r="C10" s="1">
        <v>105000000</v>
      </c>
      <c r="D10" s="1"/>
      <c r="E10" s="3"/>
      <c r="F10" s="3"/>
      <c r="G10" s="3"/>
      <c r="H10" s="3">
        <f t="shared" si="0"/>
        <v>105000000</v>
      </c>
      <c r="I10" s="4">
        <f t="shared" si="1"/>
        <v>105000000</v>
      </c>
    </row>
    <row r="11" spans="2:9" x14ac:dyDescent="0.25">
      <c r="B11" t="s">
        <v>14</v>
      </c>
      <c r="C11" s="4">
        <f>SUM(C4:C10)</f>
        <v>125000000</v>
      </c>
      <c r="D11" s="4">
        <f t="shared" ref="D11:H11" si="2">SUM(D4:D10)</f>
        <v>31972700</v>
      </c>
      <c r="E11" s="4">
        <f t="shared" si="2"/>
        <v>0</v>
      </c>
      <c r="F11" s="4">
        <f t="shared" si="2"/>
        <v>0</v>
      </c>
      <c r="G11" s="4">
        <f t="shared" si="2"/>
        <v>0</v>
      </c>
      <c r="H11" s="4">
        <f t="shared" si="2"/>
        <v>156972700</v>
      </c>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B7CA-6932-4FE8-88B8-E02727A00297}">
  <sheetPr codeName="Sheet4"/>
  <dimension ref="C3:E13"/>
  <sheetViews>
    <sheetView workbookViewId="0">
      <selection activeCell="F3" sqref="F3:G4"/>
    </sheetView>
  </sheetViews>
  <sheetFormatPr defaultRowHeight="15" x14ac:dyDescent="0.25"/>
  <cols>
    <col min="3" max="3" width="25.85546875" customWidth="1"/>
    <col min="4" max="4" width="10.42578125" customWidth="1"/>
  </cols>
  <sheetData>
    <row r="3" spans="3:5" s="5" customFormat="1" x14ac:dyDescent="0.25">
      <c r="C3" s="5" t="s">
        <v>15</v>
      </c>
      <c r="D3" s="5" t="s">
        <v>38</v>
      </c>
    </row>
    <row r="4" spans="3:5" s="5" customFormat="1" x14ac:dyDescent="0.25">
      <c r="D4" s="5" t="s">
        <v>22</v>
      </c>
      <c r="E4" s="5" t="s">
        <v>23</v>
      </c>
    </row>
    <row r="5" spans="3:5" x14ac:dyDescent="0.25">
      <c r="C5" t="s">
        <v>16</v>
      </c>
      <c r="D5" s="6">
        <v>0.03</v>
      </c>
      <c r="E5" s="6">
        <v>4.4999999999999998E-2</v>
      </c>
    </row>
    <row r="6" spans="3:5" x14ac:dyDescent="0.25">
      <c r="C6" t="s">
        <v>17</v>
      </c>
      <c r="D6" s="6">
        <v>0.03</v>
      </c>
      <c r="E6" s="6">
        <v>4.4999999999999998E-2</v>
      </c>
    </row>
    <row r="7" spans="3:5" x14ac:dyDescent="0.25">
      <c r="C7" t="s">
        <v>2</v>
      </c>
      <c r="D7" s="6">
        <v>0.03</v>
      </c>
      <c r="E7" s="6">
        <v>4.4999999999999998E-2</v>
      </c>
    </row>
    <row r="8" spans="3:5" x14ac:dyDescent="0.25">
      <c r="C8" t="s">
        <v>4</v>
      </c>
      <c r="D8" s="6">
        <v>0.03</v>
      </c>
      <c r="E8" s="6">
        <v>4.4999999999999998E-2</v>
      </c>
    </row>
    <row r="9" spans="3:5" x14ac:dyDescent="0.25">
      <c r="C9" t="s">
        <v>18</v>
      </c>
      <c r="D9" s="6">
        <v>4.4999999999999998E-2</v>
      </c>
      <c r="E9" s="6">
        <v>7.0000000000000007E-2</v>
      </c>
    </row>
    <row r="10" spans="3:5" x14ac:dyDescent="0.25">
      <c r="C10" t="s">
        <v>19</v>
      </c>
      <c r="D10" s="6">
        <v>0.01</v>
      </c>
      <c r="E10" s="6">
        <v>0.01</v>
      </c>
    </row>
    <row r="11" spans="3:5" x14ac:dyDescent="0.25">
      <c r="C11" t="s">
        <v>20</v>
      </c>
      <c r="D11" s="6">
        <v>0.05</v>
      </c>
      <c r="E11" s="6">
        <v>7.0000000000000007E-2</v>
      </c>
    </row>
    <row r="12" spans="3:5" x14ac:dyDescent="0.25">
      <c r="C12" t="s">
        <v>21</v>
      </c>
      <c r="D12" s="6">
        <v>0.05</v>
      </c>
      <c r="E12" s="6">
        <v>7.0000000000000007E-2</v>
      </c>
    </row>
    <row r="13" spans="3:5" x14ac:dyDescent="0.25">
      <c r="C13" t="s">
        <v>24</v>
      </c>
      <c r="D13" s="6">
        <f>AVERAGE(D5:D12)</f>
        <v>3.4374999999999996E-2</v>
      </c>
      <c r="E13" s="6">
        <f>AVERAGE(E5:E12)</f>
        <v>0.05</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24750-3DD6-4A05-8911-9FDBC19090AF}">
  <sheetPr codeName="Sheet5"/>
  <dimension ref="A1:N30"/>
  <sheetViews>
    <sheetView topLeftCell="A13" workbookViewId="0">
      <selection activeCell="C24" sqref="C24"/>
    </sheetView>
  </sheetViews>
  <sheetFormatPr defaultRowHeight="15" x14ac:dyDescent="0.25"/>
  <cols>
    <col min="1" max="1" width="21.5703125" bestFit="1" customWidth="1"/>
    <col min="2" max="2" width="16.85546875" bestFit="1" customWidth="1"/>
    <col min="3" max="3" width="22.7109375" customWidth="1"/>
    <col min="4" max="4" width="35.85546875" customWidth="1"/>
    <col min="5" max="5" width="15.28515625" bestFit="1" customWidth="1"/>
    <col min="6" max="6" width="15.42578125" customWidth="1"/>
    <col min="7" max="7" width="16" bestFit="1" customWidth="1"/>
    <col min="8" max="8" width="15.28515625" customWidth="1"/>
    <col min="9" max="12" width="14.28515625" bestFit="1" customWidth="1"/>
    <col min="13" max="13" width="15.28515625" bestFit="1" customWidth="1"/>
    <col min="14" max="14" width="18" bestFit="1" customWidth="1"/>
  </cols>
  <sheetData>
    <row r="1" spans="1:14" x14ac:dyDescent="0.25">
      <c r="A1" t="s">
        <v>30</v>
      </c>
      <c r="B1" t="s">
        <v>7</v>
      </c>
      <c r="C1" t="s">
        <v>8</v>
      </c>
      <c r="D1" t="s">
        <v>34</v>
      </c>
      <c r="E1" t="s">
        <v>14</v>
      </c>
      <c r="F1" t="s">
        <v>37</v>
      </c>
      <c r="G1" t="s">
        <v>41</v>
      </c>
      <c r="H1" t="s">
        <v>42</v>
      </c>
    </row>
    <row r="2" spans="1:14" x14ac:dyDescent="0.25">
      <c r="B2" t="s">
        <v>36</v>
      </c>
      <c r="M2" t="s">
        <v>43</v>
      </c>
      <c r="N2" s="9">
        <v>0.03</v>
      </c>
    </row>
    <row r="3" spans="1:14" x14ac:dyDescent="0.25">
      <c r="A3" t="s">
        <v>25</v>
      </c>
      <c r="B3" s="1"/>
      <c r="C3" s="1">
        <v>880640000</v>
      </c>
      <c r="D3" s="4"/>
      <c r="E3" s="4">
        <f>SUM(B3:D3)</f>
        <v>880640000</v>
      </c>
      <c r="F3" s="4">
        <f>C3*2</f>
        <v>1761280000</v>
      </c>
      <c r="G3" s="4">
        <f>F3</f>
        <v>1761280000</v>
      </c>
      <c r="H3" s="4">
        <f>G3/2</f>
        <v>880640000</v>
      </c>
      <c r="I3" s="4">
        <f>H3+H3*$N$2</f>
        <v>907059200</v>
      </c>
      <c r="J3" s="4">
        <f t="shared" ref="J3:M3" si="0">I3+I3*$N$2</f>
        <v>934270976</v>
      </c>
      <c r="K3" s="4">
        <f t="shared" si="0"/>
        <v>962299105.27999997</v>
      </c>
      <c r="L3" s="4">
        <f t="shared" si="0"/>
        <v>991168078.43840003</v>
      </c>
      <c r="M3" s="4">
        <f t="shared" si="0"/>
        <v>1020903120.7915521</v>
      </c>
      <c r="N3" s="26">
        <f>M3*2</f>
        <v>2041806241.5831041</v>
      </c>
    </row>
    <row r="4" spans="1:14" x14ac:dyDescent="0.25">
      <c r="A4" t="s">
        <v>26</v>
      </c>
      <c r="C4" s="1">
        <v>2396820000</v>
      </c>
      <c r="D4" s="4"/>
      <c r="E4" s="4">
        <f>SUM(B4:D4)</f>
        <v>2396820000</v>
      </c>
      <c r="F4" s="4">
        <f>C4*2</f>
        <v>4793640000</v>
      </c>
      <c r="G4" s="4">
        <f>F4</f>
        <v>4793640000</v>
      </c>
      <c r="H4" s="4">
        <f t="shared" ref="H4:H11" si="1">G4/2</f>
        <v>2396820000</v>
      </c>
      <c r="I4" s="4">
        <f t="shared" ref="I4:M4" si="2">H4+H4*$N$2</f>
        <v>2468724600</v>
      </c>
      <c r="J4" s="4">
        <f t="shared" si="2"/>
        <v>2542786338</v>
      </c>
      <c r="K4" s="4">
        <f t="shared" si="2"/>
        <v>2619069928.1399999</v>
      </c>
      <c r="L4" s="4">
        <f t="shared" si="2"/>
        <v>2697642025.9842</v>
      </c>
      <c r="M4" s="4">
        <f t="shared" si="2"/>
        <v>2778571286.7637262</v>
      </c>
      <c r="N4" s="26">
        <f t="shared" ref="N4:N14" si="3">M4*2</f>
        <v>5557142573.5274525</v>
      </c>
    </row>
    <row r="5" spans="1:14" x14ac:dyDescent="0.25">
      <c r="A5" t="s">
        <v>27</v>
      </c>
      <c r="B5" s="1"/>
      <c r="C5" s="1">
        <v>845380000</v>
      </c>
      <c r="D5" s="4"/>
      <c r="E5" s="4">
        <f>SUM(B5:D5)</f>
        <v>845380000</v>
      </c>
      <c r="F5" s="4">
        <f>C5*2</f>
        <v>1690760000</v>
      </c>
      <c r="G5" s="4">
        <f>F5</f>
        <v>1690760000</v>
      </c>
      <c r="H5" s="4">
        <f t="shared" si="1"/>
        <v>845380000</v>
      </c>
      <c r="I5" s="4">
        <f t="shared" ref="I5:M5" si="4">H5+H5*$N$2</f>
        <v>870741400</v>
      </c>
      <c r="J5" s="4">
        <f t="shared" si="4"/>
        <v>896863642</v>
      </c>
      <c r="K5" s="4">
        <f t="shared" si="4"/>
        <v>923769551.25999999</v>
      </c>
      <c r="L5" s="4">
        <f t="shared" si="4"/>
        <v>951482637.79779994</v>
      </c>
      <c r="M5" s="4">
        <f t="shared" si="4"/>
        <v>980027116.93173397</v>
      </c>
      <c r="N5" s="26">
        <f t="shared" si="3"/>
        <v>1960054233.8634679</v>
      </c>
    </row>
    <row r="6" spans="1:14" x14ac:dyDescent="0.25">
      <c r="A6" t="s">
        <v>28</v>
      </c>
      <c r="B6" s="1">
        <v>1621100000</v>
      </c>
      <c r="C6" s="1">
        <v>131000000</v>
      </c>
      <c r="D6" s="4"/>
      <c r="E6" s="4">
        <f>SUM(B6:D6)</f>
        <v>1752100000</v>
      </c>
      <c r="F6" s="4">
        <f>C6*2</f>
        <v>262000000</v>
      </c>
      <c r="G6" s="4">
        <v>150000000</v>
      </c>
      <c r="H6" s="4">
        <f t="shared" si="1"/>
        <v>75000000</v>
      </c>
      <c r="I6" s="4">
        <f t="shared" ref="I6:M6" si="5">H6+H6*$N$2</f>
        <v>77250000</v>
      </c>
      <c r="J6" s="4">
        <f t="shared" si="5"/>
        <v>79567500</v>
      </c>
      <c r="K6" s="4">
        <f t="shared" si="5"/>
        <v>81954525</v>
      </c>
      <c r="L6" s="4">
        <f t="shared" si="5"/>
        <v>84413160.75</v>
      </c>
      <c r="M6" s="4">
        <f t="shared" si="5"/>
        <v>86945555.572500005</v>
      </c>
      <c r="N6" s="26">
        <f t="shared" si="3"/>
        <v>173891111.14500001</v>
      </c>
    </row>
    <row r="7" spans="1:14" x14ac:dyDescent="0.25">
      <c r="A7" t="s">
        <v>35</v>
      </c>
      <c r="B7" s="1">
        <v>54340000</v>
      </c>
      <c r="C7" s="1"/>
      <c r="D7" s="4"/>
      <c r="E7" s="4">
        <f>SUM(B7:D7)</f>
        <v>54340000</v>
      </c>
      <c r="F7" s="4">
        <f>C7*2</f>
        <v>0</v>
      </c>
      <c r="G7" s="4">
        <f>E7*2</f>
        <v>108680000</v>
      </c>
      <c r="H7" s="4">
        <f t="shared" si="1"/>
        <v>54340000</v>
      </c>
      <c r="I7" s="4">
        <f t="shared" ref="I7:M7" si="6">H7+H7*$N$2</f>
        <v>55970200</v>
      </c>
      <c r="J7" s="4">
        <f t="shared" si="6"/>
        <v>57649306</v>
      </c>
      <c r="K7" s="4">
        <f t="shared" si="6"/>
        <v>59378785.18</v>
      </c>
      <c r="L7" s="4">
        <f t="shared" si="6"/>
        <v>61160148.735399999</v>
      </c>
      <c r="M7" s="4">
        <f t="shared" si="6"/>
        <v>62994953.197462</v>
      </c>
      <c r="N7" s="26">
        <f t="shared" si="3"/>
        <v>125989906.394924</v>
      </c>
    </row>
    <row r="8" spans="1:14" x14ac:dyDescent="0.25">
      <c r="A8" t="s">
        <v>29</v>
      </c>
      <c r="B8" s="1">
        <v>1010330000</v>
      </c>
      <c r="C8" s="1">
        <v>1051780000</v>
      </c>
      <c r="D8" s="4"/>
      <c r="E8" s="4">
        <f>SUM(B8:D8)</f>
        <v>2062110000</v>
      </c>
      <c r="F8" s="4">
        <f>C8*2</f>
        <v>2103560000</v>
      </c>
      <c r="G8" s="4">
        <f>F8</f>
        <v>2103560000</v>
      </c>
      <c r="H8" s="4">
        <f t="shared" si="1"/>
        <v>1051780000</v>
      </c>
      <c r="I8" s="4">
        <f t="shared" ref="I8:M8" si="7">H8+H8*$N$2</f>
        <v>1083333400</v>
      </c>
      <c r="J8" s="4">
        <f t="shared" si="7"/>
        <v>1115833402</v>
      </c>
      <c r="K8" s="4">
        <f t="shared" si="7"/>
        <v>1149308404.0599999</v>
      </c>
      <c r="L8" s="4">
        <f t="shared" si="7"/>
        <v>1183787656.1817999</v>
      </c>
      <c r="M8" s="4">
        <f t="shared" si="7"/>
        <v>1219301285.8672538</v>
      </c>
      <c r="N8" s="26">
        <f t="shared" si="3"/>
        <v>2438602571.7345076</v>
      </c>
    </row>
    <row r="9" spans="1:14" x14ac:dyDescent="0.25">
      <c r="A9" t="s">
        <v>31</v>
      </c>
      <c r="B9" s="1">
        <v>531480000</v>
      </c>
      <c r="C9" s="1">
        <v>1190240000</v>
      </c>
      <c r="D9" s="4"/>
      <c r="E9" s="4">
        <f>SUM(B9:D9)</f>
        <v>1721720000</v>
      </c>
      <c r="F9" s="4">
        <f>C9*2</f>
        <v>2380480000</v>
      </c>
      <c r="G9" s="4">
        <f>F9</f>
        <v>2380480000</v>
      </c>
      <c r="H9" s="4">
        <f t="shared" si="1"/>
        <v>1190240000</v>
      </c>
      <c r="I9" s="4">
        <f t="shared" ref="I9:M9" si="8">H9+H9*$N$2</f>
        <v>1225947200</v>
      </c>
      <c r="J9" s="4">
        <f t="shared" si="8"/>
        <v>1262725616</v>
      </c>
      <c r="K9" s="4">
        <f t="shared" si="8"/>
        <v>1300607384.48</v>
      </c>
      <c r="L9" s="4">
        <f t="shared" si="8"/>
        <v>1339625606.0144</v>
      </c>
      <c r="M9" s="4">
        <f t="shared" si="8"/>
        <v>1379814374.1948321</v>
      </c>
      <c r="N9" s="26">
        <f t="shared" si="3"/>
        <v>2759628748.3896642</v>
      </c>
    </row>
    <row r="10" spans="1:14" x14ac:dyDescent="0.25">
      <c r="A10" t="s">
        <v>32</v>
      </c>
      <c r="B10" s="1"/>
      <c r="C10" s="1">
        <v>550400000</v>
      </c>
      <c r="D10" s="4"/>
      <c r="E10" s="4">
        <f>SUM(B10:D10)</f>
        <v>550400000</v>
      </c>
      <c r="F10" s="4">
        <f>C10*2</f>
        <v>1100800000</v>
      </c>
      <c r="G10" s="4">
        <f>F10</f>
        <v>1100800000</v>
      </c>
      <c r="H10" s="4">
        <f t="shared" si="1"/>
        <v>550400000</v>
      </c>
      <c r="I10" s="4">
        <f t="shared" ref="I10:M10" si="9">H10+H10*$N$2</f>
        <v>566912000</v>
      </c>
      <c r="J10" s="4">
        <f t="shared" si="9"/>
        <v>583919360</v>
      </c>
      <c r="K10" s="4">
        <f t="shared" si="9"/>
        <v>601436940.79999995</v>
      </c>
      <c r="L10" s="4">
        <f t="shared" si="9"/>
        <v>619480049.02399993</v>
      </c>
      <c r="M10" s="4">
        <f t="shared" si="9"/>
        <v>638064450.49471998</v>
      </c>
      <c r="N10" s="26">
        <f t="shared" si="3"/>
        <v>1276128900.98944</v>
      </c>
    </row>
    <row r="11" spans="1:14" x14ac:dyDescent="0.25">
      <c r="A11" t="s">
        <v>33</v>
      </c>
      <c r="B11" s="1"/>
      <c r="C11" s="4"/>
      <c r="D11" s="4">
        <f>525890000+197370000</f>
        <v>723260000</v>
      </c>
      <c r="E11" s="4">
        <f>SUM(B11:D11)</f>
        <v>723260000</v>
      </c>
      <c r="F11" s="4">
        <f>E11</f>
        <v>723260000</v>
      </c>
      <c r="G11" s="4">
        <f>F11</f>
        <v>723260000</v>
      </c>
      <c r="H11" s="4">
        <f t="shared" si="1"/>
        <v>361630000</v>
      </c>
      <c r="I11" s="4">
        <f t="shared" ref="I11:M11" si="10">H11+H11*$N$2</f>
        <v>372478900</v>
      </c>
      <c r="J11" s="4">
        <f t="shared" si="10"/>
        <v>383653267</v>
      </c>
      <c r="K11" s="4">
        <f t="shared" si="10"/>
        <v>395162865.00999999</v>
      </c>
      <c r="L11" s="4">
        <f t="shared" si="10"/>
        <v>407017750.96029997</v>
      </c>
      <c r="M11" s="4">
        <f t="shared" si="10"/>
        <v>419228283.48910898</v>
      </c>
      <c r="N11" s="26">
        <f t="shared" si="3"/>
        <v>838456566.97821796</v>
      </c>
    </row>
    <row r="12" spans="1:14" x14ac:dyDescent="0.25">
      <c r="A12" t="s">
        <v>14</v>
      </c>
      <c r="B12" s="4">
        <f t="shared" ref="B12:M12" si="11">SUM(B3:B11)</f>
        <v>3217250000</v>
      </c>
      <c r="C12" s="4">
        <f t="shared" si="11"/>
        <v>7046260000</v>
      </c>
      <c r="D12" s="4">
        <f t="shared" si="11"/>
        <v>723260000</v>
      </c>
      <c r="E12" s="4">
        <f t="shared" si="11"/>
        <v>10986770000</v>
      </c>
      <c r="F12" s="4">
        <f t="shared" si="11"/>
        <v>14815780000</v>
      </c>
      <c r="G12" s="4">
        <f t="shared" si="11"/>
        <v>14812460000</v>
      </c>
      <c r="H12" s="8">
        <f t="shared" si="11"/>
        <v>7406230000</v>
      </c>
      <c r="I12" s="8">
        <f t="shared" si="11"/>
        <v>7628416900</v>
      </c>
      <c r="J12" s="8">
        <f t="shared" si="11"/>
        <v>7857269407</v>
      </c>
      <c r="K12" s="8">
        <f t="shared" si="11"/>
        <v>8092987489.21</v>
      </c>
      <c r="L12" s="8">
        <f t="shared" si="11"/>
        <v>8335777113.886301</v>
      </c>
      <c r="M12" s="8">
        <f t="shared" si="11"/>
        <v>8585850427.3028889</v>
      </c>
      <c r="N12" s="26">
        <f t="shared" si="3"/>
        <v>17171700854.605778</v>
      </c>
    </row>
    <row r="13" spans="1:14" x14ac:dyDescent="0.25">
      <c r="E13" t="s">
        <v>39</v>
      </c>
      <c r="F13" s="7">
        <f>F12*3.5%</f>
        <v>518552300.00000006</v>
      </c>
      <c r="N13" s="26">
        <f t="shared" si="3"/>
        <v>0</v>
      </c>
    </row>
    <row r="14" spans="1:14" x14ac:dyDescent="0.25">
      <c r="E14" t="s">
        <v>40</v>
      </c>
      <c r="F14" s="4">
        <f>F12*opex!E13</f>
        <v>740789000</v>
      </c>
      <c r="N14" s="26">
        <f t="shared" si="3"/>
        <v>0</v>
      </c>
    </row>
    <row r="20" spans="1:5" s="5" customFormat="1" x14ac:dyDescent="0.25">
      <c r="A20" s="5" t="s">
        <v>30</v>
      </c>
      <c r="B20" s="27" t="s">
        <v>149</v>
      </c>
      <c r="C20" s="5" t="s">
        <v>291</v>
      </c>
      <c r="D20" s="5" t="s">
        <v>292</v>
      </c>
    </row>
    <row r="21" spans="1:5" x14ac:dyDescent="0.25">
      <c r="A21" t="s">
        <v>25</v>
      </c>
      <c r="B21" s="4">
        <f>N3</f>
        <v>2041806241.5831041</v>
      </c>
      <c r="C21">
        <v>0.2</v>
      </c>
      <c r="D21" s="28">
        <v>20</v>
      </c>
      <c r="E21" s="28"/>
    </row>
    <row r="22" spans="1:5" x14ac:dyDescent="0.25">
      <c r="A22" t="s">
        <v>26</v>
      </c>
      <c r="B22" s="4">
        <f t="shared" ref="B22:B29" si="12">N4</f>
        <v>5557142573.5274525</v>
      </c>
      <c r="C22">
        <v>0.2</v>
      </c>
      <c r="D22" s="28">
        <v>25</v>
      </c>
      <c r="E22" s="28"/>
    </row>
    <row r="23" spans="1:5" x14ac:dyDescent="0.25">
      <c r="A23" t="s">
        <v>27</v>
      </c>
      <c r="B23" s="4">
        <f t="shared" si="12"/>
        <v>1960054233.8634679</v>
      </c>
      <c r="C23">
        <v>0.6</v>
      </c>
      <c r="D23" s="28">
        <v>15</v>
      </c>
      <c r="E23" s="28"/>
    </row>
    <row r="24" spans="1:5" x14ac:dyDescent="0.25">
      <c r="A24" t="s">
        <v>28</v>
      </c>
      <c r="B24" s="4">
        <f t="shared" si="12"/>
        <v>173891111.14500001</v>
      </c>
      <c r="C24">
        <v>1</v>
      </c>
      <c r="D24" s="28">
        <v>15</v>
      </c>
      <c r="E24" s="28"/>
    </row>
    <row r="25" spans="1:5" x14ac:dyDescent="0.25">
      <c r="A25" t="s">
        <v>35</v>
      </c>
      <c r="B25" s="4">
        <f t="shared" si="12"/>
        <v>125989906.394924</v>
      </c>
      <c r="C25">
        <v>1</v>
      </c>
      <c r="D25" s="28">
        <v>10</v>
      </c>
      <c r="E25" s="28"/>
    </row>
    <row r="26" spans="1:5" x14ac:dyDescent="0.25">
      <c r="A26" t="s">
        <v>29</v>
      </c>
      <c r="B26" s="4">
        <f t="shared" si="12"/>
        <v>2438602571.7345076</v>
      </c>
      <c r="C26">
        <v>0.2</v>
      </c>
      <c r="D26" s="28">
        <v>30</v>
      </c>
      <c r="E26" s="28"/>
    </row>
    <row r="27" spans="1:5" x14ac:dyDescent="0.25">
      <c r="A27" t="s">
        <v>31</v>
      </c>
      <c r="B27" s="4">
        <f t="shared" si="12"/>
        <v>2759628748.3896642</v>
      </c>
      <c r="C27">
        <v>0.1</v>
      </c>
      <c r="D27" s="28">
        <v>10</v>
      </c>
      <c r="E27" s="28"/>
    </row>
    <row r="28" spans="1:5" x14ac:dyDescent="0.25">
      <c r="A28" t="s">
        <v>32</v>
      </c>
      <c r="B28" s="4">
        <f>N10</f>
        <v>1276128900.98944</v>
      </c>
      <c r="C28">
        <v>0.2</v>
      </c>
      <c r="D28" s="28">
        <v>10</v>
      </c>
      <c r="E28" s="28"/>
    </row>
    <row r="29" spans="1:5" x14ac:dyDescent="0.25">
      <c r="A29" t="s">
        <v>33</v>
      </c>
      <c r="B29" s="4">
        <f t="shared" si="12"/>
        <v>838456566.97821796</v>
      </c>
      <c r="C29">
        <v>0.3</v>
      </c>
      <c r="D29" s="28">
        <v>10</v>
      </c>
      <c r="E29" s="28"/>
    </row>
    <row r="30" spans="1:5" s="5" customFormat="1" x14ac:dyDescent="0.25">
      <c r="A30" s="5" t="s">
        <v>14</v>
      </c>
      <c r="B30" s="8">
        <f>SUM(B21:B29)</f>
        <v>17171700854.605778</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4817-82B2-440F-B340-77B4224D6778}">
  <sheetPr codeName="Sheet6"/>
  <dimension ref="B2:I11"/>
  <sheetViews>
    <sheetView workbookViewId="0">
      <selection activeCell="C4" sqref="C4:H11"/>
    </sheetView>
  </sheetViews>
  <sheetFormatPr defaultRowHeight="15" x14ac:dyDescent="0.25"/>
  <cols>
    <col min="2" max="2" width="12.42578125" bestFit="1" customWidth="1"/>
    <col min="3" max="3" width="15.42578125" bestFit="1" customWidth="1"/>
    <col min="4" max="4" width="14.42578125" bestFit="1" customWidth="1"/>
    <col min="5" max="5" width="13.42578125" bestFit="1" customWidth="1"/>
    <col min="6" max="6" width="15.28515625" bestFit="1" customWidth="1"/>
    <col min="7" max="7" width="14.42578125" bestFit="1" customWidth="1"/>
    <col min="8" max="8" width="15.42578125" bestFit="1" customWidth="1"/>
    <col min="9" max="9" width="12.5703125" bestFit="1" customWidth="1"/>
  </cols>
  <sheetData>
    <row r="2" spans="2:9" x14ac:dyDescent="0.25">
      <c r="B2" t="s">
        <v>13</v>
      </c>
      <c r="C2" t="s">
        <v>12</v>
      </c>
    </row>
    <row r="3" spans="2:9" x14ac:dyDescent="0.25">
      <c r="C3" s="2" t="s">
        <v>9</v>
      </c>
      <c r="D3" s="2" t="s">
        <v>11</v>
      </c>
      <c r="E3" s="2" t="s">
        <v>10</v>
      </c>
      <c r="F3" s="2" t="s">
        <v>44</v>
      </c>
      <c r="G3" s="2" t="s">
        <v>45</v>
      </c>
      <c r="H3" s="2" t="s">
        <v>14</v>
      </c>
    </row>
    <row r="4" spans="2:9" x14ac:dyDescent="0.25">
      <c r="B4" t="s">
        <v>0</v>
      </c>
      <c r="C4" s="1">
        <v>0</v>
      </c>
      <c r="D4" s="1">
        <v>0</v>
      </c>
      <c r="E4" s="1">
        <v>553000</v>
      </c>
      <c r="F4" s="1">
        <v>120807412.87</v>
      </c>
      <c r="G4" s="1">
        <v>4413704.0599999996</v>
      </c>
      <c r="H4" s="3">
        <f>SUM(C4:G4)</f>
        <v>125774116.93000001</v>
      </c>
      <c r="I4" s="4"/>
    </row>
    <row r="5" spans="2:9" x14ac:dyDescent="0.25">
      <c r="B5" t="s">
        <v>1</v>
      </c>
      <c r="C5" s="1">
        <v>9436500</v>
      </c>
      <c r="D5" s="1">
        <v>0</v>
      </c>
      <c r="E5" s="1">
        <v>6815250</v>
      </c>
      <c r="F5" s="1">
        <v>0</v>
      </c>
      <c r="G5" s="1">
        <v>366696.8</v>
      </c>
      <c r="H5" s="3">
        <f t="shared" ref="H5:H10" si="0">SUM(C5:G5)</f>
        <v>16618446.800000001</v>
      </c>
      <c r="I5" s="4"/>
    </row>
    <row r="6" spans="2:9" x14ac:dyDescent="0.25">
      <c r="B6" t="s">
        <v>2</v>
      </c>
      <c r="C6" s="1">
        <v>5676250</v>
      </c>
      <c r="D6" s="1">
        <v>0</v>
      </c>
      <c r="E6" s="1">
        <v>0</v>
      </c>
      <c r="F6" s="1">
        <v>29531735</v>
      </c>
      <c r="G6" s="1">
        <v>14709787.5</v>
      </c>
      <c r="H6" s="3">
        <f t="shared" si="0"/>
        <v>49917772.5</v>
      </c>
      <c r="I6" s="4"/>
    </row>
    <row r="7" spans="2:9" x14ac:dyDescent="0.25">
      <c r="B7" t="s">
        <v>3</v>
      </c>
      <c r="C7" s="1">
        <v>0</v>
      </c>
      <c r="D7" s="1">
        <v>24543300</v>
      </c>
      <c r="E7" s="1">
        <v>0</v>
      </c>
      <c r="F7" s="1">
        <v>0</v>
      </c>
      <c r="G7" s="1">
        <v>0</v>
      </c>
      <c r="H7" s="3">
        <f t="shared" si="0"/>
        <v>24543300</v>
      </c>
      <c r="I7" s="4"/>
    </row>
    <row r="8" spans="2:9" x14ac:dyDescent="0.25">
      <c r="B8" t="s">
        <v>4</v>
      </c>
      <c r="C8" s="1">
        <v>0</v>
      </c>
      <c r="D8" s="1">
        <v>0</v>
      </c>
      <c r="E8" s="1">
        <v>0</v>
      </c>
      <c r="F8" s="1">
        <v>1200000</v>
      </c>
      <c r="G8" s="1">
        <v>1100000</v>
      </c>
      <c r="H8" s="3">
        <f t="shared" si="0"/>
        <v>2300000</v>
      </c>
      <c r="I8" s="4"/>
    </row>
    <row r="9" spans="2:9" x14ac:dyDescent="0.25">
      <c r="B9" t="s">
        <v>5</v>
      </c>
      <c r="C9" s="1">
        <v>0</v>
      </c>
      <c r="D9" s="1">
        <v>0</v>
      </c>
      <c r="E9" s="1">
        <v>0</v>
      </c>
      <c r="F9" s="1">
        <v>26286700</v>
      </c>
      <c r="G9" s="1">
        <v>11189910</v>
      </c>
      <c r="H9" s="3">
        <f t="shared" si="0"/>
        <v>37476610</v>
      </c>
      <c r="I9" s="4"/>
    </row>
    <row r="10" spans="2:9" x14ac:dyDescent="0.25">
      <c r="B10" t="s">
        <v>6</v>
      </c>
      <c r="C10" s="1">
        <v>0</v>
      </c>
      <c r="D10" s="1">
        <v>0</v>
      </c>
      <c r="E10" s="1">
        <v>0</v>
      </c>
      <c r="F10" s="1">
        <v>152920</v>
      </c>
      <c r="G10" s="1">
        <v>24576475.756000001</v>
      </c>
      <c r="H10" s="3">
        <f t="shared" si="0"/>
        <v>24729395.756000001</v>
      </c>
      <c r="I10" s="4"/>
    </row>
    <row r="11" spans="2:9" x14ac:dyDescent="0.25">
      <c r="B11" t="s">
        <v>14</v>
      </c>
      <c r="C11" s="1">
        <f>SUM(C4:C10)</f>
        <v>15112750</v>
      </c>
      <c r="D11" s="1">
        <f t="shared" ref="D11:H11" si="1">SUM(D4:D10)</f>
        <v>24543300</v>
      </c>
      <c r="E11" s="1">
        <f t="shared" si="1"/>
        <v>7368250</v>
      </c>
      <c r="F11" s="1">
        <f t="shared" si="1"/>
        <v>177978767.87</v>
      </c>
      <c r="G11" s="1">
        <f t="shared" si="1"/>
        <v>56356574.115999997</v>
      </c>
      <c r="H11" s="1">
        <f t="shared" si="1"/>
        <v>281359641.986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48AA-D0E4-4C0E-8DD4-F69AA0C4BD3B}">
  <sheetPr codeName="Sheet7"/>
  <dimension ref="B2:I9"/>
  <sheetViews>
    <sheetView workbookViewId="0">
      <selection activeCell="B4" sqref="B4:H9"/>
    </sheetView>
  </sheetViews>
  <sheetFormatPr defaultRowHeight="15" x14ac:dyDescent="0.25"/>
  <cols>
    <col min="2" max="2" width="14.5703125" bestFit="1" customWidth="1"/>
    <col min="3" max="3" width="15.42578125" bestFit="1" customWidth="1"/>
    <col min="4" max="4" width="14.42578125" bestFit="1" customWidth="1"/>
    <col min="5" max="5" width="13.42578125" bestFit="1" customWidth="1"/>
    <col min="6" max="6" width="15.28515625" bestFit="1" customWidth="1"/>
    <col min="7" max="7" width="14.42578125" bestFit="1" customWidth="1"/>
    <col min="8" max="8" width="15.42578125" bestFit="1" customWidth="1"/>
    <col min="9" max="9" width="12.5703125" bestFit="1" customWidth="1"/>
  </cols>
  <sheetData>
    <row r="2" spans="2:9" x14ac:dyDescent="0.25">
      <c r="B2" t="s">
        <v>46</v>
      </c>
      <c r="C2" t="s">
        <v>12</v>
      </c>
    </row>
    <row r="3" spans="2:9" x14ac:dyDescent="0.25">
      <c r="C3" s="3" t="s">
        <v>9</v>
      </c>
      <c r="D3" s="3" t="s">
        <v>11</v>
      </c>
      <c r="E3" s="3" t="s">
        <v>10</v>
      </c>
      <c r="F3" s="3" t="s">
        <v>44</v>
      </c>
      <c r="G3" s="3" t="s">
        <v>45</v>
      </c>
      <c r="H3" s="3" t="s">
        <v>14</v>
      </c>
    </row>
    <row r="4" spans="2:9" x14ac:dyDescent="0.25">
      <c r="B4" s="10" t="s">
        <v>47</v>
      </c>
      <c r="C4" s="1">
        <v>0</v>
      </c>
      <c r="D4" s="1">
        <v>0</v>
      </c>
      <c r="E4" s="1">
        <v>0</v>
      </c>
      <c r="F4" s="1">
        <v>107266663</v>
      </c>
      <c r="G4" s="1">
        <v>2441750</v>
      </c>
      <c r="H4" s="3">
        <f>SUM(C4:G4)</f>
        <v>109708413</v>
      </c>
      <c r="I4" s="4"/>
    </row>
    <row r="5" spans="2:9" x14ac:dyDescent="0.25">
      <c r="B5" s="10" t="s">
        <v>48</v>
      </c>
      <c r="C5" s="1">
        <v>2916000</v>
      </c>
      <c r="D5" s="1">
        <v>0</v>
      </c>
      <c r="E5" s="1">
        <v>6282000</v>
      </c>
      <c r="F5" s="1">
        <v>0</v>
      </c>
      <c r="G5" s="1">
        <v>1334.6559999999999</v>
      </c>
      <c r="H5" s="3">
        <f t="shared" ref="H5:H8" si="0">SUM(C5:G5)</f>
        <v>9199334.6559999995</v>
      </c>
      <c r="I5" s="4"/>
    </row>
    <row r="6" spans="2:9" x14ac:dyDescent="0.25">
      <c r="B6" s="10" t="s">
        <v>49</v>
      </c>
      <c r="C6" s="1">
        <v>0</v>
      </c>
      <c r="D6" s="1">
        <v>24543300</v>
      </c>
      <c r="E6" s="1">
        <v>0</v>
      </c>
      <c r="F6" s="1">
        <v>2050000</v>
      </c>
      <c r="G6" s="1">
        <v>20000</v>
      </c>
      <c r="H6" s="3">
        <f t="shared" si="0"/>
        <v>26613300</v>
      </c>
      <c r="I6" s="4"/>
    </row>
    <row r="7" spans="2:9" x14ac:dyDescent="0.25">
      <c r="B7" s="10" t="s">
        <v>50</v>
      </c>
      <c r="C7" s="1">
        <v>6520500</v>
      </c>
      <c r="D7" s="1">
        <v>0</v>
      </c>
      <c r="E7" s="1">
        <v>0</v>
      </c>
      <c r="F7" s="1">
        <v>25415989.870000001</v>
      </c>
      <c r="G7" s="1">
        <v>26676252.260000002</v>
      </c>
      <c r="H7" s="3">
        <f t="shared" si="0"/>
        <v>58612742.130000003</v>
      </c>
      <c r="I7" s="4"/>
    </row>
    <row r="8" spans="2:9" x14ac:dyDescent="0.25">
      <c r="B8" s="10" t="s">
        <v>51</v>
      </c>
      <c r="C8" s="1">
        <v>5676250</v>
      </c>
      <c r="D8" s="1">
        <v>0</v>
      </c>
      <c r="E8" s="1">
        <v>1086250</v>
      </c>
      <c r="F8" s="1">
        <v>43246115</v>
      </c>
      <c r="G8" s="1">
        <v>27217237.199999999</v>
      </c>
      <c r="H8" s="3">
        <f t="shared" si="0"/>
        <v>77225852.200000003</v>
      </c>
      <c r="I8" s="4"/>
    </row>
    <row r="9" spans="2:9" x14ac:dyDescent="0.25">
      <c r="B9" t="s">
        <v>14</v>
      </c>
      <c r="C9" s="1">
        <f t="shared" ref="C9:H9" si="1">SUM(C4:C8)</f>
        <v>15112750</v>
      </c>
      <c r="D9" s="1">
        <f t="shared" si="1"/>
        <v>24543300</v>
      </c>
      <c r="E9" s="1">
        <f t="shared" si="1"/>
        <v>7368250</v>
      </c>
      <c r="F9" s="1">
        <f t="shared" si="1"/>
        <v>177978767.87</v>
      </c>
      <c r="G9" s="1">
        <f t="shared" si="1"/>
        <v>56356574.115999997</v>
      </c>
      <c r="H9" s="1">
        <f t="shared" si="1"/>
        <v>281359641.986</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6C956-85D6-4892-8992-7C65CD5D6120}">
  <sheetPr codeName="Sheet8"/>
  <dimension ref="B2:K9"/>
  <sheetViews>
    <sheetView workbookViewId="0">
      <selection activeCell="G13" sqref="G13"/>
    </sheetView>
  </sheetViews>
  <sheetFormatPr defaultRowHeight="15" x14ac:dyDescent="0.25"/>
  <cols>
    <col min="2" max="2" width="14.5703125" bestFit="1" customWidth="1"/>
    <col min="3" max="3" width="15.5703125" bestFit="1" customWidth="1"/>
    <col min="4" max="4" width="14.5703125" bestFit="1" customWidth="1"/>
    <col min="5" max="5" width="14.28515625" bestFit="1" customWidth="1"/>
    <col min="6" max="6" width="15.42578125" bestFit="1" customWidth="1"/>
    <col min="7" max="8" width="15.28515625" customWidth="1"/>
    <col min="9" max="9" width="14.5703125" bestFit="1" customWidth="1"/>
    <col min="10" max="10" width="15.42578125" bestFit="1" customWidth="1"/>
    <col min="11" max="11" width="12.5703125" bestFit="1" customWidth="1"/>
  </cols>
  <sheetData>
    <row r="2" spans="2:11" x14ac:dyDescent="0.25">
      <c r="B2" t="s">
        <v>46</v>
      </c>
      <c r="C2" t="s">
        <v>12</v>
      </c>
    </row>
    <row r="3" spans="2:11" x14ac:dyDescent="0.25">
      <c r="C3" t="s">
        <v>0</v>
      </c>
      <c r="D3" t="s">
        <v>1</v>
      </c>
      <c r="E3" t="s">
        <v>2</v>
      </c>
      <c r="F3" t="s">
        <v>3</v>
      </c>
      <c r="G3" t="s">
        <v>4</v>
      </c>
      <c r="H3" t="s">
        <v>5</v>
      </c>
      <c r="I3" t="s">
        <v>6</v>
      </c>
      <c r="J3" s="3" t="s">
        <v>14</v>
      </c>
    </row>
    <row r="4" spans="2:11" x14ac:dyDescent="0.25">
      <c r="B4" s="10" t="s">
        <v>47</v>
      </c>
      <c r="C4" s="1">
        <v>104344263</v>
      </c>
      <c r="D4" s="1">
        <v>0</v>
      </c>
      <c r="E4" s="1">
        <v>4422400</v>
      </c>
      <c r="F4" s="1">
        <v>0</v>
      </c>
      <c r="G4" s="1">
        <v>500000</v>
      </c>
      <c r="H4" s="1">
        <v>430350</v>
      </c>
      <c r="I4" s="1">
        <v>11400</v>
      </c>
      <c r="J4" s="3">
        <f>SUM(C4:I4)</f>
        <v>109708413</v>
      </c>
      <c r="K4" s="4"/>
    </row>
    <row r="5" spans="2:11" x14ac:dyDescent="0.25">
      <c r="B5" s="10" t="s">
        <v>48</v>
      </c>
      <c r="C5" s="1">
        <v>0</v>
      </c>
      <c r="D5" s="1">
        <v>9198000</v>
      </c>
      <c r="E5" s="1">
        <v>0</v>
      </c>
      <c r="F5" s="1">
        <v>0</v>
      </c>
      <c r="G5" s="1">
        <v>0</v>
      </c>
      <c r="H5" s="1">
        <v>0</v>
      </c>
      <c r="I5" s="1">
        <v>1334.6559999999999</v>
      </c>
      <c r="J5" s="3">
        <f t="shared" ref="J5:J8" si="0">SUM(C5:I5)</f>
        <v>9199334.6559999995</v>
      </c>
      <c r="K5" s="4"/>
    </row>
    <row r="6" spans="2:11" x14ac:dyDescent="0.25">
      <c r="B6" s="10" t="s">
        <v>49</v>
      </c>
      <c r="C6" s="1">
        <v>0</v>
      </c>
      <c r="D6" s="1">
        <v>0</v>
      </c>
      <c r="E6" s="1">
        <v>0</v>
      </c>
      <c r="F6" s="1">
        <v>24543300</v>
      </c>
      <c r="G6" s="1">
        <v>0</v>
      </c>
      <c r="H6" s="1">
        <v>2070000</v>
      </c>
      <c r="I6" s="1">
        <v>0</v>
      </c>
      <c r="J6" s="3">
        <f t="shared" si="0"/>
        <v>26613300</v>
      </c>
      <c r="K6" s="4"/>
    </row>
    <row r="7" spans="2:11" x14ac:dyDescent="0.25">
      <c r="B7" s="10" t="s">
        <v>50</v>
      </c>
      <c r="C7" s="1">
        <v>18589104.23</v>
      </c>
      <c r="D7" s="1">
        <v>6887196.7999999998</v>
      </c>
      <c r="E7" s="1">
        <v>6583520</v>
      </c>
      <c r="F7" s="1">
        <v>0</v>
      </c>
      <c r="G7" s="1">
        <v>0</v>
      </c>
      <c r="H7" s="1">
        <v>1836260</v>
      </c>
      <c r="I7" s="1">
        <v>24716661.100000001</v>
      </c>
      <c r="J7" s="3">
        <f t="shared" si="0"/>
        <v>58612742.130000003</v>
      </c>
      <c r="K7" s="4"/>
    </row>
    <row r="8" spans="2:11" x14ac:dyDescent="0.25">
      <c r="B8" s="10" t="s">
        <v>51</v>
      </c>
      <c r="C8" s="1">
        <v>2840749.7</v>
      </c>
      <c r="D8" s="1">
        <v>533250</v>
      </c>
      <c r="E8" s="1">
        <v>38911852.5</v>
      </c>
      <c r="F8" s="1">
        <v>0</v>
      </c>
      <c r="G8" s="1">
        <v>1800000</v>
      </c>
      <c r="H8" s="1">
        <v>33140000</v>
      </c>
      <c r="I8" s="1">
        <v>0</v>
      </c>
      <c r="J8" s="3">
        <f t="shared" si="0"/>
        <v>77225852.200000003</v>
      </c>
      <c r="K8" s="4"/>
    </row>
    <row r="9" spans="2:11" x14ac:dyDescent="0.25">
      <c r="B9" t="s">
        <v>14</v>
      </c>
      <c r="C9" s="1">
        <f>SUM(C4:C8)</f>
        <v>125774116.93000001</v>
      </c>
      <c r="D9" s="1">
        <f>SUM(D4:D8)</f>
        <v>16618446.800000001</v>
      </c>
      <c r="E9" s="1">
        <f>SUM(E4:E8)</f>
        <v>49917772.5</v>
      </c>
      <c r="F9" s="1">
        <f>SUM(F4:F8)</f>
        <v>24543300</v>
      </c>
      <c r="G9" s="1">
        <f t="shared" ref="G9:H9" si="1">SUM(G4:G8)</f>
        <v>2300000</v>
      </c>
      <c r="H9" s="1">
        <f t="shared" si="1"/>
        <v>37476610</v>
      </c>
      <c r="I9" s="1">
        <f>SUM(I4:I8)</f>
        <v>24729395.756000001</v>
      </c>
      <c r="J9" s="1">
        <f>SUM(J4:J8)</f>
        <v>281359641.986</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B939-036F-40A0-ABA9-82BA17BB420D}">
  <sheetPr codeName="Sheet2"/>
  <dimension ref="B2:D6"/>
  <sheetViews>
    <sheetView workbookViewId="0">
      <selection activeCell="B4" sqref="B4:D6"/>
    </sheetView>
  </sheetViews>
  <sheetFormatPr defaultRowHeight="15" x14ac:dyDescent="0.25"/>
  <cols>
    <col min="2" max="2" width="12.42578125" bestFit="1" customWidth="1"/>
    <col min="3" max="4" width="15.28515625" bestFit="1" customWidth="1"/>
  </cols>
  <sheetData>
    <row r="2" spans="2:4" x14ac:dyDescent="0.25">
      <c r="B2" t="s">
        <v>13</v>
      </c>
      <c r="C2" t="s">
        <v>12</v>
      </c>
    </row>
    <row r="3" spans="2:4" x14ac:dyDescent="0.25">
      <c r="C3" s="2" t="s">
        <v>44</v>
      </c>
      <c r="D3" s="2" t="s">
        <v>14</v>
      </c>
    </row>
    <row r="4" spans="2:4" x14ac:dyDescent="0.25">
      <c r="B4" t="s">
        <v>2</v>
      </c>
      <c r="C4" s="1">
        <v>126080000</v>
      </c>
      <c r="D4" s="3">
        <f>SUM(C4:C4)</f>
        <v>126080000</v>
      </c>
    </row>
    <row r="5" spans="2:4" x14ac:dyDescent="0.25">
      <c r="B5" t="s">
        <v>5</v>
      </c>
      <c r="C5" s="1">
        <v>3824900</v>
      </c>
      <c r="D5" s="3">
        <f>SUM(C5:C5)</f>
        <v>3824900</v>
      </c>
    </row>
    <row r="6" spans="2:4" x14ac:dyDescent="0.25">
      <c r="B6" t="s">
        <v>14</v>
      </c>
      <c r="C6" s="4">
        <f>SUM(C4:C5)</f>
        <v>129904900</v>
      </c>
      <c r="D6" s="4">
        <f>SUM(D4:D5)</f>
        <v>129904900</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80361-6A11-465E-870C-0995640F6DD4}">
  <sheetPr codeName="Sheet13"/>
  <dimension ref="B2:I10"/>
  <sheetViews>
    <sheetView workbookViewId="0">
      <selection activeCell="H10" sqref="C4:H10"/>
    </sheetView>
  </sheetViews>
  <sheetFormatPr defaultRowHeight="15" x14ac:dyDescent="0.25"/>
  <cols>
    <col min="2" max="2" width="14.5703125" bestFit="1" customWidth="1"/>
    <col min="3" max="3" width="15.5703125" bestFit="1" customWidth="1"/>
    <col min="4" max="4" width="20.5703125" bestFit="1" customWidth="1"/>
    <col min="5" max="5" width="22.140625" bestFit="1" customWidth="1"/>
    <col min="6" max="6" width="15.42578125" bestFit="1" customWidth="1"/>
    <col min="7" max="7" width="15.28515625" customWidth="1"/>
    <col min="8" max="8" width="15.42578125" bestFit="1" customWidth="1"/>
    <col min="9" max="9" width="12.5703125" bestFit="1" customWidth="1"/>
  </cols>
  <sheetData>
    <row r="2" spans="2:9" x14ac:dyDescent="0.25">
      <c r="B2" t="s">
        <v>54</v>
      </c>
      <c r="C2" t="s">
        <v>12</v>
      </c>
    </row>
    <row r="3" spans="2:9" x14ac:dyDescent="0.25">
      <c r="C3" t="s">
        <v>288</v>
      </c>
      <c r="D3" t="s">
        <v>289</v>
      </c>
      <c r="E3" t="s">
        <v>290</v>
      </c>
      <c r="F3" t="s">
        <v>44</v>
      </c>
      <c r="G3" t="s">
        <v>45</v>
      </c>
      <c r="H3" s="3" t="s">
        <v>14</v>
      </c>
    </row>
    <row r="4" spans="2:9" x14ac:dyDescent="0.25">
      <c r="B4" t="s">
        <v>288</v>
      </c>
      <c r="C4" s="1">
        <v>275962874.83896601</v>
      </c>
      <c r="D4" s="1">
        <v>0</v>
      </c>
      <c r="E4" s="1">
        <v>0</v>
      </c>
      <c r="F4" s="1">
        <v>0</v>
      </c>
      <c r="G4" s="1">
        <v>0</v>
      </c>
      <c r="H4" s="3">
        <f>SUM(C4:G4)</f>
        <v>275962874.83896601</v>
      </c>
      <c r="I4" s="4"/>
    </row>
    <row r="5" spans="2:9" x14ac:dyDescent="0.25">
      <c r="B5" t="s">
        <v>0</v>
      </c>
      <c r="C5" s="1">
        <v>0</v>
      </c>
      <c r="D5" s="1">
        <v>0</v>
      </c>
      <c r="E5" s="1">
        <v>0</v>
      </c>
      <c r="F5" s="1">
        <v>0</v>
      </c>
      <c r="G5" s="1">
        <v>31972700</v>
      </c>
      <c r="H5" s="3">
        <f>SUM(C5:G5)</f>
        <v>31972700</v>
      </c>
      <c r="I5" s="4"/>
    </row>
    <row r="6" spans="2:9" x14ac:dyDescent="0.25">
      <c r="B6" t="s">
        <v>289</v>
      </c>
      <c r="C6" s="1">
        <v>0</v>
      </c>
      <c r="D6" s="1">
        <v>125989906.394924</v>
      </c>
      <c r="E6" s="1">
        <v>0</v>
      </c>
      <c r="F6" s="1">
        <v>0</v>
      </c>
      <c r="G6" s="1">
        <v>0</v>
      </c>
      <c r="H6" s="3">
        <f>SUM(C6:G6)</f>
        <v>125989906.394924</v>
      </c>
      <c r="I6" s="4"/>
    </row>
    <row r="7" spans="2:9" x14ac:dyDescent="0.25">
      <c r="B7" t="s">
        <v>4</v>
      </c>
      <c r="C7" s="1">
        <v>0</v>
      </c>
      <c r="D7" s="1">
        <v>0</v>
      </c>
      <c r="E7" s="1">
        <v>0</v>
      </c>
      <c r="F7" s="1">
        <v>20000000</v>
      </c>
      <c r="G7" s="1">
        <v>0</v>
      </c>
      <c r="H7" s="3">
        <f>SUM(C7:G7)</f>
        <v>20000000</v>
      </c>
      <c r="I7" s="4"/>
    </row>
    <row r="8" spans="2:9" x14ac:dyDescent="0.25">
      <c r="B8" t="s">
        <v>290</v>
      </c>
      <c r="C8" s="1">
        <v>0</v>
      </c>
      <c r="D8" s="1">
        <v>0</v>
      </c>
      <c r="E8" s="1">
        <v>251536970.093465</v>
      </c>
      <c r="F8" s="1">
        <v>0</v>
      </c>
      <c r="G8" s="1">
        <v>0</v>
      </c>
      <c r="H8" s="3"/>
      <c r="I8" s="4"/>
    </row>
    <row r="9" spans="2:9" x14ac:dyDescent="0.25">
      <c r="B9" t="s">
        <v>6</v>
      </c>
      <c r="C9" s="1">
        <v>0</v>
      </c>
      <c r="D9" s="1">
        <v>0</v>
      </c>
      <c r="E9" s="1">
        <v>0</v>
      </c>
      <c r="F9" s="1">
        <v>105000000</v>
      </c>
      <c r="G9" s="1">
        <v>0</v>
      </c>
      <c r="H9" s="3">
        <f>SUM(C9:G9)</f>
        <v>105000000</v>
      </c>
      <c r="I9" s="4"/>
    </row>
    <row r="10" spans="2:9" x14ac:dyDescent="0.25">
      <c r="B10" t="s">
        <v>14</v>
      </c>
      <c r="C10" s="1">
        <f>SUM(C4:C9)</f>
        <v>275962874.83896601</v>
      </c>
      <c r="D10" s="1">
        <f>SUM(D4:D9)</f>
        <v>125989906.394924</v>
      </c>
      <c r="E10" s="1">
        <f>SUM(E4:E9)</f>
        <v>251536970.093465</v>
      </c>
      <c r="F10" s="1">
        <f>SUM(F4:F9)</f>
        <v>125000000</v>
      </c>
      <c r="G10" s="1">
        <f t="shared" ref="G10" si="0">SUM(G4:G9)</f>
        <v>31972700</v>
      </c>
      <c r="H10" s="1">
        <f>SUM(H4:H9)</f>
        <v>558925481.23389006</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AE51-B60D-43D5-B08C-5089EF2D0B5E}">
  <sheetPr codeName="Sheet14"/>
  <dimension ref="A2:K12"/>
  <sheetViews>
    <sheetView workbookViewId="0">
      <selection activeCell="C3" sqref="C3:J3"/>
    </sheetView>
  </sheetViews>
  <sheetFormatPr defaultRowHeight="15" x14ac:dyDescent="0.25"/>
  <cols>
    <col min="2" max="2" width="22.140625" bestFit="1" customWidth="1"/>
    <col min="3" max="3" width="15.5703125" bestFit="1" customWidth="1"/>
    <col min="4" max="4" width="14.28515625" bestFit="1" customWidth="1"/>
    <col min="5" max="5" width="22.140625" bestFit="1" customWidth="1"/>
    <col min="6" max="6" width="15.42578125" bestFit="1" customWidth="1"/>
    <col min="7" max="7" width="15.28515625" customWidth="1"/>
    <col min="8" max="9" width="12.5703125" bestFit="1" customWidth="1"/>
    <col min="10" max="10" width="11.5703125" bestFit="1" customWidth="1"/>
    <col min="11" max="11" width="14.28515625" bestFit="1" customWidth="1"/>
  </cols>
  <sheetData>
    <row r="2" spans="1:11" x14ac:dyDescent="0.25">
      <c r="B2" t="s">
        <v>54</v>
      </c>
      <c r="C2" t="s">
        <v>297</v>
      </c>
    </row>
    <row r="3" spans="1:11" x14ac:dyDescent="0.25">
      <c r="C3" t="s">
        <v>296</v>
      </c>
      <c r="D3" t="s">
        <v>27</v>
      </c>
      <c r="E3" t="s">
        <v>294</v>
      </c>
      <c r="F3" t="s">
        <v>293</v>
      </c>
      <c r="G3" t="s">
        <v>28</v>
      </c>
      <c r="H3" t="s">
        <v>295</v>
      </c>
      <c r="I3" t="s">
        <v>44</v>
      </c>
      <c r="J3" t="s">
        <v>45</v>
      </c>
      <c r="K3" t="s">
        <v>14</v>
      </c>
    </row>
    <row r="4" spans="1:11" x14ac:dyDescent="0.25">
      <c r="A4">
        <v>1</v>
      </c>
      <c r="B4" t="s">
        <v>288</v>
      </c>
      <c r="C4" s="1">
        <v>275962874.83896601</v>
      </c>
      <c r="D4" s="1">
        <v>0</v>
      </c>
      <c r="E4" s="1">
        <v>0</v>
      </c>
      <c r="F4" s="1">
        <v>0</v>
      </c>
      <c r="G4" s="1">
        <v>0</v>
      </c>
      <c r="H4" s="1">
        <v>0</v>
      </c>
      <c r="I4" s="1">
        <v>0</v>
      </c>
      <c r="J4" s="1">
        <v>0</v>
      </c>
      <c r="K4" s="3">
        <f>SUM(C4:J4)</f>
        <v>275962874.83896601</v>
      </c>
    </row>
    <row r="5" spans="1:11" x14ac:dyDescent="0.25">
      <c r="A5">
        <v>2</v>
      </c>
      <c r="B5" t="s">
        <v>0</v>
      </c>
      <c r="C5" s="1">
        <v>0</v>
      </c>
      <c r="D5" s="1">
        <v>0</v>
      </c>
      <c r="E5" s="1">
        <v>0</v>
      </c>
      <c r="F5" s="1">
        <v>0</v>
      </c>
      <c r="G5" s="1">
        <v>0</v>
      </c>
      <c r="H5" s="1">
        <v>0</v>
      </c>
      <c r="I5" s="1">
        <v>0</v>
      </c>
      <c r="J5" s="1">
        <v>31972700</v>
      </c>
      <c r="K5" s="3">
        <f t="shared" ref="K5:K7" si="0">SUM(C5:J5)</f>
        <v>31972700</v>
      </c>
    </row>
    <row r="6" spans="1:11" x14ac:dyDescent="0.25">
      <c r="A6">
        <v>3</v>
      </c>
      <c r="B6" t="s">
        <v>27</v>
      </c>
      <c r="C6" s="1">
        <v>0</v>
      </c>
      <c r="D6" s="1">
        <v>1176032540.3180799</v>
      </c>
      <c r="E6" s="1">
        <v>0</v>
      </c>
      <c r="F6" s="1">
        <v>0</v>
      </c>
      <c r="G6" s="1">
        <v>0</v>
      </c>
      <c r="H6" s="1">
        <v>0</v>
      </c>
      <c r="I6" s="1">
        <v>0</v>
      </c>
      <c r="J6" s="1">
        <v>0</v>
      </c>
      <c r="K6" s="3">
        <f t="shared" si="0"/>
        <v>1176032540.3180799</v>
      </c>
    </row>
    <row r="7" spans="1:11" x14ac:dyDescent="0.25">
      <c r="A7">
        <v>4</v>
      </c>
      <c r="B7" t="s">
        <v>289</v>
      </c>
      <c r="C7" s="1">
        <v>0</v>
      </c>
      <c r="D7" s="1">
        <v>0</v>
      </c>
      <c r="E7" s="1">
        <v>125989906.394924</v>
      </c>
      <c r="F7" s="1">
        <v>0</v>
      </c>
      <c r="G7" s="1">
        <v>0</v>
      </c>
      <c r="H7" s="1">
        <v>0</v>
      </c>
      <c r="I7" s="1">
        <v>0</v>
      </c>
      <c r="J7" s="1">
        <v>0</v>
      </c>
      <c r="K7" s="3">
        <f t="shared" si="0"/>
        <v>125989906.394924</v>
      </c>
    </row>
    <row r="8" spans="1:11" x14ac:dyDescent="0.25">
      <c r="A8">
        <v>5</v>
      </c>
      <c r="B8" t="s">
        <v>4</v>
      </c>
      <c r="C8" s="1">
        <v>0</v>
      </c>
      <c r="D8" s="1">
        <v>0</v>
      </c>
      <c r="E8" s="1">
        <v>0</v>
      </c>
      <c r="F8" s="1">
        <v>255225780.19788799</v>
      </c>
      <c r="G8" s="1">
        <v>0</v>
      </c>
      <c r="H8" s="1">
        <v>0</v>
      </c>
      <c r="I8" s="1">
        <v>20000000</v>
      </c>
      <c r="J8" s="1">
        <v>0</v>
      </c>
      <c r="K8" s="3"/>
    </row>
    <row r="9" spans="1:11" x14ac:dyDescent="0.25">
      <c r="A9">
        <v>6</v>
      </c>
      <c r="B9" t="s">
        <v>28</v>
      </c>
      <c r="C9" s="1">
        <v>0</v>
      </c>
      <c r="D9" s="1">
        <v>0</v>
      </c>
      <c r="E9" s="1">
        <v>0</v>
      </c>
      <c r="F9" s="1">
        <v>0</v>
      </c>
      <c r="G9" s="1">
        <v>173891111.14500001</v>
      </c>
      <c r="H9" s="1">
        <v>0</v>
      </c>
      <c r="I9" s="1">
        <v>0</v>
      </c>
      <c r="J9" s="1">
        <v>0</v>
      </c>
      <c r="K9" s="3"/>
    </row>
    <row r="10" spans="1:11" x14ac:dyDescent="0.25">
      <c r="A10">
        <v>7</v>
      </c>
      <c r="B10" t="s">
        <v>290</v>
      </c>
      <c r="C10" s="1">
        <v>0</v>
      </c>
      <c r="D10" s="1">
        <v>0</v>
      </c>
      <c r="E10" s="1">
        <v>0</v>
      </c>
      <c r="F10" s="1">
        <v>0</v>
      </c>
      <c r="G10" s="1">
        <v>0</v>
      </c>
      <c r="H10" s="1">
        <v>251536970.093465</v>
      </c>
      <c r="I10" s="1">
        <v>0</v>
      </c>
      <c r="J10" s="1">
        <v>0</v>
      </c>
      <c r="K10" s="3">
        <f>SUM(F10:J10)</f>
        <v>251536970.093465</v>
      </c>
    </row>
    <row r="11" spans="1:11" x14ac:dyDescent="0.25">
      <c r="B11" t="s">
        <v>6</v>
      </c>
      <c r="C11" s="1">
        <v>0</v>
      </c>
      <c r="D11" s="1">
        <v>0</v>
      </c>
      <c r="E11" s="1">
        <v>0</v>
      </c>
      <c r="F11" s="1">
        <v>0</v>
      </c>
      <c r="G11" s="1">
        <v>0</v>
      </c>
      <c r="H11" s="1">
        <v>0</v>
      </c>
      <c r="I11" s="1">
        <v>105000000</v>
      </c>
      <c r="J11" s="1">
        <v>0</v>
      </c>
      <c r="K11" s="3"/>
    </row>
    <row r="12" spans="1:11" x14ac:dyDescent="0.25">
      <c r="A12">
        <v>8</v>
      </c>
      <c r="B12" t="s">
        <v>14</v>
      </c>
      <c r="C12" s="1">
        <f>SUM(C4:C10)</f>
        <v>275962874.83896601</v>
      </c>
      <c r="D12" s="1">
        <f>SUM(D4:D10)</f>
        <v>1176032540.3180799</v>
      </c>
      <c r="E12" s="1">
        <f>SUM(E4:E10)</f>
        <v>125989906.394924</v>
      </c>
      <c r="F12" s="1">
        <f>SUM(F4:F10)</f>
        <v>255225780.19788799</v>
      </c>
      <c r="G12" s="1">
        <f t="shared" ref="G12" si="1">SUM(G4:G10)</f>
        <v>173891111.14500001</v>
      </c>
      <c r="H12" s="1">
        <f>SUM(H4:H10)</f>
        <v>251536970.093465</v>
      </c>
      <c r="I12" s="1">
        <f t="shared" ref="I12:J12" si="2">SUM(I4:I10)</f>
        <v>20000000</v>
      </c>
      <c r="J12" s="1">
        <f t="shared" si="2"/>
        <v>31972700</v>
      </c>
      <c r="K12" s="1">
        <f>SUM(K4:K10)</f>
        <v>1861494991.6454349</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1B66-B8AA-490F-8848-F724ABFB5738}">
  <sheetPr codeName="Sheet15"/>
  <dimension ref="B2:I27"/>
  <sheetViews>
    <sheetView tabSelected="1" workbookViewId="0">
      <selection activeCell="G28" sqref="G28"/>
    </sheetView>
  </sheetViews>
  <sheetFormatPr defaultRowHeight="15" x14ac:dyDescent="0.25"/>
  <cols>
    <col min="2" max="2" width="14.5703125" bestFit="1" customWidth="1"/>
    <col min="3" max="3" width="15.5703125" bestFit="1" customWidth="1"/>
    <col min="4" max="4" width="20.5703125" bestFit="1" customWidth="1"/>
    <col min="5" max="5" width="22.140625" bestFit="1" customWidth="1"/>
    <col min="6" max="6" width="15.42578125" bestFit="1" customWidth="1"/>
    <col min="7" max="7" width="15.28515625" customWidth="1"/>
    <col min="8" max="8" width="15.42578125" bestFit="1" customWidth="1"/>
    <col min="9" max="9" width="12.5703125" bestFit="1" customWidth="1"/>
  </cols>
  <sheetData>
    <row r="2" spans="2:9" x14ac:dyDescent="0.25">
      <c r="B2" t="s">
        <v>54</v>
      </c>
      <c r="C2" t="s">
        <v>12</v>
      </c>
    </row>
    <row r="3" spans="2:9" x14ac:dyDescent="0.25">
      <c r="C3" t="s">
        <v>288</v>
      </c>
      <c r="D3" t="s">
        <v>289</v>
      </c>
      <c r="E3" t="s">
        <v>290</v>
      </c>
      <c r="F3" t="s">
        <v>44</v>
      </c>
      <c r="G3" t="s">
        <v>45</v>
      </c>
      <c r="H3" s="3" t="s">
        <v>14</v>
      </c>
    </row>
    <row r="4" spans="2:9" x14ac:dyDescent="0.25">
      <c r="B4" t="s">
        <v>288</v>
      </c>
      <c r="C4" s="1">
        <v>275962874.83896601</v>
      </c>
      <c r="D4" s="1">
        <v>0</v>
      </c>
      <c r="E4" s="1">
        <v>0</v>
      </c>
      <c r="F4" s="1">
        <v>0</v>
      </c>
      <c r="G4" s="1">
        <v>0</v>
      </c>
      <c r="H4" s="3">
        <f>SUM(C4:G4)</f>
        <v>275962874.83896601</v>
      </c>
      <c r="I4" s="4"/>
    </row>
    <row r="5" spans="2:9" x14ac:dyDescent="0.25">
      <c r="B5" t="s">
        <v>0</v>
      </c>
      <c r="C5" s="1">
        <v>0</v>
      </c>
      <c r="D5" s="1">
        <v>0</v>
      </c>
      <c r="E5" s="1">
        <v>0</v>
      </c>
      <c r="F5" s="1">
        <v>0</v>
      </c>
      <c r="G5" s="1">
        <v>31972700</v>
      </c>
      <c r="H5" s="3">
        <f>SUM(C5:G5)</f>
        <v>31972700</v>
      </c>
      <c r="I5" s="4"/>
    </row>
    <row r="6" spans="2:9" x14ac:dyDescent="0.25">
      <c r="B6" t="s">
        <v>289</v>
      </c>
      <c r="C6" s="1">
        <v>0</v>
      </c>
      <c r="D6" s="1">
        <v>125989906.394924</v>
      </c>
      <c r="E6" s="1">
        <v>0</v>
      </c>
      <c r="F6" s="1">
        <v>0</v>
      </c>
      <c r="G6" s="1">
        <v>0</v>
      </c>
      <c r="H6" s="3">
        <f>SUM(C6:G6)</f>
        <v>125989906.394924</v>
      </c>
      <c r="I6" s="4"/>
    </row>
    <row r="7" spans="2:9" x14ac:dyDescent="0.25">
      <c r="B7" t="s">
        <v>4</v>
      </c>
      <c r="C7" s="1">
        <v>0</v>
      </c>
      <c r="D7" s="1">
        <v>0</v>
      </c>
      <c r="E7" s="1">
        <v>0</v>
      </c>
      <c r="F7" s="1">
        <v>20000000</v>
      </c>
      <c r="G7" s="1">
        <v>0</v>
      </c>
      <c r="H7" s="3">
        <f>SUM(C7:G7)</f>
        <v>20000000</v>
      </c>
      <c r="I7" s="4"/>
    </row>
    <row r="8" spans="2:9" x14ac:dyDescent="0.25">
      <c r="B8" t="s">
        <v>290</v>
      </c>
      <c r="C8" s="1">
        <v>0</v>
      </c>
      <c r="D8" s="1">
        <v>0</v>
      </c>
      <c r="E8" s="1">
        <v>251536970.093465</v>
      </c>
      <c r="F8" s="1">
        <v>0</v>
      </c>
      <c r="G8" s="1">
        <v>0</v>
      </c>
      <c r="H8" s="3"/>
      <c r="I8" s="4"/>
    </row>
    <row r="9" spans="2:9" x14ac:dyDescent="0.25">
      <c r="B9" t="s">
        <v>6</v>
      </c>
      <c r="C9" s="1">
        <v>0</v>
      </c>
      <c r="D9" s="1">
        <v>0</v>
      </c>
      <c r="E9" s="1">
        <v>0</v>
      </c>
      <c r="F9" s="1">
        <v>105000000</v>
      </c>
      <c r="G9" s="1">
        <v>0</v>
      </c>
      <c r="H9" s="3">
        <f>SUM(C9:G9)</f>
        <v>105000000</v>
      </c>
      <c r="I9" s="4"/>
    </row>
    <row r="10" spans="2:9" x14ac:dyDescent="0.25">
      <c r="B10" t="s">
        <v>14</v>
      </c>
      <c r="C10" s="1">
        <f>SUM(C4:C9)</f>
        <v>275962874.83896601</v>
      </c>
      <c r="D10" s="1">
        <f>SUM(D4:D9)</f>
        <v>125989906.394924</v>
      </c>
      <c r="E10" s="1">
        <f>SUM(E4:E9)</f>
        <v>251536970.093465</v>
      </c>
      <c r="F10" s="1">
        <f>SUM(F4:F9)</f>
        <v>125000000</v>
      </c>
      <c r="G10" s="1">
        <f t="shared" ref="G10" si="0">SUM(G4:G9)</f>
        <v>31972700</v>
      </c>
      <c r="H10" s="1">
        <f>SUM(H4:H9)</f>
        <v>558925481.23389006</v>
      </c>
    </row>
    <row r="27" spans="7:7" x14ac:dyDescent="0.25">
      <c r="G27">
        <f>17*3%</f>
        <v>0.51</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1FEE-D678-4E67-96DB-BED2413B543E}">
  <sheetPr codeName="Sheet9">
    <pageSetUpPr fitToPage="1"/>
  </sheetPr>
  <dimension ref="A1:H61"/>
  <sheetViews>
    <sheetView zoomScale="70" zoomScaleNormal="70" workbookViewId="0">
      <selection activeCell="G13" sqref="G13"/>
    </sheetView>
  </sheetViews>
  <sheetFormatPr defaultRowHeight="15" x14ac:dyDescent="0.25"/>
  <cols>
    <col min="1" max="1" width="9.140625" style="11"/>
    <col min="2" max="2" width="32" style="14" bestFit="1" customWidth="1"/>
    <col min="3" max="3" width="80.140625" style="14" customWidth="1"/>
    <col min="4" max="4" width="11" style="12" bestFit="1" customWidth="1"/>
    <col min="5" max="5" width="13.42578125" style="12" bestFit="1" customWidth="1"/>
    <col min="6" max="6" width="9.140625" style="11"/>
    <col min="7" max="7" width="48.140625" style="14" customWidth="1"/>
    <col min="8" max="8" width="16.7109375" style="13" bestFit="1" customWidth="1"/>
    <col min="9" max="16384" width="9.140625" style="12"/>
  </cols>
  <sheetData>
    <row r="1" spans="1:8" x14ac:dyDescent="0.25">
      <c r="A1" s="20" t="s">
        <v>137</v>
      </c>
      <c r="B1" s="21" t="s">
        <v>52</v>
      </c>
      <c r="C1" s="21" t="s">
        <v>53</v>
      </c>
      <c r="D1" s="22" t="s">
        <v>12</v>
      </c>
      <c r="E1" s="22" t="s">
        <v>54</v>
      </c>
      <c r="F1" s="20" t="s">
        <v>148</v>
      </c>
      <c r="G1" s="21" t="s">
        <v>55</v>
      </c>
      <c r="H1" s="19" t="s">
        <v>149</v>
      </c>
    </row>
    <row r="2" spans="1:8" ht="60" x14ac:dyDescent="0.25">
      <c r="A2" s="15">
        <v>1</v>
      </c>
      <c r="B2" s="16" t="s">
        <v>56</v>
      </c>
      <c r="C2" s="16" t="s">
        <v>57</v>
      </c>
      <c r="D2" s="17" t="s">
        <v>9</v>
      </c>
      <c r="E2" s="17" t="s">
        <v>2</v>
      </c>
      <c r="F2" s="15">
        <v>4</v>
      </c>
      <c r="G2" s="16" t="s">
        <v>58</v>
      </c>
      <c r="H2" s="18">
        <v>3975000</v>
      </c>
    </row>
    <row r="3" spans="1:8" ht="60" x14ac:dyDescent="0.25">
      <c r="A3" s="15">
        <v>2</v>
      </c>
      <c r="B3" s="16" t="s">
        <v>59</v>
      </c>
      <c r="C3" s="16" t="s">
        <v>138</v>
      </c>
      <c r="D3" s="17" t="s">
        <v>9</v>
      </c>
      <c r="E3" s="17" t="s">
        <v>2</v>
      </c>
      <c r="F3" s="15">
        <v>5</v>
      </c>
      <c r="G3" s="16" t="s">
        <v>60</v>
      </c>
      <c r="H3" s="18">
        <v>970000</v>
      </c>
    </row>
    <row r="4" spans="1:8" ht="45" x14ac:dyDescent="0.25">
      <c r="A4" s="15">
        <v>3</v>
      </c>
      <c r="B4" s="16" t="s">
        <v>61</v>
      </c>
      <c r="C4" s="16" t="s">
        <v>150</v>
      </c>
      <c r="D4" s="17" t="s">
        <v>9</v>
      </c>
      <c r="E4" s="17" t="s">
        <v>2</v>
      </c>
      <c r="F4" s="15">
        <v>4</v>
      </c>
      <c r="G4" s="16" t="s">
        <v>62</v>
      </c>
      <c r="H4" s="18">
        <v>731250</v>
      </c>
    </row>
    <row r="5" spans="1:8" x14ac:dyDescent="0.25">
      <c r="A5" s="15">
        <v>4</v>
      </c>
      <c r="B5" s="16" t="s">
        <v>63</v>
      </c>
      <c r="C5" s="16" t="s">
        <v>64</v>
      </c>
      <c r="D5" s="17" t="s">
        <v>10</v>
      </c>
      <c r="E5" s="17" t="s">
        <v>0</v>
      </c>
      <c r="F5" s="15">
        <v>5</v>
      </c>
      <c r="G5" s="16" t="s">
        <v>65</v>
      </c>
      <c r="H5" s="18">
        <v>237000</v>
      </c>
    </row>
    <row r="6" spans="1:8" x14ac:dyDescent="0.25">
      <c r="A6" s="15">
        <v>5</v>
      </c>
      <c r="B6" s="16" t="s">
        <v>63</v>
      </c>
      <c r="C6" s="16" t="s">
        <v>64</v>
      </c>
      <c r="D6" s="17" t="s">
        <v>10</v>
      </c>
      <c r="E6" s="17" t="s">
        <v>0</v>
      </c>
      <c r="F6" s="15">
        <v>5</v>
      </c>
      <c r="G6" s="16" t="s">
        <v>65</v>
      </c>
      <c r="H6" s="18">
        <v>237000</v>
      </c>
    </row>
    <row r="7" spans="1:8" x14ac:dyDescent="0.25">
      <c r="A7" s="15">
        <v>6</v>
      </c>
      <c r="B7" s="16" t="s">
        <v>63</v>
      </c>
      <c r="C7" s="16" t="s">
        <v>64</v>
      </c>
      <c r="D7" s="17" t="s">
        <v>10</v>
      </c>
      <c r="E7" s="17" t="s">
        <v>0</v>
      </c>
      <c r="F7" s="15">
        <v>5</v>
      </c>
      <c r="G7" s="16" t="s">
        <v>65</v>
      </c>
      <c r="H7" s="18">
        <v>79000</v>
      </c>
    </row>
    <row r="8" spans="1:8" x14ac:dyDescent="0.25">
      <c r="A8" s="15">
        <v>7</v>
      </c>
      <c r="B8" s="16" t="s">
        <v>66</v>
      </c>
      <c r="C8" s="16" t="s">
        <v>67</v>
      </c>
      <c r="D8" s="17" t="s">
        <v>10</v>
      </c>
      <c r="E8" s="17" t="s">
        <v>1</v>
      </c>
      <c r="F8" s="15">
        <v>3</v>
      </c>
      <c r="G8" s="16" t="s">
        <v>68</v>
      </c>
      <c r="H8" s="18">
        <v>533250</v>
      </c>
    </row>
    <row r="9" spans="1:8" x14ac:dyDescent="0.25">
      <c r="A9" s="15">
        <v>8</v>
      </c>
      <c r="B9" s="16" t="s">
        <v>69</v>
      </c>
      <c r="C9" s="16" t="s">
        <v>70</v>
      </c>
      <c r="D9" s="17" t="s">
        <v>44</v>
      </c>
      <c r="E9" s="17" t="s">
        <v>0</v>
      </c>
      <c r="F9" s="15">
        <v>5</v>
      </c>
      <c r="G9" s="16" t="s">
        <v>71</v>
      </c>
      <c r="H9" s="18">
        <v>630284</v>
      </c>
    </row>
    <row r="10" spans="1:8" x14ac:dyDescent="0.25">
      <c r="A10" s="15">
        <v>9</v>
      </c>
      <c r="B10" s="16" t="s">
        <v>69</v>
      </c>
      <c r="C10" s="16" t="s">
        <v>70</v>
      </c>
      <c r="D10" s="17" t="s">
        <v>44</v>
      </c>
      <c r="E10" s="17" t="s">
        <v>0</v>
      </c>
      <c r="F10" s="15">
        <v>5</v>
      </c>
      <c r="G10" s="16" t="s">
        <v>71</v>
      </c>
      <c r="H10" s="18">
        <v>630016</v>
      </c>
    </row>
    <row r="11" spans="1:8" ht="45" x14ac:dyDescent="0.25">
      <c r="A11" s="15">
        <v>10</v>
      </c>
      <c r="B11" s="16" t="s">
        <v>72</v>
      </c>
      <c r="C11" s="16" t="s">
        <v>73</v>
      </c>
      <c r="D11" s="17" t="s">
        <v>44</v>
      </c>
      <c r="E11" s="17" t="s">
        <v>2</v>
      </c>
      <c r="F11" s="15">
        <v>5</v>
      </c>
      <c r="G11" s="16" t="s">
        <v>74</v>
      </c>
      <c r="H11" s="18">
        <v>9187500</v>
      </c>
    </row>
    <row r="12" spans="1:8" x14ac:dyDescent="0.25">
      <c r="A12" s="15">
        <v>11</v>
      </c>
      <c r="B12" s="16" t="s">
        <v>75</v>
      </c>
      <c r="C12" s="16" t="s">
        <v>76</v>
      </c>
      <c r="D12" s="17" t="s">
        <v>44</v>
      </c>
      <c r="E12" s="17" t="s">
        <v>2</v>
      </c>
      <c r="F12" s="15">
        <v>4</v>
      </c>
      <c r="G12" s="16" t="s">
        <v>77</v>
      </c>
      <c r="H12" s="18">
        <v>4500000</v>
      </c>
    </row>
    <row r="13" spans="1:8" x14ac:dyDescent="0.25">
      <c r="A13" s="15">
        <v>12</v>
      </c>
      <c r="B13" s="16" t="s">
        <v>78</v>
      </c>
      <c r="C13" s="16" t="s">
        <v>139</v>
      </c>
      <c r="D13" s="17" t="s">
        <v>44</v>
      </c>
      <c r="E13" s="17" t="s">
        <v>2</v>
      </c>
      <c r="F13" s="15">
        <v>5</v>
      </c>
      <c r="G13" s="16" t="s">
        <v>79</v>
      </c>
      <c r="H13" s="18">
        <v>2130000</v>
      </c>
    </row>
    <row r="14" spans="1:8" ht="30" x14ac:dyDescent="0.25">
      <c r="A14" s="15">
        <v>13</v>
      </c>
      <c r="B14" s="16" t="s">
        <v>80</v>
      </c>
      <c r="C14" s="16" t="s">
        <v>143</v>
      </c>
      <c r="D14" s="17" t="s">
        <v>44</v>
      </c>
      <c r="E14" s="17" t="s">
        <v>2</v>
      </c>
      <c r="F14" s="15">
        <v>5</v>
      </c>
      <c r="G14" s="16" t="s">
        <v>81</v>
      </c>
      <c r="H14" s="18">
        <v>1359375</v>
      </c>
    </row>
    <row r="15" spans="1:8" x14ac:dyDescent="0.25">
      <c r="A15" s="15">
        <v>14</v>
      </c>
      <c r="B15" s="16" t="s">
        <v>82</v>
      </c>
      <c r="C15" s="16" t="s">
        <v>83</v>
      </c>
      <c r="D15" s="17" t="s">
        <v>44</v>
      </c>
      <c r="E15" s="17" t="s">
        <v>2</v>
      </c>
      <c r="F15" s="15">
        <v>5</v>
      </c>
      <c r="G15" s="16" t="s">
        <v>84</v>
      </c>
      <c r="H15" s="18">
        <v>780000</v>
      </c>
    </row>
    <row r="16" spans="1:8" ht="60" x14ac:dyDescent="0.25">
      <c r="A16" s="15">
        <v>15</v>
      </c>
      <c r="B16" s="16" t="s">
        <v>85</v>
      </c>
      <c r="C16" s="16" t="s">
        <v>144</v>
      </c>
      <c r="D16" s="17" t="s">
        <v>44</v>
      </c>
      <c r="E16" s="17" t="s">
        <v>2</v>
      </c>
      <c r="F16" s="15">
        <v>5</v>
      </c>
      <c r="G16" s="16" t="s">
        <v>86</v>
      </c>
      <c r="H16" s="18">
        <v>688940</v>
      </c>
    </row>
    <row r="17" spans="1:8" ht="45" x14ac:dyDescent="0.25">
      <c r="A17" s="15">
        <v>16</v>
      </c>
      <c r="B17" s="16" t="s">
        <v>87</v>
      </c>
      <c r="C17" s="16" t="s">
        <v>88</v>
      </c>
      <c r="D17" s="17" t="s">
        <v>44</v>
      </c>
      <c r="E17" s="17" t="s">
        <v>4</v>
      </c>
      <c r="F17" s="15">
        <v>3</v>
      </c>
      <c r="G17" s="16" t="s">
        <v>89</v>
      </c>
      <c r="H17" s="18">
        <v>400000</v>
      </c>
    </row>
    <row r="18" spans="1:8" ht="60" x14ac:dyDescent="0.25">
      <c r="A18" s="15">
        <v>17</v>
      </c>
      <c r="B18" s="16" t="s">
        <v>21</v>
      </c>
      <c r="C18" s="16" t="s">
        <v>90</v>
      </c>
      <c r="D18" s="17" t="s">
        <v>44</v>
      </c>
      <c r="E18" s="17" t="s">
        <v>4</v>
      </c>
      <c r="F18" s="15">
        <v>3</v>
      </c>
      <c r="G18" s="16" t="s">
        <v>91</v>
      </c>
      <c r="H18" s="18">
        <v>300000</v>
      </c>
    </row>
    <row r="19" spans="1:8" ht="30" x14ac:dyDescent="0.25">
      <c r="A19" s="15">
        <v>18</v>
      </c>
      <c r="B19" s="16" t="s">
        <v>92</v>
      </c>
      <c r="C19" s="16" t="s">
        <v>93</v>
      </c>
      <c r="D19" s="17" t="s">
        <v>44</v>
      </c>
      <c r="E19" s="17" t="s">
        <v>5</v>
      </c>
      <c r="F19" s="15">
        <v>5</v>
      </c>
      <c r="G19" s="16" t="s">
        <v>94</v>
      </c>
      <c r="H19" s="18">
        <v>15000000</v>
      </c>
    </row>
    <row r="20" spans="1:8" ht="30" x14ac:dyDescent="0.25">
      <c r="A20" s="15">
        <v>19</v>
      </c>
      <c r="B20" s="16" t="s">
        <v>95</v>
      </c>
      <c r="C20" s="16" t="s">
        <v>96</v>
      </c>
      <c r="D20" s="17" t="s">
        <v>44</v>
      </c>
      <c r="E20" s="17" t="s">
        <v>5</v>
      </c>
      <c r="F20" s="15">
        <v>3</v>
      </c>
      <c r="G20" s="16" t="s">
        <v>97</v>
      </c>
      <c r="H20" s="18">
        <v>1500000</v>
      </c>
    </row>
    <row r="21" spans="1:8" ht="30" x14ac:dyDescent="0.25">
      <c r="A21" s="15">
        <v>20</v>
      </c>
      <c r="B21" s="16" t="s">
        <v>98</v>
      </c>
      <c r="C21" s="16" t="s">
        <v>99</v>
      </c>
      <c r="D21" s="17" t="s">
        <v>44</v>
      </c>
      <c r="E21" s="17" t="s">
        <v>5</v>
      </c>
      <c r="F21" s="15">
        <v>3</v>
      </c>
      <c r="G21" s="16" t="s">
        <v>97</v>
      </c>
      <c r="H21" s="18">
        <v>1500000</v>
      </c>
    </row>
    <row r="22" spans="1:8" ht="30" x14ac:dyDescent="0.25">
      <c r="A22" s="15">
        <v>21</v>
      </c>
      <c r="B22" s="16" t="s">
        <v>100</v>
      </c>
      <c r="C22" s="16" t="s">
        <v>99</v>
      </c>
      <c r="D22" s="17" t="s">
        <v>44</v>
      </c>
      <c r="E22" s="17" t="s">
        <v>5</v>
      </c>
      <c r="F22" s="15">
        <v>3</v>
      </c>
      <c r="G22" s="16" t="s">
        <v>97</v>
      </c>
      <c r="H22" s="18">
        <v>1500000</v>
      </c>
    </row>
    <row r="23" spans="1:8" ht="30" x14ac:dyDescent="0.25">
      <c r="A23" s="15">
        <v>22</v>
      </c>
      <c r="B23" s="16" t="s">
        <v>101</v>
      </c>
      <c r="C23" s="16" t="s">
        <v>99</v>
      </c>
      <c r="D23" s="17" t="s">
        <v>44</v>
      </c>
      <c r="E23" s="17" t="s">
        <v>5</v>
      </c>
      <c r="F23" s="15">
        <v>3</v>
      </c>
      <c r="G23" s="16" t="s">
        <v>97</v>
      </c>
      <c r="H23" s="18">
        <v>1500000</v>
      </c>
    </row>
    <row r="24" spans="1:8" ht="30" x14ac:dyDescent="0.25">
      <c r="A24" s="15">
        <v>23</v>
      </c>
      <c r="B24" s="16" t="s">
        <v>102</v>
      </c>
      <c r="C24" s="16" t="s">
        <v>96</v>
      </c>
      <c r="D24" s="17" t="s">
        <v>44</v>
      </c>
      <c r="E24" s="17" t="s">
        <v>5</v>
      </c>
      <c r="F24" s="15">
        <v>3</v>
      </c>
      <c r="G24" s="16" t="s">
        <v>97</v>
      </c>
      <c r="H24" s="18">
        <v>1500000</v>
      </c>
    </row>
    <row r="25" spans="1:8" x14ac:dyDescent="0.25">
      <c r="A25" s="15">
        <v>24</v>
      </c>
      <c r="B25" s="16" t="s">
        <v>103</v>
      </c>
      <c r="C25" s="16" t="s">
        <v>104</v>
      </c>
      <c r="D25" s="17" t="s">
        <v>44</v>
      </c>
      <c r="E25" s="17" t="s">
        <v>5</v>
      </c>
      <c r="F25" s="15">
        <v>3</v>
      </c>
      <c r="G25" s="16" t="s">
        <v>105</v>
      </c>
      <c r="H25" s="18">
        <v>140000</v>
      </c>
    </row>
    <row r="26" spans="1:8" x14ac:dyDescent="0.25">
      <c r="A26" s="15">
        <v>25</v>
      </c>
      <c r="B26" s="16" t="s">
        <v>63</v>
      </c>
      <c r="C26" s="16" t="s">
        <v>64</v>
      </c>
      <c r="D26" s="17" t="s">
        <v>45</v>
      </c>
      <c r="E26" s="17" t="s">
        <v>0</v>
      </c>
      <c r="F26" s="15">
        <v>5</v>
      </c>
      <c r="G26" s="16" t="s">
        <v>65</v>
      </c>
      <c r="H26" s="18">
        <v>134790</v>
      </c>
    </row>
    <row r="27" spans="1:8" ht="30" x14ac:dyDescent="0.25">
      <c r="A27" s="15">
        <v>26</v>
      </c>
      <c r="B27" s="16" t="s">
        <v>69</v>
      </c>
      <c r="C27" s="16" t="s">
        <v>106</v>
      </c>
      <c r="D27" s="17" t="s">
        <v>45</v>
      </c>
      <c r="E27" s="17" t="s">
        <v>0</v>
      </c>
      <c r="F27" s="15">
        <v>5</v>
      </c>
      <c r="G27" s="16" t="s">
        <v>107</v>
      </c>
      <c r="H27" s="18">
        <v>134720</v>
      </c>
    </row>
    <row r="28" spans="1:8" x14ac:dyDescent="0.25">
      <c r="A28" s="15">
        <v>27</v>
      </c>
      <c r="B28" s="16" t="s">
        <v>108</v>
      </c>
      <c r="C28" s="16" t="s">
        <v>109</v>
      </c>
      <c r="D28" s="17" t="s">
        <v>45</v>
      </c>
      <c r="E28" s="17" t="s">
        <v>0</v>
      </c>
      <c r="F28" s="15">
        <v>2</v>
      </c>
      <c r="G28" s="16" t="s">
        <v>110</v>
      </c>
      <c r="H28" s="18">
        <v>113247</v>
      </c>
    </row>
    <row r="29" spans="1:8" x14ac:dyDescent="0.25">
      <c r="A29" s="15">
        <v>28</v>
      </c>
      <c r="B29" s="16" t="s">
        <v>63</v>
      </c>
      <c r="C29" s="16" t="s">
        <v>64</v>
      </c>
      <c r="D29" s="17" t="s">
        <v>45</v>
      </c>
      <c r="E29" s="17" t="s">
        <v>0</v>
      </c>
      <c r="F29" s="15">
        <v>5</v>
      </c>
      <c r="G29" s="16" t="s">
        <v>65</v>
      </c>
      <c r="H29" s="18">
        <v>109198</v>
      </c>
    </row>
    <row r="30" spans="1:8" x14ac:dyDescent="0.25">
      <c r="A30" s="15">
        <v>29</v>
      </c>
      <c r="B30" s="16" t="s">
        <v>63</v>
      </c>
      <c r="C30" s="16" t="s">
        <v>64</v>
      </c>
      <c r="D30" s="17" t="s">
        <v>45</v>
      </c>
      <c r="E30" s="17" t="s">
        <v>0</v>
      </c>
      <c r="F30" s="15">
        <v>5</v>
      </c>
      <c r="G30" s="16" t="s">
        <v>65</v>
      </c>
      <c r="H30" s="18">
        <v>75815</v>
      </c>
    </row>
    <row r="31" spans="1:8" x14ac:dyDescent="0.25">
      <c r="A31" s="15">
        <v>30</v>
      </c>
      <c r="B31" s="16" t="s">
        <v>111</v>
      </c>
      <c r="C31" s="16" t="s">
        <v>112</v>
      </c>
      <c r="D31" s="17" t="s">
        <v>45</v>
      </c>
      <c r="E31" s="17" t="s">
        <v>0</v>
      </c>
      <c r="F31" s="15">
        <v>5</v>
      </c>
      <c r="G31" s="16" t="s">
        <v>113</v>
      </c>
      <c r="H31" s="18">
        <v>41936.25</v>
      </c>
    </row>
    <row r="32" spans="1:8" x14ac:dyDescent="0.25">
      <c r="A32" s="15">
        <v>31</v>
      </c>
      <c r="B32" s="16" t="s">
        <v>111</v>
      </c>
      <c r="C32" s="16" t="s">
        <v>112</v>
      </c>
      <c r="D32" s="17" t="s">
        <v>45</v>
      </c>
      <c r="E32" s="17" t="s">
        <v>0</v>
      </c>
      <c r="F32" s="15">
        <v>5</v>
      </c>
      <c r="G32" s="16" t="s">
        <v>113</v>
      </c>
      <c r="H32" s="18">
        <v>41034</v>
      </c>
    </row>
    <row r="33" spans="1:8" x14ac:dyDescent="0.25">
      <c r="A33" s="15">
        <v>32</v>
      </c>
      <c r="B33" s="16" t="s">
        <v>111</v>
      </c>
      <c r="C33" s="16" t="s">
        <v>112</v>
      </c>
      <c r="D33" s="17" t="s">
        <v>45</v>
      </c>
      <c r="E33" s="17" t="s">
        <v>0</v>
      </c>
      <c r="F33" s="15">
        <v>5</v>
      </c>
      <c r="G33" s="16" t="s">
        <v>113</v>
      </c>
      <c r="H33" s="18">
        <v>38917.25</v>
      </c>
    </row>
    <row r="34" spans="1:8" x14ac:dyDescent="0.25">
      <c r="A34" s="15">
        <v>33</v>
      </c>
      <c r="B34" s="16" t="s">
        <v>111</v>
      </c>
      <c r="C34" s="16" t="s">
        <v>112</v>
      </c>
      <c r="D34" s="17" t="s">
        <v>45</v>
      </c>
      <c r="E34" s="17" t="s">
        <v>0</v>
      </c>
      <c r="F34" s="15">
        <v>5</v>
      </c>
      <c r="G34" s="16" t="s">
        <v>113</v>
      </c>
      <c r="H34" s="18">
        <v>35775.5</v>
      </c>
    </row>
    <row r="35" spans="1:8" x14ac:dyDescent="0.25">
      <c r="A35" s="15">
        <v>34</v>
      </c>
      <c r="B35" s="16" t="s">
        <v>114</v>
      </c>
      <c r="C35" s="16" t="s">
        <v>115</v>
      </c>
      <c r="D35" s="17" t="s">
        <v>45</v>
      </c>
      <c r="E35" s="17" t="s">
        <v>0</v>
      </c>
      <c r="F35" s="15">
        <v>4</v>
      </c>
      <c r="G35" s="16" t="s">
        <v>110</v>
      </c>
      <c r="H35" s="18">
        <v>35606</v>
      </c>
    </row>
    <row r="36" spans="1:8" x14ac:dyDescent="0.25">
      <c r="A36" s="15">
        <v>35</v>
      </c>
      <c r="B36" s="16" t="s">
        <v>111</v>
      </c>
      <c r="C36" s="16" t="s">
        <v>112</v>
      </c>
      <c r="D36" s="17" t="s">
        <v>45</v>
      </c>
      <c r="E36" s="17" t="s">
        <v>0</v>
      </c>
      <c r="F36" s="15">
        <v>5</v>
      </c>
      <c r="G36" s="16" t="s">
        <v>113</v>
      </c>
      <c r="H36" s="18">
        <v>35240</v>
      </c>
    </row>
    <row r="37" spans="1:8" x14ac:dyDescent="0.25">
      <c r="A37" s="15">
        <v>36</v>
      </c>
      <c r="B37" s="16" t="s">
        <v>111</v>
      </c>
      <c r="C37" s="16" t="s">
        <v>112</v>
      </c>
      <c r="D37" s="17" t="s">
        <v>45</v>
      </c>
      <c r="E37" s="17" t="s">
        <v>0</v>
      </c>
      <c r="F37" s="15">
        <v>5</v>
      </c>
      <c r="G37" s="16" t="s">
        <v>113</v>
      </c>
      <c r="H37" s="18">
        <v>34825.25</v>
      </c>
    </row>
    <row r="38" spans="1:8" x14ac:dyDescent="0.25">
      <c r="A38" s="15">
        <v>37</v>
      </c>
      <c r="B38" s="16" t="s">
        <v>111</v>
      </c>
      <c r="C38" s="16" t="s">
        <v>112</v>
      </c>
      <c r="D38" s="17" t="s">
        <v>45</v>
      </c>
      <c r="E38" s="17" t="s">
        <v>0</v>
      </c>
      <c r="F38" s="15">
        <v>5</v>
      </c>
      <c r="G38" s="16" t="s">
        <v>113</v>
      </c>
      <c r="H38" s="18">
        <v>34796</v>
      </c>
    </row>
    <row r="39" spans="1:8" x14ac:dyDescent="0.25">
      <c r="A39" s="15">
        <v>38</v>
      </c>
      <c r="B39" s="16" t="s">
        <v>111</v>
      </c>
      <c r="C39" s="16" t="s">
        <v>112</v>
      </c>
      <c r="D39" s="17" t="s">
        <v>45</v>
      </c>
      <c r="E39" s="17" t="s">
        <v>0</v>
      </c>
      <c r="F39" s="15">
        <v>5</v>
      </c>
      <c r="G39" s="16" t="s">
        <v>113</v>
      </c>
      <c r="H39" s="18">
        <v>34360.25</v>
      </c>
    </row>
    <row r="40" spans="1:8" x14ac:dyDescent="0.25">
      <c r="A40" s="15">
        <v>39</v>
      </c>
      <c r="B40" s="16" t="s">
        <v>111</v>
      </c>
      <c r="C40" s="16" t="s">
        <v>112</v>
      </c>
      <c r="D40" s="17" t="s">
        <v>45</v>
      </c>
      <c r="E40" s="17" t="s">
        <v>0</v>
      </c>
      <c r="F40" s="15">
        <v>5</v>
      </c>
      <c r="G40" s="16" t="s">
        <v>113</v>
      </c>
      <c r="H40" s="18">
        <v>27299.5</v>
      </c>
    </row>
    <row r="41" spans="1:8" x14ac:dyDescent="0.25">
      <c r="A41" s="15">
        <v>40</v>
      </c>
      <c r="B41" s="16" t="s">
        <v>111</v>
      </c>
      <c r="C41" s="16" t="s">
        <v>112</v>
      </c>
      <c r="D41" s="17" t="s">
        <v>45</v>
      </c>
      <c r="E41" s="17" t="s">
        <v>0</v>
      </c>
      <c r="F41" s="15">
        <v>5</v>
      </c>
      <c r="G41" s="16" t="s">
        <v>113</v>
      </c>
      <c r="H41" s="18">
        <v>27100</v>
      </c>
    </row>
    <row r="42" spans="1:8" x14ac:dyDescent="0.25">
      <c r="A42" s="15">
        <v>41</v>
      </c>
      <c r="B42" s="16" t="s">
        <v>114</v>
      </c>
      <c r="C42" s="16" t="s">
        <v>115</v>
      </c>
      <c r="D42" s="17" t="s">
        <v>45</v>
      </c>
      <c r="E42" s="17" t="s">
        <v>0</v>
      </c>
      <c r="F42" s="15">
        <v>4</v>
      </c>
      <c r="G42" s="16" t="s">
        <v>110</v>
      </c>
      <c r="H42" s="18">
        <v>25934.5</v>
      </c>
    </row>
    <row r="43" spans="1:8" x14ac:dyDescent="0.25">
      <c r="A43" s="15">
        <v>42</v>
      </c>
      <c r="B43" s="16" t="s">
        <v>114</v>
      </c>
      <c r="C43" s="16" t="s">
        <v>115</v>
      </c>
      <c r="D43" s="17" t="s">
        <v>45</v>
      </c>
      <c r="E43" s="17" t="s">
        <v>0</v>
      </c>
      <c r="F43" s="15">
        <v>4</v>
      </c>
      <c r="G43" s="16" t="s">
        <v>110</v>
      </c>
      <c r="H43" s="18">
        <v>23747</v>
      </c>
    </row>
    <row r="44" spans="1:8" ht="30" x14ac:dyDescent="0.25">
      <c r="A44" s="15">
        <v>43</v>
      </c>
      <c r="B44" s="16" t="s">
        <v>69</v>
      </c>
      <c r="C44" s="16" t="s">
        <v>112</v>
      </c>
      <c r="D44" s="17" t="s">
        <v>45</v>
      </c>
      <c r="E44" s="17" t="s">
        <v>0</v>
      </c>
      <c r="F44" s="15">
        <v>5</v>
      </c>
      <c r="G44" s="16" t="s">
        <v>107</v>
      </c>
      <c r="H44" s="18">
        <v>11944.8</v>
      </c>
    </row>
    <row r="45" spans="1:8" ht="30" x14ac:dyDescent="0.25">
      <c r="A45" s="15">
        <v>44</v>
      </c>
      <c r="B45" s="16" t="s">
        <v>69</v>
      </c>
      <c r="C45" s="16" t="s">
        <v>112</v>
      </c>
      <c r="D45" s="17" t="s">
        <v>45</v>
      </c>
      <c r="E45" s="17" t="s">
        <v>0</v>
      </c>
      <c r="F45" s="15">
        <v>5</v>
      </c>
      <c r="G45" s="16" t="s">
        <v>107</v>
      </c>
      <c r="H45" s="18">
        <v>11163.4</v>
      </c>
    </row>
    <row r="46" spans="1:8" ht="60" x14ac:dyDescent="0.25">
      <c r="A46" s="15">
        <v>45</v>
      </c>
      <c r="B46" s="16" t="s">
        <v>85</v>
      </c>
      <c r="C46" s="16" t="s">
        <v>145</v>
      </c>
      <c r="D46" s="17" t="s">
        <v>45</v>
      </c>
      <c r="E46" s="17" t="s">
        <v>2</v>
      </c>
      <c r="F46" s="15">
        <v>4</v>
      </c>
      <c r="G46" s="16" t="s">
        <v>116</v>
      </c>
      <c r="H46" s="18">
        <v>6000000</v>
      </c>
    </row>
    <row r="47" spans="1:8" ht="30" x14ac:dyDescent="0.25">
      <c r="A47" s="15">
        <v>46</v>
      </c>
      <c r="B47" s="16" t="s">
        <v>117</v>
      </c>
      <c r="C47" s="16" t="s">
        <v>140</v>
      </c>
      <c r="D47" s="17" t="s">
        <v>45</v>
      </c>
      <c r="E47" s="17" t="s">
        <v>2</v>
      </c>
      <c r="F47" s="15">
        <v>4</v>
      </c>
      <c r="G47" s="16" t="s">
        <v>118</v>
      </c>
      <c r="H47" s="18">
        <v>4175850</v>
      </c>
    </row>
    <row r="48" spans="1:8" ht="45" x14ac:dyDescent="0.25">
      <c r="A48" s="15">
        <v>47</v>
      </c>
      <c r="B48" s="16" t="s">
        <v>72</v>
      </c>
      <c r="C48" s="16" t="s">
        <v>146</v>
      </c>
      <c r="D48" s="17" t="s">
        <v>45</v>
      </c>
      <c r="E48" s="17" t="s">
        <v>2</v>
      </c>
      <c r="F48" s="15">
        <v>4</v>
      </c>
      <c r="G48" s="16" t="s">
        <v>119</v>
      </c>
      <c r="H48" s="18">
        <v>2062500</v>
      </c>
    </row>
    <row r="49" spans="1:8" ht="45" x14ac:dyDescent="0.25">
      <c r="A49" s="15">
        <v>48</v>
      </c>
      <c r="B49" s="16" t="s">
        <v>120</v>
      </c>
      <c r="C49" s="16" t="s">
        <v>147</v>
      </c>
      <c r="D49" s="17" t="s">
        <v>45</v>
      </c>
      <c r="E49" s="17" t="s">
        <v>2</v>
      </c>
      <c r="F49" s="15">
        <v>4</v>
      </c>
      <c r="G49" s="16" t="s">
        <v>121</v>
      </c>
      <c r="H49" s="18">
        <v>1359375</v>
      </c>
    </row>
    <row r="50" spans="1:8" ht="30" x14ac:dyDescent="0.25">
      <c r="A50" s="15">
        <v>49</v>
      </c>
      <c r="B50" s="16" t="s">
        <v>80</v>
      </c>
      <c r="C50" s="16" t="s">
        <v>141</v>
      </c>
      <c r="D50" s="17" t="s">
        <v>45</v>
      </c>
      <c r="E50" s="17" t="s">
        <v>2</v>
      </c>
      <c r="F50" s="15">
        <v>4</v>
      </c>
      <c r="G50" s="16" t="s">
        <v>81</v>
      </c>
      <c r="H50" s="18">
        <v>951562.5</v>
      </c>
    </row>
    <row r="51" spans="1:8" x14ac:dyDescent="0.25">
      <c r="A51" s="15">
        <v>50</v>
      </c>
      <c r="B51" s="16" t="s">
        <v>78</v>
      </c>
      <c r="C51" s="16" t="s">
        <v>142</v>
      </c>
      <c r="D51" s="17" t="s">
        <v>45</v>
      </c>
      <c r="E51" s="17" t="s">
        <v>2</v>
      </c>
      <c r="F51" s="15">
        <v>4</v>
      </c>
      <c r="G51" s="16" t="s">
        <v>122</v>
      </c>
      <c r="H51" s="18">
        <v>40500</v>
      </c>
    </row>
    <row r="52" spans="1:8" x14ac:dyDescent="0.25">
      <c r="A52" s="15">
        <v>51</v>
      </c>
      <c r="B52" s="16" t="s">
        <v>87</v>
      </c>
      <c r="C52" s="16" t="s">
        <v>88</v>
      </c>
      <c r="D52" s="17" t="s">
        <v>45</v>
      </c>
      <c r="E52" s="17" t="s">
        <v>4</v>
      </c>
      <c r="F52" s="15">
        <v>5</v>
      </c>
      <c r="G52" s="16" t="s">
        <v>123</v>
      </c>
      <c r="H52" s="18">
        <v>800000</v>
      </c>
    </row>
    <row r="53" spans="1:8" ht="60" x14ac:dyDescent="0.25">
      <c r="A53" s="15">
        <v>52</v>
      </c>
      <c r="B53" s="16" t="s">
        <v>21</v>
      </c>
      <c r="C53" s="16" t="s">
        <v>124</v>
      </c>
      <c r="D53" s="17" t="s">
        <v>45</v>
      </c>
      <c r="E53" s="17" t="s">
        <v>4</v>
      </c>
      <c r="F53" s="15">
        <v>3</v>
      </c>
      <c r="G53" s="16" t="s">
        <v>91</v>
      </c>
      <c r="H53" s="18">
        <v>300000</v>
      </c>
    </row>
    <row r="54" spans="1:8" ht="45" x14ac:dyDescent="0.25">
      <c r="A54" s="15">
        <v>53</v>
      </c>
      <c r="B54" s="16" t="s">
        <v>125</v>
      </c>
      <c r="C54" s="16" t="s">
        <v>126</v>
      </c>
      <c r="D54" s="17" t="s">
        <v>45</v>
      </c>
      <c r="E54" s="17" t="s">
        <v>5</v>
      </c>
      <c r="F54" s="15">
        <v>3</v>
      </c>
      <c r="G54" s="16" t="s">
        <v>127</v>
      </c>
      <c r="H54" s="18">
        <v>1500000</v>
      </c>
    </row>
    <row r="55" spans="1:8" ht="30" x14ac:dyDescent="0.25">
      <c r="A55" s="15">
        <v>54</v>
      </c>
      <c r="B55" s="16" t="s">
        <v>128</v>
      </c>
      <c r="C55" s="16" t="s">
        <v>129</v>
      </c>
      <c r="D55" s="17" t="s">
        <v>45</v>
      </c>
      <c r="E55" s="17" t="s">
        <v>5</v>
      </c>
      <c r="F55" s="15">
        <v>3</v>
      </c>
      <c r="G55" s="16" t="s">
        <v>127</v>
      </c>
      <c r="H55" s="18">
        <v>1500000</v>
      </c>
    </row>
    <row r="56" spans="1:8" x14ac:dyDescent="0.25">
      <c r="A56" s="15">
        <v>55</v>
      </c>
      <c r="B56" s="16" t="s">
        <v>130</v>
      </c>
      <c r="C56" s="16" t="s">
        <v>131</v>
      </c>
      <c r="D56" s="17" t="s">
        <v>45</v>
      </c>
      <c r="E56" s="17" t="s">
        <v>5</v>
      </c>
      <c r="F56" s="15">
        <v>3</v>
      </c>
      <c r="G56" s="16" t="s">
        <v>127</v>
      </c>
      <c r="H56" s="18">
        <v>1500000</v>
      </c>
    </row>
    <row r="57" spans="1:8" x14ac:dyDescent="0.25">
      <c r="A57" s="15">
        <v>56</v>
      </c>
      <c r="B57" s="16" t="s">
        <v>132</v>
      </c>
      <c r="C57" s="16" t="s">
        <v>131</v>
      </c>
      <c r="D57" s="17" t="s">
        <v>45</v>
      </c>
      <c r="E57" s="17" t="s">
        <v>5</v>
      </c>
      <c r="F57" s="15">
        <v>3</v>
      </c>
      <c r="G57" s="16" t="s">
        <v>127</v>
      </c>
      <c r="H57" s="18">
        <v>1500000</v>
      </c>
    </row>
    <row r="58" spans="1:8" ht="30" x14ac:dyDescent="0.25">
      <c r="A58" s="15">
        <v>57</v>
      </c>
      <c r="B58" s="16" t="s">
        <v>133</v>
      </c>
      <c r="C58" s="16" t="s">
        <v>134</v>
      </c>
      <c r="D58" s="17" t="s">
        <v>45</v>
      </c>
      <c r="E58" s="17" t="s">
        <v>5</v>
      </c>
      <c r="F58" s="15">
        <v>3</v>
      </c>
      <c r="G58" s="16" t="s">
        <v>127</v>
      </c>
      <c r="H58" s="18">
        <v>1500000</v>
      </c>
    </row>
    <row r="59" spans="1:8" ht="30" x14ac:dyDescent="0.25">
      <c r="A59" s="15">
        <v>58</v>
      </c>
      <c r="B59" s="16" t="s">
        <v>135</v>
      </c>
      <c r="C59" s="16" t="s">
        <v>134</v>
      </c>
      <c r="D59" s="17" t="s">
        <v>45</v>
      </c>
      <c r="E59" s="17" t="s">
        <v>5</v>
      </c>
      <c r="F59" s="15">
        <v>3</v>
      </c>
      <c r="G59" s="16" t="s">
        <v>127</v>
      </c>
      <c r="H59" s="18">
        <v>1500000</v>
      </c>
    </row>
    <row r="60" spans="1:8" ht="30" x14ac:dyDescent="0.25">
      <c r="A60" s="15">
        <v>59</v>
      </c>
      <c r="B60" s="16" t="s">
        <v>136</v>
      </c>
      <c r="C60" s="16" t="s">
        <v>134</v>
      </c>
      <c r="D60" s="17" t="s">
        <v>45</v>
      </c>
      <c r="E60" s="17" t="s">
        <v>5</v>
      </c>
      <c r="F60" s="15">
        <v>3</v>
      </c>
      <c r="G60" s="16" t="s">
        <v>127</v>
      </c>
      <c r="H60" s="18">
        <v>1500000</v>
      </c>
    </row>
    <row r="61" spans="1:8" x14ac:dyDescent="0.25">
      <c r="A61" s="15"/>
      <c r="B61" s="16" t="s">
        <v>14</v>
      </c>
      <c r="C61" s="16"/>
      <c r="D61" s="17"/>
      <c r="E61" s="17"/>
      <c r="F61" s="15"/>
      <c r="G61" s="16"/>
      <c r="H61" s="19">
        <f>SUM(H2:H60)</f>
        <v>77225852.199999988</v>
      </c>
    </row>
  </sheetData>
  <printOptions horizontalCentered="1"/>
  <pageMargins left="0.25" right="0.25" top="0.5" bottom="0.25" header="0.25" footer="0.25"/>
  <pageSetup paperSize="9" scale="45" orientation="portrait" horizontalDpi="300" verticalDpi="300" r:id="rId1"/>
  <headerFooter>
    <oddHeader>&amp;L&amp;20Damaged cause by Typhoon&amp;RArcadis Philippines Inc.</oddHeader>
    <oddFooter>&amp;LArcadis's Due Diligence Report - Cebu Mactan Airport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NPV-shortterm</vt:lpstr>
      <vt:lpstr>NPV-immediate</vt:lpstr>
      <vt:lpstr>NPV-cause-area</vt:lpstr>
      <vt:lpstr>NPV-cause-discp</vt:lpstr>
      <vt:lpstr>NPV-risk</vt:lpstr>
      <vt:lpstr>NPV_medium</vt:lpstr>
      <vt:lpstr>NPV_longterm</vt:lpstr>
      <vt:lpstr>NPV_visionary</vt:lpstr>
      <vt:lpstr>typhoon</vt:lpstr>
      <vt:lpstr>aging</vt:lpstr>
      <vt:lpstr>damage</vt:lpstr>
      <vt:lpstr>deterioration</vt:lpstr>
      <vt:lpstr>NPV-option</vt:lpstr>
      <vt:lpstr>opex</vt:lpstr>
      <vt:lpstr>cebucapex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2022-03-26T11:00:14Z</cp:lastPrinted>
  <dcterms:created xsi:type="dcterms:W3CDTF">2022-03-13T14:45:41Z</dcterms:created>
  <dcterms:modified xsi:type="dcterms:W3CDTF">2022-03-26T13:41:51Z</dcterms:modified>
</cp:coreProperties>
</file>