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aga\OneDrive\Escritorio\"/>
    </mc:Choice>
  </mc:AlternateContent>
  <xr:revisionPtr revIDLastSave="0" documentId="8_{F39738B0-5278-4F61-AF8C-287F1A42AF69}" xr6:coauthVersionLast="47" xr6:coauthVersionMax="47" xr10:uidLastSave="{00000000-0000-0000-0000-000000000000}"/>
  <bookViews>
    <workbookView xWindow="0" yWindow="372" windowWidth="12288" windowHeight="8964" xr2:uid="{00000000-000D-0000-FFFF-FFFF00000000}"/>
  </bookViews>
  <sheets>
    <sheet name="valoresError1" sheetId="3" r:id="rId1"/>
    <sheet name="valoresError2" sheetId="2" r:id="rId2"/>
    <sheet name="valoresError3" sheetId="4" r:id="rId3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14" i="4" l="1"/>
  <c r="F17" i="4"/>
  <c r="D17" i="4"/>
  <c r="S17" i="4"/>
  <c r="H17" i="4"/>
  <c r="AQ16" i="4"/>
  <c r="AQ17" i="4" s="1"/>
  <c r="AO16" i="4"/>
  <c r="AO17" i="4" s="1"/>
  <c r="AM16" i="4"/>
  <c r="AM17" i="4" s="1"/>
  <c r="AK16" i="4"/>
  <c r="AK17" i="4" s="1"/>
  <c r="AF16" i="4"/>
  <c r="AF17" i="4" s="1"/>
  <c r="AD16" i="4"/>
  <c r="AD17" i="4" s="1"/>
  <c r="AB16" i="4"/>
  <c r="AB17" i="4" s="1"/>
  <c r="Z16" i="4"/>
  <c r="Z17" i="4" s="1"/>
  <c r="U16" i="4"/>
  <c r="U17" i="4" s="1"/>
  <c r="S16" i="4"/>
  <c r="Q16" i="4"/>
  <c r="Q17" i="4" s="1"/>
  <c r="O16" i="4"/>
  <c r="O17" i="4" s="1"/>
  <c r="J16" i="4"/>
  <c r="J17" i="4" s="1"/>
  <c r="H16" i="4"/>
  <c r="F16" i="4"/>
  <c r="D16" i="4"/>
  <c r="AQ12" i="4"/>
  <c r="AO12" i="4"/>
  <c r="AM12" i="4"/>
  <c r="AK12" i="4"/>
  <c r="AF12" i="4"/>
  <c r="AD12" i="4"/>
  <c r="AB12" i="4"/>
  <c r="Z12" i="4"/>
  <c r="U12" i="4"/>
  <c r="S12" i="4"/>
  <c r="Q12" i="4"/>
  <c r="O12" i="4"/>
  <c r="J12" i="4"/>
  <c r="H12" i="4"/>
  <c r="F12" i="4"/>
  <c r="D12" i="4"/>
  <c r="AQ11" i="4"/>
  <c r="AO11" i="4"/>
  <c r="AM11" i="4"/>
  <c r="AK11" i="4"/>
  <c r="AF11" i="4"/>
  <c r="AD11" i="4"/>
  <c r="AB11" i="4"/>
  <c r="Z11" i="4"/>
  <c r="U11" i="4"/>
  <c r="S11" i="4"/>
  <c r="Q11" i="4"/>
  <c r="O11" i="4"/>
  <c r="J11" i="4"/>
  <c r="H11" i="4"/>
  <c r="F11" i="4"/>
  <c r="D11" i="4"/>
  <c r="AQ10" i="4"/>
  <c r="AO10" i="4"/>
  <c r="AM10" i="4"/>
  <c r="AK10" i="4"/>
  <c r="AF10" i="4"/>
  <c r="AD10" i="4"/>
  <c r="AB10" i="4"/>
  <c r="Z10" i="4"/>
  <c r="U10" i="4"/>
  <c r="S10" i="4"/>
  <c r="Q10" i="4"/>
  <c r="O10" i="4"/>
  <c r="J10" i="4"/>
  <c r="H10" i="4"/>
  <c r="F10" i="4"/>
  <c r="D10" i="4"/>
  <c r="AQ9" i="4"/>
  <c r="AO9" i="4"/>
  <c r="AM9" i="4"/>
  <c r="AK9" i="4"/>
  <c r="AF9" i="4"/>
  <c r="AD9" i="4"/>
  <c r="AB9" i="4"/>
  <c r="Z9" i="4"/>
  <c r="U9" i="4"/>
  <c r="S9" i="4"/>
  <c r="Q9" i="4"/>
  <c r="O9" i="4"/>
  <c r="J9" i="4"/>
  <c r="H9" i="4"/>
  <c r="F9" i="4"/>
  <c r="D9" i="4"/>
  <c r="AQ8" i="4"/>
  <c r="AO8" i="4"/>
  <c r="AM8" i="4"/>
  <c r="AK8" i="4"/>
  <c r="AF8" i="4"/>
  <c r="AD8" i="4"/>
  <c r="AB8" i="4"/>
  <c r="Z8" i="4"/>
  <c r="U8" i="4"/>
  <c r="S8" i="4"/>
  <c r="Q8" i="4"/>
  <c r="O8" i="4"/>
  <c r="J8" i="4"/>
  <c r="H8" i="4"/>
  <c r="F8" i="4"/>
  <c r="D8" i="4"/>
  <c r="AQ7" i="4"/>
  <c r="AO7" i="4"/>
  <c r="AM7" i="4"/>
  <c r="AK7" i="4"/>
  <c r="AF7" i="4"/>
  <c r="AD7" i="4"/>
  <c r="AB7" i="4"/>
  <c r="Z7" i="4"/>
  <c r="U7" i="4"/>
  <c r="S7" i="4"/>
  <c r="Q7" i="4"/>
  <c r="O7" i="4"/>
  <c r="J7" i="4"/>
  <c r="H7" i="4"/>
  <c r="F7" i="4"/>
  <c r="D7" i="4"/>
  <c r="AQ6" i="4"/>
  <c r="AO6" i="4"/>
  <c r="AM6" i="4"/>
  <c r="AK6" i="4"/>
  <c r="AF6" i="4"/>
  <c r="AD6" i="4"/>
  <c r="AB6" i="4"/>
  <c r="Z6" i="4"/>
  <c r="U6" i="4"/>
  <c r="S6" i="4"/>
  <c r="Q6" i="4"/>
  <c r="O6" i="4"/>
  <c r="J6" i="4"/>
  <c r="H6" i="4"/>
  <c r="F6" i="4"/>
  <c r="D6" i="4"/>
  <c r="AQ5" i="4"/>
  <c r="AO5" i="4"/>
  <c r="AM5" i="4"/>
  <c r="AK5" i="4"/>
  <c r="AF5" i="4"/>
  <c r="AD5" i="4"/>
  <c r="AB5" i="4"/>
  <c r="Z5" i="4"/>
  <c r="U5" i="4"/>
  <c r="S5" i="4"/>
  <c r="Q5" i="4"/>
  <c r="O5" i="4"/>
  <c r="J5" i="4"/>
  <c r="H5" i="4"/>
  <c r="F5" i="4"/>
  <c r="D5" i="4"/>
  <c r="AQ4" i="4"/>
  <c r="AO4" i="4"/>
  <c r="AM4" i="4"/>
  <c r="AK4" i="4"/>
  <c r="AF4" i="4"/>
  <c r="AD4" i="4"/>
  <c r="AB4" i="4"/>
  <c r="Z4" i="4"/>
  <c r="U4" i="4"/>
  <c r="S4" i="4"/>
  <c r="Q4" i="4"/>
  <c r="O4" i="4"/>
  <c r="J4" i="4"/>
  <c r="H4" i="4"/>
  <c r="F4" i="4"/>
  <c r="D4" i="4"/>
  <c r="AQ3" i="4"/>
  <c r="AO3" i="4"/>
  <c r="AM3" i="4"/>
  <c r="AK3" i="4"/>
  <c r="AF3" i="4"/>
  <c r="AD3" i="4"/>
  <c r="AB3" i="4"/>
  <c r="Z3" i="4"/>
  <c r="U3" i="4"/>
  <c r="S3" i="4"/>
  <c r="Q3" i="4"/>
  <c r="O3" i="4"/>
  <c r="J3" i="4"/>
  <c r="H3" i="4"/>
  <c r="F3" i="4"/>
  <c r="D3" i="4"/>
  <c r="AQ2" i="4"/>
  <c r="AO2" i="4"/>
  <c r="AM2" i="4"/>
  <c r="AK2" i="4"/>
  <c r="AK13" i="4" s="1"/>
  <c r="AK14" i="4" s="1"/>
  <c r="AF2" i="4"/>
  <c r="AD2" i="4"/>
  <c r="AB2" i="4"/>
  <c r="Z2" i="4"/>
  <c r="U2" i="4"/>
  <c r="S2" i="4"/>
  <c r="Q2" i="4"/>
  <c r="O2" i="4"/>
  <c r="O13" i="4" s="1"/>
  <c r="O14" i="4" s="1"/>
  <c r="J2" i="4"/>
  <c r="H2" i="4"/>
  <c r="F2" i="4"/>
  <c r="D2" i="4"/>
  <c r="S3" i="2"/>
  <c r="S4" i="2"/>
  <c r="S5" i="2"/>
  <c r="S6" i="2"/>
  <c r="S7" i="2"/>
  <c r="S8" i="2"/>
  <c r="S9" i="2"/>
  <c r="S10" i="2"/>
  <c r="S11" i="2"/>
  <c r="S12" i="2"/>
  <c r="S2" i="2"/>
  <c r="AQ16" i="2"/>
  <c r="AQ17" i="2" s="1"/>
  <c r="AO16" i="2"/>
  <c r="AO17" i="2" s="1"/>
  <c r="AM16" i="2"/>
  <c r="AM17" i="2" s="1"/>
  <c r="AK16" i="2"/>
  <c r="AK17" i="2" s="1"/>
  <c r="AF16" i="2"/>
  <c r="AF17" i="2" s="1"/>
  <c r="AD16" i="2"/>
  <c r="AD17" i="2" s="1"/>
  <c r="AB16" i="2"/>
  <c r="AB17" i="2" s="1"/>
  <c r="Z16" i="2"/>
  <c r="Z17" i="2" s="1"/>
  <c r="U16" i="2"/>
  <c r="U17" i="2" s="1"/>
  <c r="S16" i="2"/>
  <c r="S17" i="2" s="1"/>
  <c r="Q16" i="2"/>
  <c r="Q17" i="2" s="1"/>
  <c r="O16" i="2"/>
  <c r="O17" i="2" s="1"/>
  <c r="J16" i="2"/>
  <c r="J17" i="2" s="1"/>
  <c r="H16" i="2"/>
  <c r="H17" i="2" s="1"/>
  <c r="F16" i="2"/>
  <c r="D16" i="2"/>
  <c r="D17" i="2" s="1"/>
  <c r="AQ12" i="2"/>
  <c r="AO12" i="2"/>
  <c r="AM12" i="2"/>
  <c r="AK12" i="2"/>
  <c r="AF12" i="2"/>
  <c r="AD12" i="2"/>
  <c r="AB12" i="2"/>
  <c r="Z12" i="2"/>
  <c r="U12" i="2"/>
  <c r="Q12" i="2"/>
  <c r="O12" i="2"/>
  <c r="J12" i="2"/>
  <c r="H12" i="2"/>
  <c r="F12" i="2"/>
  <c r="D12" i="2"/>
  <c r="AQ11" i="2"/>
  <c r="AO11" i="2"/>
  <c r="AM11" i="2"/>
  <c r="AK11" i="2"/>
  <c r="AF11" i="2"/>
  <c r="AD11" i="2"/>
  <c r="AB11" i="2"/>
  <c r="Z11" i="2"/>
  <c r="U11" i="2"/>
  <c r="Q11" i="2"/>
  <c r="O11" i="2"/>
  <c r="J11" i="2"/>
  <c r="H11" i="2"/>
  <c r="F11" i="2"/>
  <c r="AQ10" i="2"/>
  <c r="AO10" i="2"/>
  <c r="AM10" i="2"/>
  <c r="AK10" i="2"/>
  <c r="AF10" i="2"/>
  <c r="AD10" i="2"/>
  <c r="AB10" i="2"/>
  <c r="Z10" i="2"/>
  <c r="U10" i="2"/>
  <c r="Q10" i="2"/>
  <c r="O10" i="2"/>
  <c r="J10" i="2"/>
  <c r="H10" i="2"/>
  <c r="AQ9" i="2"/>
  <c r="AO9" i="2"/>
  <c r="AM9" i="2"/>
  <c r="AK9" i="2"/>
  <c r="AF9" i="2"/>
  <c r="AD9" i="2"/>
  <c r="AB9" i="2"/>
  <c r="Z9" i="2"/>
  <c r="U9" i="2"/>
  <c r="Q9" i="2"/>
  <c r="O9" i="2"/>
  <c r="J9" i="2"/>
  <c r="H9" i="2"/>
  <c r="AQ8" i="2"/>
  <c r="AO8" i="2"/>
  <c r="AM8" i="2"/>
  <c r="AK8" i="2"/>
  <c r="AF8" i="2"/>
  <c r="AD8" i="2"/>
  <c r="AB8" i="2"/>
  <c r="Z8" i="2"/>
  <c r="U8" i="2"/>
  <c r="Q8" i="2"/>
  <c r="O8" i="2"/>
  <c r="J8" i="2"/>
  <c r="H8" i="2"/>
  <c r="AQ7" i="2"/>
  <c r="AO7" i="2"/>
  <c r="AM7" i="2"/>
  <c r="AK7" i="2"/>
  <c r="AF7" i="2"/>
  <c r="AD7" i="2"/>
  <c r="AB7" i="2"/>
  <c r="Z7" i="2"/>
  <c r="U7" i="2"/>
  <c r="Q7" i="2"/>
  <c r="O7" i="2"/>
  <c r="J7" i="2"/>
  <c r="H7" i="2"/>
  <c r="D7" i="2"/>
  <c r="AQ6" i="2"/>
  <c r="AO6" i="2"/>
  <c r="AM6" i="2"/>
  <c r="AK6" i="2"/>
  <c r="AF6" i="2"/>
  <c r="AD6" i="2"/>
  <c r="AB6" i="2"/>
  <c r="Z6" i="2"/>
  <c r="U6" i="2"/>
  <c r="Q6" i="2"/>
  <c r="O6" i="2"/>
  <c r="J6" i="2"/>
  <c r="H6" i="2"/>
  <c r="F6" i="2"/>
  <c r="D6" i="2"/>
  <c r="AQ5" i="2"/>
  <c r="AO5" i="2"/>
  <c r="AM5" i="2"/>
  <c r="AK5" i="2"/>
  <c r="AF5" i="2"/>
  <c r="AD5" i="2"/>
  <c r="AB5" i="2"/>
  <c r="Z5" i="2"/>
  <c r="U5" i="2"/>
  <c r="Q5" i="2"/>
  <c r="O5" i="2"/>
  <c r="J5" i="2"/>
  <c r="H5" i="2"/>
  <c r="F5" i="2"/>
  <c r="D5" i="2"/>
  <c r="AQ4" i="2"/>
  <c r="AO4" i="2"/>
  <c r="AM4" i="2"/>
  <c r="AK4" i="2"/>
  <c r="AF4" i="2"/>
  <c r="AD4" i="2"/>
  <c r="AB4" i="2"/>
  <c r="Z4" i="2"/>
  <c r="U4" i="2"/>
  <c r="Q4" i="2"/>
  <c r="O4" i="2"/>
  <c r="J4" i="2"/>
  <c r="H4" i="2"/>
  <c r="F4" i="2"/>
  <c r="D4" i="2"/>
  <c r="AQ3" i="2"/>
  <c r="AO3" i="2"/>
  <c r="AM3" i="2"/>
  <c r="AK3" i="2"/>
  <c r="AF3" i="2"/>
  <c r="AD3" i="2"/>
  <c r="AB3" i="2"/>
  <c r="Z3" i="2"/>
  <c r="U3" i="2"/>
  <c r="Q3" i="2"/>
  <c r="O3" i="2"/>
  <c r="J3" i="2"/>
  <c r="H3" i="2"/>
  <c r="F3" i="2"/>
  <c r="F8" i="2"/>
  <c r="AQ2" i="2"/>
  <c r="AO2" i="2"/>
  <c r="AM2" i="2"/>
  <c r="AK2" i="2"/>
  <c r="AF2" i="2"/>
  <c r="AD2" i="2"/>
  <c r="AB2" i="2"/>
  <c r="Z2" i="2"/>
  <c r="U2" i="2"/>
  <c r="Q2" i="2"/>
  <c r="O2" i="2"/>
  <c r="J2" i="2"/>
  <c r="H2" i="2"/>
  <c r="F2" i="2"/>
  <c r="D9" i="2"/>
  <c r="AS3" i="3"/>
  <c r="AS4" i="3"/>
  <c r="AS5" i="3"/>
  <c r="AS6" i="3"/>
  <c r="AS7" i="3"/>
  <c r="AS8" i="3"/>
  <c r="AS9" i="3"/>
  <c r="AS10" i="3"/>
  <c r="AS11" i="3"/>
  <c r="AS12" i="3"/>
  <c r="AS2" i="3"/>
  <c r="AQ3" i="3"/>
  <c r="AQ4" i="3"/>
  <c r="AQ5" i="3"/>
  <c r="AQ6" i="3"/>
  <c r="AQ7" i="3"/>
  <c r="AQ8" i="3"/>
  <c r="AQ9" i="3"/>
  <c r="AQ10" i="3"/>
  <c r="AQ11" i="3"/>
  <c r="AQ12" i="3"/>
  <c r="AQ2" i="3"/>
  <c r="AO3" i="3"/>
  <c r="AO4" i="3"/>
  <c r="AO5" i="3"/>
  <c r="AO6" i="3"/>
  <c r="AO7" i="3"/>
  <c r="AO8" i="3"/>
  <c r="AO9" i="3"/>
  <c r="AO10" i="3"/>
  <c r="AO11" i="3"/>
  <c r="AO12" i="3"/>
  <c r="AO2" i="3"/>
  <c r="AM3" i="3"/>
  <c r="AM4" i="3"/>
  <c r="AM5" i="3"/>
  <c r="AM6" i="3"/>
  <c r="AM13" i="3" s="1"/>
  <c r="AM14" i="3" s="1"/>
  <c r="AM7" i="3"/>
  <c r="AM8" i="3"/>
  <c r="AM9" i="3"/>
  <c r="AM10" i="3"/>
  <c r="AS13" i="3" s="1"/>
  <c r="AS14" i="3" s="1"/>
  <c r="AM11" i="3"/>
  <c r="AM12" i="3"/>
  <c r="AM2" i="3"/>
  <c r="AS16" i="3"/>
  <c r="AS17" i="3" s="1"/>
  <c r="AQ16" i="3"/>
  <c r="AQ17" i="3" s="1"/>
  <c r="AO16" i="3"/>
  <c r="AO17" i="3" s="1"/>
  <c r="AM16" i="3"/>
  <c r="AM17" i="3" s="1"/>
  <c r="AD17" i="3"/>
  <c r="AH3" i="3"/>
  <c r="AH4" i="3"/>
  <c r="AH13" i="3" s="1"/>
  <c r="AH14" i="3" s="1"/>
  <c r="AH5" i="3"/>
  <c r="AH6" i="3"/>
  <c r="AH7" i="3"/>
  <c r="AH8" i="3"/>
  <c r="AH9" i="3"/>
  <c r="AH10" i="3"/>
  <c r="AH11" i="3"/>
  <c r="AH12" i="3"/>
  <c r="AH2" i="3"/>
  <c r="AF3" i="3"/>
  <c r="AF4" i="3"/>
  <c r="AF5" i="3"/>
  <c r="AF6" i="3"/>
  <c r="AF7" i="3"/>
  <c r="AF8" i="3"/>
  <c r="AF9" i="3"/>
  <c r="AF10" i="3"/>
  <c r="AF11" i="3"/>
  <c r="AF12" i="3"/>
  <c r="AF2" i="3"/>
  <c r="AD3" i="3"/>
  <c r="AD4" i="3"/>
  <c r="AD5" i="3"/>
  <c r="AD6" i="3"/>
  <c r="AD7" i="3"/>
  <c r="AD8" i="3"/>
  <c r="AD9" i="3"/>
  <c r="AD10" i="3"/>
  <c r="AD11" i="3"/>
  <c r="AD12" i="3"/>
  <c r="AD2" i="3"/>
  <c r="AB3" i="3"/>
  <c r="AB4" i="3"/>
  <c r="AB5" i="3"/>
  <c r="AB6" i="3"/>
  <c r="AB7" i="3"/>
  <c r="AB8" i="3"/>
  <c r="AB9" i="3"/>
  <c r="AB10" i="3"/>
  <c r="AB11" i="3"/>
  <c r="AB12" i="3"/>
  <c r="AB2" i="3"/>
  <c r="AH16" i="3"/>
  <c r="AH17" i="3" s="1"/>
  <c r="AF16" i="3"/>
  <c r="AF17" i="3" s="1"/>
  <c r="AD16" i="3"/>
  <c r="AB16" i="3"/>
  <c r="AB17" i="3" s="1"/>
  <c r="S13" i="3"/>
  <c r="S14" i="3" s="1"/>
  <c r="S17" i="3"/>
  <c r="S16" i="3"/>
  <c r="Q17" i="3"/>
  <c r="W16" i="3"/>
  <c r="W17" i="3" s="1"/>
  <c r="U16" i="3"/>
  <c r="U17" i="3" s="1"/>
  <c r="Q16" i="3"/>
  <c r="W14" i="3"/>
  <c r="U14" i="3"/>
  <c r="W13" i="3"/>
  <c r="U13" i="3"/>
  <c r="Q13" i="3"/>
  <c r="Q14" i="3" s="1"/>
  <c r="W3" i="3"/>
  <c r="W4" i="3"/>
  <c r="W5" i="3"/>
  <c r="W6" i="3"/>
  <c r="W7" i="3"/>
  <c r="W8" i="3"/>
  <c r="W9" i="3"/>
  <c r="W10" i="3"/>
  <c r="W11" i="3"/>
  <c r="W12" i="3"/>
  <c r="W2" i="3"/>
  <c r="U3" i="3"/>
  <c r="U4" i="3"/>
  <c r="U5" i="3"/>
  <c r="U6" i="3"/>
  <c r="U7" i="3"/>
  <c r="U8" i="3"/>
  <c r="U9" i="3"/>
  <c r="U10" i="3"/>
  <c r="U11" i="3"/>
  <c r="U12" i="3"/>
  <c r="U2" i="3"/>
  <c r="S3" i="3"/>
  <c r="S4" i="3"/>
  <c r="S5" i="3"/>
  <c r="S6" i="3"/>
  <c r="S7" i="3"/>
  <c r="S8" i="3"/>
  <c r="S9" i="3"/>
  <c r="S10" i="3"/>
  <c r="S11" i="3"/>
  <c r="S12" i="3"/>
  <c r="S2" i="3"/>
  <c r="Q3" i="3"/>
  <c r="Q4" i="3"/>
  <c r="Q5" i="3"/>
  <c r="Q6" i="3"/>
  <c r="Q7" i="3"/>
  <c r="Q8" i="3"/>
  <c r="Q9" i="3"/>
  <c r="Q10" i="3"/>
  <c r="Q11" i="3"/>
  <c r="Q12" i="3"/>
  <c r="Q2" i="3"/>
  <c r="L16" i="3" a="1"/>
  <c r="L16" i="3" s="1"/>
  <c r="L17" i="3" s="1"/>
  <c r="L14" i="3"/>
  <c r="L13" i="3"/>
  <c r="L3" i="3"/>
  <c r="L4" i="3"/>
  <c r="L5" i="3"/>
  <c r="L6" i="3"/>
  <c r="L7" i="3"/>
  <c r="L8" i="3"/>
  <c r="L9" i="3"/>
  <c r="L10" i="3"/>
  <c r="L11" i="3"/>
  <c r="L12" i="3"/>
  <c r="L2" i="3"/>
  <c r="J17" i="3"/>
  <c r="H17" i="3"/>
  <c r="H14" i="3"/>
  <c r="J16" i="3"/>
  <c r="F17" i="3"/>
  <c r="D17" i="3"/>
  <c r="J3" i="3"/>
  <c r="J4" i="3"/>
  <c r="J5" i="3"/>
  <c r="J6" i="3"/>
  <c r="J7" i="3"/>
  <c r="J8" i="3"/>
  <c r="J9" i="3"/>
  <c r="J10" i="3"/>
  <c r="J13" i="3" s="1"/>
  <c r="J14" i="3" s="1"/>
  <c r="J11" i="3"/>
  <c r="J12" i="3"/>
  <c r="J2" i="3"/>
  <c r="H16" i="3"/>
  <c r="H13" i="3"/>
  <c r="H3" i="3"/>
  <c r="H4" i="3"/>
  <c r="H5" i="3"/>
  <c r="H6" i="3"/>
  <c r="H7" i="3"/>
  <c r="H8" i="3"/>
  <c r="H9" i="3"/>
  <c r="H10" i="3"/>
  <c r="H11" i="3"/>
  <c r="H12" i="3"/>
  <c r="H2" i="3"/>
  <c r="F16" i="3"/>
  <c r="F14" i="3"/>
  <c r="F13" i="3"/>
  <c r="F3" i="3"/>
  <c r="F4" i="3"/>
  <c r="F5" i="3"/>
  <c r="F6" i="3"/>
  <c r="F7" i="3"/>
  <c r="F8" i="3"/>
  <c r="F9" i="3"/>
  <c r="F10" i="3"/>
  <c r="F11" i="3"/>
  <c r="F12" i="3"/>
  <c r="F2" i="3"/>
  <c r="D5" i="3"/>
  <c r="D16" i="3"/>
  <c r="D3" i="3"/>
  <c r="D4" i="3"/>
  <c r="D6" i="3"/>
  <c r="D7" i="3"/>
  <c r="D8" i="3"/>
  <c r="D9" i="3"/>
  <c r="D10" i="3"/>
  <c r="D11" i="3"/>
  <c r="D12" i="3"/>
  <c r="D2" i="3"/>
  <c r="B3" i="3"/>
  <c r="B2" i="3"/>
  <c r="AM13" i="4" l="1"/>
  <c r="AM14" i="4" s="1"/>
  <c r="AO13" i="4"/>
  <c r="AO14" i="4" s="1"/>
  <c r="AQ13" i="4"/>
  <c r="AQ14" i="4" s="1"/>
  <c r="Z13" i="4"/>
  <c r="Z14" i="4" s="1"/>
  <c r="AB13" i="4"/>
  <c r="AB14" i="4" s="1"/>
  <c r="AD13" i="4"/>
  <c r="AD14" i="4" s="1"/>
  <c r="AF13" i="4"/>
  <c r="AF14" i="4" s="1"/>
  <c r="D13" i="4"/>
  <c r="F13" i="4"/>
  <c r="F14" i="4" s="1"/>
  <c r="H13" i="4"/>
  <c r="H14" i="4" s="1"/>
  <c r="J13" i="4"/>
  <c r="J14" i="4" s="1"/>
  <c r="Q13" i="4"/>
  <c r="Q14" i="4" s="1"/>
  <c r="S13" i="4"/>
  <c r="S14" i="4" s="1"/>
  <c r="U13" i="4"/>
  <c r="U14" i="4" s="1"/>
  <c r="Z13" i="2"/>
  <c r="Z14" i="2" s="1"/>
  <c r="AO13" i="2"/>
  <c r="AO14" i="2" s="1"/>
  <c r="AK13" i="2"/>
  <c r="AK14" i="2" s="1"/>
  <c r="AM13" i="2"/>
  <c r="AM14" i="2" s="1"/>
  <c r="AQ13" i="2"/>
  <c r="AQ14" i="2" s="1"/>
  <c r="AB13" i="2"/>
  <c r="AB14" i="2" s="1"/>
  <c r="AF13" i="2"/>
  <c r="AF14" i="2" s="1"/>
  <c r="AD13" i="2"/>
  <c r="AD14" i="2" s="1"/>
  <c r="Q13" i="2"/>
  <c r="Q14" i="2" s="1"/>
  <c r="U13" i="2"/>
  <c r="U14" i="2" s="1"/>
  <c r="S13" i="2"/>
  <c r="S14" i="2" s="1"/>
  <c r="O13" i="2"/>
  <c r="O14" i="2" s="1"/>
  <c r="F9" i="2"/>
  <c r="D10" i="2"/>
  <c r="F17" i="2"/>
  <c r="D3" i="2"/>
  <c r="F10" i="2"/>
  <c r="D11" i="2"/>
  <c r="F7" i="2"/>
  <c r="D8" i="2"/>
  <c r="D2" i="2"/>
  <c r="AQ13" i="3"/>
  <c r="AQ14" i="3" s="1"/>
  <c r="AO13" i="3"/>
  <c r="AO14" i="3" s="1"/>
  <c r="AF13" i="3"/>
  <c r="AF14" i="3" s="1"/>
  <c r="AD13" i="3"/>
  <c r="AD14" i="3" s="1"/>
  <c r="AB13" i="3"/>
  <c r="AB14" i="3" s="1"/>
  <c r="D13" i="3"/>
  <c r="D14" i="3" s="1"/>
  <c r="H13" i="2" l="1"/>
  <c r="H14" i="2" s="1"/>
  <c r="F13" i="2"/>
  <c r="F14" i="2" s="1"/>
  <c r="J13" i="2"/>
  <c r="J14" i="2" s="1"/>
  <c r="D13" i="2"/>
  <c r="D14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<sst xmlns="http://schemas.openxmlformats.org/spreadsheetml/2006/main" count="257" uniqueCount="68">
  <si>
    <t>f0 = 50Hz</t>
  </si>
  <si>
    <t>Potencia aparente 1</t>
  </si>
  <si>
    <t>Factor de potencia 1</t>
  </si>
  <si>
    <t xml:space="preserve">Potencia contratada 1 </t>
  </si>
  <si>
    <t>Armónico fundamental</t>
  </si>
  <si>
    <t>P1-P1'</t>
  </si>
  <si>
    <t>S1-S1'</t>
  </si>
  <si>
    <t>PF1-PF1'</t>
  </si>
  <si>
    <t>P2-P2'</t>
  </si>
  <si>
    <t>S2-S2'</t>
  </si>
  <si>
    <t>PF2-PF2'</t>
  </si>
  <si>
    <t>Error</t>
  </si>
  <si>
    <t>Potencia contratada 3</t>
  </si>
  <si>
    <t>Potencia aparente 3</t>
  </si>
  <si>
    <t>Factor de potencia 3</t>
  </si>
  <si>
    <t>P3</t>
  </si>
  <si>
    <t>P3-P3'</t>
  </si>
  <si>
    <t>S3</t>
  </si>
  <si>
    <t>S3-S3'</t>
  </si>
  <si>
    <t>PF3</t>
  </si>
  <si>
    <t>PF3-PF3'</t>
  </si>
  <si>
    <t>P4-P4'</t>
  </si>
  <si>
    <t>S4-S4'</t>
  </si>
  <si>
    <t>PF4-PF4'</t>
  </si>
  <si>
    <t>Potencia contratada 4</t>
  </si>
  <si>
    <t>Potencia aparente 4</t>
  </si>
  <si>
    <t>Factor de potencia 4</t>
  </si>
  <si>
    <t>vCalibración</t>
  </si>
  <si>
    <t xml:space="preserve">vCalibración </t>
  </si>
  <si>
    <t xml:space="preserve">iCalibración </t>
  </si>
  <si>
    <t>iCalibración</t>
  </si>
  <si>
    <t>Potencia contratada 2</t>
  </si>
  <si>
    <t>Potencia aparente 2</t>
  </si>
  <si>
    <t>Factor de potencia 2</t>
  </si>
  <si>
    <t>Irms2</t>
  </si>
  <si>
    <t>P2'</t>
  </si>
  <si>
    <t>S2'</t>
  </si>
  <si>
    <t>PF2'</t>
  </si>
  <si>
    <t>Irms2'</t>
  </si>
  <si>
    <t>Irms2-Irms2'</t>
  </si>
  <si>
    <t>PF1'</t>
  </si>
  <si>
    <t>P1'</t>
  </si>
  <si>
    <t>S1'</t>
  </si>
  <si>
    <t>Irms1'</t>
  </si>
  <si>
    <t>Irms1</t>
  </si>
  <si>
    <t>Irms1-Irms1'</t>
  </si>
  <si>
    <t>Vrms'</t>
  </si>
  <si>
    <t>Vrms-Vrms'</t>
  </si>
  <si>
    <t>Vrms</t>
  </si>
  <si>
    <t>Irms3</t>
  </si>
  <si>
    <t>Irms3'</t>
  </si>
  <si>
    <t>Irms-Irms3'</t>
  </si>
  <si>
    <t>Irms4</t>
  </si>
  <si>
    <t>Irms4'</t>
  </si>
  <si>
    <t>Irms4-Irms4'</t>
  </si>
  <si>
    <t>S4'</t>
  </si>
  <si>
    <t>P4'</t>
  </si>
  <si>
    <t>PF4'</t>
  </si>
  <si>
    <t>Primer y segundo armónico</t>
  </si>
  <si>
    <t>Error (%)</t>
  </si>
  <si>
    <t>Error RMSE</t>
  </si>
  <si>
    <t>Media</t>
  </si>
  <si>
    <t>f0 = 50 Hz y f1 = 100 Hz</t>
  </si>
  <si>
    <t>PF3'</t>
  </si>
  <si>
    <t>S3'</t>
  </si>
  <si>
    <t>P3'</t>
  </si>
  <si>
    <t>1º, 2º y 3er armónico</t>
  </si>
  <si>
    <t>f0 = 50 Hz, f1 = 100 Hz y f2 = 150 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</si>
</sst>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#,##0.000"/>
    <numFmt numFmtId="166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3" fontId="0" fillId="0" borderId="0" xfId="0" applyNumberFormat="1"/>
    <xf numFmtId="164" fontId="0" fillId="0" borderId="0" xfId="0" applyNumberFormat="1"/>
    <xf numFmtId="164" fontId="0" fillId="33" borderId="0" xfId="0" applyNumberFormat="1" applyFill="1"/>
    <xf numFmtId="165" fontId="0" fillId="0" borderId="0" xfId="0" applyNumberFormat="1"/>
    <xf numFmtId="0" fontId="0" fillId="33" borderId="0" xfId="0" applyFill="1"/>
    <xf numFmtId="166" fontId="0" fillId="0" borderId="0" xfId="0" applyNumberFormat="1"/>
    <xf numFmtId="4" fontId="0" fillId="0" borderId="0" xfId="0" applyNumberFormat="1"/>
    <xf numFmtId="0" fontId="0" fillId="34" borderId="0" xfId="0" applyFill="1"/>
    <xf numFmtId="0" fontId="0" fillId="35" borderId="0" xfId="0" applyFill="1"/>
    <xf numFmtId="164" fontId="0" fillId="35" borderId="0" xfId="0" applyNumberFormat="1" applyFill="1"/>
    <xf numFmtId="164" fontId="0" fillId="34" borderId="0" xfId="0" applyNumberFormat="1" applyFill="1"/>
    <xf numFmtId="164" fontId="0" fillId="36" borderId="0" xfId="0" applyNumberFormat="1" applyFill="1"/>
    <xf numFmtId="4" fontId="0" fillId="34" borderId="0" xfId="0" applyNumberFormat="1" applyFill="1"/>
    <xf numFmtId="4" fontId="0" fillId="36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7" Type="http://schemas.openxmlformats.org/officeDocument/2006/relationships/image" Target="../media/image11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4.png"/><Relationship Id="rId2" Type="http://schemas.openxmlformats.org/officeDocument/2006/relationships/image" Target="../media/image13.png"/><Relationship Id="rId1" Type="http://schemas.openxmlformats.org/officeDocument/2006/relationships/image" Target="../media/image12.png"/><Relationship Id="rId4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1318260</xdr:colOff>
      <xdr:row>18</xdr:row>
      <xdr:rowOff>22860</xdr:rowOff>
    </xdr:from>
    <xdr:to>
      <xdr:col>12</xdr:col>
      <xdr:colOff>439506</xdr:colOff>
      <xdr:row>33</xdr:row>
      <xdr:rowOff>30481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CA3618C-25EC-526C-BE39-51A35FFA4D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18260" y="3314700"/>
          <a:ext cx="9583506" cy="2750821"/>
        </a:xfrm>
        <a:prstGeom prst="rect">
          <a:avLst/>
        </a:prstGeom>
      </xdr:spPr>
    </xdr:pic>
    <xdr:clientData/>
  </xdr:twoCellAnchor>
  <xdr:twoCellAnchor editAs="oneCell">
    <xdr:from>
      <xdr:col>12</xdr:col>
      <xdr:colOff>762001</xdr:colOff>
      <xdr:row>18</xdr:row>
      <xdr:rowOff>53340</xdr:rowOff>
    </xdr:from>
    <xdr:to>
      <xdr:col>23</xdr:col>
      <xdr:colOff>502921</xdr:colOff>
      <xdr:row>34</xdr:row>
      <xdr:rowOff>170155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8DF2C08-9E36-8051-A7F4-7BDDB28BA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24261" y="3345180"/>
          <a:ext cx="9281160" cy="3042895"/>
        </a:xfrm>
        <a:prstGeom prst="rect">
          <a:avLst/>
        </a:prstGeom>
      </xdr:spPr>
    </xdr:pic>
    <xdr:clientData/>
  </xdr:twoCellAnchor>
  <xdr:twoCellAnchor editAs="oneCell">
    <xdr:from>
      <xdr:col>24</xdr:col>
      <xdr:colOff>38101</xdr:colOff>
      <xdr:row>18</xdr:row>
      <xdr:rowOff>152666</xdr:rowOff>
    </xdr:from>
    <xdr:to>
      <xdr:col>34</xdr:col>
      <xdr:colOff>152400</xdr:colOff>
      <xdr:row>34</xdr:row>
      <xdr:rowOff>167496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BBC1D0C-A061-84DB-1B13-7D47B928FE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833081" y="3444506"/>
          <a:ext cx="8816339" cy="2940910"/>
        </a:xfrm>
        <a:prstGeom prst="rect">
          <a:avLst/>
        </a:prstGeom>
      </xdr:spPr>
    </xdr:pic>
    <xdr:clientData/>
  </xdr:twoCellAnchor>
  <xdr:twoCellAnchor editAs="oneCell">
    <xdr:from>
      <xdr:col>34</xdr:col>
      <xdr:colOff>769853</xdr:colOff>
      <xdr:row>18</xdr:row>
      <xdr:rowOff>175260</xdr:rowOff>
    </xdr:from>
    <xdr:to>
      <xdr:col>45</xdr:col>
      <xdr:colOff>53341</xdr:colOff>
      <xdr:row>35</xdr:row>
      <xdr:rowOff>15240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55B2BE3B-FEF2-0EC5-CA0C-26ABB950375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r="463"/>
        <a:stretch/>
      </xdr:blipFill>
      <xdr:spPr>
        <a:xfrm>
          <a:off x="30266873" y="3467100"/>
          <a:ext cx="8755148" cy="294894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251460</xdr:colOff>
      <xdr:row>53</xdr:row>
      <xdr:rowOff>129540</xdr:rowOff>
    </xdr:from>
    <xdr:to>
      <xdr:col>8</xdr:col>
      <xdr:colOff>260803</xdr:colOff>
      <xdr:row>66</xdr:row>
      <xdr:rowOff>129540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5AB9A8A8-3F08-42B5-B82A-F0FDA9C210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96440" y="9822180"/>
          <a:ext cx="6341563" cy="237744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53</xdr:row>
      <xdr:rowOff>0</xdr:rowOff>
    </xdr:from>
    <xdr:to>
      <xdr:col>19</xdr:col>
      <xdr:colOff>574765</xdr:colOff>
      <xdr:row>69</xdr:row>
      <xdr:rowOff>24463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7A56324-AF97-4094-B9F2-BFED0AF89F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254740" y="9692640"/>
          <a:ext cx="7863840" cy="2950543"/>
        </a:xfrm>
        <a:prstGeom prst="rect">
          <a:avLst/>
        </a:prstGeom>
      </xdr:spPr>
    </xdr:pic>
    <xdr:clientData/>
  </xdr:twoCellAnchor>
  <xdr:twoCellAnchor editAs="oneCell">
    <xdr:from>
      <xdr:col>24</xdr:col>
      <xdr:colOff>22860</xdr:colOff>
      <xdr:row>53</xdr:row>
      <xdr:rowOff>22861</xdr:rowOff>
    </xdr:from>
    <xdr:to>
      <xdr:col>32</xdr:col>
      <xdr:colOff>365760</xdr:colOff>
      <xdr:row>68</xdr:row>
      <xdr:rowOff>92281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A7EF451-91FA-4E30-B18E-04E6924832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180040" y="9715501"/>
          <a:ext cx="6682740" cy="2812620"/>
        </a:xfrm>
        <a:prstGeom prst="rect">
          <a:avLst/>
        </a:prstGeom>
      </xdr:spPr>
    </xdr:pic>
    <xdr:clientData/>
  </xdr:twoCellAnchor>
  <xdr:twoCellAnchor editAs="oneCell">
    <xdr:from>
      <xdr:col>1</xdr:col>
      <xdr:colOff>768804</xdr:colOff>
      <xdr:row>17</xdr:row>
      <xdr:rowOff>163288</xdr:rowOff>
    </xdr:from>
    <xdr:to>
      <xdr:col>9</xdr:col>
      <xdr:colOff>625928</xdr:colOff>
      <xdr:row>30</xdr:row>
      <xdr:rowOff>44816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B38B03AC-86B5-BAF0-CA6C-B0817CFB84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10518" y="3286127"/>
          <a:ext cx="6960053" cy="2269582"/>
        </a:xfrm>
        <a:prstGeom prst="rect">
          <a:avLst/>
        </a:prstGeom>
      </xdr:spPr>
    </xdr:pic>
    <xdr:clientData/>
  </xdr:twoCellAnchor>
  <xdr:twoCellAnchor editAs="oneCell">
    <xdr:from>
      <xdr:col>11</xdr:col>
      <xdr:colOff>1435554</xdr:colOff>
      <xdr:row>17</xdr:row>
      <xdr:rowOff>108858</xdr:rowOff>
    </xdr:from>
    <xdr:to>
      <xdr:col>21</xdr:col>
      <xdr:colOff>353785</xdr:colOff>
      <xdr:row>33</xdr:row>
      <xdr:rowOff>8789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668C3C77-69BB-3009-0BB0-94902979E1F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/>
        <a:srcRect t="2001" r="206"/>
        <a:stretch/>
      </xdr:blipFill>
      <xdr:spPr>
        <a:xfrm>
          <a:off x="11858625" y="3231697"/>
          <a:ext cx="8586106" cy="2839074"/>
        </a:xfrm>
        <a:prstGeom prst="rect">
          <a:avLst/>
        </a:prstGeom>
      </xdr:spPr>
    </xdr:pic>
    <xdr:clientData/>
  </xdr:twoCellAnchor>
  <xdr:twoCellAnchor editAs="oneCell">
    <xdr:from>
      <xdr:col>22</xdr:col>
      <xdr:colOff>469447</xdr:colOff>
      <xdr:row>17</xdr:row>
      <xdr:rowOff>68037</xdr:rowOff>
    </xdr:from>
    <xdr:to>
      <xdr:col>31</xdr:col>
      <xdr:colOff>299358</xdr:colOff>
      <xdr:row>33</xdr:row>
      <xdr:rowOff>7812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D9EB386A-AD9C-58C3-A34A-435168AED77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1349608" y="3190876"/>
          <a:ext cx="8674554" cy="2878918"/>
        </a:xfrm>
        <a:prstGeom prst="rect">
          <a:avLst/>
        </a:prstGeom>
      </xdr:spPr>
    </xdr:pic>
    <xdr:clientData/>
  </xdr:twoCellAnchor>
  <xdr:twoCellAnchor editAs="oneCell">
    <xdr:from>
      <xdr:col>33</xdr:col>
      <xdr:colOff>1006929</xdr:colOff>
      <xdr:row>17</xdr:row>
      <xdr:rowOff>68037</xdr:rowOff>
    </xdr:from>
    <xdr:to>
      <xdr:col>42</xdr:col>
      <xdr:colOff>632733</xdr:colOff>
      <xdr:row>32</xdr:row>
      <xdr:rowOff>166150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954FA68F-3528-59C7-2012-E0DFA90DD4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32310161" y="3190876"/>
          <a:ext cx="8511268" cy="28535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678180</xdr:colOff>
      <xdr:row>17</xdr:row>
      <xdr:rowOff>98402</xdr:rowOff>
    </xdr:from>
    <xdr:to>
      <xdr:col>8</xdr:col>
      <xdr:colOff>556259</xdr:colOff>
      <xdr:row>34</xdr:row>
      <xdr:rowOff>555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14B4FC7F-9693-CB27-CEC5-D2AFC89722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8180" y="3207362"/>
          <a:ext cx="9197339" cy="3011113"/>
        </a:xfrm>
        <a:prstGeom prst="rect">
          <a:avLst/>
        </a:prstGeom>
      </xdr:spPr>
    </xdr:pic>
    <xdr:clientData/>
  </xdr:twoCellAnchor>
  <xdr:twoCellAnchor editAs="oneCell">
    <xdr:from>
      <xdr:col>11</xdr:col>
      <xdr:colOff>472441</xdr:colOff>
      <xdr:row>18</xdr:row>
      <xdr:rowOff>22860</xdr:rowOff>
    </xdr:from>
    <xdr:to>
      <xdr:col>21</xdr:col>
      <xdr:colOff>140153</xdr:colOff>
      <xdr:row>35</xdr:row>
      <xdr:rowOff>129540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32FA73-AA98-CA99-589E-00ABD30AB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169141" y="3314700"/>
          <a:ext cx="9779452" cy="3215640"/>
        </a:xfrm>
        <a:prstGeom prst="rect">
          <a:avLst/>
        </a:prstGeom>
      </xdr:spPr>
    </xdr:pic>
    <xdr:clientData/>
  </xdr:twoCellAnchor>
  <xdr:twoCellAnchor editAs="oneCell">
    <xdr:from>
      <xdr:col>22</xdr:col>
      <xdr:colOff>137160</xdr:colOff>
      <xdr:row>17</xdr:row>
      <xdr:rowOff>160021</xdr:rowOff>
    </xdr:from>
    <xdr:to>
      <xdr:col>32</xdr:col>
      <xdr:colOff>220980</xdr:colOff>
      <xdr:row>36</xdr:row>
      <xdr:rowOff>52011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289F4BF4-EE76-32E3-6565-21E09FE12D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2738080" y="3268981"/>
          <a:ext cx="9997440" cy="3366710"/>
        </a:xfrm>
        <a:prstGeom prst="rect">
          <a:avLst/>
        </a:prstGeom>
      </xdr:spPr>
    </xdr:pic>
    <xdr:clientData/>
  </xdr:twoCellAnchor>
  <xdr:twoCellAnchor editAs="oneCell">
    <xdr:from>
      <xdr:col>33</xdr:col>
      <xdr:colOff>38100</xdr:colOff>
      <xdr:row>17</xdr:row>
      <xdr:rowOff>137160</xdr:rowOff>
    </xdr:from>
    <xdr:to>
      <xdr:col>43</xdr:col>
      <xdr:colOff>271758</xdr:colOff>
      <xdr:row>36</xdr:row>
      <xdr:rowOff>45720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3F69C65E-8706-A3BC-89C8-F6539A7F07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3345120" y="3246120"/>
          <a:ext cx="10017738" cy="33832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CB0C6-B21E-4E1E-A7A8-9CB6BB6DB344}">
  <dimension ref="A1:AS74"/>
  <sheetViews>
    <sheetView tabSelected="1" workbookViewId="0">
      <selection activeCell="H17" sqref="H17"/>
    </sheetView>
  </sheetViews>
  <sheetFormatPr baseColWidth="10" defaultRowHeight="14.4" x14ac:dyDescent="0.3"/>
  <cols>
    <col min="1" max="1" width="25.44140625" customWidth="1"/>
    <col min="6" max="6" width="11.5546875" style="2"/>
    <col min="8" max="8" width="11.5546875" style="2"/>
    <col min="14" max="14" width="23.5546875" customWidth="1"/>
    <col min="25" max="25" width="22.88671875" customWidth="1"/>
    <col min="36" max="36" width="22.5546875" customWidth="1"/>
  </cols>
  <sheetData>
    <row r="1" spans="1:45" x14ac:dyDescent="0.3">
      <c r="A1" t="s">
        <v>4</v>
      </c>
      <c r="B1" t="s">
        <v>0</v>
      </c>
      <c r="C1" t="s">
        <v>41</v>
      </c>
      <c r="D1" t="s">
        <v>5</v>
      </c>
      <c r="E1" t="s">
        <v>42</v>
      </c>
      <c r="F1" s="2" t="s">
        <v>6</v>
      </c>
      <c r="G1" t="s">
        <v>40</v>
      </c>
      <c r="H1" s="2" t="s">
        <v>7</v>
      </c>
      <c r="I1" t="s">
        <v>43</v>
      </c>
      <c r="J1" s="2" t="s">
        <v>45</v>
      </c>
      <c r="K1" t="s">
        <v>46</v>
      </c>
      <c r="L1" s="2" t="s">
        <v>47</v>
      </c>
      <c r="N1" t="s">
        <v>4</v>
      </c>
      <c r="O1" t="s">
        <v>0</v>
      </c>
      <c r="P1" t="s">
        <v>35</v>
      </c>
      <c r="Q1" t="s">
        <v>8</v>
      </c>
      <c r="R1" t="s">
        <v>36</v>
      </c>
      <c r="S1" s="2" t="s">
        <v>9</v>
      </c>
      <c r="T1" t="s">
        <v>37</v>
      </c>
      <c r="U1" s="2" t="s">
        <v>10</v>
      </c>
      <c r="V1" t="s">
        <v>38</v>
      </c>
      <c r="W1" s="2" t="s">
        <v>39</v>
      </c>
      <c r="Y1" t="s">
        <v>4</v>
      </c>
      <c r="Z1" t="s">
        <v>0</v>
      </c>
      <c r="AA1" t="s">
        <v>15</v>
      </c>
      <c r="AB1" t="s">
        <v>16</v>
      </c>
      <c r="AC1" t="s">
        <v>17</v>
      </c>
      <c r="AD1" s="2" t="s">
        <v>18</v>
      </c>
      <c r="AE1" t="s">
        <v>19</v>
      </c>
      <c r="AF1" s="2" t="s">
        <v>20</v>
      </c>
      <c r="AG1" t="s">
        <v>50</v>
      </c>
      <c r="AH1" s="2" t="s">
        <v>51</v>
      </c>
      <c r="AJ1" t="s">
        <v>4</v>
      </c>
      <c r="AK1" t="s">
        <v>0</v>
      </c>
      <c r="AL1" t="s">
        <v>56</v>
      </c>
      <c r="AM1" t="s">
        <v>21</v>
      </c>
      <c r="AN1" t="s">
        <v>55</v>
      </c>
      <c r="AO1" s="2" t="s">
        <v>22</v>
      </c>
      <c r="AP1" t="s">
        <v>57</v>
      </c>
      <c r="AQ1" s="2" t="s">
        <v>23</v>
      </c>
      <c r="AR1" t="s">
        <v>53</v>
      </c>
      <c r="AS1" s="2" t="s">
        <v>54</v>
      </c>
    </row>
    <row r="2" spans="1:45" x14ac:dyDescent="0.3">
      <c r="A2" t="s">
        <v>3</v>
      </c>
      <c r="B2">
        <f>1144.3</f>
        <v>1144.3</v>
      </c>
      <c r="C2">
        <v>1129.0139999999999</v>
      </c>
      <c r="D2" s="2">
        <f>B$2-C2</f>
        <v>15.286000000000058</v>
      </c>
      <c r="E2">
        <v>1136.954</v>
      </c>
      <c r="F2" s="2">
        <f>B$3-E2</f>
        <v>7.3460000000000036</v>
      </c>
      <c r="G2">
        <v>0.99</v>
      </c>
      <c r="H2" s="2">
        <f>B$4-G2</f>
        <v>1.0000000000000009E-2</v>
      </c>
      <c r="I2" s="2">
        <v>4.9400000000000004</v>
      </c>
      <c r="J2" s="2">
        <f>B$7-I2</f>
        <v>4.7499999999999432E-2</v>
      </c>
      <c r="K2">
        <v>230.14099999999999</v>
      </c>
      <c r="L2" s="7">
        <f>B$8-K2</f>
        <v>-0.71389999999999532</v>
      </c>
      <c r="N2" t="s">
        <v>31</v>
      </c>
      <c r="O2">
        <v>2288.6</v>
      </c>
      <c r="P2">
        <v>2259.6999999999998</v>
      </c>
      <c r="Q2">
        <f>O$2-P2</f>
        <v>28.900000000000091</v>
      </c>
      <c r="R2">
        <v>2278.056</v>
      </c>
      <c r="S2">
        <f>O$3-R2</f>
        <v>10.543999999999869</v>
      </c>
      <c r="T2">
        <v>0.99</v>
      </c>
      <c r="U2">
        <f>O$4-T2</f>
        <v>1.0000000000000009E-2</v>
      </c>
      <c r="V2">
        <v>9.891</v>
      </c>
      <c r="W2">
        <f>O$7-V2</f>
        <v>8.4099999999999397E-2</v>
      </c>
      <c r="Y2" t="s">
        <v>12</v>
      </c>
      <c r="Z2">
        <v>3432.8</v>
      </c>
      <c r="AA2">
        <v>3405.826</v>
      </c>
      <c r="AB2">
        <f>Z$2-AA2</f>
        <v>26.97400000000016</v>
      </c>
      <c r="AC2">
        <v>3427.152</v>
      </c>
      <c r="AD2">
        <f>Z$3-AC2</f>
        <v>5.6480000000001382</v>
      </c>
      <c r="AE2">
        <v>0.99</v>
      </c>
      <c r="AF2">
        <f>Z$4-AE2</f>
        <v>1.0000000000000009E-2</v>
      </c>
      <c r="AG2">
        <v>14.845000000000001</v>
      </c>
      <c r="AH2">
        <f>Z$7-AG2</f>
        <v>0.11759999999999948</v>
      </c>
      <c r="AJ2" t="s">
        <v>24</v>
      </c>
      <c r="AK2">
        <v>3661.7</v>
      </c>
      <c r="AL2">
        <v>3634.2809999999999</v>
      </c>
      <c r="AM2">
        <f>AK$2-AL2</f>
        <v>27.418999999999869</v>
      </c>
      <c r="AN2">
        <v>3653.7510000000002</v>
      </c>
      <c r="AO2">
        <f>AK$3-AN2</f>
        <v>7.9489999999996144</v>
      </c>
      <c r="AP2">
        <v>0.99</v>
      </c>
      <c r="AQ2">
        <f>AK$4-AP2</f>
        <v>1.0000000000000009E-2</v>
      </c>
      <c r="AR2">
        <v>15.853</v>
      </c>
      <c r="AS2">
        <f>AK$7-AR2</f>
        <v>0.10710000000000086</v>
      </c>
    </row>
    <row r="3" spans="1:45" x14ac:dyDescent="0.3">
      <c r="A3" t="s">
        <v>1</v>
      </c>
      <c r="B3">
        <f>1144.3</f>
        <v>1144.3</v>
      </c>
      <c r="C3">
        <v>1127.9100000000001</v>
      </c>
      <c r="D3" s="2">
        <f>B$2-C3</f>
        <v>16.389999999999873</v>
      </c>
      <c r="E3">
        <v>1135.999</v>
      </c>
      <c r="F3" s="2">
        <f t="shared" ref="F3:F12" si="0">B$3-E3</f>
        <v>8.3009999999999309</v>
      </c>
      <c r="G3">
        <v>0.99</v>
      </c>
      <c r="H3" s="2">
        <f t="shared" ref="H3:H12" si="1">B$4-G3</f>
        <v>1.0000000000000009E-2</v>
      </c>
      <c r="I3" s="2">
        <v>4.9400000000000004</v>
      </c>
      <c r="J3" s="2">
        <f t="shared" ref="J3:J12" si="2">B$7-I3</f>
        <v>4.7499999999999432E-2</v>
      </c>
      <c r="K3">
        <v>229.94399999999999</v>
      </c>
      <c r="L3" s="7">
        <f t="shared" ref="L3:L12" si="3">B$8-K3</f>
        <v>-0.51689999999999259</v>
      </c>
      <c r="N3" t="s">
        <v>32</v>
      </c>
      <c r="O3">
        <v>2288.6</v>
      </c>
      <c r="P3">
        <v>2257.7649999999999</v>
      </c>
      <c r="Q3">
        <f t="shared" ref="Q3:Q12" si="4">O$2-P3</f>
        <v>30.835000000000036</v>
      </c>
      <c r="R3">
        <v>2282.5450000000001</v>
      </c>
      <c r="S3">
        <f t="shared" ref="S3:S12" si="5">O$3-R3</f>
        <v>6.0549999999998363</v>
      </c>
      <c r="T3">
        <v>0.99</v>
      </c>
      <c r="U3">
        <f t="shared" ref="U3:U12" si="6">O$4-T3</f>
        <v>1.0000000000000009E-2</v>
      </c>
      <c r="V3">
        <v>9.8940000000000001</v>
      </c>
      <c r="W3">
        <f t="shared" ref="W3:W12" si="7">O$7-V3</f>
        <v>8.1099999999999284E-2</v>
      </c>
      <c r="Y3" t="s">
        <v>13</v>
      </c>
      <c r="Z3">
        <v>3432.8</v>
      </c>
      <c r="AA3">
        <v>3406.087</v>
      </c>
      <c r="AB3">
        <f t="shared" ref="AB3:AB12" si="8">Z$2-AA3</f>
        <v>26.713000000000193</v>
      </c>
      <c r="AC3">
        <v>3427.2109999999998</v>
      </c>
      <c r="AD3">
        <f t="shared" ref="AD3:AD12" si="9">Z$3-AC3</f>
        <v>5.5890000000003965</v>
      </c>
      <c r="AE3">
        <v>0.99</v>
      </c>
      <c r="AF3">
        <f t="shared" ref="AF3:AF12" si="10">Z$4-AE3</f>
        <v>1.0000000000000009E-2</v>
      </c>
      <c r="AG3">
        <v>14.846</v>
      </c>
      <c r="AH3">
        <f t="shared" ref="AH3:AH12" si="11">Z$7-AG3</f>
        <v>0.11660000000000004</v>
      </c>
      <c r="AJ3" t="s">
        <v>25</v>
      </c>
      <c r="AK3">
        <v>3661.7</v>
      </c>
      <c r="AL3">
        <v>3632.2460000000001</v>
      </c>
      <c r="AM3">
        <f t="shared" ref="AM3:AM12" si="12">AK$2-AL3</f>
        <v>29.453999999999724</v>
      </c>
      <c r="AN3">
        <v>3651.1489999999999</v>
      </c>
      <c r="AO3">
        <f t="shared" ref="AO3:AO12" si="13">AK$3-AN3</f>
        <v>10.550999999999931</v>
      </c>
      <c r="AP3">
        <v>0.99</v>
      </c>
      <c r="AQ3">
        <f t="shared" ref="AQ3:AQ12" si="14">AK$4-AP3</f>
        <v>1.0000000000000009E-2</v>
      </c>
      <c r="AR3">
        <v>15.849</v>
      </c>
      <c r="AS3">
        <f t="shared" ref="AS3:AS12" si="15">AK$7-AR3</f>
        <v>0.11110000000000042</v>
      </c>
    </row>
    <row r="4" spans="1:45" x14ac:dyDescent="0.3">
      <c r="A4" t="s">
        <v>2</v>
      </c>
      <c r="B4">
        <v>1</v>
      </c>
      <c r="C4">
        <v>1127.623</v>
      </c>
      <c r="D4" s="2">
        <f>B$2-C4</f>
        <v>16.676999999999907</v>
      </c>
      <c r="E4">
        <v>1135.76</v>
      </c>
      <c r="F4" s="2">
        <f t="shared" si="0"/>
        <v>8.5399999999999636</v>
      </c>
      <c r="G4">
        <v>0.99</v>
      </c>
      <c r="H4" s="2">
        <f t="shared" si="1"/>
        <v>1.0000000000000009E-2</v>
      </c>
      <c r="I4" s="2">
        <v>4.9429999999999996</v>
      </c>
      <c r="J4" s="2">
        <f t="shared" si="2"/>
        <v>4.4500000000000206E-2</v>
      </c>
      <c r="K4">
        <v>229.78200000000001</v>
      </c>
      <c r="L4" s="7">
        <f t="shared" si="3"/>
        <v>-0.35490000000001487</v>
      </c>
      <c r="N4" t="s">
        <v>33</v>
      </c>
      <c r="O4">
        <v>1</v>
      </c>
      <c r="P4">
        <v>2246.7629999999999</v>
      </c>
      <c r="Q4">
        <f t="shared" si="4"/>
        <v>41.836999999999989</v>
      </c>
      <c r="R4">
        <v>2292.8649999999998</v>
      </c>
      <c r="S4">
        <f t="shared" si="5"/>
        <v>-4.2649999999998727</v>
      </c>
      <c r="T4">
        <v>0.98</v>
      </c>
      <c r="U4">
        <f t="shared" si="6"/>
        <v>2.0000000000000018E-2</v>
      </c>
      <c r="V4">
        <v>9.8819999999999997</v>
      </c>
      <c r="W4">
        <f t="shared" si="7"/>
        <v>9.3099999999999739E-2</v>
      </c>
      <c r="Y4" t="s">
        <v>14</v>
      </c>
      <c r="Z4">
        <v>1</v>
      </c>
      <c r="AA4">
        <v>3408.556</v>
      </c>
      <c r="AB4">
        <f t="shared" si="8"/>
        <v>24.244000000000142</v>
      </c>
      <c r="AC4">
        <v>3428.915</v>
      </c>
      <c r="AD4">
        <f t="shared" si="9"/>
        <v>3.8850000000002183</v>
      </c>
      <c r="AE4">
        <v>0.99</v>
      </c>
      <c r="AF4">
        <f t="shared" si="10"/>
        <v>1.0000000000000009E-2</v>
      </c>
      <c r="AG4">
        <v>14.85</v>
      </c>
      <c r="AH4">
        <f t="shared" si="11"/>
        <v>0.11260000000000048</v>
      </c>
      <c r="AJ4" t="s">
        <v>26</v>
      </c>
      <c r="AK4">
        <v>1</v>
      </c>
      <c r="AL4">
        <v>3634.5720000000001</v>
      </c>
      <c r="AM4">
        <f t="shared" si="12"/>
        <v>27.127999999999702</v>
      </c>
      <c r="AN4">
        <v>3652.9290000000001</v>
      </c>
      <c r="AO4">
        <f t="shared" si="13"/>
        <v>8.7709999999997308</v>
      </c>
      <c r="AP4">
        <v>0.99</v>
      </c>
      <c r="AQ4">
        <f t="shared" si="14"/>
        <v>1.0000000000000009E-2</v>
      </c>
      <c r="AR4">
        <v>15.855</v>
      </c>
      <c r="AS4">
        <f t="shared" si="15"/>
        <v>0.10510000000000019</v>
      </c>
    </row>
    <row r="5" spans="1:45" x14ac:dyDescent="0.3">
      <c r="A5" t="s">
        <v>28</v>
      </c>
      <c r="B5" s="6">
        <v>213</v>
      </c>
      <c r="C5">
        <v>1127.5899999999999</v>
      </c>
      <c r="D5" s="2">
        <f>B$2-C5</f>
        <v>16.710000000000036</v>
      </c>
      <c r="E5">
        <v>1135.74</v>
      </c>
      <c r="F5" s="2">
        <f t="shared" si="0"/>
        <v>8.5599999999999454</v>
      </c>
      <c r="G5">
        <v>0.99</v>
      </c>
      <c r="H5" s="2">
        <f t="shared" si="1"/>
        <v>1.0000000000000009E-2</v>
      </c>
      <c r="I5" s="2">
        <v>4.944</v>
      </c>
      <c r="J5" s="2">
        <f t="shared" si="2"/>
        <v>4.3499999999999872E-2</v>
      </c>
      <c r="K5">
        <v>229.74</v>
      </c>
      <c r="L5" s="7">
        <f t="shared" si="3"/>
        <v>-0.31290000000001328</v>
      </c>
      <c r="N5" t="s">
        <v>28</v>
      </c>
      <c r="O5">
        <v>213</v>
      </c>
      <c r="P5">
        <v>2247.7190000000001</v>
      </c>
      <c r="Q5">
        <f t="shared" si="4"/>
        <v>40.880999999999858</v>
      </c>
      <c r="R5">
        <v>2293.4859999999999</v>
      </c>
      <c r="S5">
        <f t="shared" si="5"/>
        <v>-4.8859999999999673</v>
      </c>
      <c r="T5">
        <v>0.98</v>
      </c>
      <c r="U5">
        <f t="shared" si="6"/>
        <v>2.0000000000000018E-2</v>
      </c>
      <c r="V5">
        <v>9.8840000000000003</v>
      </c>
      <c r="W5">
        <f t="shared" si="7"/>
        <v>9.1099999999999071E-2</v>
      </c>
      <c r="Y5" t="s">
        <v>28</v>
      </c>
      <c r="Z5">
        <v>213</v>
      </c>
      <c r="AA5">
        <v>3409.8090000000002</v>
      </c>
      <c r="AB5">
        <f t="shared" si="8"/>
        <v>22.990999999999985</v>
      </c>
      <c r="AC5">
        <v>3430.701</v>
      </c>
      <c r="AD5">
        <f t="shared" si="9"/>
        <v>2.0990000000001601</v>
      </c>
      <c r="AE5">
        <v>0.99</v>
      </c>
      <c r="AF5">
        <f t="shared" si="10"/>
        <v>1.0000000000000009E-2</v>
      </c>
      <c r="AG5">
        <v>14.840999999999999</v>
      </c>
      <c r="AH5">
        <f t="shared" si="11"/>
        <v>0.12160000000000082</v>
      </c>
      <c r="AJ5" t="s">
        <v>27</v>
      </c>
      <c r="AK5">
        <v>213</v>
      </c>
      <c r="AL5">
        <v>3635.9369999999999</v>
      </c>
      <c r="AM5">
        <f t="shared" si="12"/>
        <v>25.76299999999992</v>
      </c>
      <c r="AN5">
        <v>3654.6280000000002</v>
      </c>
      <c r="AO5">
        <f t="shared" si="13"/>
        <v>7.0719999999996617</v>
      </c>
      <c r="AP5">
        <v>0.99</v>
      </c>
      <c r="AQ5">
        <f t="shared" si="14"/>
        <v>1.0000000000000009E-2</v>
      </c>
      <c r="AR5">
        <v>15.858000000000001</v>
      </c>
      <c r="AS5">
        <f t="shared" si="15"/>
        <v>0.10210000000000008</v>
      </c>
    </row>
    <row r="6" spans="1:45" x14ac:dyDescent="0.3">
      <c r="A6" t="s">
        <v>29</v>
      </c>
      <c r="B6" s="6">
        <v>4.7</v>
      </c>
      <c r="C6">
        <v>1127.9670000000001</v>
      </c>
      <c r="D6" s="2">
        <f t="shared" ref="D6:D12" si="16">B$2-C6</f>
        <v>16.332999999999856</v>
      </c>
      <c r="E6">
        <v>1136.0260000000001</v>
      </c>
      <c r="F6" s="2">
        <f t="shared" si="0"/>
        <v>8.2739999999998872</v>
      </c>
      <c r="G6">
        <v>0.99</v>
      </c>
      <c r="H6" s="2">
        <f t="shared" si="1"/>
        <v>1.0000000000000009E-2</v>
      </c>
      <c r="I6" s="2">
        <v>4.9409999999999998</v>
      </c>
      <c r="J6" s="2">
        <f t="shared" si="2"/>
        <v>4.6499999999999986E-2</v>
      </c>
      <c r="K6">
        <v>229.54300000000001</v>
      </c>
      <c r="L6" s="7">
        <f t="shared" si="3"/>
        <v>-0.11590000000001055</v>
      </c>
      <c r="N6" t="s">
        <v>29</v>
      </c>
      <c r="O6">
        <v>9.4</v>
      </c>
      <c r="P6">
        <v>2245.8879999999999</v>
      </c>
      <c r="Q6">
        <f t="shared" si="4"/>
        <v>42.711999999999989</v>
      </c>
      <c r="R6">
        <v>2292.1640000000002</v>
      </c>
      <c r="S6">
        <f t="shared" si="5"/>
        <v>-3.5640000000003056</v>
      </c>
      <c r="T6">
        <v>0.98</v>
      </c>
      <c r="U6">
        <f t="shared" si="6"/>
        <v>2.0000000000000018E-2</v>
      </c>
      <c r="V6">
        <v>9.8800000000000008</v>
      </c>
      <c r="W6">
        <f t="shared" si="7"/>
        <v>9.509999999999863E-2</v>
      </c>
      <c r="Y6" t="s">
        <v>29</v>
      </c>
      <c r="Z6">
        <v>14.1</v>
      </c>
      <c r="AA6">
        <v>3407.5569999999998</v>
      </c>
      <c r="AB6">
        <f t="shared" si="8"/>
        <v>25.243000000000393</v>
      </c>
      <c r="AC6">
        <v>3428.761</v>
      </c>
      <c r="AD6">
        <f t="shared" si="9"/>
        <v>4.0390000000002146</v>
      </c>
      <c r="AE6">
        <v>0.99</v>
      </c>
      <c r="AF6">
        <f t="shared" si="10"/>
        <v>1.0000000000000009E-2</v>
      </c>
      <c r="AG6">
        <v>14.847</v>
      </c>
      <c r="AH6">
        <f t="shared" si="11"/>
        <v>0.11560000000000059</v>
      </c>
      <c r="AJ6" t="s">
        <v>30</v>
      </c>
      <c r="AK6">
        <v>15.1</v>
      </c>
      <c r="AL6">
        <v>3635.1770000000001</v>
      </c>
      <c r="AM6">
        <f t="shared" si="12"/>
        <v>26.522999999999683</v>
      </c>
      <c r="AN6">
        <v>3653.77</v>
      </c>
      <c r="AO6">
        <f t="shared" si="13"/>
        <v>7.9299999999998363</v>
      </c>
      <c r="AP6">
        <v>0.99</v>
      </c>
      <c r="AQ6">
        <f t="shared" si="14"/>
        <v>1.0000000000000009E-2</v>
      </c>
      <c r="AR6">
        <v>15.856999999999999</v>
      </c>
      <c r="AS6">
        <f t="shared" si="15"/>
        <v>0.1031000000000013</v>
      </c>
    </row>
    <row r="7" spans="1:45" x14ac:dyDescent="0.3">
      <c r="A7" t="s">
        <v>44</v>
      </c>
      <c r="B7">
        <v>4.9874999999999998</v>
      </c>
      <c r="C7">
        <v>1127.9929999999999</v>
      </c>
      <c r="D7" s="2">
        <f t="shared" si="16"/>
        <v>16.307000000000016</v>
      </c>
      <c r="E7">
        <v>1135.903</v>
      </c>
      <c r="F7" s="2">
        <f t="shared" si="0"/>
        <v>8.3969999999999345</v>
      </c>
      <c r="G7">
        <v>0.99</v>
      </c>
      <c r="H7" s="2">
        <f t="shared" si="1"/>
        <v>1.0000000000000009E-2</v>
      </c>
      <c r="I7" s="2">
        <v>4.944</v>
      </c>
      <c r="J7" s="2">
        <f t="shared" si="2"/>
        <v>4.3499999999999872E-2</v>
      </c>
      <c r="K7">
        <v>229.761</v>
      </c>
      <c r="L7" s="7">
        <f t="shared" si="3"/>
        <v>-0.33389999999999986</v>
      </c>
      <c r="N7" t="s">
        <v>34</v>
      </c>
      <c r="O7">
        <v>9.9750999999999994</v>
      </c>
      <c r="P7">
        <v>2246.1849999999999</v>
      </c>
      <c r="Q7">
        <f t="shared" si="4"/>
        <v>42.414999999999964</v>
      </c>
      <c r="R7">
        <v>2291.3420000000001</v>
      </c>
      <c r="S7">
        <f t="shared" si="5"/>
        <v>-2.7420000000001892</v>
      </c>
      <c r="T7">
        <v>0.98</v>
      </c>
      <c r="U7">
        <f t="shared" si="6"/>
        <v>2.0000000000000018E-2</v>
      </c>
      <c r="V7">
        <v>9.8800000000000008</v>
      </c>
      <c r="W7">
        <f t="shared" si="7"/>
        <v>9.509999999999863E-2</v>
      </c>
      <c r="Y7" t="s">
        <v>49</v>
      </c>
      <c r="Z7">
        <v>14.9626</v>
      </c>
      <c r="AA7">
        <v>3409.7130000000002</v>
      </c>
      <c r="AB7">
        <f t="shared" si="8"/>
        <v>23.086999999999989</v>
      </c>
      <c r="AC7">
        <v>3429.56</v>
      </c>
      <c r="AD7">
        <f t="shared" si="9"/>
        <v>3.2400000000002365</v>
      </c>
      <c r="AE7">
        <v>0.99</v>
      </c>
      <c r="AF7">
        <f t="shared" si="10"/>
        <v>1.0000000000000009E-2</v>
      </c>
      <c r="AG7">
        <v>14.851000000000001</v>
      </c>
      <c r="AH7">
        <f t="shared" si="11"/>
        <v>0.11159999999999926</v>
      </c>
      <c r="AJ7" t="s">
        <v>52</v>
      </c>
      <c r="AK7">
        <v>15.960100000000001</v>
      </c>
      <c r="AL7">
        <v>3634.7370000000001</v>
      </c>
      <c r="AM7">
        <f t="shared" si="12"/>
        <v>26.962999999999738</v>
      </c>
      <c r="AN7">
        <v>3652.873</v>
      </c>
      <c r="AO7">
        <f t="shared" si="13"/>
        <v>8.8269999999997708</v>
      </c>
      <c r="AP7">
        <v>1</v>
      </c>
      <c r="AQ7">
        <f t="shared" si="14"/>
        <v>0</v>
      </c>
      <c r="AR7">
        <v>15.856</v>
      </c>
      <c r="AS7">
        <f t="shared" si="15"/>
        <v>0.10410000000000075</v>
      </c>
    </row>
    <row r="8" spans="1:45" x14ac:dyDescent="0.3">
      <c r="A8" t="s">
        <v>48</v>
      </c>
      <c r="B8" s="7">
        <v>229.4271</v>
      </c>
      <c r="C8">
        <v>1127.3699999999999</v>
      </c>
      <c r="D8" s="2">
        <f t="shared" si="16"/>
        <v>16.930000000000064</v>
      </c>
      <c r="E8">
        <v>1135.8209999999999</v>
      </c>
      <c r="F8" s="2">
        <f t="shared" si="0"/>
        <v>8.4790000000000418</v>
      </c>
      <c r="G8">
        <v>0.99</v>
      </c>
      <c r="H8" s="2">
        <f t="shared" si="1"/>
        <v>1.0000000000000009E-2</v>
      </c>
      <c r="I8" s="2">
        <v>4.9450000000000003</v>
      </c>
      <c r="J8" s="2">
        <f t="shared" si="2"/>
        <v>4.2499999999999538E-2</v>
      </c>
      <c r="K8">
        <v>229.69200000000001</v>
      </c>
      <c r="L8" s="7">
        <f t="shared" si="3"/>
        <v>-0.26490000000001146</v>
      </c>
      <c r="P8">
        <v>2248.355</v>
      </c>
      <c r="Q8">
        <f t="shared" si="4"/>
        <v>40.244999999999891</v>
      </c>
      <c r="R8">
        <v>2290.9639999999999</v>
      </c>
      <c r="S8">
        <f t="shared" si="5"/>
        <v>-2.3640000000000327</v>
      </c>
      <c r="T8">
        <v>0.98</v>
      </c>
      <c r="U8">
        <f t="shared" si="6"/>
        <v>2.0000000000000018E-2</v>
      </c>
      <c r="V8">
        <v>9.8849999999999998</v>
      </c>
      <c r="W8">
        <f t="shared" si="7"/>
        <v>9.0099999999999625E-2</v>
      </c>
      <c r="AA8">
        <v>3408.5569999999998</v>
      </c>
      <c r="AB8">
        <f t="shared" si="8"/>
        <v>24.243000000000393</v>
      </c>
      <c r="AC8">
        <v>3427.8760000000002</v>
      </c>
      <c r="AD8">
        <f t="shared" si="9"/>
        <v>4.9239999999999782</v>
      </c>
      <c r="AE8">
        <v>0.99</v>
      </c>
      <c r="AF8">
        <f t="shared" si="10"/>
        <v>1.0000000000000009E-2</v>
      </c>
      <c r="AG8">
        <v>14.847</v>
      </c>
      <c r="AH8">
        <f t="shared" si="11"/>
        <v>0.11560000000000059</v>
      </c>
      <c r="AL8">
        <v>3633.4630000000002</v>
      </c>
      <c r="AM8">
        <f t="shared" si="12"/>
        <v>28.236999999999625</v>
      </c>
      <c r="AN8">
        <v>3651.6759999999999</v>
      </c>
      <c r="AO8">
        <f t="shared" si="13"/>
        <v>10.023999999999887</v>
      </c>
      <c r="AP8">
        <v>1</v>
      </c>
      <c r="AQ8">
        <f t="shared" si="14"/>
        <v>0</v>
      </c>
      <c r="AR8">
        <v>15.853</v>
      </c>
      <c r="AS8">
        <f t="shared" si="15"/>
        <v>0.10710000000000086</v>
      </c>
    </row>
    <row r="9" spans="1:45" x14ac:dyDescent="0.3">
      <c r="C9">
        <v>1125.8610000000001</v>
      </c>
      <c r="D9" s="2">
        <f t="shared" si="16"/>
        <v>18.438999999999851</v>
      </c>
      <c r="E9">
        <v>1134.432</v>
      </c>
      <c r="F9" s="2">
        <f t="shared" si="0"/>
        <v>9.8679999999999382</v>
      </c>
      <c r="G9">
        <v>0.99</v>
      </c>
      <c r="H9" s="2">
        <f t="shared" si="1"/>
        <v>1.0000000000000009E-2</v>
      </c>
      <c r="I9" s="2">
        <v>4.9409999999999998</v>
      </c>
      <c r="J9" s="2">
        <f t="shared" si="2"/>
        <v>4.6499999999999986E-2</v>
      </c>
      <c r="K9">
        <v>229.57499999999999</v>
      </c>
      <c r="L9" s="7">
        <f t="shared" si="3"/>
        <v>-0.14789999999999281</v>
      </c>
      <c r="P9">
        <v>2247.194</v>
      </c>
      <c r="Q9">
        <f t="shared" si="4"/>
        <v>41.405999999999949</v>
      </c>
      <c r="R9">
        <v>2289.2190000000001</v>
      </c>
      <c r="S9">
        <f t="shared" si="5"/>
        <v>-0.61900000000014188</v>
      </c>
      <c r="T9">
        <v>0.98</v>
      </c>
      <c r="U9">
        <f t="shared" si="6"/>
        <v>2.0000000000000018E-2</v>
      </c>
      <c r="V9">
        <v>9.8819999999999997</v>
      </c>
      <c r="W9">
        <f t="shared" si="7"/>
        <v>9.3099999999999739E-2</v>
      </c>
      <c r="AA9">
        <v>3411.7890000000002</v>
      </c>
      <c r="AB9">
        <f t="shared" si="8"/>
        <v>21.010999999999967</v>
      </c>
      <c r="AC9">
        <v>3430.752</v>
      </c>
      <c r="AD9">
        <f t="shared" si="9"/>
        <v>2.0480000000002292</v>
      </c>
      <c r="AE9">
        <v>0.99</v>
      </c>
      <c r="AF9">
        <f t="shared" si="10"/>
        <v>1.0000000000000009E-2</v>
      </c>
      <c r="AG9">
        <v>14.855</v>
      </c>
      <c r="AH9">
        <f t="shared" si="11"/>
        <v>0.1075999999999997</v>
      </c>
      <c r="AL9">
        <v>3634.5459999999998</v>
      </c>
      <c r="AM9">
        <f t="shared" si="12"/>
        <v>27.153999999999996</v>
      </c>
      <c r="AN9">
        <v>3652.8040000000001</v>
      </c>
      <c r="AO9">
        <f t="shared" si="13"/>
        <v>8.8959999999997308</v>
      </c>
      <c r="AP9">
        <v>1</v>
      </c>
      <c r="AQ9">
        <f t="shared" si="14"/>
        <v>0</v>
      </c>
      <c r="AR9">
        <v>15.856</v>
      </c>
      <c r="AS9">
        <f t="shared" si="15"/>
        <v>0.10410000000000075</v>
      </c>
    </row>
    <row r="10" spans="1:45" x14ac:dyDescent="0.3">
      <c r="C10">
        <v>1126.4449999999999</v>
      </c>
      <c r="D10" s="2">
        <f t="shared" si="16"/>
        <v>17.855000000000018</v>
      </c>
      <c r="E10">
        <v>1134.444</v>
      </c>
      <c r="F10" s="2">
        <f t="shared" si="0"/>
        <v>9.8559999999999945</v>
      </c>
      <c r="G10">
        <v>0.99</v>
      </c>
      <c r="H10" s="2">
        <f t="shared" si="1"/>
        <v>1.0000000000000009E-2</v>
      </c>
      <c r="I10" s="2">
        <v>4.9400000000000004</v>
      </c>
      <c r="J10" s="2">
        <f t="shared" si="2"/>
        <v>4.7499999999999432E-2</v>
      </c>
      <c r="K10">
        <v>229.625</v>
      </c>
      <c r="L10" s="7">
        <f t="shared" si="3"/>
        <v>-0.19790000000000418</v>
      </c>
      <c r="P10">
        <v>2246.933</v>
      </c>
      <c r="Q10">
        <f t="shared" si="4"/>
        <v>41.666999999999916</v>
      </c>
      <c r="R10">
        <v>2288.1880000000001</v>
      </c>
      <c r="S10">
        <f t="shared" si="5"/>
        <v>0.41199999999980719</v>
      </c>
      <c r="T10">
        <v>0.98</v>
      </c>
      <c r="U10">
        <f t="shared" si="6"/>
        <v>2.0000000000000018E-2</v>
      </c>
      <c r="V10">
        <v>9.8829999999999991</v>
      </c>
      <c r="W10">
        <f t="shared" si="7"/>
        <v>9.2100000000000293E-2</v>
      </c>
      <c r="AA10">
        <v>3411.2269999999999</v>
      </c>
      <c r="AB10">
        <f t="shared" si="8"/>
        <v>21.57300000000032</v>
      </c>
      <c r="AC10">
        <v>3430.1379999999999</v>
      </c>
      <c r="AD10">
        <f t="shared" si="9"/>
        <v>2.6620000000002619</v>
      </c>
      <c r="AE10">
        <v>0.99</v>
      </c>
      <c r="AF10">
        <f t="shared" si="10"/>
        <v>1.0000000000000009E-2</v>
      </c>
      <c r="AG10">
        <v>14.853999999999999</v>
      </c>
      <c r="AH10">
        <f t="shared" si="11"/>
        <v>0.10860000000000092</v>
      </c>
      <c r="AL10">
        <v>3633.0520000000001</v>
      </c>
      <c r="AM10">
        <f t="shared" si="12"/>
        <v>28.647999999999683</v>
      </c>
      <c r="AN10">
        <v>3652.4520000000002</v>
      </c>
      <c r="AO10">
        <f t="shared" si="13"/>
        <v>9.2479999999995925</v>
      </c>
      <c r="AP10">
        <v>0.99</v>
      </c>
      <c r="AQ10">
        <f t="shared" si="14"/>
        <v>1.0000000000000009E-2</v>
      </c>
      <c r="AR10">
        <v>15.851000000000001</v>
      </c>
      <c r="AS10">
        <f t="shared" si="15"/>
        <v>0.10909999999999975</v>
      </c>
    </row>
    <row r="11" spans="1:45" x14ac:dyDescent="0.3">
      <c r="C11">
        <v>1127.3309999999999</v>
      </c>
      <c r="D11" s="2">
        <f t="shared" si="16"/>
        <v>16.969000000000051</v>
      </c>
      <c r="E11">
        <v>1135.9659999999999</v>
      </c>
      <c r="F11" s="2">
        <f t="shared" si="0"/>
        <v>8.33400000000006</v>
      </c>
      <c r="G11">
        <v>0.99</v>
      </c>
      <c r="H11" s="2">
        <f t="shared" si="1"/>
        <v>1.0000000000000009E-2</v>
      </c>
      <c r="I11" s="2">
        <v>4.944</v>
      </c>
      <c r="J11" s="2">
        <f t="shared" si="2"/>
        <v>4.3499999999999872E-2</v>
      </c>
      <c r="K11">
        <v>229.75800000000001</v>
      </c>
      <c r="L11" s="7">
        <f t="shared" si="3"/>
        <v>-0.33090000000001396</v>
      </c>
      <c r="P11">
        <v>2247.9</v>
      </c>
      <c r="Q11">
        <f t="shared" si="4"/>
        <v>40.699999999999818</v>
      </c>
      <c r="R11">
        <v>2288.9499999999998</v>
      </c>
      <c r="S11">
        <f t="shared" si="5"/>
        <v>-0.34999999999990905</v>
      </c>
      <c r="T11">
        <v>0.98</v>
      </c>
      <c r="U11">
        <f t="shared" si="6"/>
        <v>2.0000000000000018E-2</v>
      </c>
      <c r="V11">
        <v>9.8840000000000003</v>
      </c>
      <c r="W11">
        <f t="shared" si="7"/>
        <v>9.1099999999999071E-2</v>
      </c>
      <c r="AA11">
        <v>3408.998</v>
      </c>
      <c r="AB11">
        <f t="shared" si="8"/>
        <v>23.802000000000135</v>
      </c>
      <c r="AC11">
        <v>3428.2350000000001</v>
      </c>
      <c r="AD11">
        <f t="shared" si="9"/>
        <v>4.5650000000000546</v>
      </c>
      <c r="AE11">
        <v>0.99</v>
      </c>
      <c r="AF11">
        <f t="shared" si="10"/>
        <v>1.0000000000000009E-2</v>
      </c>
      <c r="AG11">
        <v>14.849</v>
      </c>
      <c r="AH11">
        <f t="shared" si="11"/>
        <v>0.11359999999999992</v>
      </c>
      <c r="AL11">
        <v>3631.489</v>
      </c>
      <c r="AM11">
        <f t="shared" si="12"/>
        <v>30.210999999999785</v>
      </c>
      <c r="AN11">
        <v>3651.5790000000002</v>
      </c>
      <c r="AO11">
        <f t="shared" si="13"/>
        <v>10.12099999999964</v>
      </c>
      <c r="AP11">
        <v>0.99</v>
      </c>
      <c r="AQ11">
        <f t="shared" si="14"/>
        <v>1.0000000000000009E-2</v>
      </c>
      <c r="AR11">
        <v>15.85</v>
      </c>
      <c r="AS11">
        <f t="shared" si="15"/>
        <v>0.11010000000000097</v>
      </c>
    </row>
    <row r="12" spans="1:45" x14ac:dyDescent="0.3">
      <c r="A12" t="s">
        <v>60</v>
      </c>
      <c r="C12">
        <v>1126.68</v>
      </c>
      <c r="D12" s="2">
        <f t="shared" si="16"/>
        <v>17.619999999999891</v>
      </c>
      <c r="E12">
        <v>1135.6790000000001</v>
      </c>
      <c r="F12" s="2">
        <f t="shared" si="0"/>
        <v>8.6209999999998672</v>
      </c>
      <c r="G12">
        <v>0.99</v>
      </c>
      <c r="H12" s="2">
        <f t="shared" si="1"/>
        <v>1.0000000000000009E-2</v>
      </c>
      <c r="I12" s="2">
        <v>4.944</v>
      </c>
      <c r="J12" s="2">
        <f t="shared" si="2"/>
        <v>4.3499999999999872E-2</v>
      </c>
      <c r="K12">
        <v>229.715</v>
      </c>
      <c r="L12" s="7">
        <f t="shared" si="3"/>
        <v>-0.28790000000000759</v>
      </c>
      <c r="N12" t="s">
        <v>60</v>
      </c>
      <c r="P12">
        <v>2249.0459999999998</v>
      </c>
      <c r="Q12">
        <f t="shared" si="4"/>
        <v>39.554000000000087</v>
      </c>
      <c r="R12">
        <v>2291.4470000000001</v>
      </c>
      <c r="S12">
        <f t="shared" si="5"/>
        <v>-2.8470000000002074</v>
      </c>
      <c r="T12">
        <v>0.98</v>
      </c>
      <c r="U12">
        <f t="shared" si="6"/>
        <v>2.0000000000000018E-2</v>
      </c>
      <c r="V12">
        <v>9.8829999999999991</v>
      </c>
      <c r="W12">
        <f t="shared" si="7"/>
        <v>9.2100000000000293E-2</v>
      </c>
      <c r="Y12" t="s">
        <v>60</v>
      </c>
      <c r="AA12">
        <v>3408.7139999999999</v>
      </c>
      <c r="AB12">
        <f t="shared" si="8"/>
        <v>24.08600000000024</v>
      </c>
      <c r="AC12">
        <v>3428.009</v>
      </c>
      <c r="AD12">
        <f t="shared" si="9"/>
        <v>4.7910000000001673</v>
      </c>
      <c r="AE12">
        <v>0.99</v>
      </c>
      <c r="AF12">
        <f t="shared" si="10"/>
        <v>1.0000000000000009E-2</v>
      </c>
      <c r="AG12">
        <v>14.848000000000001</v>
      </c>
      <c r="AH12">
        <f t="shared" si="11"/>
        <v>0.11459999999999937</v>
      </c>
      <c r="AJ12" t="s">
        <v>60</v>
      </c>
      <c r="AL12">
        <v>3640.03</v>
      </c>
      <c r="AM12">
        <f t="shared" si="12"/>
        <v>21.669999999999618</v>
      </c>
      <c r="AN12">
        <v>3656.6950000000002</v>
      </c>
      <c r="AO12">
        <f t="shared" si="13"/>
        <v>5.0049999999996544</v>
      </c>
      <c r="AP12">
        <v>1</v>
      </c>
      <c r="AQ12">
        <f t="shared" si="14"/>
        <v>0</v>
      </c>
      <c r="AR12">
        <v>15.875</v>
      </c>
      <c r="AS12">
        <f t="shared" si="15"/>
        <v>8.510000000000062E-2</v>
      </c>
    </row>
    <row r="13" spans="1:45" x14ac:dyDescent="0.3">
      <c r="A13" t="s">
        <v>11</v>
      </c>
      <c r="D13" s="9">
        <f>SQRT(SUMSQ(D2:D12)/COUNTA(D2:D12))</f>
        <v>16.885064594594692</v>
      </c>
      <c r="F13" s="10">
        <f>SQRT(SUMSQ(F2:F12)/COUNTA(D2:D12))</f>
        <v>8.62466336628958</v>
      </c>
      <c r="H13" s="12">
        <f>SQRT(SUMSQ(H2:H12)/COUNTA(D2:D12))</f>
        <v>1.0000000000000009E-2</v>
      </c>
      <c r="I13" s="2"/>
      <c r="J13" s="12">
        <f>SQRT(SUMSQ(J2:J12)/COUNTA(D2:D12))</f>
        <v>4.5175164134128316E-2</v>
      </c>
      <c r="L13" s="14">
        <f>SQRT(SUMSQ(L2:L12)/COUNTA(D2:D12))</f>
        <v>0.36296923360728101</v>
      </c>
      <c r="N13" t="s">
        <v>11</v>
      </c>
      <c r="Q13" s="9">
        <f>SQRT(SUMSQ(Q2:Q12)/COUNTA(Q2:Q12))</f>
        <v>39.453320853429226</v>
      </c>
      <c r="S13" s="10">
        <f>SQRT(SUMSQ(S2:S12)/COUNTA(Q2:Q12))</f>
        <v>4.5175632208686691</v>
      </c>
      <c r="U13" s="12">
        <f>SQRT(SUMSQ(U2:U12)/COUNTA(Q2:Q12))</f>
        <v>1.8586407545691717E-2</v>
      </c>
      <c r="V13" s="2"/>
      <c r="W13" s="12">
        <f>SQRT(SUMSQ(W2:W12)/COUNTA(Q2:Q12))</f>
        <v>9.083176757060217E-2</v>
      </c>
      <c r="Y13" t="s">
        <v>11</v>
      </c>
      <c r="AB13" s="9">
        <f>SQRT(SUMSQ(AB2:AB12)/COUNTA(AB2:AB12))</f>
        <v>24.062432770154192</v>
      </c>
      <c r="AD13" s="10">
        <f>SQRT(SUMSQ(AD2:AD12)/COUNTA(AB2:AB12))</f>
        <v>4.1425310883786084</v>
      </c>
      <c r="AF13" s="12">
        <f>SQRT(SUMSQ(AF2:AF12)/COUNTA(AB2:AB12))</f>
        <v>1.0000000000000009E-2</v>
      </c>
      <c r="AG13" s="2"/>
      <c r="AH13" s="12">
        <f>SQRT(SUMSQ(AH2:AH12)/COUNTA(AB2:AB12))</f>
        <v>0.11420944078155881</v>
      </c>
      <c r="AJ13" t="s">
        <v>11</v>
      </c>
      <c r="AM13" s="9">
        <f>SQRT(SUMSQ(AM2:AM12)/COUNTA(AM2:AM12))</f>
        <v>27.281599423254054</v>
      </c>
      <c r="AO13" s="10">
        <f>SQRT(SUMSQ(AO2:AO12)/COUNTA(AM2:AM12))</f>
        <v>8.7119782640180414</v>
      </c>
      <c r="AQ13" s="12">
        <f>SQRT(SUMSQ(AQ2:AQ12)/COUNTA(AM2:AM12))</f>
        <v>7.9772403521746627E-3</v>
      </c>
      <c r="AR13" s="2"/>
      <c r="AS13" s="12">
        <f>SQRT(SUMSQ(AS2:AS12)/COUNTA(AM2:AM12))</f>
        <v>0.10458772307580819</v>
      </c>
    </row>
    <row r="14" spans="1:45" x14ac:dyDescent="0.3">
      <c r="A14" t="s">
        <v>59</v>
      </c>
      <c r="D14" s="9">
        <f>(D13/B2)*100</f>
        <v>1.4755802319841556</v>
      </c>
      <c r="F14" s="10">
        <f>(F13/B3)*100</f>
        <v>0.75370649010657875</v>
      </c>
      <c r="H14" s="12">
        <f>(H13/B4)*100</f>
        <v>1.0000000000000009</v>
      </c>
      <c r="I14" s="2"/>
      <c r="J14" s="12">
        <f>(J13/B7)*100</f>
        <v>0.90576770193740996</v>
      </c>
      <c r="L14" s="14">
        <f>(L13/B8)*100</f>
        <v>0.15820678272413372</v>
      </c>
      <c r="N14" t="s">
        <v>59</v>
      </c>
      <c r="Q14" s="9">
        <f>(Q13/O2)*100</f>
        <v>1.7239063555636296</v>
      </c>
      <c r="S14" s="10">
        <f>(S13/O3)*100</f>
        <v>0.19739418075979503</v>
      </c>
      <c r="U14" s="12">
        <f>(U13/O4)*100</f>
        <v>1.8586407545691717</v>
      </c>
      <c r="V14" s="2"/>
      <c r="W14" s="12">
        <f>(W13/O7)*100</f>
        <v>0.91058503243678945</v>
      </c>
      <c r="Y14" t="s">
        <v>59</v>
      </c>
      <c r="AB14" s="9">
        <f>(AB13/Z2)*100</f>
        <v>0.70095644284998226</v>
      </c>
      <c r="AD14" s="10">
        <f>(AD13/Z3)*100</f>
        <v>0.12067499092223864</v>
      </c>
      <c r="AF14" s="12">
        <f>(AF13/Z4)*100</f>
        <v>1.0000000000000009</v>
      </c>
      <c r="AG14" s="2"/>
      <c r="AH14" s="12">
        <f>(AH13/Z7)*100</f>
        <v>0.76329943179366433</v>
      </c>
      <c r="AJ14" t="s">
        <v>59</v>
      </c>
      <c r="AM14" s="9">
        <f>(AM13/AK2)*100</f>
        <v>0.745052828556519</v>
      </c>
      <c r="AO14" s="10">
        <f>(AO13/AK3)*100</f>
        <v>0.23792168293464899</v>
      </c>
      <c r="AQ14" s="12">
        <f>(AQ13/AK4)*100</f>
        <v>0.79772403521746627</v>
      </c>
      <c r="AR14" s="2"/>
      <c r="AS14" s="12">
        <f>(AS13/AK7)*100</f>
        <v>0.65530744215768189</v>
      </c>
    </row>
    <row r="15" spans="1:45" x14ac:dyDescent="0.3">
      <c r="I15" s="2"/>
      <c r="J15" s="2"/>
      <c r="L15" s="7"/>
      <c r="S15" s="2"/>
      <c r="U15" s="2"/>
      <c r="V15" s="2"/>
      <c r="W15" s="2"/>
      <c r="AD15" s="2"/>
      <c r="AF15" s="2"/>
      <c r="AG15" s="2"/>
      <c r="AH15" s="2"/>
      <c r="AO15" s="2"/>
      <c r="AQ15" s="2"/>
      <c r="AR15" s="2"/>
      <c r="AS15" s="2"/>
    </row>
    <row r="16" spans="1:45" x14ac:dyDescent="0.3">
      <c r="A16" t="s">
        <v>61</v>
      </c>
      <c r="D16" s="8">
        <f>SUM(C2:C12)/COUNTA(C2:C12)</f>
        <v>1127.4349090909091</v>
      </c>
      <c r="F16" s="11">
        <f>SUM(E2:E12)/COUNTA(C2:C12)</f>
        <v>1135.7021818181818</v>
      </c>
      <c r="H16" s="11">
        <f>SUM(G2:G12)/COUNTA(G2:G12)</f>
        <v>0.9900000000000001</v>
      </c>
      <c r="I16" s="2"/>
      <c r="J16" s="11">
        <f>SUM(I2:I12)/COUNTA(I2:I12)</f>
        <v>4.9423636363636367</v>
      </c>
      <c r="L16" s="13" cm="1">
        <f t="array" ref="L16">SUM((K2:K12)/COUNTA(K2:K12))</f>
        <v>229.75236363636364</v>
      </c>
      <c r="N16" t="s">
        <v>61</v>
      </c>
      <c r="Q16" s="8">
        <f>SUM(P2:P12)/COUNTA(P2:P12)</f>
        <v>2249.4043636363635</v>
      </c>
      <c r="S16" s="11">
        <f>SUM(R2:R12)/COUNTA(P2:P12)</f>
        <v>2289.0205454545462</v>
      </c>
      <c r="U16" s="11">
        <f>SUM(T2:T12)/COUNTA(T2:T12)</f>
        <v>0.98181818181818203</v>
      </c>
      <c r="V16" s="2"/>
      <c r="W16" s="11">
        <f>SUM(V2:V12)/COUNTA(V2:V12)</f>
        <v>9.8843636363636378</v>
      </c>
      <c r="Y16" t="s">
        <v>61</v>
      </c>
      <c r="AB16" s="8">
        <f>SUM(AA2:AA12)/COUNTA(AA2:AA12)</f>
        <v>3408.8030000000003</v>
      </c>
      <c r="AD16" s="11">
        <f>SUM(AC2:AC12)/COUNTA(AA2:AA12)</f>
        <v>3428.8463636363635</v>
      </c>
      <c r="AF16" s="11">
        <f>SUM(AE2:AE12)/COUNTA(AE2:AE12)</f>
        <v>0.9900000000000001</v>
      </c>
      <c r="AG16" s="2"/>
      <c r="AH16" s="11">
        <f>SUM(AG2:AG12)/COUNTA(AG2:AG12)</f>
        <v>14.848454545454546</v>
      </c>
      <c r="AJ16" t="s">
        <v>61</v>
      </c>
      <c r="AM16" s="8">
        <f>SUM(AL2:AL12)/COUNTA(AL2:AL12)</f>
        <v>3634.502727272727</v>
      </c>
      <c r="AO16" s="11">
        <f>SUM(AN2:AN12)/COUNTA(AL2:AL12)</f>
        <v>3653.118727272727</v>
      </c>
      <c r="AQ16" s="11">
        <f>SUM(AP2:AP12)/COUNTA(AP2:AP12)</f>
        <v>0.99363636363636365</v>
      </c>
      <c r="AR16" s="2"/>
      <c r="AS16" s="11">
        <f>SUM(AR2:AR12)/COUNTA(AR2:AR12)</f>
        <v>15.855727272727272</v>
      </c>
    </row>
    <row r="17" spans="1:45" x14ac:dyDescent="0.3">
      <c r="A17" t="s">
        <v>59</v>
      </c>
      <c r="D17" s="8">
        <f>(100-(D16/B2)*100)</f>
        <v>1.4738347381885006</v>
      </c>
      <c r="F17" s="11">
        <f>(100-(F16/B3)*100)</f>
        <v>0.7513604982800075</v>
      </c>
      <c r="H17" s="11">
        <f>100-(H16/B4)*100</f>
        <v>0.99999999999998579</v>
      </c>
      <c r="I17" s="2"/>
      <c r="J17" s="11">
        <f>100-(J16/B7)*100</f>
        <v>0.90498974709500146</v>
      </c>
      <c r="L17" s="13">
        <f>ABS(100-(L16/B8)*100)</f>
        <v>0.14177210816144736</v>
      </c>
      <c r="N17" t="s">
        <v>59</v>
      </c>
      <c r="Q17" s="8">
        <f>(100-(Q16/O2)*100)</f>
        <v>1.7126468742303729</v>
      </c>
      <c r="S17" s="11">
        <f>ABS(100-(S16/O3)*100)</f>
        <v>1.8375664360135602E-2</v>
      </c>
      <c r="U17" s="11">
        <f>100-(U16/O4)*100</f>
        <v>1.8181818181817988</v>
      </c>
      <c r="V17" s="2"/>
      <c r="W17" s="11">
        <f>100-(W16/O7)*100</f>
        <v>0.90962861160652153</v>
      </c>
      <c r="Y17" t="s">
        <v>59</v>
      </c>
      <c r="AB17" s="8">
        <f>(100-(AB16/Z2)*100)</f>
        <v>0.69905033791656024</v>
      </c>
      <c r="AD17" s="11">
        <f>ABS(100-(AD16/Z3)*100)</f>
        <v>0.11517234804347254</v>
      </c>
      <c r="AF17" s="11">
        <f>100-(AF16/Z4)*100</f>
        <v>0.99999999999998579</v>
      </c>
      <c r="AG17" s="2"/>
      <c r="AH17" s="11">
        <f>100-(AH16/Z7)*100</f>
        <v>0.76287179063434962</v>
      </c>
      <c r="AJ17" t="s">
        <v>59</v>
      </c>
      <c r="AM17" s="8">
        <f>(100-(AM16/AK2)*100)</f>
        <v>0.74274989014044479</v>
      </c>
      <c r="AO17" s="11">
        <f>ABS(100-(AO16/AK3)*100)</f>
        <v>0.23435215138522381</v>
      </c>
      <c r="AQ17" s="11">
        <f>100-(AQ16/AK4)*100</f>
        <v>0.63636363636364024</v>
      </c>
      <c r="AR17" s="2"/>
      <c r="AS17" s="11">
        <f>100-(AS16/AK7)*100</f>
        <v>0.65396035910005423</v>
      </c>
    </row>
    <row r="18" spans="1:45" x14ac:dyDescent="0.3">
      <c r="D18" s="2"/>
      <c r="I18" s="2"/>
      <c r="J18" s="2"/>
      <c r="L18" s="7"/>
    </row>
    <row r="19" spans="1:45" x14ac:dyDescent="0.3">
      <c r="D19" s="2"/>
      <c r="I19" s="2"/>
      <c r="J19" s="2"/>
      <c r="L19" s="7"/>
    </row>
    <row r="20" spans="1:45" x14ac:dyDescent="0.3">
      <c r="D20" s="2"/>
      <c r="I20" s="2"/>
      <c r="J20" s="2"/>
      <c r="L20" s="7"/>
    </row>
    <row r="21" spans="1:45" x14ac:dyDescent="0.3">
      <c r="D21" s="2"/>
      <c r="I21" s="2"/>
      <c r="J21" s="2"/>
      <c r="L21" s="7"/>
    </row>
    <row r="22" spans="1:45" x14ac:dyDescent="0.3">
      <c r="D22" s="2"/>
      <c r="I22" s="2"/>
      <c r="J22" s="2"/>
      <c r="L22" s="7"/>
    </row>
    <row r="23" spans="1:45" x14ac:dyDescent="0.3">
      <c r="D23" s="2"/>
      <c r="I23" s="2"/>
      <c r="J23" s="2"/>
      <c r="L23" s="7"/>
    </row>
    <row r="24" spans="1:45" x14ac:dyDescent="0.3">
      <c r="D24" s="2"/>
      <c r="I24" s="2"/>
      <c r="J24" s="2"/>
      <c r="L24" s="7"/>
    </row>
    <row r="25" spans="1:45" x14ac:dyDescent="0.3">
      <c r="D25" s="2"/>
      <c r="I25" s="2"/>
      <c r="J25" s="2"/>
      <c r="L25" s="7"/>
    </row>
    <row r="26" spans="1:45" x14ac:dyDescent="0.3">
      <c r="D26" s="2"/>
      <c r="I26" s="2"/>
      <c r="J26" s="2"/>
      <c r="L26" s="7"/>
    </row>
    <row r="27" spans="1:45" x14ac:dyDescent="0.3">
      <c r="D27" s="2"/>
      <c r="I27" s="2"/>
      <c r="J27" s="2"/>
      <c r="L27" s="7"/>
    </row>
    <row r="28" spans="1:45" x14ac:dyDescent="0.3">
      <c r="D28" s="2"/>
      <c r="I28" s="2"/>
      <c r="J28" s="2"/>
      <c r="L28" s="7"/>
    </row>
    <row r="29" spans="1:45" x14ac:dyDescent="0.3">
      <c r="D29" s="2"/>
      <c r="I29" s="2"/>
      <c r="J29" s="2"/>
      <c r="L29" s="7"/>
    </row>
    <row r="30" spans="1:45" x14ac:dyDescent="0.3">
      <c r="D30" s="2"/>
      <c r="I30" s="2"/>
      <c r="J30" s="2"/>
      <c r="L30" s="7"/>
    </row>
    <row r="31" spans="1:45" x14ac:dyDescent="0.3">
      <c r="D31" s="2"/>
      <c r="I31" s="2"/>
      <c r="J31" s="2"/>
      <c r="L31" s="7"/>
    </row>
    <row r="32" spans="1:45" x14ac:dyDescent="0.3">
      <c r="D32" s="2"/>
      <c r="I32" s="2"/>
      <c r="J32" s="2"/>
      <c r="L32" s="7"/>
    </row>
    <row r="33" spans="4:12" x14ac:dyDescent="0.3">
      <c r="D33" s="2"/>
      <c r="I33" s="2"/>
      <c r="J33" s="2"/>
      <c r="L33" s="7"/>
    </row>
    <row r="34" spans="4:12" x14ac:dyDescent="0.3">
      <c r="D34" s="2"/>
      <c r="I34" s="2"/>
      <c r="J34" s="2"/>
      <c r="L34" s="7"/>
    </row>
    <row r="35" spans="4:12" x14ac:dyDescent="0.3">
      <c r="D35" s="2"/>
      <c r="I35" s="2"/>
      <c r="J35" s="2"/>
      <c r="L35" s="7"/>
    </row>
    <row r="36" spans="4:12" x14ac:dyDescent="0.3">
      <c r="D36" s="2"/>
      <c r="I36" s="2"/>
      <c r="J36" s="2"/>
      <c r="L36" s="7"/>
    </row>
    <row r="37" spans="4:12" x14ac:dyDescent="0.3">
      <c r="D37" s="2"/>
      <c r="I37" s="2"/>
      <c r="J37" s="2"/>
      <c r="L37" s="7"/>
    </row>
    <row r="38" spans="4:12" x14ac:dyDescent="0.3">
      <c r="D38" s="2"/>
      <c r="I38" s="2"/>
      <c r="J38" s="2"/>
      <c r="L38" s="7"/>
    </row>
    <row r="39" spans="4:12" x14ac:dyDescent="0.3">
      <c r="D39" s="2"/>
      <c r="I39" s="2"/>
      <c r="J39" s="2"/>
      <c r="L39" s="7"/>
    </row>
    <row r="40" spans="4:12" x14ac:dyDescent="0.3">
      <c r="D40" s="2"/>
      <c r="I40" s="2"/>
      <c r="J40" s="2"/>
      <c r="L40" s="7"/>
    </row>
    <row r="41" spans="4:12" x14ac:dyDescent="0.3">
      <c r="D41" s="2"/>
      <c r="I41" s="2"/>
      <c r="J41" s="2"/>
      <c r="L41" s="7"/>
    </row>
    <row r="42" spans="4:12" x14ac:dyDescent="0.3">
      <c r="D42" s="2"/>
      <c r="I42" s="2"/>
      <c r="J42" s="2"/>
      <c r="L42" s="7"/>
    </row>
    <row r="43" spans="4:12" x14ac:dyDescent="0.3">
      <c r="D43" s="2"/>
      <c r="I43" s="2"/>
      <c r="J43" s="2"/>
      <c r="L43" s="7"/>
    </row>
    <row r="44" spans="4:12" x14ac:dyDescent="0.3">
      <c r="D44" s="2"/>
      <c r="I44" s="2"/>
      <c r="J44" s="2"/>
      <c r="L44" s="7"/>
    </row>
    <row r="45" spans="4:12" x14ac:dyDescent="0.3">
      <c r="D45" s="2"/>
      <c r="I45" s="2"/>
      <c r="J45" s="2"/>
      <c r="L45" s="7"/>
    </row>
    <row r="46" spans="4:12" x14ac:dyDescent="0.3">
      <c r="D46" s="2"/>
      <c r="I46" s="2"/>
      <c r="J46" s="2"/>
      <c r="L46" s="7"/>
    </row>
    <row r="47" spans="4:12" x14ac:dyDescent="0.3">
      <c r="D47" s="2"/>
      <c r="I47" s="2"/>
      <c r="J47" s="2"/>
      <c r="L47" s="7"/>
    </row>
    <row r="48" spans="4:12" x14ac:dyDescent="0.3">
      <c r="D48" s="2"/>
      <c r="I48" s="2"/>
      <c r="J48" s="2"/>
      <c r="L48" s="7"/>
    </row>
    <row r="49" spans="3:12" x14ac:dyDescent="0.3">
      <c r="D49" s="2"/>
      <c r="I49" s="2"/>
      <c r="J49" s="2"/>
      <c r="L49" s="7"/>
    </row>
    <row r="50" spans="3:12" x14ac:dyDescent="0.3">
      <c r="D50" s="2"/>
      <c r="I50" s="2"/>
      <c r="J50" s="2"/>
      <c r="L50" s="7"/>
    </row>
    <row r="51" spans="3:12" x14ac:dyDescent="0.3">
      <c r="D51" s="2"/>
      <c r="I51" s="2"/>
      <c r="J51" s="2"/>
      <c r="L51" s="7"/>
    </row>
    <row r="52" spans="3:12" x14ac:dyDescent="0.3">
      <c r="C52" s="2"/>
      <c r="D52" s="2"/>
      <c r="E52" s="2"/>
      <c r="G52" s="2"/>
      <c r="I52" s="2"/>
    </row>
    <row r="53" spans="3:12" x14ac:dyDescent="0.3">
      <c r="C53" s="2"/>
      <c r="D53" s="2"/>
      <c r="E53" s="2"/>
      <c r="G53" s="2"/>
      <c r="L53" s="7"/>
    </row>
    <row r="54" spans="3:12" x14ac:dyDescent="0.3">
      <c r="C54" s="1"/>
      <c r="E54" s="1"/>
    </row>
    <row r="55" spans="3:12" x14ac:dyDescent="0.3">
      <c r="C55" s="4"/>
      <c r="E55" s="1"/>
    </row>
    <row r="56" spans="3:12" x14ac:dyDescent="0.3">
      <c r="C56" s="1"/>
      <c r="E56" s="1"/>
    </row>
    <row r="57" spans="3:12" x14ac:dyDescent="0.3">
      <c r="C57" s="1"/>
      <c r="E57" s="1"/>
    </row>
    <row r="58" spans="3:12" x14ac:dyDescent="0.3">
      <c r="C58" s="1"/>
      <c r="E58" s="1"/>
    </row>
    <row r="59" spans="3:12" x14ac:dyDescent="0.3">
      <c r="C59" s="1"/>
      <c r="E59" s="1"/>
    </row>
    <row r="60" spans="3:12" x14ac:dyDescent="0.3">
      <c r="C60" s="1"/>
      <c r="E60" s="1"/>
    </row>
    <row r="61" spans="3:12" x14ac:dyDescent="0.3">
      <c r="C61" s="1"/>
      <c r="E61" s="1"/>
    </row>
    <row r="62" spans="3:12" x14ac:dyDescent="0.3">
      <c r="C62" s="1"/>
      <c r="E62" s="1"/>
    </row>
    <row r="63" spans="3:12" x14ac:dyDescent="0.3">
      <c r="C63" s="1"/>
      <c r="E63" s="1"/>
    </row>
    <row r="64" spans="3:12" x14ac:dyDescent="0.3">
      <c r="C64" s="1"/>
      <c r="E64" s="1"/>
    </row>
    <row r="65" spans="3:5" x14ac:dyDescent="0.3">
      <c r="C65" s="1"/>
      <c r="E65" s="1"/>
    </row>
    <row r="66" spans="3:5" x14ac:dyDescent="0.3">
      <c r="C66" s="1"/>
      <c r="E66" s="1"/>
    </row>
    <row r="67" spans="3:5" x14ac:dyDescent="0.3">
      <c r="C67" s="1"/>
      <c r="E67" s="1"/>
    </row>
    <row r="68" spans="3:5" x14ac:dyDescent="0.3">
      <c r="C68" s="1"/>
      <c r="E68" s="1"/>
    </row>
    <row r="69" spans="3:5" x14ac:dyDescent="0.3">
      <c r="C69" s="1"/>
      <c r="E69" s="1"/>
    </row>
    <row r="70" spans="3:5" x14ac:dyDescent="0.3">
      <c r="C70" s="1"/>
      <c r="E70" s="1"/>
    </row>
    <row r="71" spans="3:5" x14ac:dyDescent="0.3">
      <c r="C71" s="1"/>
      <c r="E71" s="1"/>
    </row>
    <row r="72" spans="3:5" x14ac:dyDescent="0.3">
      <c r="C72" s="1"/>
      <c r="E72" s="1"/>
    </row>
    <row r="73" spans="3:5" x14ac:dyDescent="0.3">
      <c r="C73" s="1"/>
      <c r="E73" s="1"/>
    </row>
    <row r="74" spans="3:5" x14ac:dyDescent="0.3">
      <c r="C74" s="1"/>
      <c r="E74" s="1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8DE9C-BDE1-42B9-B211-4459AAB091C4}">
  <dimension ref="A1:AQ74"/>
  <sheetViews>
    <sheetView topLeftCell="AL1" zoomScale="112" zoomScaleNormal="112" workbookViewId="0">
      <selection activeCell="A21" sqref="A21"/>
    </sheetView>
  </sheetViews>
  <sheetFormatPr baseColWidth="10" defaultRowHeight="14.4" x14ac:dyDescent="0.3"/>
  <cols>
    <col min="1" max="1" width="25.44140625" customWidth="1"/>
    <col min="2" max="2" width="23" customWidth="1"/>
    <col min="6" max="6" width="11.5546875" style="2"/>
    <col min="8" max="8" width="11.5546875" style="2"/>
    <col min="12" max="12" width="26.6640625" customWidth="1"/>
    <col min="13" max="13" width="22.21875" customWidth="1"/>
    <col min="23" max="23" width="25.88671875" customWidth="1"/>
    <col min="24" max="24" width="22.5546875" customWidth="1"/>
    <col min="34" max="34" width="26.6640625" customWidth="1"/>
    <col min="35" max="35" width="22.33203125" customWidth="1"/>
  </cols>
  <sheetData>
    <row r="1" spans="1:43" x14ac:dyDescent="0.3">
      <c r="A1" t="s">
        <v>58</v>
      </c>
      <c r="B1" t="s">
        <v>62</v>
      </c>
      <c r="C1" t="s">
        <v>41</v>
      </c>
      <c r="D1" t="s">
        <v>5</v>
      </c>
      <c r="E1" t="s">
        <v>42</v>
      </c>
      <c r="F1" s="2" t="s">
        <v>6</v>
      </c>
      <c r="G1" t="s">
        <v>40</v>
      </c>
      <c r="H1" s="2" t="s">
        <v>7</v>
      </c>
      <c r="I1" t="s">
        <v>43</v>
      </c>
      <c r="J1" s="2" t="s">
        <v>45</v>
      </c>
      <c r="L1" t="s">
        <v>58</v>
      </c>
      <c r="M1" t="s">
        <v>62</v>
      </c>
      <c r="N1" t="s">
        <v>35</v>
      </c>
      <c r="O1" t="s">
        <v>8</v>
      </c>
      <c r="P1" t="s">
        <v>36</v>
      </c>
      <c r="Q1" s="2" t="s">
        <v>9</v>
      </c>
      <c r="R1" t="s">
        <v>37</v>
      </c>
      <c r="S1" s="2" t="s">
        <v>10</v>
      </c>
      <c r="T1" t="s">
        <v>38</v>
      </c>
      <c r="U1" s="2" t="s">
        <v>39</v>
      </c>
      <c r="W1" t="s">
        <v>58</v>
      </c>
      <c r="X1" t="s">
        <v>62</v>
      </c>
      <c r="Y1" t="s">
        <v>65</v>
      </c>
      <c r="Z1" t="s">
        <v>16</v>
      </c>
      <c r="AA1" t="s">
        <v>64</v>
      </c>
      <c r="AB1" s="2" t="s">
        <v>18</v>
      </c>
      <c r="AC1" t="s">
        <v>63</v>
      </c>
      <c r="AD1" s="2" t="s">
        <v>20</v>
      </c>
      <c r="AE1" t="s">
        <v>50</v>
      </c>
      <c r="AF1" s="2" t="s">
        <v>51</v>
      </c>
      <c r="AH1" t="s">
        <v>58</v>
      </c>
      <c r="AI1" t="s">
        <v>62</v>
      </c>
      <c r="AJ1" t="s">
        <v>56</v>
      </c>
      <c r="AK1" t="s">
        <v>21</v>
      </c>
      <c r="AL1" t="s">
        <v>55</v>
      </c>
      <c r="AM1" s="2" t="s">
        <v>22</v>
      </c>
      <c r="AN1" t="s">
        <v>57</v>
      </c>
      <c r="AO1" s="2" t="s">
        <v>23</v>
      </c>
      <c r="AP1" t="s">
        <v>53</v>
      </c>
      <c r="AQ1" s="2" t="s">
        <v>54</v>
      </c>
    </row>
    <row r="2" spans="1:43" x14ac:dyDescent="0.3">
      <c r="A2" t="s">
        <v>3</v>
      </c>
      <c r="B2">
        <v>572.13930000000005</v>
      </c>
      <c r="C2">
        <v>540.46299999999997</v>
      </c>
      <c r="D2" s="2">
        <f>B$2-C2</f>
        <v>31.676300000000083</v>
      </c>
      <c r="E2">
        <v>616.19100000000003</v>
      </c>
      <c r="F2" s="2">
        <f>B$3-E2</f>
        <v>23.480000000000018</v>
      </c>
      <c r="G2">
        <v>0.78</v>
      </c>
      <c r="H2" s="2">
        <f>B$4-G2</f>
        <v>2.0000000000000018E-2</v>
      </c>
      <c r="I2" s="2">
        <v>2.67</v>
      </c>
      <c r="J2" s="2">
        <f>B$7-I2</f>
        <v>0.11810000000000009</v>
      </c>
      <c r="L2" t="s">
        <v>31</v>
      </c>
      <c r="M2">
        <v>1144.5999999999999</v>
      </c>
      <c r="N2">
        <v>1081.597</v>
      </c>
      <c r="O2">
        <f t="shared" ref="O2:O12" si="0">M$2-N2</f>
        <v>63.002999999999929</v>
      </c>
      <c r="P2">
        <v>1234.096</v>
      </c>
      <c r="Q2">
        <f t="shared" ref="Q2:Q12" si="1">M$3-P2</f>
        <v>45.203999999999951</v>
      </c>
      <c r="R2">
        <v>0.78</v>
      </c>
      <c r="S2">
        <f>M$4-R2</f>
        <v>2.0000000000000018E-2</v>
      </c>
      <c r="T2">
        <v>5.3470000000000004</v>
      </c>
      <c r="U2">
        <f t="shared" ref="U2:U12" si="2">M$7-T2</f>
        <v>0.21539999999999981</v>
      </c>
      <c r="W2" t="s">
        <v>12</v>
      </c>
      <c r="X2">
        <v>1716.4</v>
      </c>
      <c r="Y2">
        <v>1623.615</v>
      </c>
      <c r="Z2">
        <f t="shared" ref="Z2:Z12" si="3">X$2-Y2</f>
        <v>92.785000000000082</v>
      </c>
      <c r="AA2">
        <v>1865.482</v>
      </c>
      <c r="AB2">
        <f t="shared" ref="AB2:AB12" si="4">X$3-AA2</f>
        <v>53.518000000000029</v>
      </c>
      <c r="AC2">
        <v>0.78</v>
      </c>
      <c r="AD2">
        <f t="shared" ref="AD2:AD12" si="5">X$4-AC2</f>
        <v>2.0000000000000018E-2</v>
      </c>
      <c r="AE2">
        <v>8.0790000000000006</v>
      </c>
      <c r="AF2">
        <f t="shared" ref="AF2:AF12" si="6">X$7-AE2</f>
        <v>0.28539999999999921</v>
      </c>
      <c r="AH2" t="s">
        <v>24</v>
      </c>
      <c r="AI2">
        <v>1830.8</v>
      </c>
      <c r="AJ2">
        <v>1739.385</v>
      </c>
      <c r="AK2">
        <f t="shared" ref="AK2:AK12" si="7">AI$2-AJ2</f>
        <v>91.414999999999964</v>
      </c>
      <c r="AL2">
        <v>1990.646</v>
      </c>
      <c r="AM2">
        <f t="shared" ref="AM2:AM12" si="8">AI$3-AL2</f>
        <v>56.254000000000133</v>
      </c>
      <c r="AN2">
        <v>0.78</v>
      </c>
      <c r="AO2">
        <f t="shared" ref="AO2:AO12" si="9">AI$4-AN2</f>
        <v>2.0000000000000018E-2</v>
      </c>
      <c r="AP2">
        <v>8.6189999999999998</v>
      </c>
      <c r="AQ2">
        <f t="shared" ref="AQ2:AQ12" si="10">AI$7-AP2</f>
        <v>0.30300000000000082</v>
      </c>
    </row>
    <row r="3" spans="1:43" x14ac:dyDescent="0.3">
      <c r="A3" t="s">
        <v>1</v>
      </c>
      <c r="B3">
        <v>639.67100000000005</v>
      </c>
      <c r="C3">
        <v>540.178</v>
      </c>
      <c r="D3" s="2">
        <f>B$2-C3</f>
        <v>31.961300000000051</v>
      </c>
      <c r="E3">
        <v>615.94899999999996</v>
      </c>
      <c r="F3" s="2">
        <f t="shared" ref="F3:F12" si="11">B$3-E3</f>
        <v>23.722000000000094</v>
      </c>
      <c r="G3">
        <v>0.78</v>
      </c>
      <c r="H3" s="2">
        <f t="shared" ref="H3:H12" si="12">B$4-G3</f>
        <v>2.0000000000000018E-2</v>
      </c>
      <c r="I3" s="2">
        <v>2.669</v>
      </c>
      <c r="J3" s="2">
        <f t="shared" ref="J3:J12" si="13">B$7-I3</f>
        <v>0.11909999999999998</v>
      </c>
      <c r="L3" t="s">
        <v>32</v>
      </c>
      <c r="M3">
        <v>1279.3</v>
      </c>
      <c r="N3">
        <v>1082.6310000000001</v>
      </c>
      <c r="O3">
        <f t="shared" si="0"/>
        <v>61.968999999999824</v>
      </c>
      <c r="P3">
        <v>1234.3989999999999</v>
      </c>
      <c r="Q3">
        <f t="shared" si="1"/>
        <v>44.901000000000067</v>
      </c>
      <c r="R3">
        <v>0.78</v>
      </c>
      <c r="S3">
        <f t="shared" ref="S3:S12" si="14">M$4-R3</f>
        <v>2.0000000000000018E-2</v>
      </c>
      <c r="T3">
        <v>5.3470000000000004</v>
      </c>
      <c r="U3">
        <f t="shared" si="2"/>
        <v>0.21539999999999981</v>
      </c>
      <c r="W3" t="s">
        <v>13</v>
      </c>
      <c r="X3">
        <v>1919</v>
      </c>
      <c r="Y3">
        <v>1622.1189999999999</v>
      </c>
      <c r="Z3">
        <f t="shared" si="3"/>
        <v>94.281000000000176</v>
      </c>
      <c r="AA3">
        <v>1863.8620000000001</v>
      </c>
      <c r="AB3">
        <f t="shared" si="4"/>
        <v>55.13799999999992</v>
      </c>
      <c r="AC3">
        <v>0.78</v>
      </c>
      <c r="AD3">
        <f t="shared" si="5"/>
        <v>2.0000000000000018E-2</v>
      </c>
      <c r="AE3">
        <v>8.077</v>
      </c>
      <c r="AF3">
        <f t="shared" si="6"/>
        <v>0.28739999999999988</v>
      </c>
      <c r="AH3" t="s">
        <v>25</v>
      </c>
      <c r="AI3">
        <v>2046.9</v>
      </c>
      <c r="AJ3">
        <v>1740.4280000000001</v>
      </c>
      <c r="AK3">
        <f t="shared" si="7"/>
        <v>90.371999999999844</v>
      </c>
      <c r="AL3">
        <v>1993.807</v>
      </c>
      <c r="AM3">
        <f t="shared" si="8"/>
        <v>53.093000000000075</v>
      </c>
      <c r="AN3">
        <v>0.78</v>
      </c>
      <c r="AO3">
        <f t="shared" si="9"/>
        <v>2.0000000000000018E-2</v>
      </c>
      <c r="AP3">
        <v>8.6310000000000002</v>
      </c>
      <c r="AQ3">
        <f t="shared" si="10"/>
        <v>0.29100000000000037</v>
      </c>
    </row>
    <row r="4" spans="1:43" x14ac:dyDescent="0.3">
      <c r="A4" t="s">
        <v>2</v>
      </c>
      <c r="B4">
        <v>0.8</v>
      </c>
      <c r="C4">
        <v>540.96799999999996</v>
      </c>
      <c r="D4" s="2">
        <f>B$2-C4</f>
        <v>31.171300000000087</v>
      </c>
      <c r="E4">
        <v>615.15200000000004</v>
      </c>
      <c r="F4" s="2">
        <f t="shared" si="11"/>
        <v>24.519000000000005</v>
      </c>
      <c r="G4">
        <v>0.79</v>
      </c>
      <c r="H4" s="2">
        <f t="shared" si="12"/>
        <v>1.0000000000000009E-2</v>
      </c>
      <c r="I4" s="2">
        <v>2.665</v>
      </c>
      <c r="J4" s="2">
        <f t="shared" si="13"/>
        <v>0.12309999999999999</v>
      </c>
      <c r="L4" t="s">
        <v>33</v>
      </c>
      <c r="M4">
        <v>0.8</v>
      </c>
      <c r="N4">
        <v>1083.0820000000001</v>
      </c>
      <c r="O4">
        <f t="shared" si="0"/>
        <v>61.517999999999802</v>
      </c>
      <c r="P4">
        <v>1235.009</v>
      </c>
      <c r="Q4">
        <f t="shared" si="1"/>
        <v>44.29099999999994</v>
      </c>
      <c r="R4">
        <v>0.78</v>
      </c>
      <c r="S4">
        <f t="shared" si="14"/>
        <v>2.0000000000000018E-2</v>
      </c>
      <c r="T4">
        <v>5.3490000000000002</v>
      </c>
      <c r="U4">
        <f t="shared" si="2"/>
        <v>0.21340000000000003</v>
      </c>
      <c r="W4" t="s">
        <v>14</v>
      </c>
      <c r="X4">
        <v>0.8</v>
      </c>
      <c r="Y4">
        <v>1622.7380000000001</v>
      </c>
      <c r="Z4">
        <f t="shared" si="3"/>
        <v>93.662000000000035</v>
      </c>
      <c r="AA4">
        <v>1864.3489999999999</v>
      </c>
      <c r="AB4">
        <f t="shared" si="4"/>
        <v>54.651000000000067</v>
      </c>
      <c r="AC4">
        <v>0.78</v>
      </c>
      <c r="AD4">
        <f t="shared" si="5"/>
        <v>2.0000000000000018E-2</v>
      </c>
      <c r="AE4">
        <v>8.0739999999999998</v>
      </c>
      <c r="AF4">
        <f t="shared" si="6"/>
        <v>0.29039999999999999</v>
      </c>
      <c r="AH4" t="s">
        <v>26</v>
      </c>
      <c r="AI4">
        <v>0.8</v>
      </c>
      <c r="AJ4">
        <v>1740.2950000000001</v>
      </c>
      <c r="AK4">
        <f t="shared" si="7"/>
        <v>90.504999999999882</v>
      </c>
      <c r="AL4">
        <v>1992.405</v>
      </c>
      <c r="AM4">
        <f t="shared" si="8"/>
        <v>54.495000000000118</v>
      </c>
      <c r="AN4">
        <v>0.78</v>
      </c>
      <c r="AO4">
        <f t="shared" si="9"/>
        <v>2.0000000000000018E-2</v>
      </c>
      <c r="AP4">
        <v>8.6270000000000007</v>
      </c>
      <c r="AQ4">
        <f t="shared" si="10"/>
        <v>0.29499999999999993</v>
      </c>
    </row>
    <row r="5" spans="1:43" x14ac:dyDescent="0.3">
      <c r="A5" t="s">
        <v>28</v>
      </c>
      <c r="B5" s="6">
        <v>213</v>
      </c>
      <c r="C5">
        <v>540.61599999999999</v>
      </c>
      <c r="D5" s="2">
        <f>B$2-C5</f>
        <v>31.523300000000063</v>
      </c>
      <c r="E5">
        <v>613.80999999999995</v>
      </c>
      <c r="F5" s="2">
        <f t="shared" si="11"/>
        <v>25.861000000000104</v>
      </c>
      <c r="G5">
        <v>0.79</v>
      </c>
      <c r="H5" s="2">
        <f t="shared" si="12"/>
        <v>1.0000000000000009E-2</v>
      </c>
      <c r="I5" s="2">
        <v>2.661</v>
      </c>
      <c r="J5" s="2">
        <f t="shared" si="13"/>
        <v>0.12709999999999999</v>
      </c>
      <c r="L5" t="s">
        <v>28</v>
      </c>
      <c r="M5">
        <v>213</v>
      </c>
      <c r="N5">
        <v>1082.3340000000001</v>
      </c>
      <c r="O5">
        <f t="shared" si="0"/>
        <v>62.265999999999849</v>
      </c>
      <c r="P5">
        <v>1234.4939999999999</v>
      </c>
      <c r="Q5">
        <f t="shared" si="1"/>
        <v>44.80600000000004</v>
      </c>
      <c r="R5">
        <v>0.78</v>
      </c>
      <c r="S5">
        <f t="shared" si="14"/>
        <v>2.0000000000000018E-2</v>
      </c>
      <c r="T5">
        <v>5.35</v>
      </c>
      <c r="U5">
        <f t="shared" si="2"/>
        <v>0.21240000000000059</v>
      </c>
      <c r="W5" t="s">
        <v>28</v>
      </c>
      <c r="X5">
        <v>213</v>
      </c>
      <c r="Y5">
        <v>1625.307</v>
      </c>
      <c r="Z5">
        <f t="shared" si="3"/>
        <v>91.093000000000075</v>
      </c>
      <c r="AA5">
        <v>1866.421</v>
      </c>
      <c r="AB5">
        <f t="shared" si="4"/>
        <v>52.578999999999951</v>
      </c>
      <c r="AC5">
        <v>0.78</v>
      </c>
      <c r="AD5">
        <f t="shared" si="5"/>
        <v>2.0000000000000018E-2</v>
      </c>
      <c r="AE5">
        <v>8.0830000000000002</v>
      </c>
      <c r="AF5">
        <f t="shared" si="6"/>
        <v>0.28139999999999965</v>
      </c>
      <c r="AH5" t="s">
        <v>27</v>
      </c>
      <c r="AI5">
        <v>213</v>
      </c>
      <c r="AJ5">
        <v>1740.202</v>
      </c>
      <c r="AK5">
        <f t="shared" si="7"/>
        <v>90.597999999999956</v>
      </c>
      <c r="AL5">
        <v>1992.568</v>
      </c>
      <c r="AM5">
        <f t="shared" si="8"/>
        <v>54.332000000000107</v>
      </c>
      <c r="AN5">
        <v>0.78</v>
      </c>
      <c r="AO5">
        <f t="shared" si="9"/>
        <v>2.0000000000000018E-2</v>
      </c>
      <c r="AP5">
        <v>8.6289999999999996</v>
      </c>
      <c r="AQ5">
        <f t="shared" si="10"/>
        <v>0.29300000000000104</v>
      </c>
    </row>
    <row r="6" spans="1:43" x14ac:dyDescent="0.3">
      <c r="A6" t="s">
        <v>29</v>
      </c>
      <c r="B6" s="6">
        <v>4.7</v>
      </c>
      <c r="C6">
        <v>541.19799999999998</v>
      </c>
      <c r="D6" s="2">
        <f t="shared" ref="D6:D12" si="15">B$2-C6</f>
        <v>30.941300000000069</v>
      </c>
      <c r="E6">
        <v>613.79</v>
      </c>
      <c r="F6" s="2">
        <f t="shared" si="11"/>
        <v>25.881000000000085</v>
      </c>
      <c r="G6">
        <v>0.79</v>
      </c>
      <c r="H6" s="2">
        <f t="shared" si="12"/>
        <v>1.0000000000000009E-2</v>
      </c>
      <c r="I6" s="2">
        <v>2.6589999999999998</v>
      </c>
      <c r="J6" s="2">
        <f t="shared" si="13"/>
        <v>0.12910000000000021</v>
      </c>
      <c r="L6" t="s">
        <v>29</v>
      </c>
      <c r="M6">
        <v>9.4</v>
      </c>
      <c r="N6">
        <v>1081.9559999999999</v>
      </c>
      <c r="O6">
        <f t="shared" si="0"/>
        <v>62.644000000000005</v>
      </c>
      <c r="P6">
        <v>1234.3979999999999</v>
      </c>
      <c r="Q6">
        <f t="shared" si="1"/>
        <v>44.902000000000044</v>
      </c>
      <c r="R6">
        <v>0.78</v>
      </c>
      <c r="S6">
        <f t="shared" si="14"/>
        <v>2.0000000000000018E-2</v>
      </c>
      <c r="T6">
        <v>5.3479999999999999</v>
      </c>
      <c r="U6">
        <f t="shared" si="2"/>
        <v>0.21440000000000037</v>
      </c>
      <c r="W6" t="s">
        <v>29</v>
      </c>
      <c r="X6">
        <v>14.1</v>
      </c>
      <c r="Y6">
        <v>1625.1220000000001</v>
      </c>
      <c r="Z6">
        <f t="shared" si="3"/>
        <v>91.27800000000002</v>
      </c>
      <c r="AA6">
        <v>1865.7049999999999</v>
      </c>
      <c r="AB6">
        <f t="shared" si="4"/>
        <v>53.295000000000073</v>
      </c>
      <c r="AC6">
        <v>0.78</v>
      </c>
      <c r="AD6">
        <f t="shared" si="5"/>
        <v>2.0000000000000018E-2</v>
      </c>
      <c r="AE6">
        <v>8.08</v>
      </c>
      <c r="AF6">
        <f t="shared" si="6"/>
        <v>0.28439999999999976</v>
      </c>
      <c r="AH6" t="s">
        <v>30</v>
      </c>
      <c r="AI6">
        <v>15.05</v>
      </c>
      <c r="AJ6">
        <v>1740.6210000000001</v>
      </c>
      <c r="AK6">
        <f t="shared" si="7"/>
        <v>90.17899999999986</v>
      </c>
      <c r="AL6">
        <v>1992.6980000000001</v>
      </c>
      <c r="AM6">
        <f t="shared" si="8"/>
        <v>54.201999999999998</v>
      </c>
      <c r="AN6">
        <v>0.78</v>
      </c>
      <c r="AO6">
        <f t="shared" si="9"/>
        <v>2.0000000000000018E-2</v>
      </c>
      <c r="AP6">
        <v>8.6280000000000001</v>
      </c>
      <c r="AQ6">
        <f t="shared" si="10"/>
        <v>0.29400000000000048</v>
      </c>
    </row>
    <row r="7" spans="1:43" x14ac:dyDescent="0.3">
      <c r="A7" t="s">
        <v>44</v>
      </c>
      <c r="B7">
        <v>2.7881</v>
      </c>
      <c r="C7">
        <v>541.15899999999999</v>
      </c>
      <c r="D7" s="2">
        <f t="shared" si="15"/>
        <v>30.980300000000057</v>
      </c>
      <c r="E7">
        <v>614.36400000000003</v>
      </c>
      <c r="F7" s="2">
        <f t="shared" si="11"/>
        <v>25.307000000000016</v>
      </c>
      <c r="G7">
        <v>0.79</v>
      </c>
      <c r="H7" s="2">
        <f t="shared" si="12"/>
        <v>1.0000000000000009E-2</v>
      </c>
      <c r="I7" s="2">
        <v>2.6619999999999999</v>
      </c>
      <c r="J7" s="2">
        <f t="shared" si="13"/>
        <v>0.1261000000000001</v>
      </c>
      <c r="L7" t="s">
        <v>34</v>
      </c>
      <c r="M7">
        <v>5.5624000000000002</v>
      </c>
      <c r="N7">
        <v>1083.184</v>
      </c>
      <c r="O7">
        <f t="shared" si="0"/>
        <v>61.41599999999994</v>
      </c>
      <c r="P7">
        <v>1235.7919999999999</v>
      </c>
      <c r="Q7">
        <f t="shared" si="1"/>
        <v>43.508000000000038</v>
      </c>
      <c r="R7">
        <v>0.78</v>
      </c>
      <c r="S7">
        <f t="shared" si="14"/>
        <v>2.0000000000000018E-2</v>
      </c>
      <c r="T7">
        <v>5.3529999999999998</v>
      </c>
      <c r="U7">
        <f t="shared" si="2"/>
        <v>0.20940000000000047</v>
      </c>
      <c r="W7" t="s">
        <v>49</v>
      </c>
      <c r="X7">
        <v>8.3643999999999998</v>
      </c>
      <c r="Y7">
        <v>1622.2929999999999</v>
      </c>
      <c r="Z7">
        <f t="shared" si="3"/>
        <v>94.107000000000198</v>
      </c>
      <c r="AA7">
        <v>1863.75</v>
      </c>
      <c r="AB7">
        <f t="shared" si="4"/>
        <v>55.25</v>
      </c>
      <c r="AC7">
        <v>0.78</v>
      </c>
      <c r="AD7">
        <f t="shared" si="5"/>
        <v>2.0000000000000018E-2</v>
      </c>
      <c r="AE7">
        <v>8.0739999999999998</v>
      </c>
      <c r="AF7">
        <f t="shared" si="6"/>
        <v>0.29039999999999999</v>
      </c>
      <c r="AH7" t="s">
        <v>52</v>
      </c>
      <c r="AI7">
        <v>8.9220000000000006</v>
      </c>
      <c r="AJ7">
        <v>1740.422</v>
      </c>
      <c r="AK7">
        <f t="shared" si="7"/>
        <v>90.377999999999929</v>
      </c>
      <c r="AL7">
        <v>1989.33</v>
      </c>
      <c r="AM7">
        <f t="shared" si="8"/>
        <v>57.570000000000164</v>
      </c>
      <c r="AN7">
        <v>0.78</v>
      </c>
      <c r="AO7">
        <f t="shared" si="9"/>
        <v>2.0000000000000018E-2</v>
      </c>
      <c r="AP7">
        <v>8.6110000000000007</v>
      </c>
      <c r="AQ7">
        <f t="shared" si="10"/>
        <v>0.31099999999999994</v>
      </c>
    </row>
    <row r="8" spans="1:43" x14ac:dyDescent="0.3">
      <c r="A8" t="s">
        <v>48</v>
      </c>
      <c r="B8" s="7">
        <v>229.4271</v>
      </c>
      <c r="C8">
        <v>540.15</v>
      </c>
      <c r="D8" s="2">
        <f t="shared" si="15"/>
        <v>31.989300000000071</v>
      </c>
      <c r="E8">
        <v>614.12400000000002</v>
      </c>
      <c r="F8" s="2">
        <f t="shared" si="11"/>
        <v>25.547000000000025</v>
      </c>
      <c r="G8">
        <v>0.79</v>
      </c>
      <c r="H8" s="2">
        <f t="shared" si="12"/>
        <v>1.0000000000000009E-2</v>
      </c>
      <c r="I8" s="2">
        <v>2.6619999999999999</v>
      </c>
      <c r="J8" s="2">
        <f t="shared" si="13"/>
        <v>0.1261000000000001</v>
      </c>
      <c r="N8">
        <v>1083.7429999999999</v>
      </c>
      <c r="O8">
        <f t="shared" si="0"/>
        <v>60.856999999999971</v>
      </c>
      <c r="P8">
        <v>1236.4590000000001</v>
      </c>
      <c r="Q8">
        <f t="shared" si="1"/>
        <v>42.840999999999894</v>
      </c>
      <c r="R8">
        <v>0.78</v>
      </c>
      <c r="S8">
        <f t="shared" si="14"/>
        <v>2.0000000000000018E-2</v>
      </c>
      <c r="T8">
        <v>5.3559999999999999</v>
      </c>
      <c r="U8">
        <f t="shared" si="2"/>
        <v>0.20640000000000036</v>
      </c>
      <c r="Y8">
        <v>1624.076</v>
      </c>
      <c r="Z8">
        <f t="shared" si="3"/>
        <v>92.324000000000069</v>
      </c>
      <c r="AA8">
        <v>1864.5920000000001</v>
      </c>
      <c r="AB8">
        <f t="shared" si="4"/>
        <v>54.407999999999902</v>
      </c>
      <c r="AC8">
        <v>0.78</v>
      </c>
      <c r="AD8">
        <f t="shared" si="5"/>
        <v>2.0000000000000018E-2</v>
      </c>
      <c r="AE8">
        <v>8.0760000000000005</v>
      </c>
      <c r="AF8">
        <f t="shared" si="6"/>
        <v>0.28839999999999932</v>
      </c>
      <c r="AJ8">
        <v>1742.0450000000001</v>
      </c>
      <c r="AK8">
        <f t="shared" si="7"/>
        <v>88.754999999999882</v>
      </c>
      <c r="AL8">
        <v>1986.0440000000001</v>
      </c>
      <c r="AM8">
        <f t="shared" si="8"/>
        <v>60.855999999999995</v>
      </c>
      <c r="AN8">
        <v>0.78</v>
      </c>
      <c r="AO8">
        <f t="shared" si="9"/>
        <v>2.0000000000000018E-2</v>
      </c>
      <c r="AP8">
        <v>8.5980000000000008</v>
      </c>
      <c r="AQ8">
        <f t="shared" si="10"/>
        <v>0.32399999999999984</v>
      </c>
    </row>
    <row r="9" spans="1:43" x14ac:dyDescent="0.3">
      <c r="C9">
        <v>540.96600000000001</v>
      </c>
      <c r="D9" s="2">
        <f t="shared" si="15"/>
        <v>31.17330000000004</v>
      </c>
      <c r="E9">
        <v>614.74800000000005</v>
      </c>
      <c r="F9" s="2">
        <f t="shared" si="11"/>
        <v>24.923000000000002</v>
      </c>
      <c r="G9">
        <v>0.79</v>
      </c>
      <c r="H9" s="2">
        <f t="shared" si="12"/>
        <v>1.0000000000000009E-2</v>
      </c>
      <c r="I9" s="2">
        <v>2.665</v>
      </c>
      <c r="J9" s="2">
        <f t="shared" si="13"/>
        <v>0.12309999999999999</v>
      </c>
      <c r="N9">
        <v>1083.356</v>
      </c>
      <c r="O9">
        <f t="shared" si="0"/>
        <v>61.243999999999915</v>
      </c>
      <c r="P9">
        <v>1236.163</v>
      </c>
      <c r="Q9">
        <f t="shared" si="1"/>
        <v>43.136999999999944</v>
      </c>
      <c r="R9">
        <v>0.78</v>
      </c>
      <c r="S9">
        <f t="shared" si="14"/>
        <v>2.0000000000000018E-2</v>
      </c>
      <c r="T9">
        <v>5.3529999999999998</v>
      </c>
      <c r="U9">
        <f t="shared" si="2"/>
        <v>0.20940000000000047</v>
      </c>
      <c r="Y9">
        <v>1624.8920000000001</v>
      </c>
      <c r="Z9">
        <f t="shared" si="3"/>
        <v>91.508000000000038</v>
      </c>
      <c r="AA9">
        <v>1866.0070000000001</v>
      </c>
      <c r="AB9">
        <f t="shared" si="4"/>
        <v>52.992999999999938</v>
      </c>
      <c r="AC9">
        <v>0.78</v>
      </c>
      <c r="AD9">
        <f t="shared" si="5"/>
        <v>2.0000000000000018E-2</v>
      </c>
      <c r="AE9">
        <v>8.08</v>
      </c>
      <c r="AF9">
        <f t="shared" si="6"/>
        <v>0.28439999999999976</v>
      </c>
      <c r="AJ9">
        <v>1740.6089999999999</v>
      </c>
      <c r="AK9">
        <f t="shared" si="7"/>
        <v>90.191000000000031</v>
      </c>
      <c r="AL9">
        <v>1984.809</v>
      </c>
      <c r="AM9">
        <f t="shared" si="8"/>
        <v>62.091000000000122</v>
      </c>
      <c r="AN9">
        <v>0.78</v>
      </c>
      <c r="AO9">
        <f t="shared" si="9"/>
        <v>2.0000000000000018E-2</v>
      </c>
      <c r="AP9">
        <v>8.593</v>
      </c>
      <c r="AQ9">
        <f t="shared" si="10"/>
        <v>0.32900000000000063</v>
      </c>
    </row>
    <row r="10" spans="1:43" x14ac:dyDescent="0.3">
      <c r="C10">
        <v>540.476</v>
      </c>
      <c r="D10" s="2">
        <f t="shared" si="15"/>
        <v>31.663300000000049</v>
      </c>
      <c r="E10">
        <v>614.15499999999997</v>
      </c>
      <c r="F10" s="2">
        <f t="shared" si="11"/>
        <v>25.516000000000076</v>
      </c>
      <c r="G10">
        <v>0.79</v>
      </c>
      <c r="H10" s="2">
        <f t="shared" si="12"/>
        <v>1.0000000000000009E-2</v>
      </c>
      <c r="I10" s="2">
        <v>2.6619999999999999</v>
      </c>
      <c r="J10" s="2">
        <f t="shared" si="13"/>
        <v>0.1261000000000001</v>
      </c>
      <c r="N10">
        <v>1083.393</v>
      </c>
      <c r="O10">
        <f t="shared" si="0"/>
        <v>61.20699999999988</v>
      </c>
      <c r="P10">
        <v>1237.1110000000001</v>
      </c>
      <c r="Q10">
        <f t="shared" si="1"/>
        <v>42.188999999999851</v>
      </c>
      <c r="R10">
        <v>0.78</v>
      </c>
      <c r="S10">
        <f t="shared" si="14"/>
        <v>2.0000000000000018E-2</v>
      </c>
      <c r="T10">
        <v>5.359</v>
      </c>
      <c r="U10">
        <f t="shared" si="2"/>
        <v>0.20340000000000025</v>
      </c>
      <c r="Y10">
        <v>1624.546</v>
      </c>
      <c r="Z10">
        <f t="shared" si="3"/>
        <v>91.854000000000042</v>
      </c>
      <c r="AA10">
        <v>1866.2270000000001</v>
      </c>
      <c r="AB10">
        <f t="shared" si="4"/>
        <v>52.772999999999911</v>
      </c>
      <c r="AC10">
        <v>0.78</v>
      </c>
      <c r="AD10">
        <f t="shared" si="5"/>
        <v>2.0000000000000018E-2</v>
      </c>
      <c r="AE10">
        <v>8.0809999999999995</v>
      </c>
      <c r="AF10">
        <f t="shared" si="6"/>
        <v>0.28340000000000032</v>
      </c>
      <c r="AJ10">
        <v>1740.7850000000001</v>
      </c>
      <c r="AK10">
        <f t="shared" si="7"/>
        <v>90.014999999999873</v>
      </c>
      <c r="AL10">
        <v>1985.606</v>
      </c>
      <c r="AM10">
        <f t="shared" si="8"/>
        <v>61.294000000000096</v>
      </c>
      <c r="AN10">
        <v>0.78</v>
      </c>
      <c r="AO10">
        <f t="shared" si="9"/>
        <v>2.0000000000000018E-2</v>
      </c>
      <c r="AP10">
        <v>8.5969999999999995</v>
      </c>
      <c r="AQ10">
        <f t="shared" si="10"/>
        <v>0.32500000000000107</v>
      </c>
    </row>
    <row r="11" spans="1:43" x14ac:dyDescent="0.3">
      <c r="C11">
        <v>540.32600000000002</v>
      </c>
      <c r="D11" s="2">
        <f t="shared" si="15"/>
        <v>31.813300000000027</v>
      </c>
      <c r="E11">
        <v>613.71</v>
      </c>
      <c r="F11" s="2">
        <f t="shared" si="11"/>
        <v>25.961000000000013</v>
      </c>
      <c r="G11">
        <v>0.79</v>
      </c>
      <c r="H11" s="2">
        <f t="shared" si="12"/>
        <v>1.0000000000000009E-2</v>
      </c>
      <c r="I11" s="2">
        <v>2.661</v>
      </c>
      <c r="J11" s="2">
        <f t="shared" si="13"/>
        <v>0.12709999999999999</v>
      </c>
      <c r="N11">
        <v>1083.8309999999999</v>
      </c>
      <c r="O11">
        <f t="shared" si="0"/>
        <v>60.769000000000005</v>
      </c>
      <c r="P11">
        <v>1237.8630000000001</v>
      </c>
      <c r="Q11">
        <f t="shared" si="1"/>
        <v>41.436999999999898</v>
      </c>
      <c r="R11">
        <v>0.78</v>
      </c>
      <c r="S11">
        <f t="shared" si="14"/>
        <v>2.0000000000000018E-2</v>
      </c>
      <c r="T11">
        <v>5.36</v>
      </c>
      <c r="U11">
        <f t="shared" si="2"/>
        <v>0.20239999999999991</v>
      </c>
      <c r="Y11">
        <v>1624.924</v>
      </c>
      <c r="Z11">
        <f t="shared" si="3"/>
        <v>91.476000000000113</v>
      </c>
      <c r="AA11">
        <v>1865.9169999999999</v>
      </c>
      <c r="AB11">
        <f t="shared" si="4"/>
        <v>53.083000000000084</v>
      </c>
      <c r="AC11">
        <v>0.78</v>
      </c>
      <c r="AD11">
        <f t="shared" si="5"/>
        <v>2.0000000000000018E-2</v>
      </c>
      <c r="AE11">
        <v>8.0790000000000006</v>
      </c>
      <c r="AF11">
        <f t="shared" si="6"/>
        <v>0.28539999999999921</v>
      </c>
      <c r="AJ11">
        <v>1741.559</v>
      </c>
      <c r="AK11">
        <f t="shared" si="7"/>
        <v>89.240999999999985</v>
      </c>
      <c r="AL11">
        <v>1985.6759999999999</v>
      </c>
      <c r="AM11">
        <f t="shared" si="8"/>
        <v>61.22400000000016</v>
      </c>
      <c r="AN11">
        <v>0.78</v>
      </c>
      <c r="AO11">
        <f t="shared" si="9"/>
        <v>2.0000000000000018E-2</v>
      </c>
      <c r="AP11">
        <v>8.5980000000000008</v>
      </c>
      <c r="AQ11">
        <f t="shared" si="10"/>
        <v>0.32399999999999984</v>
      </c>
    </row>
    <row r="12" spans="1:43" x14ac:dyDescent="0.3">
      <c r="A12" t="s">
        <v>60</v>
      </c>
      <c r="C12">
        <v>540.60400000000004</v>
      </c>
      <c r="D12" s="2">
        <f t="shared" si="15"/>
        <v>31.535300000000007</v>
      </c>
      <c r="E12">
        <v>614.22199999999998</v>
      </c>
      <c r="F12" s="2">
        <f t="shared" si="11"/>
        <v>25.449000000000069</v>
      </c>
      <c r="G12">
        <v>0.79</v>
      </c>
      <c r="H12" s="2">
        <f t="shared" si="12"/>
        <v>1.0000000000000009E-2</v>
      </c>
      <c r="I12" s="2">
        <v>2.6629999999999998</v>
      </c>
      <c r="J12" s="2">
        <f t="shared" si="13"/>
        <v>0.12510000000000021</v>
      </c>
      <c r="L12" t="s">
        <v>60</v>
      </c>
      <c r="N12">
        <v>1081.9290000000001</v>
      </c>
      <c r="O12">
        <f t="shared" si="0"/>
        <v>62.670999999999822</v>
      </c>
      <c r="P12">
        <v>1238.393</v>
      </c>
      <c r="Q12">
        <f t="shared" si="1"/>
        <v>40.906999999999925</v>
      </c>
      <c r="R12">
        <v>0.78</v>
      </c>
      <c r="S12">
        <f t="shared" si="14"/>
        <v>2.0000000000000018E-2</v>
      </c>
      <c r="T12">
        <v>5.3639999999999999</v>
      </c>
      <c r="U12">
        <f t="shared" si="2"/>
        <v>0.19840000000000035</v>
      </c>
      <c r="W12" t="s">
        <v>60</v>
      </c>
      <c r="Y12">
        <v>1625.7339999999999</v>
      </c>
      <c r="Z12">
        <f t="shared" si="3"/>
        <v>90.666000000000167</v>
      </c>
      <c r="AA12">
        <v>1864.703</v>
      </c>
      <c r="AB12">
        <f t="shared" si="4"/>
        <v>54.297000000000025</v>
      </c>
      <c r="AC12">
        <v>0.78</v>
      </c>
      <c r="AD12">
        <f t="shared" si="5"/>
        <v>2.0000000000000018E-2</v>
      </c>
      <c r="AE12">
        <v>8.0730000000000004</v>
      </c>
      <c r="AF12">
        <f t="shared" si="6"/>
        <v>0.29139999999999944</v>
      </c>
      <c r="AH12" t="s">
        <v>60</v>
      </c>
      <c r="AJ12">
        <v>1741.5450000000001</v>
      </c>
      <c r="AK12">
        <f t="shared" si="7"/>
        <v>89.254999999999882</v>
      </c>
      <c r="AL12">
        <v>1985.202</v>
      </c>
      <c r="AM12">
        <f t="shared" si="8"/>
        <v>61.698000000000093</v>
      </c>
      <c r="AN12">
        <v>0.78</v>
      </c>
      <c r="AO12">
        <f t="shared" si="9"/>
        <v>2.0000000000000018E-2</v>
      </c>
      <c r="AP12">
        <v>8.5969999999999995</v>
      </c>
      <c r="AQ12">
        <f t="shared" si="10"/>
        <v>0.32500000000000107</v>
      </c>
    </row>
    <row r="13" spans="1:43" x14ac:dyDescent="0.3">
      <c r="A13" t="s">
        <v>11</v>
      </c>
      <c r="D13" s="9">
        <f>SQRT(SUMSQ(D2:D12)/COUNTA(D2:D12))</f>
        <v>31.495511681666702</v>
      </c>
      <c r="F13" s="10">
        <f>SQRT(SUMSQ(F2:F12)/COUNTA(D2:D12))</f>
        <v>25.119321234315422</v>
      </c>
      <c r="H13" s="12">
        <f>SQRT(SUMSQ(H2:H12)/COUNTA(D2:D12))</f>
        <v>1.2431631210161234E-2</v>
      </c>
      <c r="I13" s="2"/>
      <c r="J13" s="12">
        <f>SQRT(SUMSQ(J2:J12)/COUNTA(D2:D12))</f>
        <v>0.12459713625776631</v>
      </c>
      <c r="L13" t="s">
        <v>11</v>
      </c>
      <c r="O13" s="9">
        <f>SQRT(SUMSQ(O2:O12)/COUNTA(O2:O12))</f>
        <v>61.782959020046256</v>
      </c>
      <c r="Q13" s="10">
        <f>SQRT(SUMSQ(Q2:Q12)/COUNTA(O2:O12))</f>
        <v>43.489161440733469</v>
      </c>
      <c r="S13" s="12">
        <f>SQRT(SUMSQ(S2:S12)/COUNTA(O2:O12))</f>
        <v>2.0000000000000018E-2</v>
      </c>
      <c r="T13" s="2"/>
      <c r="U13" s="12">
        <f>SQRT(SUMSQ(U2:U12)/COUNTA(O2:O12))</f>
        <v>0.20920033026221127</v>
      </c>
      <c r="W13" t="s">
        <v>11</v>
      </c>
      <c r="Z13" s="9">
        <f>SQRT(SUMSQ(Z2:Z12)/COUNTA(Z2:Z12))</f>
        <v>92.283674957363829</v>
      </c>
      <c r="AB13" s="10">
        <f>SQRT(SUMSQ(AB2:AB12)/COUNTA(Z2:Z12))</f>
        <v>53.824652238879935</v>
      </c>
      <c r="AD13" s="12">
        <f>SQRT(SUMSQ(AD2:AD12)/COUNTA(Z2:Z12))</f>
        <v>2.0000000000000018E-2</v>
      </c>
      <c r="AE13" s="2"/>
      <c r="AF13" s="12">
        <f>SQRT(SUMSQ(AF2:AF12)/COUNTA(Z2:Z12))</f>
        <v>0.28659857260318244</v>
      </c>
      <c r="AH13" t="s">
        <v>11</v>
      </c>
      <c r="AK13" s="9">
        <f>SQRT(SUMSQ(AK2:AK12)/COUNTA(AK2:AK12))</f>
        <v>90.084993200865512</v>
      </c>
      <c r="AM13" s="10">
        <f>SQRT(SUMSQ(AM2:AM12)/COUNTA(AK2:AK12))</f>
        <v>58.018753199445719</v>
      </c>
      <c r="AO13" s="12">
        <f>SQRT(SUMSQ(AO2:AO12)/COUNTA(AK2:AK12))</f>
        <v>2.0000000000000018E-2</v>
      </c>
      <c r="AP13" s="2"/>
      <c r="AQ13" s="12">
        <f>SQRT(SUMSQ(AQ2:AQ12)/COUNTA(AK2:AK12))</f>
        <v>0.31071237796100448</v>
      </c>
    </row>
    <row r="14" spans="1:43" x14ac:dyDescent="0.3">
      <c r="A14" t="s">
        <v>59</v>
      </c>
      <c r="D14" s="9">
        <f>(D13/B2)*100</f>
        <v>5.5048677274339832</v>
      </c>
      <c r="F14" s="10">
        <f>(F13/B3)*100</f>
        <v>3.9269126213812129</v>
      </c>
      <c r="H14" s="12">
        <f>(H13/B4)*100</f>
        <v>1.5539539012701542</v>
      </c>
      <c r="I14" s="2"/>
      <c r="J14" s="12">
        <f>(J13/B7)*100</f>
        <v>4.4688905081512962</v>
      </c>
      <c r="L14" t="s">
        <v>59</v>
      </c>
      <c r="O14" s="9">
        <f>(O13/M2)*100</f>
        <v>5.3977773038656531</v>
      </c>
      <c r="Q14" s="10">
        <f>(Q13/M3)*100</f>
        <v>3.3994498116730609</v>
      </c>
      <c r="S14" s="12">
        <f>(S13/M4)*100</f>
        <v>2.5000000000000022</v>
      </c>
      <c r="T14" s="2"/>
      <c r="U14" s="12">
        <f>(U13/M7)*100</f>
        <v>3.7609724266901208</v>
      </c>
      <c r="W14" t="s">
        <v>59</v>
      </c>
      <c r="Z14" s="9">
        <f>(Z13/X2)*100</f>
        <v>5.3765832531673174</v>
      </c>
      <c r="AB14" s="10">
        <f>(AB13/X3)*100</f>
        <v>2.8048281521042178</v>
      </c>
      <c r="AD14" s="12">
        <f>(AD13/X4)*100</f>
        <v>2.5000000000000022</v>
      </c>
      <c r="AE14" s="2"/>
      <c r="AF14" s="12">
        <f>(AF13/X7)*100</f>
        <v>3.4264092176746983</v>
      </c>
      <c r="AH14" t="s">
        <v>59</v>
      </c>
      <c r="AK14" s="9">
        <f>(AK13/AI2)*100</f>
        <v>4.9205261743972866</v>
      </c>
      <c r="AM14" s="10">
        <f>(AM13/AI3)*100</f>
        <v>2.8344693536296703</v>
      </c>
      <c r="AO14" s="12">
        <f>(AO13/AI4)*100</f>
        <v>2.5000000000000022</v>
      </c>
      <c r="AP14" s="2"/>
      <c r="AQ14" s="12">
        <f>(AQ13/AI7)*100</f>
        <v>3.4825417839162127</v>
      </c>
    </row>
    <row r="15" spans="1:43" x14ac:dyDescent="0.3">
      <c r="I15" s="2"/>
      <c r="J15" s="2"/>
      <c r="Q15" s="2"/>
      <c r="S15" s="2"/>
      <c r="T15" s="2"/>
      <c r="U15" s="2"/>
      <c r="AB15" s="2"/>
      <c r="AD15" s="2"/>
      <c r="AE15" s="2"/>
      <c r="AF15" s="2"/>
      <c r="AM15" s="2"/>
      <c r="AO15" s="2"/>
      <c r="AP15" s="2"/>
      <c r="AQ15" s="2"/>
    </row>
    <row r="16" spans="1:43" x14ac:dyDescent="0.3">
      <c r="A16" t="s">
        <v>61</v>
      </c>
      <c r="D16" s="8">
        <f>SUM(C2:C12)/COUNTA(C2:C12)</f>
        <v>540.64581818181819</v>
      </c>
      <c r="F16" s="11">
        <f>SUM(E2:E12)/COUNTA(C2:C12)</f>
        <v>614.56500000000005</v>
      </c>
      <c r="H16" s="11">
        <f>SUM(G2:G12)/COUNTA(G2:G12)</f>
        <v>0.78818181818181832</v>
      </c>
      <c r="I16" s="2"/>
      <c r="J16" s="11">
        <f>SUM(I2:I12)/COUNTA(I2:I12)</f>
        <v>2.6635454545454547</v>
      </c>
      <c r="L16" t="s">
        <v>61</v>
      </c>
      <c r="O16" s="8">
        <f>SUM(N2:N12)/COUNTA(N2:N12)</f>
        <v>1082.8214545454546</v>
      </c>
      <c r="Q16" s="11">
        <f>SUM(P2:P12)/COUNTA(N2:N12)</f>
        <v>1235.8342727272729</v>
      </c>
      <c r="S16" s="11">
        <f>SUM(R2:R12)/COUNTA(R2:R12)</f>
        <v>0.78000000000000014</v>
      </c>
      <c r="T16" s="2"/>
      <c r="U16" s="11">
        <f>SUM(T2:T12)/COUNTA(T2:T12)</f>
        <v>5.3532727272727278</v>
      </c>
      <c r="W16" t="s">
        <v>61</v>
      </c>
      <c r="Z16" s="8">
        <f>SUM(Y2:Y12)/COUNTA(Y2:Y12)</f>
        <v>1624.124181818182</v>
      </c>
      <c r="AB16" s="11">
        <f>SUM(AA2:AA12)/COUNTA(Y2:Y12)</f>
        <v>1865.183181818182</v>
      </c>
      <c r="AD16" s="11">
        <f>SUM(AC2:AC12)/COUNTA(AC2:AC12)</f>
        <v>0.78000000000000014</v>
      </c>
      <c r="AE16" s="2"/>
      <c r="AF16" s="11">
        <f>SUM(AE2:AE12)/COUNTA(AE2:AE12)</f>
        <v>8.0778181818181807</v>
      </c>
      <c r="AH16" t="s">
        <v>61</v>
      </c>
      <c r="AK16" s="8">
        <f>SUM(AJ2:AJ12)/COUNTA(AJ2:AJ12)</f>
        <v>1740.7178181818183</v>
      </c>
      <c r="AM16" s="11">
        <f>SUM(AL2:AL12)/COUNTA(AJ2:AJ12)</f>
        <v>1988.981</v>
      </c>
      <c r="AO16" s="11">
        <f>SUM(AN2:AN12)/COUNTA(AN2:AN12)</f>
        <v>0.78000000000000014</v>
      </c>
      <c r="AP16" s="2"/>
      <c r="AQ16" s="11">
        <f>SUM(AP2:AP12)/COUNTA(AP2:AP12)</f>
        <v>8.6116363636363626</v>
      </c>
    </row>
    <row r="17" spans="1:43" x14ac:dyDescent="0.3">
      <c r="A17" t="s">
        <v>59</v>
      </c>
      <c r="D17" s="8">
        <f>(100-(D16/B2)*100)</f>
        <v>5.5045129425966479</v>
      </c>
      <c r="F17" s="11">
        <f>(100-(F16/B3)*100)</f>
        <v>3.9248301079773853</v>
      </c>
      <c r="H17" s="11">
        <f>100-(H16/B4)*100</f>
        <v>1.4772727272727195</v>
      </c>
      <c r="I17" s="2"/>
      <c r="J17" s="11">
        <f>100-(J16/B7)*100</f>
        <v>4.4673629157686321</v>
      </c>
      <c r="L17" t="s">
        <v>59</v>
      </c>
      <c r="O17" s="8">
        <f>(100-(O16/M2)*100)</f>
        <v>5.3973917049227111</v>
      </c>
      <c r="Q17" s="11">
        <f>ABS(100-(Q16/M3)*100)</f>
        <v>3.3976180155340501</v>
      </c>
      <c r="S17" s="11">
        <f>100-(S16/M4)*100</f>
        <v>2.4999999999999858</v>
      </c>
      <c r="T17" s="2"/>
      <c r="U17" s="11">
        <f>100-(U16/M7)*100</f>
        <v>3.75965900919158</v>
      </c>
      <c r="W17" t="s">
        <v>59</v>
      </c>
      <c r="Z17" s="8">
        <f>(100-(Z16/X2)*100)</f>
        <v>5.3761255058155371</v>
      </c>
      <c r="AB17" s="11">
        <f>ABS(100-(AB16/X3)*100)</f>
        <v>2.8044199156757657</v>
      </c>
      <c r="AD17" s="11">
        <f>100-(AD16/X4)*100</f>
        <v>2.4999999999999858</v>
      </c>
      <c r="AE17" s="2"/>
      <c r="AF17" s="11">
        <f>100-(AF16/X7)*100</f>
        <v>3.4262089113602769</v>
      </c>
      <c r="AH17" t="s">
        <v>59</v>
      </c>
      <c r="AK17" s="8">
        <f>(100-(AK16/AI2)*100)</f>
        <v>4.9203726140584223</v>
      </c>
      <c r="AM17" s="11">
        <f>ABS(100-(AM16/AI3)*100)</f>
        <v>2.8295959744003056</v>
      </c>
      <c r="AO17" s="11">
        <f>100-(AO16/AI4)*100</f>
        <v>2.4999999999999858</v>
      </c>
      <c r="AP17" s="2"/>
      <c r="AQ17" s="11">
        <f>100-(AQ16/AI7)*100</f>
        <v>3.4786330011615973</v>
      </c>
    </row>
    <row r="18" spans="1:43" x14ac:dyDescent="0.3">
      <c r="D18" s="2"/>
      <c r="I18" s="2"/>
      <c r="J18" s="2"/>
    </row>
    <row r="19" spans="1:43" x14ac:dyDescent="0.3">
      <c r="D19" s="2"/>
      <c r="I19" s="2"/>
      <c r="J19" s="2"/>
    </row>
    <row r="20" spans="1:43" x14ac:dyDescent="0.3">
      <c r="D20" s="2"/>
      <c r="I20" s="2"/>
      <c r="J20" s="2"/>
    </row>
    <row r="21" spans="1:43" x14ac:dyDescent="0.3">
      <c r="D21" s="2"/>
      <c r="I21" s="2"/>
      <c r="J21" s="2"/>
    </row>
    <row r="22" spans="1:43" x14ac:dyDescent="0.3">
      <c r="D22" s="2"/>
      <c r="I22" s="2"/>
      <c r="J22" s="2"/>
    </row>
    <row r="23" spans="1:43" x14ac:dyDescent="0.3">
      <c r="D23" s="2"/>
      <c r="I23" s="2"/>
      <c r="J23" s="2"/>
    </row>
    <row r="24" spans="1:43" x14ac:dyDescent="0.3">
      <c r="D24" s="2"/>
      <c r="I24" s="2"/>
      <c r="J24" s="2"/>
    </row>
    <row r="25" spans="1:43" x14ac:dyDescent="0.3">
      <c r="D25" s="2"/>
      <c r="I25" s="2"/>
      <c r="J25" s="2"/>
    </row>
    <row r="26" spans="1:43" x14ac:dyDescent="0.3">
      <c r="D26" s="2"/>
      <c r="I26" s="2"/>
      <c r="J26" s="2"/>
    </row>
    <row r="27" spans="1:43" x14ac:dyDescent="0.3">
      <c r="D27" s="2"/>
      <c r="I27" s="2"/>
      <c r="J27" s="2"/>
    </row>
    <row r="28" spans="1:43" x14ac:dyDescent="0.3">
      <c r="D28" s="2"/>
      <c r="I28" s="2"/>
      <c r="J28" s="2"/>
    </row>
    <row r="29" spans="1:43" x14ac:dyDescent="0.3">
      <c r="D29" s="2"/>
      <c r="I29" s="2"/>
      <c r="J29" s="2"/>
    </row>
    <row r="30" spans="1:43" x14ac:dyDescent="0.3">
      <c r="D30" s="2"/>
      <c r="I30" s="2"/>
      <c r="J30" s="2"/>
    </row>
    <row r="31" spans="1:43" x14ac:dyDescent="0.3">
      <c r="D31" s="2"/>
      <c r="I31" s="2"/>
      <c r="J31" s="2"/>
    </row>
    <row r="32" spans="1:43" x14ac:dyDescent="0.3">
      <c r="D32" s="2"/>
      <c r="I32" s="2"/>
      <c r="J32" s="2"/>
    </row>
    <row r="33" spans="4:10" x14ac:dyDescent="0.3">
      <c r="D33" s="2"/>
      <c r="I33" s="2"/>
      <c r="J33" s="2"/>
    </row>
    <row r="34" spans="4:10" x14ac:dyDescent="0.3">
      <c r="D34" s="2"/>
      <c r="I34" s="2"/>
      <c r="J34" s="2"/>
    </row>
    <row r="35" spans="4:10" x14ac:dyDescent="0.3">
      <c r="D35" s="2"/>
      <c r="I35" s="2"/>
      <c r="J35" s="2"/>
    </row>
    <row r="36" spans="4:10" x14ac:dyDescent="0.3">
      <c r="D36" s="2"/>
      <c r="I36" s="2"/>
      <c r="J36" s="2"/>
    </row>
    <row r="37" spans="4:10" x14ac:dyDescent="0.3">
      <c r="D37" s="2"/>
      <c r="I37" s="2"/>
      <c r="J37" s="2"/>
    </row>
    <row r="38" spans="4:10" x14ac:dyDescent="0.3">
      <c r="D38" s="2"/>
      <c r="I38" s="2"/>
      <c r="J38" s="2"/>
    </row>
    <row r="39" spans="4:10" x14ac:dyDescent="0.3">
      <c r="D39" s="2"/>
      <c r="I39" s="2"/>
      <c r="J39" s="2"/>
    </row>
    <row r="40" spans="4:10" x14ac:dyDescent="0.3">
      <c r="D40" s="2"/>
      <c r="I40" s="2"/>
      <c r="J40" s="2"/>
    </row>
    <row r="41" spans="4:10" x14ac:dyDescent="0.3">
      <c r="D41" s="2"/>
      <c r="I41" s="2"/>
      <c r="J41" s="2"/>
    </row>
    <row r="42" spans="4:10" x14ac:dyDescent="0.3">
      <c r="D42" s="2"/>
      <c r="I42" s="2"/>
      <c r="J42" s="2"/>
    </row>
    <row r="43" spans="4:10" x14ac:dyDescent="0.3">
      <c r="D43" s="2"/>
      <c r="I43" s="2"/>
      <c r="J43" s="2"/>
    </row>
    <row r="44" spans="4:10" x14ac:dyDescent="0.3">
      <c r="D44" s="2"/>
      <c r="I44" s="2"/>
      <c r="J44" s="2"/>
    </row>
    <row r="45" spans="4:10" x14ac:dyDescent="0.3">
      <c r="D45" s="2"/>
      <c r="I45" s="2"/>
      <c r="J45" s="2"/>
    </row>
    <row r="46" spans="4:10" x14ac:dyDescent="0.3">
      <c r="D46" s="2"/>
      <c r="I46" s="2"/>
      <c r="J46" s="2"/>
    </row>
    <row r="47" spans="4:10" x14ac:dyDescent="0.3">
      <c r="D47" s="2"/>
      <c r="I47" s="2"/>
      <c r="J47" s="2"/>
    </row>
    <row r="48" spans="4:10" x14ac:dyDescent="0.3">
      <c r="D48" s="2"/>
      <c r="I48" s="2"/>
      <c r="J48" s="2"/>
    </row>
    <row r="49" spans="3:43" x14ac:dyDescent="0.3">
      <c r="D49" s="2"/>
      <c r="I49" s="2"/>
      <c r="J49" s="2"/>
    </row>
    <row r="50" spans="3:43" x14ac:dyDescent="0.3">
      <c r="D50" s="2"/>
      <c r="I50" s="2"/>
      <c r="J50" s="2"/>
    </row>
    <row r="51" spans="3:43" x14ac:dyDescent="0.3">
      <c r="D51" s="2"/>
      <c r="I51" s="2"/>
      <c r="J51" s="2"/>
    </row>
    <row r="52" spans="3:43" x14ac:dyDescent="0.3">
      <c r="C52" s="2"/>
      <c r="D52" s="2"/>
      <c r="E52" s="2"/>
      <c r="G52" s="2"/>
      <c r="I52" s="2"/>
    </row>
    <row r="53" spans="3:43" x14ac:dyDescent="0.3">
      <c r="C53" s="2"/>
      <c r="D53" s="3"/>
      <c r="E53" s="2"/>
      <c r="F53" s="3"/>
      <c r="G53" s="2"/>
      <c r="H53" s="3"/>
      <c r="J53" s="5"/>
      <c r="O53" s="5"/>
      <c r="Q53" s="5"/>
      <c r="S53" s="5"/>
      <c r="U53" s="5"/>
      <c r="Z53" s="5"/>
      <c r="AB53" s="5"/>
      <c r="AD53" s="5"/>
      <c r="AF53" s="5"/>
      <c r="AK53" s="5"/>
      <c r="AM53" s="5"/>
      <c r="AO53" s="5"/>
      <c r="AQ53" s="5"/>
    </row>
    <row r="54" spans="3:43" x14ac:dyDescent="0.3">
      <c r="C54" s="1"/>
      <c r="E54" s="1"/>
    </row>
    <row r="55" spans="3:43" x14ac:dyDescent="0.3">
      <c r="C55" s="4"/>
      <c r="E55" s="1"/>
    </row>
    <row r="56" spans="3:43" x14ac:dyDescent="0.3">
      <c r="C56" s="1"/>
      <c r="E56" s="1"/>
    </row>
    <row r="57" spans="3:43" x14ac:dyDescent="0.3">
      <c r="C57" s="1"/>
      <c r="E57" s="1"/>
    </row>
    <row r="58" spans="3:43" x14ac:dyDescent="0.3">
      <c r="C58" s="1"/>
      <c r="E58" s="1"/>
    </row>
    <row r="59" spans="3:43" x14ac:dyDescent="0.3">
      <c r="C59" s="1"/>
      <c r="E59" s="1"/>
    </row>
    <row r="60" spans="3:43" x14ac:dyDescent="0.3">
      <c r="C60" s="1"/>
      <c r="E60" s="1"/>
    </row>
    <row r="61" spans="3:43" x14ac:dyDescent="0.3">
      <c r="C61" s="1"/>
      <c r="E61" s="1"/>
    </row>
    <row r="62" spans="3:43" x14ac:dyDescent="0.3">
      <c r="C62" s="1"/>
      <c r="E62" s="1"/>
    </row>
    <row r="63" spans="3:43" x14ac:dyDescent="0.3">
      <c r="C63" s="1"/>
      <c r="E63" s="1"/>
    </row>
    <row r="64" spans="3:43" x14ac:dyDescent="0.3">
      <c r="C64" s="1"/>
      <c r="E64" s="1"/>
    </row>
    <row r="65" spans="3:5" x14ac:dyDescent="0.3">
      <c r="C65" s="1"/>
      <c r="E65" s="1"/>
    </row>
    <row r="66" spans="3:5" x14ac:dyDescent="0.3">
      <c r="C66" s="1"/>
      <c r="E66" s="1"/>
    </row>
    <row r="67" spans="3:5" x14ac:dyDescent="0.3">
      <c r="C67" s="1"/>
      <c r="E67" s="1"/>
    </row>
    <row r="68" spans="3:5" x14ac:dyDescent="0.3">
      <c r="C68" s="1"/>
      <c r="E68" s="1"/>
    </row>
    <row r="69" spans="3:5" x14ac:dyDescent="0.3">
      <c r="C69" s="1"/>
      <c r="E69" s="1"/>
    </row>
    <row r="70" spans="3:5" x14ac:dyDescent="0.3">
      <c r="C70" s="1"/>
      <c r="E70" s="1"/>
    </row>
    <row r="71" spans="3:5" x14ac:dyDescent="0.3">
      <c r="C71" s="1"/>
      <c r="E71" s="1"/>
    </row>
    <row r="72" spans="3:5" x14ac:dyDescent="0.3">
      <c r="C72" s="1"/>
      <c r="E72" s="1"/>
    </row>
    <row r="73" spans="3:5" x14ac:dyDescent="0.3">
      <c r="C73" s="1"/>
      <c r="E73" s="1"/>
    </row>
    <row r="74" spans="3:5" x14ac:dyDescent="0.3">
      <c r="C74" s="1"/>
      <c r="E74" s="1"/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C1D41-BA2D-4FCD-8EF4-C4B7CEA1DF62}">
  <dimension ref="A1:AQ17"/>
  <sheetViews>
    <sheetView workbookViewId="0">
      <selection activeCell="B14" sqref="B14"/>
    </sheetView>
  </sheetViews>
  <sheetFormatPr baseColWidth="10" defaultRowHeight="14.4" x14ac:dyDescent="0.3"/>
  <cols>
    <col min="1" max="1" width="32.33203125" customWidth="1"/>
    <col min="2" max="2" width="34.21875" customWidth="1"/>
    <col min="12" max="12" width="22.77734375" customWidth="1"/>
    <col min="13" max="13" width="32.21875" customWidth="1"/>
    <col min="23" max="23" width="21.77734375" customWidth="1"/>
    <col min="24" max="24" width="30.33203125" customWidth="1"/>
    <col min="34" max="34" width="19.77734375" customWidth="1"/>
    <col min="35" max="35" width="30.44140625" customWidth="1"/>
  </cols>
  <sheetData>
    <row r="1" spans="1:43" x14ac:dyDescent="0.3">
      <c r="A1" t="s">
        <v>66</v>
      </c>
      <c r="B1" t="s">
        <v>67</v>
      </c>
      <c r="C1" t="s">
        <v>41</v>
      </c>
      <c r="D1" t="s">
        <v>5</v>
      </c>
      <c r="E1" t="s">
        <v>42</v>
      </c>
      <c r="F1" s="2" t="s">
        <v>6</v>
      </c>
      <c r="G1" t="s">
        <v>40</v>
      </c>
      <c r="H1" s="2" t="s">
        <v>7</v>
      </c>
      <c r="I1" t="s">
        <v>43</v>
      </c>
      <c r="J1" s="2" t="s">
        <v>45</v>
      </c>
      <c r="L1" t="s">
        <v>66</v>
      </c>
      <c r="M1" t="s">
        <v>67</v>
      </c>
      <c r="N1" t="s">
        <v>35</v>
      </c>
      <c r="O1" t="s">
        <v>8</v>
      </c>
      <c r="P1" t="s">
        <v>36</v>
      </c>
      <c r="Q1" s="2" t="s">
        <v>9</v>
      </c>
      <c r="R1" t="s">
        <v>37</v>
      </c>
      <c r="S1" s="2" t="s">
        <v>10</v>
      </c>
      <c r="T1" t="s">
        <v>38</v>
      </c>
      <c r="U1" s="2" t="s">
        <v>39</v>
      </c>
      <c r="W1" t="s">
        <v>66</v>
      </c>
      <c r="X1" t="s">
        <v>67</v>
      </c>
      <c r="Y1" t="s">
        <v>65</v>
      </c>
      <c r="Z1" t="s">
        <v>16</v>
      </c>
      <c r="AA1" t="s">
        <v>64</v>
      </c>
      <c r="AB1" s="2" t="s">
        <v>18</v>
      </c>
      <c r="AC1" t="s">
        <v>63</v>
      </c>
      <c r="AD1" s="2" t="s">
        <v>20</v>
      </c>
      <c r="AE1" t="s">
        <v>50</v>
      </c>
      <c r="AF1" s="2" t="s">
        <v>51</v>
      </c>
      <c r="AH1" t="s">
        <v>66</v>
      </c>
      <c r="AI1" t="s">
        <v>67</v>
      </c>
      <c r="AJ1" t="s">
        <v>56</v>
      </c>
      <c r="AK1" t="s">
        <v>21</v>
      </c>
      <c r="AL1" t="s">
        <v>55</v>
      </c>
      <c r="AM1" s="2" t="s">
        <v>22</v>
      </c>
      <c r="AN1" t="s">
        <v>57</v>
      </c>
      <c r="AO1" s="2" t="s">
        <v>23</v>
      </c>
      <c r="AP1" t="s">
        <v>53</v>
      </c>
      <c r="AQ1" s="2" t="s">
        <v>54</v>
      </c>
    </row>
    <row r="2" spans="1:43" x14ac:dyDescent="0.3">
      <c r="A2" t="s">
        <v>3</v>
      </c>
      <c r="B2">
        <v>572.13930000000005</v>
      </c>
      <c r="C2">
        <v>544.69299999999998</v>
      </c>
      <c r="D2" s="2">
        <f>B$2-C2</f>
        <v>27.446300000000065</v>
      </c>
      <c r="E2">
        <v>612.54200000000003</v>
      </c>
      <c r="F2" s="2">
        <f>B$3-E2</f>
        <v>31.113999999999919</v>
      </c>
      <c r="G2">
        <v>0.8</v>
      </c>
      <c r="H2" s="2">
        <f>B$4-G2</f>
        <v>-1.0000000000000009E-2</v>
      </c>
      <c r="I2" s="2">
        <v>2.6360000000000001</v>
      </c>
      <c r="J2" s="2">
        <f>B$7-I2</f>
        <v>0.16949999999999976</v>
      </c>
      <c r="L2" t="s">
        <v>31</v>
      </c>
      <c r="M2">
        <v>1144.3</v>
      </c>
      <c r="N2">
        <v>1091.44</v>
      </c>
      <c r="O2">
        <f t="shared" ref="O2:O12" si="0">M$2-N2</f>
        <v>52.8599999999999</v>
      </c>
      <c r="P2">
        <v>1227.135</v>
      </c>
      <c r="Q2">
        <f t="shared" ref="Q2:Q12" si="1">M$3-P2</f>
        <v>60.164999999999964</v>
      </c>
      <c r="R2">
        <v>0.8</v>
      </c>
      <c r="S2">
        <f>M$4-R2</f>
        <v>-1.0000000000000009E-2</v>
      </c>
      <c r="T2">
        <v>5.2750000000000004</v>
      </c>
      <c r="U2">
        <f t="shared" ref="U2:U12" si="2">M$7-T2</f>
        <v>0.33599999999999941</v>
      </c>
      <c r="W2" t="s">
        <v>12</v>
      </c>
      <c r="X2">
        <v>1716.4</v>
      </c>
      <c r="Y2">
        <v>1637.8689999999999</v>
      </c>
      <c r="Z2">
        <f t="shared" ref="Z2:Z12" si="3">X$2-Y2</f>
        <v>78.531000000000176</v>
      </c>
      <c r="AA2">
        <v>1841.0940000000001</v>
      </c>
      <c r="AB2">
        <f t="shared" ref="AB2:AB12" si="4">X$3-AA2</f>
        <v>89.905999999999949</v>
      </c>
      <c r="AC2">
        <v>0.79</v>
      </c>
      <c r="AD2">
        <f t="shared" ref="AD2:AD12" si="5">X$4-AC2</f>
        <v>0</v>
      </c>
      <c r="AE2">
        <v>7.9009999999999998</v>
      </c>
      <c r="AF2">
        <f t="shared" ref="AF2:AF12" si="6">X$7-AE2</f>
        <v>0.5154999999999994</v>
      </c>
      <c r="AH2" t="s">
        <v>24</v>
      </c>
      <c r="AI2">
        <v>1830.8</v>
      </c>
      <c r="AJ2">
        <v>1750.07</v>
      </c>
      <c r="AK2">
        <f t="shared" ref="AK2:AK12" si="7">AI$2-AJ2</f>
        <v>80.730000000000018</v>
      </c>
      <c r="AL2">
        <v>1967.635</v>
      </c>
      <c r="AM2">
        <f t="shared" ref="AM2:AM12" si="8">AI$3-AL2</f>
        <v>92.064999999999827</v>
      </c>
      <c r="AN2">
        <v>0.79</v>
      </c>
      <c r="AO2">
        <f t="shared" ref="AO2:AO12" si="9">AI$4-AN2</f>
        <v>0</v>
      </c>
      <c r="AP2">
        <v>8.4499999999999993</v>
      </c>
      <c r="AQ2">
        <f t="shared" ref="AQ2:AQ12" si="10">AI$7-AP2</f>
        <v>0.5276000000000014</v>
      </c>
    </row>
    <row r="3" spans="1:43" x14ac:dyDescent="0.3">
      <c r="A3" t="s">
        <v>1</v>
      </c>
      <c r="B3">
        <v>643.65599999999995</v>
      </c>
      <c r="C3">
        <v>544.66999999999996</v>
      </c>
      <c r="D3" s="2">
        <f t="shared" ref="D3:D12" si="11">B$2-C3</f>
        <v>27.469300000000089</v>
      </c>
      <c r="E3">
        <v>612.26199999999994</v>
      </c>
      <c r="F3" s="2">
        <f t="shared" ref="F3:F12" si="12">B$3-E3</f>
        <v>31.394000000000005</v>
      </c>
      <c r="G3">
        <v>0.8</v>
      </c>
      <c r="H3" s="2">
        <f t="shared" ref="H3:H12" si="13">B$4-G3</f>
        <v>-1.0000000000000009E-2</v>
      </c>
      <c r="I3" s="2">
        <v>2.6349999999999998</v>
      </c>
      <c r="J3" s="2">
        <f t="shared" ref="J3:J12" si="14">B$7-I3</f>
        <v>0.1705000000000001</v>
      </c>
      <c r="L3" t="s">
        <v>32</v>
      </c>
      <c r="M3">
        <v>1287.3</v>
      </c>
      <c r="N3">
        <v>1091.4449999999999</v>
      </c>
      <c r="O3">
        <f t="shared" si="0"/>
        <v>52.855000000000018</v>
      </c>
      <c r="P3">
        <v>1226.742</v>
      </c>
      <c r="Q3">
        <f t="shared" si="1"/>
        <v>60.557999999999993</v>
      </c>
      <c r="R3">
        <v>0.8</v>
      </c>
      <c r="S3">
        <f t="shared" ref="S3:S12" si="15">M$4-R3</f>
        <v>-1.0000000000000009E-2</v>
      </c>
      <c r="T3">
        <v>5.274</v>
      </c>
      <c r="U3">
        <f t="shared" si="2"/>
        <v>0.33699999999999974</v>
      </c>
      <c r="W3" t="s">
        <v>13</v>
      </c>
      <c r="X3">
        <v>1931</v>
      </c>
      <c r="Y3">
        <v>1639.779</v>
      </c>
      <c r="Z3">
        <f t="shared" si="3"/>
        <v>76.621000000000095</v>
      </c>
      <c r="AA3">
        <v>1842.89</v>
      </c>
      <c r="AB3">
        <f t="shared" si="4"/>
        <v>88.1099999999999</v>
      </c>
      <c r="AC3">
        <v>0.79</v>
      </c>
      <c r="AD3">
        <f t="shared" si="5"/>
        <v>0</v>
      </c>
      <c r="AE3">
        <v>7.9139999999999997</v>
      </c>
      <c r="AF3">
        <f t="shared" si="6"/>
        <v>0.5024999999999995</v>
      </c>
      <c r="AH3" t="s">
        <v>25</v>
      </c>
      <c r="AI3">
        <v>2059.6999999999998</v>
      </c>
      <c r="AJ3">
        <v>1749.7439999999999</v>
      </c>
      <c r="AK3">
        <f t="shared" si="7"/>
        <v>81.05600000000004</v>
      </c>
      <c r="AL3">
        <v>1966.5409999999999</v>
      </c>
      <c r="AM3">
        <f t="shared" si="8"/>
        <v>93.158999999999878</v>
      </c>
      <c r="AN3">
        <v>0.79</v>
      </c>
      <c r="AO3">
        <f t="shared" si="9"/>
        <v>0</v>
      </c>
      <c r="AP3">
        <v>8.4480000000000004</v>
      </c>
      <c r="AQ3">
        <f t="shared" si="10"/>
        <v>0.52960000000000029</v>
      </c>
    </row>
    <row r="4" spans="1:43" x14ac:dyDescent="0.3">
      <c r="A4" t="s">
        <v>2</v>
      </c>
      <c r="B4">
        <v>0.79</v>
      </c>
      <c r="C4">
        <v>544.97799999999995</v>
      </c>
      <c r="D4" s="2">
        <f t="shared" si="11"/>
        <v>27.161300000000097</v>
      </c>
      <c r="E4">
        <v>612.64200000000005</v>
      </c>
      <c r="F4" s="2">
        <f t="shared" si="12"/>
        <v>31.013999999999896</v>
      </c>
      <c r="G4">
        <v>0.8</v>
      </c>
      <c r="H4" s="2">
        <f t="shared" si="13"/>
        <v>-1.0000000000000009E-2</v>
      </c>
      <c r="I4" s="2">
        <v>2.6349999999999998</v>
      </c>
      <c r="J4" s="2">
        <f t="shared" si="14"/>
        <v>0.1705000000000001</v>
      </c>
      <c r="L4" t="s">
        <v>33</v>
      </c>
      <c r="M4">
        <v>0.79</v>
      </c>
      <c r="N4">
        <v>1091.2860000000001</v>
      </c>
      <c r="O4">
        <f t="shared" si="0"/>
        <v>53.013999999999896</v>
      </c>
      <c r="P4">
        <v>1226.616</v>
      </c>
      <c r="Q4">
        <f t="shared" si="1"/>
        <v>60.683999999999969</v>
      </c>
      <c r="R4">
        <v>0.8</v>
      </c>
      <c r="S4">
        <f t="shared" si="15"/>
        <v>-1.0000000000000009E-2</v>
      </c>
      <c r="T4">
        <v>5.2729999999999997</v>
      </c>
      <c r="U4">
        <f t="shared" si="2"/>
        <v>0.33800000000000008</v>
      </c>
      <c r="W4" t="s">
        <v>14</v>
      </c>
      <c r="X4">
        <v>0.79</v>
      </c>
      <c r="Y4">
        <v>1638.933</v>
      </c>
      <c r="Z4">
        <f t="shared" si="3"/>
        <v>77.467000000000098</v>
      </c>
      <c r="AA4">
        <v>1842.1120000000001</v>
      </c>
      <c r="AB4">
        <f t="shared" si="4"/>
        <v>88.88799999999992</v>
      </c>
      <c r="AC4">
        <v>0.79</v>
      </c>
      <c r="AD4">
        <f t="shared" si="5"/>
        <v>0</v>
      </c>
      <c r="AE4">
        <v>7.915</v>
      </c>
      <c r="AF4">
        <f t="shared" si="6"/>
        <v>0.50149999999999917</v>
      </c>
      <c r="AH4" t="s">
        <v>26</v>
      </c>
      <c r="AI4">
        <v>0.79</v>
      </c>
      <c r="AJ4">
        <v>1744.864</v>
      </c>
      <c r="AK4">
        <f t="shared" si="7"/>
        <v>85.935999999999922</v>
      </c>
      <c r="AL4">
        <v>1961.8879999999999</v>
      </c>
      <c r="AM4">
        <f t="shared" si="8"/>
        <v>97.811999999999898</v>
      </c>
      <c r="AN4">
        <v>0.79</v>
      </c>
      <c r="AO4">
        <f t="shared" si="9"/>
        <v>0</v>
      </c>
      <c r="AP4">
        <v>8.4260000000000002</v>
      </c>
      <c r="AQ4">
        <f t="shared" si="10"/>
        <v>0.55160000000000053</v>
      </c>
    </row>
    <row r="5" spans="1:43" x14ac:dyDescent="0.3">
      <c r="A5" t="s">
        <v>28</v>
      </c>
      <c r="B5" s="6">
        <v>210</v>
      </c>
      <c r="C5">
        <v>544.875</v>
      </c>
      <c r="D5" s="2">
        <f t="shared" si="11"/>
        <v>27.264300000000048</v>
      </c>
      <c r="E5">
        <v>612.58100000000002</v>
      </c>
      <c r="F5" s="2">
        <f t="shared" si="12"/>
        <v>31.074999999999932</v>
      </c>
      <c r="G5">
        <v>0.8</v>
      </c>
      <c r="H5" s="2">
        <f t="shared" si="13"/>
        <v>-1.0000000000000009E-2</v>
      </c>
      <c r="I5" s="2">
        <v>2.6349999999999998</v>
      </c>
      <c r="J5" s="2">
        <f t="shared" si="14"/>
        <v>0.1705000000000001</v>
      </c>
      <c r="L5" t="s">
        <v>28</v>
      </c>
      <c r="M5">
        <v>210</v>
      </c>
      <c r="N5">
        <v>1092.44</v>
      </c>
      <c r="O5">
        <f t="shared" si="0"/>
        <v>51.8599999999999</v>
      </c>
      <c r="P5">
        <v>1227.8409999999999</v>
      </c>
      <c r="Q5">
        <f t="shared" si="1"/>
        <v>59.45900000000006</v>
      </c>
      <c r="R5">
        <v>0.8</v>
      </c>
      <c r="S5">
        <f t="shared" si="15"/>
        <v>-1.0000000000000009E-2</v>
      </c>
      <c r="T5">
        <v>5.274</v>
      </c>
      <c r="U5">
        <f t="shared" si="2"/>
        <v>0.33699999999999974</v>
      </c>
      <c r="W5" t="s">
        <v>28</v>
      </c>
      <c r="X5">
        <v>210</v>
      </c>
      <c r="Y5">
        <v>1638.8889999999999</v>
      </c>
      <c r="Z5">
        <f t="shared" si="3"/>
        <v>77.511000000000195</v>
      </c>
      <c r="AA5">
        <v>1842.0920000000001</v>
      </c>
      <c r="AB5">
        <f t="shared" si="4"/>
        <v>88.907999999999902</v>
      </c>
      <c r="AC5">
        <v>0.79</v>
      </c>
      <c r="AD5">
        <f t="shared" si="5"/>
        <v>0</v>
      </c>
      <c r="AE5">
        <v>7.915</v>
      </c>
      <c r="AF5">
        <f t="shared" si="6"/>
        <v>0.50149999999999917</v>
      </c>
      <c r="AH5" t="s">
        <v>27</v>
      </c>
      <c r="AI5">
        <v>210</v>
      </c>
      <c r="AJ5">
        <v>1750.0640000000001</v>
      </c>
      <c r="AK5">
        <f t="shared" si="7"/>
        <v>80.735999999999876</v>
      </c>
      <c r="AL5">
        <v>1966.8989999999999</v>
      </c>
      <c r="AM5">
        <f t="shared" si="8"/>
        <v>92.800999999999931</v>
      </c>
      <c r="AN5">
        <v>0.79</v>
      </c>
      <c r="AO5">
        <f t="shared" si="9"/>
        <v>0</v>
      </c>
      <c r="AP5">
        <v>8.4480000000000004</v>
      </c>
      <c r="AQ5">
        <f t="shared" si="10"/>
        <v>0.52960000000000029</v>
      </c>
    </row>
    <row r="6" spans="1:43" x14ac:dyDescent="0.3">
      <c r="A6" t="s">
        <v>29</v>
      </c>
      <c r="B6" s="6">
        <v>4.7</v>
      </c>
      <c r="C6">
        <v>451.85899999999998</v>
      </c>
      <c r="D6" s="2">
        <f t="shared" si="11"/>
        <v>120.28030000000007</v>
      </c>
      <c r="E6">
        <v>509.60700000000003</v>
      </c>
      <c r="F6" s="2">
        <f t="shared" si="12"/>
        <v>134.04899999999992</v>
      </c>
      <c r="G6">
        <v>0.78</v>
      </c>
      <c r="H6" s="2">
        <f t="shared" si="13"/>
        <v>1.0000000000000009E-2</v>
      </c>
      <c r="I6" s="2">
        <v>2.198</v>
      </c>
      <c r="J6" s="2">
        <f t="shared" si="14"/>
        <v>0.60749999999999993</v>
      </c>
      <c r="L6" t="s">
        <v>29</v>
      </c>
      <c r="M6">
        <v>9.4</v>
      </c>
      <c r="N6">
        <v>1092.6310000000001</v>
      </c>
      <c r="O6">
        <f t="shared" si="0"/>
        <v>51.668999999999869</v>
      </c>
      <c r="P6">
        <v>1228.0540000000001</v>
      </c>
      <c r="Q6">
        <f t="shared" si="1"/>
        <v>59.245999999999867</v>
      </c>
      <c r="R6">
        <v>0.8</v>
      </c>
      <c r="S6">
        <f t="shared" si="15"/>
        <v>-1.0000000000000009E-2</v>
      </c>
      <c r="T6">
        <v>5.274</v>
      </c>
      <c r="U6">
        <f t="shared" si="2"/>
        <v>0.33699999999999974</v>
      </c>
      <c r="W6" t="s">
        <v>29</v>
      </c>
      <c r="X6">
        <v>14.1</v>
      </c>
      <c r="Y6">
        <v>1638.8320000000001</v>
      </c>
      <c r="Z6">
        <f t="shared" si="3"/>
        <v>77.567999999999984</v>
      </c>
      <c r="AA6">
        <v>1842.011</v>
      </c>
      <c r="AB6">
        <f t="shared" si="4"/>
        <v>88.989000000000033</v>
      </c>
      <c r="AC6">
        <v>0.79</v>
      </c>
      <c r="AD6">
        <f t="shared" si="5"/>
        <v>0</v>
      </c>
      <c r="AE6">
        <v>7.9139999999999997</v>
      </c>
      <c r="AF6">
        <f t="shared" si="6"/>
        <v>0.5024999999999995</v>
      </c>
      <c r="AH6" t="s">
        <v>30</v>
      </c>
      <c r="AI6">
        <v>15.05</v>
      </c>
      <c r="AJ6">
        <v>1750.3779999999999</v>
      </c>
      <c r="AK6">
        <f t="shared" si="7"/>
        <v>80.422000000000025</v>
      </c>
      <c r="AL6">
        <v>1967.25</v>
      </c>
      <c r="AM6">
        <f t="shared" si="8"/>
        <v>92.449999999999818</v>
      </c>
      <c r="AN6">
        <v>0.79</v>
      </c>
      <c r="AO6">
        <f t="shared" si="9"/>
        <v>0</v>
      </c>
      <c r="AP6">
        <v>8.4480000000000004</v>
      </c>
      <c r="AQ6">
        <f t="shared" si="10"/>
        <v>0.52960000000000029</v>
      </c>
    </row>
    <row r="7" spans="1:43" x14ac:dyDescent="0.3">
      <c r="A7" t="s">
        <v>44</v>
      </c>
      <c r="B7">
        <v>2.8054999999999999</v>
      </c>
      <c r="C7">
        <v>545.34100000000001</v>
      </c>
      <c r="D7" s="2">
        <f t="shared" si="11"/>
        <v>26.79830000000004</v>
      </c>
      <c r="E7">
        <v>612.96299999999997</v>
      </c>
      <c r="F7" s="2">
        <f t="shared" si="12"/>
        <v>30.692999999999984</v>
      </c>
      <c r="G7">
        <v>0.8</v>
      </c>
      <c r="H7" s="2">
        <f t="shared" si="13"/>
        <v>-1.0000000000000009E-2</v>
      </c>
      <c r="I7" s="2">
        <v>2.6360000000000001</v>
      </c>
      <c r="J7" s="2">
        <f t="shared" si="14"/>
        <v>0.16949999999999976</v>
      </c>
      <c r="L7" t="s">
        <v>34</v>
      </c>
      <c r="M7">
        <v>5.6109999999999998</v>
      </c>
      <c r="N7">
        <v>1092.4760000000001</v>
      </c>
      <c r="O7">
        <f t="shared" si="0"/>
        <v>51.823999999999842</v>
      </c>
      <c r="P7">
        <v>1227.8589999999999</v>
      </c>
      <c r="Q7">
        <f t="shared" si="1"/>
        <v>59.441000000000031</v>
      </c>
      <c r="R7">
        <v>0.8</v>
      </c>
      <c r="S7">
        <f t="shared" si="15"/>
        <v>-1.0000000000000009E-2</v>
      </c>
      <c r="T7">
        <v>5.2729999999999997</v>
      </c>
      <c r="U7">
        <f t="shared" si="2"/>
        <v>0.33800000000000008</v>
      </c>
      <c r="W7" t="s">
        <v>49</v>
      </c>
      <c r="X7">
        <v>8.4164999999999992</v>
      </c>
      <c r="Y7">
        <v>1639.135</v>
      </c>
      <c r="Z7">
        <f t="shared" si="3"/>
        <v>77.2650000000001</v>
      </c>
      <c r="AA7">
        <v>1842.3789999999999</v>
      </c>
      <c r="AB7">
        <f t="shared" si="4"/>
        <v>88.621000000000095</v>
      </c>
      <c r="AC7">
        <v>0.79</v>
      </c>
      <c r="AD7">
        <f t="shared" si="5"/>
        <v>0</v>
      </c>
      <c r="AE7">
        <v>7.9160000000000004</v>
      </c>
      <c r="AF7">
        <f t="shared" si="6"/>
        <v>0.50049999999999883</v>
      </c>
      <c r="AH7" t="s">
        <v>52</v>
      </c>
      <c r="AI7">
        <v>8.9776000000000007</v>
      </c>
      <c r="AJ7">
        <v>1750.421</v>
      </c>
      <c r="AK7">
        <f t="shared" si="7"/>
        <v>80.378999999999905</v>
      </c>
      <c r="AL7">
        <v>1967.26</v>
      </c>
      <c r="AM7">
        <f t="shared" si="8"/>
        <v>92.439999999999827</v>
      </c>
      <c r="AN7">
        <v>0.79</v>
      </c>
      <c r="AO7">
        <f t="shared" si="9"/>
        <v>0</v>
      </c>
      <c r="AP7">
        <v>8.4480000000000004</v>
      </c>
      <c r="AQ7">
        <f t="shared" si="10"/>
        <v>0.52960000000000029</v>
      </c>
    </row>
    <row r="8" spans="1:43" x14ac:dyDescent="0.3">
      <c r="A8" t="s">
        <v>48</v>
      </c>
      <c r="B8" s="7">
        <v>229.4271</v>
      </c>
      <c r="C8">
        <v>545.26800000000003</v>
      </c>
      <c r="D8" s="2">
        <f t="shared" si="11"/>
        <v>26.871300000000019</v>
      </c>
      <c r="E8">
        <v>612.87300000000005</v>
      </c>
      <c r="F8" s="2">
        <f t="shared" si="12"/>
        <v>30.782999999999902</v>
      </c>
      <c r="G8">
        <v>0.8</v>
      </c>
      <c r="H8" s="2">
        <f t="shared" si="13"/>
        <v>-1.0000000000000009E-2</v>
      </c>
      <c r="I8" s="2">
        <v>2.6349999999999998</v>
      </c>
      <c r="J8" s="2">
        <f t="shared" si="14"/>
        <v>0.1705000000000001</v>
      </c>
      <c r="N8">
        <v>1092.8050000000001</v>
      </c>
      <c r="O8">
        <f t="shared" si="0"/>
        <v>51.494999999999891</v>
      </c>
      <c r="P8">
        <v>1228.2190000000001</v>
      </c>
      <c r="Q8">
        <f t="shared" si="1"/>
        <v>59.080999999999904</v>
      </c>
      <c r="R8">
        <v>0.8</v>
      </c>
      <c r="S8">
        <f t="shared" si="15"/>
        <v>-1.0000000000000009E-2</v>
      </c>
      <c r="T8">
        <v>5.274</v>
      </c>
      <c r="U8">
        <f t="shared" si="2"/>
        <v>0.33699999999999974</v>
      </c>
      <c r="Y8">
        <v>1639.261</v>
      </c>
      <c r="Z8">
        <f t="shared" si="3"/>
        <v>77.139000000000124</v>
      </c>
      <c r="AA8">
        <v>1842.4749999999999</v>
      </c>
      <c r="AB8">
        <f t="shared" si="4"/>
        <v>88.525000000000091</v>
      </c>
      <c r="AC8">
        <v>0.79</v>
      </c>
      <c r="AD8">
        <f t="shared" si="5"/>
        <v>0</v>
      </c>
      <c r="AE8">
        <v>7.9160000000000004</v>
      </c>
      <c r="AF8">
        <f t="shared" si="6"/>
        <v>0.50049999999999883</v>
      </c>
      <c r="AJ8">
        <v>1750.1030000000001</v>
      </c>
      <c r="AK8">
        <f t="shared" si="7"/>
        <v>80.696999999999889</v>
      </c>
      <c r="AL8">
        <v>1966.9179999999999</v>
      </c>
      <c r="AM8">
        <f t="shared" si="8"/>
        <v>92.781999999999925</v>
      </c>
      <c r="AN8">
        <v>0.79</v>
      </c>
      <c r="AO8">
        <f t="shared" si="9"/>
        <v>0</v>
      </c>
      <c r="AP8">
        <v>8.4459999999999997</v>
      </c>
      <c r="AQ8">
        <f t="shared" si="10"/>
        <v>0.53160000000000096</v>
      </c>
    </row>
    <row r="9" spans="1:43" x14ac:dyDescent="0.3">
      <c r="C9">
        <v>545.37599999999998</v>
      </c>
      <c r="D9" s="2">
        <f t="shared" si="11"/>
        <v>26.763300000000072</v>
      </c>
      <c r="E9">
        <v>612.98299999999995</v>
      </c>
      <c r="F9" s="2">
        <f t="shared" si="12"/>
        <v>30.673000000000002</v>
      </c>
      <c r="G9">
        <v>0.8</v>
      </c>
      <c r="H9" s="2">
        <f t="shared" si="13"/>
        <v>-1.0000000000000009E-2</v>
      </c>
      <c r="I9" s="2">
        <v>2.6360000000000001</v>
      </c>
      <c r="J9" s="2">
        <f t="shared" si="14"/>
        <v>0.16949999999999976</v>
      </c>
      <c r="N9">
        <v>1092.8389999999999</v>
      </c>
      <c r="O9">
        <f t="shared" si="0"/>
        <v>51.461000000000013</v>
      </c>
      <c r="P9">
        <v>1228.2570000000001</v>
      </c>
      <c r="Q9">
        <f t="shared" si="1"/>
        <v>59.042999999999893</v>
      </c>
      <c r="R9">
        <v>0.8</v>
      </c>
      <c r="S9">
        <f t="shared" si="15"/>
        <v>-1.0000000000000009E-2</v>
      </c>
      <c r="T9">
        <v>5.2750000000000004</v>
      </c>
      <c r="U9">
        <f t="shared" si="2"/>
        <v>0.33599999999999941</v>
      </c>
      <c r="Y9">
        <v>1639.047</v>
      </c>
      <c r="Z9">
        <f t="shared" si="3"/>
        <v>77.353000000000065</v>
      </c>
      <c r="AA9">
        <v>1842.2429999999999</v>
      </c>
      <c r="AB9">
        <f t="shared" si="4"/>
        <v>88.757000000000062</v>
      </c>
      <c r="AC9">
        <v>0.79</v>
      </c>
      <c r="AD9">
        <f t="shared" si="5"/>
        <v>0</v>
      </c>
      <c r="AE9">
        <v>7.9160000000000004</v>
      </c>
      <c r="AF9">
        <f t="shared" si="6"/>
        <v>0.50049999999999883</v>
      </c>
      <c r="AJ9">
        <v>1750.0930000000001</v>
      </c>
      <c r="AK9">
        <f t="shared" si="7"/>
        <v>80.70699999999988</v>
      </c>
      <c r="AL9">
        <v>1966.9459999999999</v>
      </c>
      <c r="AM9">
        <f t="shared" si="8"/>
        <v>92.753999999999905</v>
      </c>
      <c r="AN9">
        <v>0.79</v>
      </c>
      <c r="AO9">
        <f t="shared" si="9"/>
        <v>0</v>
      </c>
      <c r="AP9">
        <v>8.4459999999999997</v>
      </c>
      <c r="AQ9">
        <f t="shared" si="10"/>
        <v>0.53160000000000096</v>
      </c>
    </row>
    <row r="10" spans="1:43" x14ac:dyDescent="0.3">
      <c r="C10">
        <v>545.36800000000005</v>
      </c>
      <c r="D10" s="2">
        <f t="shared" si="11"/>
        <v>26.771299999999997</v>
      </c>
      <c r="E10">
        <v>612.995</v>
      </c>
      <c r="F10" s="2">
        <f t="shared" si="12"/>
        <v>30.660999999999945</v>
      </c>
      <c r="G10">
        <v>0.8</v>
      </c>
      <c r="H10" s="2">
        <f t="shared" si="13"/>
        <v>-1.0000000000000009E-2</v>
      </c>
      <c r="I10" s="2">
        <v>2.6360000000000001</v>
      </c>
      <c r="J10" s="2">
        <f t="shared" si="14"/>
        <v>0.16949999999999976</v>
      </c>
      <c r="N10">
        <v>1092.818</v>
      </c>
      <c r="O10">
        <f t="shared" si="0"/>
        <v>51.481999999999971</v>
      </c>
      <c r="P10">
        <v>1228.2370000000001</v>
      </c>
      <c r="Q10">
        <f t="shared" si="1"/>
        <v>59.062999999999874</v>
      </c>
      <c r="R10">
        <v>0.8</v>
      </c>
      <c r="S10">
        <f t="shared" si="15"/>
        <v>-1.0000000000000009E-2</v>
      </c>
      <c r="T10">
        <v>5.2750000000000004</v>
      </c>
      <c r="U10">
        <f t="shared" si="2"/>
        <v>0.33599999999999941</v>
      </c>
      <c r="Y10">
        <v>1638.915</v>
      </c>
      <c r="Z10">
        <f t="shared" si="3"/>
        <v>77.485000000000127</v>
      </c>
      <c r="AA10">
        <v>1842.116</v>
      </c>
      <c r="AB10">
        <f t="shared" si="4"/>
        <v>88.884000000000015</v>
      </c>
      <c r="AC10">
        <v>0.79</v>
      </c>
      <c r="AD10">
        <f t="shared" si="5"/>
        <v>0</v>
      </c>
      <c r="AE10">
        <v>7.915</v>
      </c>
      <c r="AF10">
        <f t="shared" si="6"/>
        <v>0.50149999999999917</v>
      </c>
      <c r="AJ10">
        <v>1750.2529999999999</v>
      </c>
      <c r="AK10">
        <f t="shared" si="7"/>
        <v>80.547000000000025</v>
      </c>
      <c r="AL10">
        <v>1967.1030000000001</v>
      </c>
      <c r="AM10">
        <f t="shared" si="8"/>
        <v>92.596999999999753</v>
      </c>
      <c r="AN10">
        <v>0.79</v>
      </c>
      <c r="AO10">
        <f t="shared" si="9"/>
        <v>0</v>
      </c>
      <c r="AP10">
        <v>8.4459999999999997</v>
      </c>
      <c r="AQ10">
        <f t="shared" si="10"/>
        <v>0.53160000000000096</v>
      </c>
    </row>
    <row r="11" spans="1:43" x14ac:dyDescent="0.3">
      <c r="C11">
        <v>545.32100000000003</v>
      </c>
      <c r="D11" s="2">
        <f t="shared" si="11"/>
        <v>26.818300000000022</v>
      </c>
      <c r="E11">
        <v>612.95799999999997</v>
      </c>
      <c r="F11" s="2">
        <f t="shared" si="12"/>
        <v>30.697999999999979</v>
      </c>
      <c r="G11">
        <v>0.8</v>
      </c>
      <c r="H11" s="2">
        <f t="shared" si="13"/>
        <v>-1.0000000000000009E-2</v>
      </c>
      <c r="I11" s="2">
        <v>2.6360000000000001</v>
      </c>
      <c r="J11" s="2">
        <f t="shared" si="14"/>
        <v>0.16949999999999976</v>
      </c>
      <c r="N11">
        <v>1092.77</v>
      </c>
      <c r="O11">
        <f t="shared" si="0"/>
        <v>51.529999999999973</v>
      </c>
      <c r="P11">
        <v>1228.1769999999999</v>
      </c>
      <c r="Q11">
        <f t="shared" si="1"/>
        <v>59.123000000000047</v>
      </c>
      <c r="R11">
        <v>0.8</v>
      </c>
      <c r="S11">
        <f t="shared" si="15"/>
        <v>-1.0000000000000009E-2</v>
      </c>
      <c r="T11">
        <v>5.274</v>
      </c>
      <c r="U11">
        <f t="shared" si="2"/>
        <v>0.33699999999999974</v>
      </c>
      <c r="Y11">
        <v>1638.9290000000001</v>
      </c>
      <c r="Z11">
        <f t="shared" si="3"/>
        <v>77.471000000000004</v>
      </c>
      <c r="AA11">
        <v>1842.1479999999999</v>
      </c>
      <c r="AB11">
        <f t="shared" si="4"/>
        <v>88.852000000000089</v>
      </c>
      <c r="AC11">
        <v>0.79</v>
      </c>
      <c r="AD11">
        <f t="shared" si="5"/>
        <v>0</v>
      </c>
      <c r="AE11">
        <v>7.9160000000000004</v>
      </c>
      <c r="AF11">
        <f t="shared" si="6"/>
        <v>0.50049999999999883</v>
      </c>
      <c r="AJ11">
        <v>1750.461</v>
      </c>
      <c r="AK11">
        <f t="shared" si="7"/>
        <v>80.338999999999942</v>
      </c>
      <c r="AL11">
        <v>1967.3520000000001</v>
      </c>
      <c r="AM11">
        <f t="shared" si="8"/>
        <v>92.347999999999729</v>
      </c>
      <c r="AN11">
        <v>0.79</v>
      </c>
      <c r="AO11">
        <f t="shared" si="9"/>
        <v>0</v>
      </c>
      <c r="AP11">
        <v>8.4459999999999997</v>
      </c>
      <c r="AQ11">
        <f t="shared" si="10"/>
        <v>0.53160000000000096</v>
      </c>
    </row>
    <row r="12" spans="1:43" x14ac:dyDescent="0.3">
      <c r="A12" t="s">
        <v>60</v>
      </c>
      <c r="C12">
        <v>545.20399999999995</v>
      </c>
      <c r="D12" s="2">
        <f t="shared" si="11"/>
        <v>26.935300000000097</v>
      </c>
      <c r="E12">
        <v>612.80200000000002</v>
      </c>
      <c r="F12" s="2">
        <f t="shared" si="12"/>
        <v>30.853999999999928</v>
      </c>
      <c r="G12">
        <v>0.8</v>
      </c>
      <c r="H12" s="2">
        <f t="shared" si="13"/>
        <v>-1.0000000000000009E-2</v>
      </c>
      <c r="I12" s="2">
        <v>2.6360000000000001</v>
      </c>
      <c r="J12" s="2">
        <f t="shared" si="14"/>
        <v>0.16949999999999976</v>
      </c>
      <c r="L12" t="s">
        <v>60</v>
      </c>
      <c r="N12">
        <v>1092.6369999999999</v>
      </c>
      <c r="O12">
        <f t="shared" si="0"/>
        <v>51.663000000000011</v>
      </c>
      <c r="P12">
        <v>1228.047</v>
      </c>
      <c r="Q12">
        <f t="shared" si="1"/>
        <v>59.252999999999929</v>
      </c>
      <c r="R12">
        <v>0.8</v>
      </c>
      <c r="S12">
        <f t="shared" si="15"/>
        <v>-1.0000000000000009E-2</v>
      </c>
      <c r="T12">
        <v>5.2729999999999997</v>
      </c>
      <c r="U12">
        <f t="shared" si="2"/>
        <v>0.33800000000000008</v>
      </c>
      <c r="W12" t="s">
        <v>60</v>
      </c>
      <c r="Y12">
        <v>1638.8810000000001</v>
      </c>
      <c r="Z12">
        <f t="shared" si="3"/>
        <v>77.519000000000005</v>
      </c>
      <c r="AA12">
        <v>1842.068</v>
      </c>
      <c r="AB12">
        <f t="shared" si="4"/>
        <v>88.932000000000016</v>
      </c>
      <c r="AC12">
        <v>0.79</v>
      </c>
      <c r="AD12">
        <f t="shared" si="5"/>
        <v>0</v>
      </c>
      <c r="AE12">
        <v>7.9139999999999997</v>
      </c>
      <c r="AF12">
        <f t="shared" si="6"/>
        <v>0.5024999999999995</v>
      </c>
      <c r="AH12" t="s">
        <v>60</v>
      </c>
      <c r="AJ12">
        <v>1750.54</v>
      </c>
      <c r="AK12">
        <f t="shared" si="7"/>
        <v>80.259999999999991</v>
      </c>
      <c r="AL12">
        <v>1967.4090000000001</v>
      </c>
      <c r="AM12">
        <f t="shared" si="8"/>
        <v>92.290999999999713</v>
      </c>
      <c r="AN12">
        <v>0.79</v>
      </c>
      <c r="AO12">
        <f t="shared" si="9"/>
        <v>0</v>
      </c>
      <c r="AP12">
        <v>8.4459999999999997</v>
      </c>
      <c r="AQ12">
        <f t="shared" si="10"/>
        <v>0.53160000000000096</v>
      </c>
    </row>
    <row r="13" spans="1:43" x14ac:dyDescent="0.3">
      <c r="A13" t="s">
        <v>11</v>
      </c>
      <c r="D13" s="9">
        <f>SQRT(SUMSQ(D2:D12)/COUNTA(D2:D12))</f>
        <v>44.49128070306692</v>
      </c>
      <c r="F13" s="10">
        <f>SQRT(SUMSQ(F2:F12)/COUNTA(D2:D12))</f>
        <v>50.013854591412006</v>
      </c>
      <c r="H13" s="12">
        <f>SQRT(SUMSQ(H2:H12)/COUNTA(D2:D12))</f>
        <v>1.0000000000000009E-2</v>
      </c>
      <c r="I13" s="2"/>
      <c r="J13" s="12">
        <f>SQRT(SUMSQ(J2:J12)/COUNTA(D2:D12))</f>
        <v>0.24452528220280947</v>
      </c>
      <c r="L13" t="s">
        <v>11</v>
      </c>
      <c r="O13" s="9">
        <f>SQRT(SUMSQ(O2:O12)/COUNTA(O2:O12))</f>
        <v>51.977232163358117</v>
      </c>
      <c r="Q13" s="10">
        <f>SQRT(SUMSQ(Q2:Q12)/COUNTA(O2:O12))</f>
        <v>59.558882735720182</v>
      </c>
      <c r="S13" s="12">
        <f>SQRT(SUMSQ(S2:S12)/COUNTA(O2:O12))</f>
        <v>1.0000000000000009E-2</v>
      </c>
      <c r="T13" s="2"/>
      <c r="U13" s="12">
        <f>SQRT(SUMSQ(U2:U12)/COUNTA(O2:O12))</f>
        <v>0.33700080927876908</v>
      </c>
      <c r="W13" t="s">
        <v>11</v>
      </c>
      <c r="Z13" s="9">
        <f>SQRT(SUMSQ(Z2:Z12)/COUNTA(Z2:Z12))</f>
        <v>77.449367635190697</v>
      </c>
      <c r="AB13" s="10">
        <f>SQRT(SUMSQ(AB2:AB12)/COUNTA(Z2:Z12))</f>
        <v>88.85295225258416</v>
      </c>
      <c r="AD13" s="12">
        <f>SQRT(SUMSQ(AD2:AD12)/COUNTA(Z2:Z12))</f>
        <v>0</v>
      </c>
      <c r="AE13" s="2"/>
      <c r="AF13" s="12">
        <f>SQRT(SUMSQ(AF2:AF12)/COUNTA(Z2:Z12))</f>
        <v>0.50269878474272978</v>
      </c>
      <c r="AH13" t="s">
        <v>11</v>
      </c>
      <c r="AK13" s="9">
        <f>SQRT(SUMSQ(AK2:AK12)/COUNTA(AK2:AK12))</f>
        <v>81.088422523586118</v>
      </c>
      <c r="AM13" s="10">
        <f>SQRT(SUMSQ(AM2:AM12)/COUNTA(AK2:AK12))</f>
        <v>93.058008685198686</v>
      </c>
      <c r="AO13" s="12">
        <f>SQRT(SUMSQ(AO2:AO12)/COUNTA(AK2:AK12))</f>
        <v>0</v>
      </c>
      <c r="AP13" s="2"/>
      <c r="AQ13" s="12">
        <f>SQRT(SUMSQ(AQ2:AQ12)/COUNTA(AK2:AK12))</f>
        <v>0.53236366244411337</v>
      </c>
    </row>
    <row r="14" spans="1:43" x14ac:dyDescent="0.3">
      <c r="A14" t="s">
        <v>59</v>
      </c>
      <c r="D14" s="9">
        <f>(D13/B2)*100</f>
        <v>7.7763021528265783</v>
      </c>
      <c r="F14" s="10">
        <f>(F13/B3)*100</f>
        <v>7.7702770721335632</v>
      </c>
      <c r="H14" s="12">
        <f>(H13/B4)*100</f>
        <v>1.2658227848101276</v>
      </c>
      <c r="I14" s="2"/>
      <c r="J14" s="12">
        <f>(J13/B7)*100</f>
        <v>8.7159252255501514</v>
      </c>
      <c r="L14" t="s">
        <v>59</v>
      </c>
      <c r="O14" s="9">
        <f>(O13/M2)*100</f>
        <v>4.5422731943859231</v>
      </c>
      <c r="Q14" s="10">
        <f>(Q13/M3)*100</f>
        <v>4.6266513427887972</v>
      </c>
      <c r="S14" s="12">
        <f>(S13/M4)*100</f>
        <v>1.2658227848101276</v>
      </c>
      <c r="T14" s="2"/>
      <c r="U14" s="12">
        <f>(U13/M7)*100</f>
        <v>6.0060739490067565</v>
      </c>
      <c r="W14" t="s">
        <v>59</v>
      </c>
      <c r="Z14" s="9">
        <f>(Z13/X2)*100</f>
        <v>4.5123145907242304</v>
      </c>
      <c r="AB14" s="10">
        <f>(AB13/X3)*100</f>
        <v>4.6013957665760827</v>
      </c>
      <c r="AD14" s="12">
        <f>(AD13/X4)*100</f>
        <v>0</v>
      </c>
      <c r="AE14" s="2"/>
      <c r="AF14" s="12">
        <f>(AF13/X7)*100</f>
        <v>5.972777101440383</v>
      </c>
      <c r="AH14" t="s">
        <v>59</v>
      </c>
      <c r="AK14" s="9">
        <f>(AK13/AI2)*100</f>
        <v>4.4291251105301566</v>
      </c>
      <c r="AM14" s="10">
        <f>(AM13/AI3)*100</f>
        <v>4.5180370289458995</v>
      </c>
      <c r="AO14" s="12">
        <f>(AO13/AI4)*100</f>
        <v>0</v>
      </c>
      <c r="AP14" s="2"/>
      <c r="AQ14" s="12">
        <f>(AQ13/AI7)*100</f>
        <v>5.9299106937724266</v>
      </c>
    </row>
    <row r="15" spans="1:43" x14ac:dyDescent="0.3">
      <c r="F15" s="2"/>
      <c r="H15" s="2"/>
      <c r="I15" s="2"/>
      <c r="J15" s="2"/>
      <c r="Q15" s="2"/>
      <c r="S15" s="2"/>
      <c r="T15" s="2"/>
      <c r="U15" s="2"/>
      <c r="AB15" s="2"/>
      <c r="AD15" s="2"/>
      <c r="AE15" s="2"/>
      <c r="AF15" s="2"/>
      <c r="AM15" s="2"/>
      <c r="AO15" s="2"/>
      <c r="AP15" s="2"/>
      <c r="AQ15" s="2"/>
    </row>
    <row r="16" spans="1:43" x14ac:dyDescent="0.3">
      <c r="A16" t="s">
        <v>61</v>
      </c>
      <c r="D16" s="8">
        <f>SUM(C2:C12)/COUNTA(C2:C12)</f>
        <v>536.63209090909083</v>
      </c>
      <c r="F16" s="11">
        <f>SUM(E2:E12)/COUNTA(C2:C12)</f>
        <v>603.38254545454538</v>
      </c>
      <c r="H16" s="11">
        <f>SUM(G2:G12)/COUNTA(G2:G12)</f>
        <v>0.7981818181818181</v>
      </c>
      <c r="I16" s="2"/>
      <c r="J16" s="11">
        <f>SUM(I2:I12)/COUNTA(I2:I12)</f>
        <v>2.5958181818181814</v>
      </c>
      <c r="L16" t="s">
        <v>61</v>
      </c>
      <c r="O16" s="8">
        <f>SUM(N2:N12)/COUNTA(N2:N12)</f>
        <v>1092.3260909090911</v>
      </c>
      <c r="Q16" s="11">
        <f>SUM(P2:P12)/COUNTA(N2:N12)</f>
        <v>1227.7439999999999</v>
      </c>
      <c r="S16" s="11">
        <f>SUM(R2:R12)/COUNTA(R2:R12)</f>
        <v>0.79999999999999993</v>
      </c>
      <c r="T16" s="2"/>
      <c r="U16" s="11">
        <f>SUM(T2:T12)/COUNTA(T2:T12)</f>
        <v>5.274</v>
      </c>
      <c r="W16" t="s">
        <v>61</v>
      </c>
      <c r="Z16" s="8">
        <f>SUM(Y2:Y12)/COUNTA(Y2:Y12)</f>
        <v>1638.9518181818182</v>
      </c>
      <c r="AB16" s="11">
        <f>SUM(AA2:AA12)/COUNTA(Y2:Y12)</f>
        <v>1842.1480000000004</v>
      </c>
      <c r="AD16" s="11">
        <f>SUM(AC2:AC12)/COUNTA(AC2:AC12)</f>
        <v>0.79000000000000015</v>
      </c>
      <c r="AE16" s="2"/>
      <c r="AF16" s="11">
        <f>SUM(AE2:AE12)/COUNTA(AE2:AE12)</f>
        <v>7.913818181818181</v>
      </c>
      <c r="AH16" t="s">
        <v>61</v>
      </c>
      <c r="AK16" s="8">
        <f>SUM(AJ2:AJ12)/COUNTA(AJ2:AJ12)</f>
        <v>1749.7264545454548</v>
      </c>
      <c r="AM16" s="11">
        <f>SUM(AL2:AL12)/COUNTA(AJ2:AJ12)</f>
        <v>1966.6546363636362</v>
      </c>
      <c r="AO16" s="11">
        <f>SUM(AN2:AN12)/COUNTA(AN2:AN12)</f>
        <v>0.79000000000000015</v>
      </c>
      <c r="AP16" s="2"/>
      <c r="AQ16" s="11">
        <f>SUM(AP2:AP12)/COUNTA(AP2:AP12)</f>
        <v>8.4452727272727266</v>
      </c>
    </row>
    <row r="17" spans="1:43" x14ac:dyDescent="0.3">
      <c r="A17" t="s">
        <v>59</v>
      </c>
      <c r="D17" s="8">
        <f>(100-(D16/B2)*100)</f>
        <v>6.2060426701869886</v>
      </c>
      <c r="F17" s="11">
        <f>(100-(F16/B3)*100)</f>
        <v>6.2569842501980162</v>
      </c>
      <c r="H17" s="11">
        <f>ABS(100-(H16/B4)*100)</f>
        <v>1.0356731875719163</v>
      </c>
      <c r="I17" s="2"/>
      <c r="J17" s="11">
        <f>100-(J16/B7)*100</f>
        <v>7.4739553798545302</v>
      </c>
      <c r="L17" t="s">
        <v>59</v>
      </c>
      <c r="O17" s="8">
        <f>(100-(O16/M2)*100)</f>
        <v>4.5419827921793967</v>
      </c>
      <c r="Q17" s="11">
        <f>ABS(100-(Q16/M3)*100)</f>
        <v>4.6264274061990278</v>
      </c>
      <c r="S17" s="11">
        <f>ABS(100-(S16/M4)*100)</f>
        <v>1.265822784810112</v>
      </c>
      <c r="T17" s="2"/>
      <c r="U17" s="11">
        <f>100-(U16/M7)*100</f>
        <v>6.0060595259312066</v>
      </c>
      <c r="W17" t="s">
        <v>59</v>
      </c>
      <c r="Z17" s="8">
        <f>(100-(Z16/X2)*100)</f>
        <v>4.5122455032732347</v>
      </c>
      <c r="AB17" s="11">
        <f>ABS(100-(AB16/X3)*100)</f>
        <v>4.6013464526152035</v>
      </c>
      <c r="AD17" s="11">
        <f>100-(AD16/X4)*100</f>
        <v>0</v>
      </c>
      <c r="AE17" s="2"/>
      <c r="AF17" s="11">
        <f>100-(AF16/X7)*100</f>
        <v>5.9725755145466337</v>
      </c>
      <c r="AH17" t="s">
        <v>59</v>
      </c>
      <c r="AK17" s="8">
        <f>(100-(AK16/AI2)*100)</f>
        <v>4.4283125111724502</v>
      </c>
      <c r="AM17" s="11">
        <f>ABS(100-(AM16/AI3)*100)</f>
        <v>4.5174231022169948</v>
      </c>
      <c r="AO17" s="11">
        <f>100-(AO16/AI4)*100</f>
        <v>0</v>
      </c>
      <c r="AP17" s="2"/>
      <c r="AQ17" s="11">
        <f>100-(AQ16/AI7)*100</f>
        <v>5.9295053547415222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valoresError1</vt:lpstr>
      <vt:lpstr>valoresError2</vt:lpstr>
      <vt:lpstr>valoresError3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García Maestre</dc:creator>
  <cp:lastModifiedBy>Ana García Maestre</cp:lastModifiedBy>
  <dcterms:created xsi:type="dcterms:W3CDTF">2022-08-30T07:30:37Z</dcterms:created>
  <dcterms:modified xsi:type="dcterms:W3CDTF">2022-09-19T07:08:46Z</dcterms:modified>
</cp:coreProperties>
</file>