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niko\Documents\PlatformIO\ELS\"/>
    </mc:Choice>
  </mc:AlternateContent>
  <xr:revisionPtr revIDLastSave="0" documentId="13_ncr:1_{0A076210-A1B6-4CD0-A1C7-933159736F27}" xr6:coauthVersionLast="47" xr6:coauthVersionMax="47" xr10:uidLastSave="{00000000-0000-0000-0000-000000000000}"/>
  <bookViews>
    <workbookView xWindow="-120" yWindow="-120" windowWidth="29040" windowHeight="15840" firstSheet="2" activeTab="2" xr2:uid="{D922938D-E4EC-4CA1-94F3-97CD45E59284}"/>
  </bookViews>
  <sheets>
    <sheet name="Sheet1" sheetId="1" state="hidden" r:id="rId1"/>
    <sheet name="Sheet2" sheetId="2" state="hidden" r:id="rId2"/>
    <sheet name="Tables" sheetId="8" r:id="rId3"/>
    <sheet name="Sheet3" sheetId="5" state="hidden" r:id="rId4"/>
    <sheet name="Pulses for 1 Step Metric" sheetId="3" r:id="rId5"/>
    <sheet name="Pulses for 1 Step TPI" sheetId="7" r:id="rId6"/>
    <sheet name="Steps per rotation Metric" sheetId="4" state="hidden" r:id="rId7"/>
    <sheet name="Steps per rotation TPI" sheetId="6" state="hidden" r:id="rId8"/>
  </sheets>
  <definedNames>
    <definedName name="_xlnm.Print_Area" localSheetId="1">Sheet2!$H$1:$M$20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5" l="1"/>
  <c r="F19" i="5"/>
  <c r="D18" i="5"/>
  <c r="F18" i="5"/>
  <c r="D17" i="5"/>
  <c r="F17" i="5"/>
  <c r="D16" i="5"/>
  <c r="F16" i="5"/>
  <c r="Q9" i="8"/>
  <c r="O9" i="8"/>
  <c r="Q8" i="8"/>
  <c r="O8" i="8"/>
  <c r="Q7" i="8"/>
  <c r="O7" i="8"/>
  <c r="Q6" i="8"/>
  <c r="O6" i="8"/>
  <c r="Q5" i="8"/>
  <c r="O5" i="8"/>
  <c r="I5" i="8"/>
  <c r="G5" i="8"/>
  <c r="Q4" i="8"/>
  <c r="O4" i="8"/>
  <c r="I4" i="8"/>
  <c r="G4" i="8"/>
  <c r="Q3" i="8"/>
  <c r="O3" i="8"/>
  <c r="I3" i="8"/>
  <c r="G3" i="8"/>
  <c r="B13" i="6"/>
  <c r="B14" i="6"/>
  <c r="B15" i="6"/>
  <c r="B16" i="6"/>
  <c r="B17" i="6"/>
  <c r="B18" i="6"/>
  <c r="I18" i="6" s="1"/>
  <c r="B19" i="6"/>
  <c r="B20" i="6"/>
  <c r="I20" i="6" s="1"/>
  <c r="B22" i="6"/>
  <c r="I22" i="6" s="1"/>
  <c r="B25" i="6"/>
  <c r="B26" i="6"/>
  <c r="I26" i="6" s="1"/>
  <c r="A28" i="6"/>
  <c r="B28" i="6" s="1"/>
  <c r="I28" i="6" s="1"/>
  <c r="A29" i="6"/>
  <c r="B29" i="6" s="1"/>
  <c r="A30" i="6"/>
  <c r="B30" i="6" s="1"/>
  <c r="A31" i="6"/>
  <c r="B31" i="6" s="1"/>
  <c r="A32" i="6"/>
  <c r="B32" i="6" s="1"/>
  <c r="A33" i="6"/>
  <c r="B33" i="6" s="1"/>
  <c r="A27" i="6"/>
  <c r="B27" i="6" s="1"/>
  <c r="A26" i="6"/>
  <c r="A21" i="6"/>
  <c r="B21" i="6" s="1"/>
  <c r="A22" i="6"/>
  <c r="A23" i="6"/>
  <c r="B23" i="6" s="1"/>
  <c r="A24" i="6"/>
  <c r="B24" i="6" s="1"/>
  <c r="A25" i="6"/>
  <c r="A20" i="6"/>
  <c r="A34" i="6" s="1"/>
  <c r="B34" i="6" s="1"/>
  <c r="B12" i="7"/>
  <c r="B13" i="7"/>
  <c r="C13" i="7" s="1"/>
  <c r="B14" i="7"/>
  <c r="B15" i="7"/>
  <c r="B16" i="7"/>
  <c r="B17" i="7"/>
  <c r="B18" i="7"/>
  <c r="H18" i="7" s="1"/>
  <c r="B26" i="7"/>
  <c r="H26" i="7" s="1"/>
  <c r="B27" i="7"/>
  <c r="H27" i="7" s="1"/>
  <c r="I27" i="7" s="1"/>
  <c r="J27" i="7" s="1"/>
  <c r="B30" i="7"/>
  <c r="A27" i="7"/>
  <c r="A28" i="7"/>
  <c r="B28" i="7" s="1"/>
  <c r="A29" i="7"/>
  <c r="B29" i="7" s="1"/>
  <c r="H29" i="7" s="1"/>
  <c r="A30" i="7"/>
  <c r="A31" i="7"/>
  <c r="B31" i="7" s="1"/>
  <c r="A32" i="7"/>
  <c r="B32" i="7" s="1"/>
  <c r="A26" i="7"/>
  <c r="A21" i="7"/>
  <c r="B21" i="7" s="1"/>
  <c r="A22" i="7"/>
  <c r="B22" i="7" s="1"/>
  <c r="A23" i="7"/>
  <c r="B23" i="7" s="1"/>
  <c r="A24" i="7"/>
  <c r="B24" i="7" s="1"/>
  <c r="A25" i="7"/>
  <c r="B25" i="7" s="1"/>
  <c r="A20" i="7"/>
  <c r="B20" i="7" s="1"/>
  <c r="A19" i="7"/>
  <c r="B19" i="7" s="1"/>
  <c r="B11" i="7"/>
  <c r="H11" i="7" s="1"/>
  <c r="H17" i="7"/>
  <c r="D32" i="7"/>
  <c r="D31" i="7"/>
  <c r="H30" i="7"/>
  <c r="D30" i="7"/>
  <c r="C30" i="7"/>
  <c r="D29" i="7"/>
  <c r="D28" i="7"/>
  <c r="D27" i="7"/>
  <c r="D26" i="7"/>
  <c r="C26" i="7"/>
  <c r="D25" i="7"/>
  <c r="D24" i="7"/>
  <c r="D23" i="7"/>
  <c r="D22" i="7"/>
  <c r="D21" i="7"/>
  <c r="D20" i="7"/>
  <c r="D19" i="7"/>
  <c r="D18" i="7"/>
  <c r="D17" i="7"/>
  <c r="H16" i="7"/>
  <c r="D16" i="7"/>
  <c r="C16" i="7"/>
  <c r="H15" i="7"/>
  <c r="D15" i="7"/>
  <c r="C15" i="7"/>
  <c r="H14" i="7"/>
  <c r="D14" i="7"/>
  <c r="C14" i="7"/>
  <c r="H13" i="7"/>
  <c r="I13" i="7" s="1"/>
  <c r="J13" i="7" s="1"/>
  <c r="D13" i="7"/>
  <c r="H12" i="7"/>
  <c r="D12" i="7"/>
  <c r="C12" i="7"/>
  <c r="D11" i="7"/>
  <c r="I19" i="6"/>
  <c r="B12" i="6"/>
  <c r="C12" i="6" s="1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C26" i="6"/>
  <c r="I25" i="6"/>
  <c r="E25" i="6"/>
  <c r="D25" i="6"/>
  <c r="C25" i="6"/>
  <c r="G25" i="6" s="1"/>
  <c r="E24" i="6"/>
  <c r="D24" i="6"/>
  <c r="E23" i="6"/>
  <c r="D23" i="6"/>
  <c r="E22" i="6"/>
  <c r="D22" i="6"/>
  <c r="C22" i="6"/>
  <c r="E21" i="6"/>
  <c r="D21" i="6"/>
  <c r="E20" i="6"/>
  <c r="D20" i="6"/>
  <c r="E19" i="6"/>
  <c r="D19" i="6"/>
  <c r="E18" i="6"/>
  <c r="D18" i="6"/>
  <c r="C18" i="6"/>
  <c r="G18" i="6" s="1"/>
  <c r="I17" i="6"/>
  <c r="E17" i="6"/>
  <c r="D17" i="6"/>
  <c r="C17" i="6"/>
  <c r="I16" i="6"/>
  <c r="E16" i="6"/>
  <c r="D16" i="6"/>
  <c r="C16" i="6"/>
  <c r="G16" i="6" s="1"/>
  <c r="I15" i="6"/>
  <c r="E15" i="6"/>
  <c r="D15" i="6"/>
  <c r="C15" i="6"/>
  <c r="I14" i="6"/>
  <c r="E14" i="6"/>
  <c r="D14" i="6"/>
  <c r="C14" i="6"/>
  <c r="G14" i="6" s="1"/>
  <c r="I13" i="6"/>
  <c r="E13" i="6"/>
  <c r="D13" i="6"/>
  <c r="C13" i="6"/>
  <c r="E12" i="6"/>
  <c r="D12" i="6"/>
  <c r="G5" i="6"/>
  <c r="C9" i="3"/>
  <c r="D15" i="5"/>
  <c r="F15" i="5"/>
  <c r="D14" i="5"/>
  <c r="F14" i="5"/>
  <c r="F9" i="5"/>
  <c r="D9" i="5"/>
  <c r="D13" i="5"/>
  <c r="F13" i="5"/>
  <c r="D12" i="5"/>
  <c r="F12" i="5"/>
  <c r="D11" i="5"/>
  <c r="F11" i="5"/>
  <c r="F10" i="5"/>
  <c r="D10" i="5"/>
  <c r="F8" i="5"/>
  <c r="D8" i="5"/>
  <c r="F7" i="5"/>
  <c r="D7" i="5"/>
  <c r="F6" i="5"/>
  <c r="D6" i="5"/>
  <c r="E12" i="4"/>
  <c r="G5" i="4" s="1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I37" i="4"/>
  <c r="D37" i="4"/>
  <c r="C37" i="4"/>
  <c r="I36" i="4"/>
  <c r="D36" i="4"/>
  <c r="C36" i="4"/>
  <c r="I35" i="4"/>
  <c r="D35" i="4"/>
  <c r="C35" i="4"/>
  <c r="I34" i="4"/>
  <c r="D34" i="4"/>
  <c r="C34" i="4"/>
  <c r="I33" i="4"/>
  <c r="D33" i="4"/>
  <c r="C33" i="4"/>
  <c r="I32" i="4"/>
  <c r="D32" i="4"/>
  <c r="C32" i="4"/>
  <c r="I31" i="4"/>
  <c r="D31" i="4"/>
  <c r="C31" i="4"/>
  <c r="I30" i="4"/>
  <c r="D30" i="4"/>
  <c r="C30" i="4"/>
  <c r="I29" i="4"/>
  <c r="D29" i="4"/>
  <c r="C29" i="4"/>
  <c r="I28" i="4"/>
  <c r="D28" i="4"/>
  <c r="C28" i="4"/>
  <c r="I27" i="4"/>
  <c r="D27" i="4"/>
  <c r="C27" i="4"/>
  <c r="I26" i="4"/>
  <c r="D26" i="4"/>
  <c r="C26" i="4"/>
  <c r="F26" i="4" s="1"/>
  <c r="I25" i="4"/>
  <c r="D25" i="4"/>
  <c r="C25" i="4"/>
  <c r="I24" i="4"/>
  <c r="D24" i="4"/>
  <c r="C24" i="4"/>
  <c r="I23" i="4"/>
  <c r="D23" i="4"/>
  <c r="C23" i="4"/>
  <c r="I22" i="4"/>
  <c r="D22" i="4"/>
  <c r="C22" i="4"/>
  <c r="I21" i="4"/>
  <c r="D21" i="4"/>
  <c r="C21" i="4"/>
  <c r="I20" i="4"/>
  <c r="D20" i="4"/>
  <c r="C20" i="4"/>
  <c r="I19" i="4"/>
  <c r="D19" i="4"/>
  <c r="C19" i="4"/>
  <c r="I18" i="4"/>
  <c r="D18" i="4"/>
  <c r="C18" i="4"/>
  <c r="I17" i="4"/>
  <c r="D17" i="4"/>
  <c r="C17" i="4"/>
  <c r="I16" i="4"/>
  <c r="D16" i="4"/>
  <c r="C16" i="4"/>
  <c r="I15" i="4"/>
  <c r="D15" i="4"/>
  <c r="C15" i="4"/>
  <c r="I14" i="4"/>
  <c r="D14" i="4"/>
  <c r="C14" i="4"/>
  <c r="I13" i="4"/>
  <c r="D13" i="4"/>
  <c r="C13" i="4"/>
  <c r="I12" i="4"/>
  <c r="D12" i="4"/>
  <c r="C12" i="4"/>
  <c r="C21" i="7" l="1"/>
  <c r="H21" i="7"/>
  <c r="C19" i="7"/>
  <c r="E19" i="7" s="1"/>
  <c r="F19" i="7" s="1"/>
  <c r="H19" i="7"/>
  <c r="H32" i="7"/>
  <c r="C32" i="7"/>
  <c r="C20" i="7"/>
  <c r="H20" i="7"/>
  <c r="C31" i="7"/>
  <c r="E31" i="7" s="1"/>
  <c r="F31" i="7" s="1"/>
  <c r="H31" i="7"/>
  <c r="I31" i="7" s="1"/>
  <c r="J31" i="7" s="1"/>
  <c r="C22" i="7"/>
  <c r="E22" i="7" s="1"/>
  <c r="F22" i="7" s="1"/>
  <c r="H22" i="7"/>
  <c r="H25" i="7"/>
  <c r="C25" i="7"/>
  <c r="H24" i="7"/>
  <c r="I24" i="7" s="1"/>
  <c r="J24" i="7" s="1"/>
  <c r="C24" i="7"/>
  <c r="E24" i="7" s="1"/>
  <c r="F24" i="7" s="1"/>
  <c r="H23" i="7"/>
  <c r="C23" i="7"/>
  <c r="E23" i="7" s="1"/>
  <c r="F23" i="7" s="1"/>
  <c r="C28" i="7"/>
  <c r="E28" i="7" s="1"/>
  <c r="F28" i="7" s="1"/>
  <c r="H28" i="7"/>
  <c r="I28" i="7" s="1"/>
  <c r="J28" i="7" s="1"/>
  <c r="E26" i="7"/>
  <c r="F26" i="7" s="1"/>
  <c r="C18" i="7"/>
  <c r="I20" i="7"/>
  <c r="J20" i="7" s="1"/>
  <c r="I14" i="7"/>
  <c r="J14" i="7" s="1"/>
  <c r="F30" i="4"/>
  <c r="I32" i="6"/>
  <c r="C32" i="6"/>
  <c r="F32" i="6" s="1"/>
  <c r="C24" i="6"/>
  <c r="G24" i="6" s="1"/>
  <c r="I24" i="6"/>
  <c r="C31" i="6"/>
  <c r="F31" i="6" s="1"/>
  <c r="I31" i="6"/>
  <c r="J31" i="6" s="1"/>
  <c r="K31" i="6" s="1"/>
  <c r="I27" i="6"/>
  <c r="J27" i="6" s="1"/>
  <c r="K27" i="6" s="1"/>
  <c r="C27" i="6"/>
  <c r="F27" i="6" s="1"/>
  <c r="I30" i="6"/>
  <c r="C30" i="6"/>
  <c r="F30" i="6" s="1"/>
  <c r="I21" i="6"/>
  <c r="C21" i="6"/>
  <c r="G21" i="6" s="1"/>
  <c r="I23" i="6"/>
  <c r="C23" i="6"/>
  <c r="G23" i="6" s="1"/>
  <c r="C29" i="6"/>
  <c r="F29" i="6" s="1"/>
  <c r="I29" i="6"/>
  <c r="I34" i="6"/>
  <c r="C34" i="6"/>
  <c r="F34" i="6" s="1"/>
  <c r="C33" i="6"/>
  <c r="F33" i="6" s="1"/>
  <c r="I33" i="6"/>
  <c r="J14" i="6"/>
  <c r="K14" i="6" s="1"/>
  <c r="G27" i="6"/>
  <c r="J32" i="6"/>
  <c r="K32" i="6" s="1"/>
  <c r="G12" i="6"/>
  <c r="G15" i="6"/>
  <c r="G17" i="6"/>
  <c r="G26" i="6"/>
  <c r="G31" i="6"/>
  <c r="G13" i="6"/>
  <c r="G22" i="6"/>
  <c r="J22" i="6"/>
  <c r="K22" i="6" s="1"/>
  <c r="J24" i="6"/>
  <c r="K24" i="6" s="1"/>
  <c r="J13" i="6"/>
  <c r="K13" i="6" s="1"/>
  <c r="J15" i="6"/>
  <c r="K15" i="6" s="1"/>
  <c r="J17" i="6"/>
  <c r="K17" i="6" s="1"/>
  <c r="C28" i="6"/>
  <c r="F28" i="6" s="1"/>
  <c r="J20" i="6"/>
  <c r="K20" i="6" s="1"/>
  <c r="J26" i="6"/>
  <c r="K26" i="6" s="1"/>
  <c r="J28" i="6"/>
  <c r="K28" i="6" s="1"/>
  <c r="J30" i="6"/>
  <c r="K30" i="6" s="1"/>
  <c r="J34" i="6"/>
  <c r="K34" i="6" s="1"/>
  <c r="C20" i="6"/>
  <c r="G20" i="6" s="1"/>
  <c r="J16" i="6"/>
  <c r="K16" i="6" s="1"/>
  <c r="J18" i="6"/>
  <c r="K18" i="6" s="1"/>
  <c r="J21" i="6"/>
  <c r="K21" i="6" s="1"/>
  <c r="J23" i="6"/>
  <c r="K23" i="6" s="1"/>
  <c r="J25" i="6"/>
  <c r="K25" i="6" s="1"/>
  <c r="J29" i="6"/>
  <c r="K29" i="6" s="1"/>
  <c r="J33" i="6"/>
  <c r="K33" i="6" s="1"/>
  <c r="I16" i="7"/>
  <c r="J16" i="7" s="1"/>
  <c r="E16" i="7"/>
  <c r="F16" i="7" s="1"/>
  <c r="I23" i="7"/>
  <c r="J23" i="7" s="1"/>
  <c r="I26" i="7"/>
  <c r="J26" i="7" s="1"/>
  <c r="E18" i="7"/>
  <c r="F18" i="7" s="1"/>
  <c r="I25" i="7"/>
  <c r="J25" i="7" s="1"/>
  <c r="E12" i="7"/>
  <c r="F12" i="7" s="1"/>
  <c r="E15" i="7"/>
  <c r="F15" i="7" s="1"/>
  <c r="I18" i="7"/>
  <c r="J18" i="7" s="1"/>
  <c r="I21" i="7"/>
  <c r="J21" i="7" s="1"/>
  <c r="I30" i="7"/>
  <c r="J30" i="7" s="1"/>
  <c r="I17" i="7"/>
  <c r="J17" i="7" s="1"/>
  <c r="I11" i="7"/>
  <c r="J11" i="7" s="1"/>
  <c r="I12" i="7"/>
  <c r="J12" i="7" s="1"/>
  <c r="I15" i="7"/>
  <c r="J15" i="7" s="1"/>
  <c r="I19" i="7"/>
  <c r="J19" i="7" s="1"/>
  <c r="E25" i="7"/>
  <c r="F25" i="7" s="1"/>
  <c r="E20" i="7"/>
  <c r="F20" i="7" s="1"/>
  <c r="I29" i="7"/>
  <c r="J29" i="7" s="1"/>
  <c r="E21" i="7"/>
  <c r="F21" i="7" s="1"/>
  <c r="E13" i="7"/>
  <c r="F13" i="7" s="1"/>
  <c r="I32" i="7"/>
  <c r="J32" i="7" s="1"/>
  <c r="E32" i="7"/>
  <c r="F32" i="7" s="1"/>
  <c r="I22" i="7"/>
  <c r="J22" i="7" s="1"/>
  <c r="C29" i="7"/>
  <c r="E29" i="7" s="1"/>
  <c r="F29" i="7" s="1"/>
  <c r="C27" i="7"/>
  <c r="E27" i="7" s="1"/>
  <c r="F27" i="7" s="1"/>
  <c r="E30" i="7"/>
  <c r="F30" i="7" s="1"/>
  <c r="C17" i="7"/>
  <c r="E17" i="7" s="1"/>
  <c r="F17" i="7" s="1"/>
  <c r="C11" i="7"/>
  <c r="E14" i="7"/>
  <c r="F14" i="7" s="1"/>
  <c r="C19" i="6"/>
  <c r="G19" i="6" s="1"/>
  <c r="J19" i="6"/>
  <c r="K19" i="6" s="1"/>
  <c r="I12" i="6"/>
  <c r="J12" i="6" s="1"/>
  <c r="K12" i="6" s="1"/>
  <c r="F12" i="6"/>
  <c r="F13" i="6"/>
  <c r="F14" i="6"/>
  <c r="F15" i="6"/>
  <c r="F16" i="6"/>
  <c r="F17" i="6"/>
  <c r="F18" i="6"/>
  <c r="F19" i="6"/>
  <c r="F21" i="6"/>
  <c r="F22" i="6"/>
  <c r="F23" i="6"/>
  <c r="F25" i="6"/>
  <c r="F26" i="6"/>
  <c r="J30" i="4"/>
  <c r="K30" i="4" s="1"/>
  <c r="F24" i="4"/>
  <c r="F17" i="4"/>
  <c r="F21" i="4"/>
  <c r="J20" i="4"/>
  <c r="K20" i="4" s="1"/>
  <c r="F23" i="4"/>
  <c r="J37" i="4"/>
  <c r="K37" i="4" s="1"/>
  <c r="J24" i="4"/>
  <c r="K24" i="4" s="1"/>
  <c r="F35" i="4"/>
  <c r="J36" i="4"/>
  <c r="K36" i="4" s="1"/>
  <c r="F37" i="4"/>
  <c r="J14" i="4"/>
  <c r="K14" i="4" s="1"/>
  <c r="F16" i="4"/>
  <c r="F20" i="4"/>
  <c r="F25" i="4"/>
  <c r="F33" i="4"/>
  <c r="F12" i="4"/>
  <c r="F32" i="4"/>
  <c r="F36" i="4"/>
  <c r="F14" i="4"/>
  <c r="F22" i="4"/>
  <c r="J25" i="4"/>
  <c r="K25" i="4" s="1"/>
  <c r="F28" i="4"/>
  <c r="J33" i="4"/>
  <c r="K33" i="4" s="1"/>
  <c r="J13" i="4"/>
  <c r="K13" i="4" s="1"/>
  <c r="J18" i="4"/>
  <c r="K18" i="4" s="1"/>
  <c r="F27" i="4"/>
  <c r="J29" i="4"/>
  <c r="K29" i="4" s="1"/>
  <c r="J34" i="4"/>
  <c r="K34" i="4" s="1"/>
  <c r="J12" i="4"/>
  <c r="K12" i="4" s="1"/>
  <c r="F15" i="4"/>
  <c r="J17" i="4"/>
  <c r="K17" i="4" s="1"/>
  <c r="J22" i="4"/>
  <c r="K22" i="4" s="1"/>
  <c r="J28" i="4"/>
  <c r="K28" i="4" s="1"/>
  <c r="F31" i="4"/>
  <c r="F13" i="4"/>
  <c r="J16" i="4"/>
  <c r="K16" i="4" s="1"/>
  <c r="F18" i="4"/>
  <c r="F19" i="4"/>
  <c r="J21" i="4"/>
  <c r="K21" i="4" s="1"/>
  <c r="J26" i="4"/>
  <c r="K26" i="4" s="1"/>
  <c r="F29" i="4"/>
  <c r="J32" i="4"/>
  <c r="K32" i="4" s="1"/>
  <c r="F34" i="4"/>
  <c r="J15" i="4"/>
  <c r="K15" i="4" s="1"/>
  <c r="J19" i="4"/>
  <c r="K19" i="4" s="1"/>
  <c r="J23" i="4"/>
  <c r="K23" i="4" s="1"/>
  <c r="J27" i="4"/>
  <c r="K27" i="4" s="1"/>
  <c r="J31" i="4"/>
  <c r="K31" i="4" s="1"/>
  <c r="J35" i="4"/>
  <c r="K35" i="4" s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9" i="3"/>
  <c r="E11" i="7" l="1"/>
  <c r="F11" i="7" s="1"/>
  <c r="G34" i="6"/>
  <c r="G33" i="6"/>
  <c r="G32" i="6"/>
  <c r="G29" i="6"/>
  <c r="G30" i="6"/>
  <c r="F24" i="6"/>
  <c r="G28" i="6"/>
  <c r="F20" i="6"/>
  <c r="E9" i="3"/>
  <c r="F9" i="3" s="1"/>
  <c r="E31" i="3"/>
  <c r="F31" i="3" s="1"/>
  <c r="E27" i="3"/>
  <c r="F27" i="3" s="1"/>
  <c r="E23" i="3"/>
  <c r="F23" i="3" s="1"/>
  <c r="E19" i="3"/>
  <c r="F19" i="3" s="1"/>
  <c r="E15" i="3"/>
  <c r="F15" i="3" s="1"/>
  <c r="E11" i="3"/>
  <c r="F11" i="3" s="1"/>
  <c r="E34" i="3"/>
  <c r="F34" i="3" s="1"/>
  <c r="E30" i="3"/>
  <c r="F30" i="3" s="1"/>
  <c r="E26" i="3"/>
  <c r="F26" i="3" s="1"/>
  <c r="E22" i="3"/>
  <c r="F22" i="3" s="1"/>
  <c r="E18" i="3"/>
  <c r="F18" i="3" s="1"/>
  <c r="E14" i="3"/>
  <c r="F14" i="3" s="1"/>
  <c r="E10" i="3"/>
  <c r="F10" i="3" s="1"/>
  <c r="E33" i="3"/>
  <c r="F33" i="3" s="1"/>
  <c r="E29" i="3"/>
  <c r="F29" i="3" s="1"/>
  <c r="E25" i="3"/>
  <c r="F25" i="3" s="1"/>
  <c r="E21" i="3"/>
  <c r="F21" i="3" s="1"/>
  <c r="E17" i="3"/>
  <c r="F17" i="3" s="1"/>
  <c r="E13" i="3"/>
  <c r="F13" i="3" s="1"/>
  <c r="E32" i="3"/>
  <c r="F32" i="3" s="1"/>
  <c r="E28" i="3"/>
  <c r="F28" i="3" s="1"/>
  <c r="E24" i="3"/>
  <c r="F24" i="3" s="1"/>
  <c r="E20" i="3"/>
  <c r="F20" i="3" s="1"/>
  <c r="E16" i="3"/>
  <c r="F16" i="3" s="1"/>
  <c r="E12" i="3"/>
  <c r="F12" i="3" s="1"/>
  <c r="G16" i="4" l="1"/>
  <c r="G32" i="4"/>
  <c r="G22" i="4"/>
  <c r="G31" i="4"/>
  <c r="G20" i="4"/>
  <c r="G36" i="4"/>
  <c r="G18" i="4"/>
  <c r="G23" i="4"/>
  <c r="G30" i="4"/>
  <c r="G24" i="4"/>
  <c r="G26" i="4"/>
  <c r="G14" i="4"/>
  <c r="G19" i="4"/>
  <c r="G28" i="4"/>
  <c r="G34" i="4"/>
  <c r="G35" i="4"/>
  <c r="G15" i="4"/>
  <c r="G29" i="4"/>
  <c r="G27" i="4"/>
  <c r="G13" i="4"/>
  <c r="G37" i="4"/>
  <c r="G25" i="4"/>
  <c r="G17" i="4"/>
  <c r="G33" i="4"/>
  <c r="G21" i="4"/>
  <c r="G12" i="4"/>
</calcChain>
</file>

<file path=xl/sharedStrings.xml><?xml version="1.0" encoding="utf-8"?>
<sst xmlns="http://schemas.openxmlformats.org/spreadsheetml/2006/main" count="664" uniqueCount="68">
  <si>
    <t>Pitch (mm)</t>
  </si>
  <si>
    <t>TDI Gear Teeth</t>
  </si>
  <si>
    <t>Valid TDI Lines</t>
  </si>
  <si>
    <t>0.25</t>
  </si>
  <si>
    <t>Any Line</t>
  </si>
  <si>
    <t>1.5</t>
  </si>
  <si>
    <t>1,4,7,10</t>
  </si>
  <si>
    <t>0.3</t>
  </si>
  <si>
    <t>1.75</t>
  </si>
  <si>
    <t>Not available</t>
  </si>
  <si>
    <t>0.35</t>
  </si>
  <si>
    <t>0.4</t>
  </si>
  <si>
    <t>2.5</t>
  </si>
  <si>
    <t>0.5</t>
  </si>
  <si>
    <t>0.6</t>
  </si>
  <si>
    <t>3.5</t>
  </si>
  <si>
    <t>0.7</t>
  </si>
  <si>
    <t>0.75</t>
  </si>
  <si>
    <t>4.5</t>
  </si>
  <si>
    <t>0.8</t>
  </si>
  <si>
    <t>1.2</t>
  </si>
  <si>
    <t>1.25</t>
  </si>
  <si>
    <t>1.4</t>
  </si>
  <si>
    <t>1,3,5,7,9,11</t>
  </si>
  <si>
    <t>1,5,9</t>
  </si>
  <si>
    <t>1,3,5</t>
  </si>
  <si>
    <t>Units:</t>
  </si>
  <si>
    <t>Metric</t>
  </si>
  <si>
    <t>Lead Screw Pitch</t>
  </si>
  <si>
    <t>2mm</t>
  </si>
  <si>
    <t>TDI Lines</t>
  </si>
  <si>
    <t>Line Markings</t>
  </si>
  <si>
    <t>Odd lines Numbered</t>
  </si>
  <si>
    <t>Pitch (mm)2</t>
  </si>
  <si>
    <t>TDI Gear Teeth3</t>
  </si>
  <si>
    <t>Valid TDI Lines4</t>
  </si>
  <si>
    <t>All lines Numbered</t>
  </si>
  <si>
    <t>TDI</t>
  </si>
  <si>
    <t>Rotary Encoder PPR</t>
  </si>
  <si>
    <t>Stepper Motor SPR</t>
  </si>
  <si>
    <t>MicroSteps</t>
  </si>
  <si>
    <t>LeadScew Pitch mm</t>
  </si>
  <si>
    <t>Float to int Factor</t>
  </si>
  <si>
    <t>Steps /Ls Rev</t>
  </si>
  <si>
    <t>Ratio</t>
  </si>
  <si>
    <t>Countp</t>
  </si>
  <si>
    <t>Pulses generated</t>
  </si>
  <si>
    <t>Rotations</t>
  </si>
  <si>
    <t>A</t>
  </si>
  <si>
    <t>B</t>
  </si>
  <si>
    <t>C</t>
  </si>
  <si>
    <t>Pulses / step</t>
  </si>
  <si>
    <t>Pitch Ratio (mm)</t>
  </si>
  <si>
    <t>Desired Pitch (mm)</t>
  </si>
  <si>
    <t>Steps / Pitch</t>
  </si>
  <si>
    <t>Pitch Ratio (mm)</t>
  </si>
  <si>
    <t>Inch</t>
  </si>
  <si>
    <t>Ratio (Pulses per Rotation)</t>
  </si>
  <si>
    <t>Power Feed</t>
  </si>
  <si>
    <t>Metric Thread</t>
  </si>
  <si>
    <t>TPI</t>
  </si>
  <si>
    <t>(Desired Pitch mm/
LeadScew Pitch mm)</t>
  </si>
  <si>
    <t>Stepper Motor SPR*
MicroSteps</t>
  </si>
  <si>
    <t>SPR=Steps per Revolution</t>
  </si>
  <si>
    <t>Pitch Ratio (mm)*Steps /Ls Rev</t>
  </si>
  <si>
    <t>PPR=Pulses per Revolution</t>
  </si>
  <si>
    <t>Rotary Encoder PPR/
Ratio (Pulses per Rotation)</t>
  </si>
  <si>
    <t>Desired 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</si>
</sst>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Aptos Narrow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4" tint="0.39997558519241921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0" xfId="0" applyFill="1"/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9" borderId="9" xfId="0" applyFill="1" applyBorder="1"/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9" borderId="13" xfId="0" applyFill="1" applyBorder="1"/>
    <xf numFmtId="0" fontId="0" fillId="0" borderId="0" xfId="0" applyBorder="1" applyAlignment="1">
      <alignment horizontal="center"/>
    </xf>
    <xf numFmtId="0" fontId="0" fillId="0" borderId="14" xfId="0" applyBorder="1"/>
    <xf numFmtId="0" fontId="0" fillId="9" borderId="15" xfId="0" applyFill="1" applyBorder="1"/>
    <xf numFmtId="2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10" borderId="9" xfId="0" applyFill="1" applyBorder="1"/>
    <xf numFmtId="2" fontId="0" fillId="0" borderId="12" xfId="0" applyNumberFormat="1" applyBorder="1"/>
    <xf numFmtId="0" fontId="0" fillId="10" borderId="13" xfId="0" applyFill="1" applyBorder="1"/>
    <xf numFmtId="2" fontId="0" fillId="0" borderId="14" xfId="0" applyNumberFormat="1" applyBorder="1"/>
    <xf numFmtId="0" fontId="0" fillId="10" borderId="15" xfId="0" applyFill="1" applyBorder="1"/>
    <xf numFmtId="2" fontId="0" fillId="0" borderId="18" xfId="0" applyNumberFormat="1" applyBorder="1"/>
    <xf numFmtId="2" fontId="0" fillId="0" borderId="0" xfId="0" applyNumberForma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13" xfId="0" applyBorder="1"/>
    <xf numFmtId="0" fontId="0" fillId="10" borderId="22" xfId="0" applyFill="1" applyBorder="1"/>
    <xf numFmtId="0" fontId="0" fillId="2" borderId="14" xfId="0" applyFill="1" applyBorder="1"/>
    <xf numFmtId="0" fontId="0" fillId="10" borderId="23" xfId="0" applyFill="1" applyBorder="1"/>
    <xf numFmtId="0" fontId="0" fillId="7" borderId="14" xfId="0" applyFill="1" applyBorder="1"/>
    <xf numFmtId="0" fontId="0" fillId="0" borderId="15" xfId="0" applyBorder="1"/>
    <xf numFmtId="0" fontId="0" fillId="10" borderId="24" xfId="0" applyFill="1" applyBorder="1"/>
    <xf numFmtId="0" fontId="0" fillId="6" borderId="0" xfId="0" applyFill="1" applyAlignment="1">
      <alignment horizontal="center"/>
    </xf>
    <xf numFmtId="0" fontId="4" fillId="7" borderId="14" xfId="0" applyFont="1" applyFill="1" applyBorder="1"/>
    <xf numFmtId="0" fontId="0" fillId="2" borderId="13" xfId="0" applyFill="1" applyBorder="1"/>
    <xf numFmtId="0" fontId="0" fillId="7" borderId="13" xfId="0" applyFill="1" applyBorder="1"/>
    <xf numFmtId="0" fontId="0" fillId="7" borderId="15" xfId="0" applyFill="1" applyBorder="1"/>
    <xf numFmtId="0" fontId="0" fillId="2" borderId="18" xfId="0" applyFill="1" applyBorder="1"/>
    <xf numFmtId="0" fontId="1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1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61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1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61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1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61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1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61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0B1ED2-3547-48BB-93D4-15878A8CADCA}" name="Table1" displayName="Table1" ref="A7:F20" totalsRowShown="0" headerRowDxfId="50" dataDxfId="49">
  <autoFilter ref="A7:F20" xr:uid="{110B1ED2-3547-48BB-93D4-15878A8CADCA}"/>
  <tableColumns count="6">
    <tableColumn id="1" xr3:uid="{73AF3E3C-7259-4819-9398-6A2C360BB615}" name="Pitch (mm)" dataDxfId="48"/>
    <tableColumn id="2" xr3:uid="{4BEEF915-E1A0-4144-97F4-2A8B21EDBF1B}" name="TDI Gear Teeth" dataDxfId="47"/>
    <tableColumn id="3" xr3:uid="{F07CC6D6-2022-41D5-81B0-DBA820AD034F}" name="Valid TDI Lines" dataDxfId="46"/>
    <tableColumn id="4" xr3:uid="{F4BFEE2A-1FA2-482E-BB92-BD9983DC9F17}" name="Pitch (mm)2" dataDxfId="45"/>
    <tableColumn id="5" xr3:uid="{1C5AEA75-10FA-404A-AF20-D111081425A6}" name="TDI Gear Teeth3" dataDxfId="44"/>
    <tableColumn id="6" xr3:uid="{D909B93F-324F-4A54-8997-02C620E7923F}" name="Valid TDI Lines4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2157-D076-4442-A638-D080AF6E7128}" name="Table2" displayName="Table2" ref="H7:M20" totalsRowShown="0" headerRowDxfId="42" dataDxfId="41">
  <autoFilter ref="H7:M20" xr:uid="{E72A2157-D076-4442-A638-D080AF6E7128}"/>
  <tableColumns count="6">
    <tableColumn id="1" xr3:uid="{790707E7-5588-4C20-AC11-26167371B8FC}" name="Pitch (mm)" dataDxfId="40"/>
    <tableColumn id="2" xr3:uid="{B92CD3E1-71D1-424B-962C-ACCFC4B9CE48}" name="TDI Gear Teeth" dataDxfId="39"/>
    <tableColumn id="3" xr3:uid="{6A2B241E-E29A-4789-9627-621E147254C2}" name="Valid TDI Lines" dataDxfId="38"/>
    <tableColumn id="4" xr3:uid="{BAB415C4-7197-42C1-8AC1-291DC368A540}" name="Pitch (mm)2" dataDxfId="37"/>
    <tableColumn id="5" xr3:uid="{39AE7B19-6C92-4AC8-B19C-19503234A822}" name="TDI Gear Teeth3" dataDxfId="36"/>
    <tableColumn id="6" xr3:uid="{D0B98918-3B03-4EB2-A81B-8F695772898F}" name="Valid TDI Lines4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D0E85E-02FD-40B3-9AB4-67DDDAE0B7E7}" name="Table26" displayName="Table26" ref="B2:D28" totalsRowShown="0" headerRowDxfId="4" dataDxfId="3">
  <autoFilter ref="B2:D28" xr:uid="{93C09A85-37EF-47B2-9E64-CDF8E516D201}"/>
  <tableColumns count="3">
    <tableColumn id="1" xr3:uid="{29CEF8F4-73F0-4F1C-9C81-263323C2580F}" name="Pitch (mm)" dataDxfId="2"/>
    <tableColumn id="2" xr3:uid="{5FE86F08-B333-4649-8FE5-761CCCE12374}" name="TDI Gear Teeth" dataDxfId="1"/>
    <tableColumn id="3" xr3:uid="{CC29602E-7321-4690-AECE-3B66021880AF}" name="Valid TDI Lines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6E5AE5-3C1D-46C6-AF78-CF1C745F35DE}" name="Pulses_per_Step" displayName="Pulses_per_Step" ref="B8:F34" totalsRowShown="0" headerRowDxfId="34" dataDxfId="33">
  <autoFilter ref="B8:F34" xr:uid="{286E5AE5-3C1D-46C6-AF78-CF1C745F35DE}"/>
  <tableColumns count="5">
    <tableColumn id="1" xr3:uid="{1797B260-F5ED-4B47-A10A-0D5893F0C6A4}" name="Desired Pitch (mm)" dataDxfId="32"/>
    <tableColumn id="2" xr3:uid="{F6D7CABC-96F0-4AB4-A17D-164CB2BB8349}" name="Pitch Ratio (mm)" dataDxfId="31">
      <calculatedColumnFormula>(B9/$E$4)*$E$5</calculatedColumnFormula>
    </tableColumn>
    <tableColumn id="3" xr3:uid="{25CB1631-6E17-473B-B3ED-8E8EFF033FAA}" name="Steps /Ls Rev" dataDxfId="30">
      <calculatedColumnFormula>$E$2*$E$3</calculatedColumnFormula>
    </tableColumn>
    <tableColumn id="4" xr3:uid="{98D88447-6954-4C5C-B09E-CC4E02C57250}" name="Ratio (Pulses per Rotation)" dataDxfId="6">
      <calculatedColumnFormula>C9*D9</calculatedColumnFormula>
    </tableColumn>
    <tableColumn id="5" xr3:uid="{3DF6C724-955A-46DD-B48D-1F8741385C38}" name="Pulses / step" dataDxfId="5">
      <calculatedColumnFormula>($E$1/E9)*$E$5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AB4D56-2A4E-4D2D-8593-35674363033D}" name="Pulses_per_Step7" displayName="Pulses_per_Step7" ref="B10:F32" totalsRowShown="0" headerRowDxfId="13" dataDxfId="12">
  <autoFilter ref="B10:F32" xr:uid="{286E5AE5-3C1D-46C6-AF78-CF1C745F35DE}"/>
  <tableColumns count="5">
    <tableColumn id="1" xr3:uid="{2FA6CDB9-AAE4-40A2-AD3A-0DB617F64670}" name="Desired Pitch (mm)" dataDxfId="11">
      <calculatedColumnFormula>$D$3/A11</calculatedColumnFormula>
    </tableColumn>
    <tableColumn id="2" xr3:uid="{4DEFE18D-FDBA-41F2-A3D0-620B8A699B02}" name="Pitch Ratio (mm)" dataDxfId="10">
      <calculatedColumnFormula>(B11/$D$7)*$D$8</calculatedColumnFormula>
    </tableColumn>
    <tableColumn id="3" xr3:uid="{07A98D70-1E8C-4060-BC93-0C1FC284D959}" name="Steps /Ls Rev" dataDxfId="9">
      <calculatedColumnFormula>$D$5*$D$6</calculatedColumnFormula>
    </tableColumn>
    <tableColumn id="4" xr3:uid="{BB963855-527B-43CF-8645-43CD0E8B7DA8}" name="Ratio (Pulses per Rotation)" dataDxfId="8">
      <calculatedColumnFormula>C11*D11</calculatedColumnFormula>
    </tableColumn>
    <tableColumn id="5" xr3:uid="{F6EB3996-60D2-4FC9-9063-7D61CACABDB3}" name="Pulses / step" dataDxfId="7">
      <calculatedColumnFormula>($D$4/E11)*$D$8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EA6EC4-9CD6-407A-B8AD-2FF5A2E6CA70}" name="Pulses_per_Step5" displayName="Pulses_per_Step5" ref="B11:G37" totalsRowShown="0" headerRowDxfId="29" dataDxfId="28">
  <autoFilter ref="B11:G37" xr:uid="{286E5AE5-3C1D-46C6-AF78-CF1C745F35DE}"/>
  <tableColumns count="6">
    <tableColumn id="1" xr3:uid="{8FDF7228-6EC7-410C-8E9F-B020CDB0368E}" name="Desired Pitch (mm)" dataDxfId="27"/>
    <tableColumn id="2" xr3:uid="{098DE91D-DAA9-46AE-AA6F-76074DCD131C}" name="Pitch Ratio (mm)" dataDxfId="26">
      <calculatedColumnFormula>(B12/$D$8)*$D$9</calculatedColumnFormula>
    </tableColumn>
    <tableColumn id="3" xr3:uid="{C32B575E-4175-471A-AEE7-44ECB8A3DE02}" name="Steps /Ls Rev" dataDxfId="25">
      <calculatedColumnFormula>$D$6*$D$7</calculatedColumnFormula>
    </tableColumn>
    <tableColumn id="7" xr3:uid="{7944F8B4-EABA-40EB-B090-81B220E1CDE9}" name="Pulses generated" dataDxfId="24">
      <calculatedColumnFormula>$D$4*$D$5</calculatedColumnFormula>
    </tableColumn>
    <tableColumn id="4" xr3:uid="{B257A46B-3564-4280-B6B4-A2F49EDE99A5}" name="Ratio" dataDxfId="23">
      <calculatedColumnFormula>C12*D12</calculatedColumnFormula>
    </tableColumn>
    <tableColumn id="5" xr3:uid="{1C19C781-372E-4620-A236-141D8D9C15A6}" name="Steps / Pitch" dataDxfId="22">
      <calculatedColumnFormula>($D$5/E12)*C12*Pulses_per_Step5[[#This Row],[Steps /Ls Rev]]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4B82D2-22A2-447C-8377-7C959AEA20B8}" name="Pulses_per_Step56" displayName="Pulses_per_Step56" ref="B11:G34" totalsRowShown="0" headerRowDxfId="21" dataDxfId="20">
  <autoFilter ref="B11:G34" xr:uid="{286E5AE5-3C1D-46C6-AF78-CF1C745F35DE}"/>
  <tableColumns count="6">
    <tableColumn id="1" xr3:uid="{75864FEE-3639-4693-B81C-28FB061842D3}" name="Desired Pitch (mm)" dataDxfId="19">
      <calculatedColumnFormula>$D$3/A12</calculatedColumnFormula>
    </tableColumn>
    <tableColumn id="2" xr3:uid="{8DDEDD4F-79E2-49B1-85B5-3BDD298157D7}" name="Pitch Ratio (mm)" dataDxfId="18">
      <calculatedColumnFormula>(B12/$D$8)*$D$9</calculatedColumnFormula>
    </tableColumn>
    <tableColumn id="3" xr3:uid="{84C63754-BBAB-42EC-872B-7CEBCBDFEDA9}" name="Steps /Ls Rev" dataDxfId="17">
      <calculatedColumnFormula>$D$6*$D$7</calculatedColumnFormula>
    </tableColumn>
    <tableColumn id="7" xr3:uid="{10E82CF8-9329-4262-8728-AFA3ACF5C33A}" name="Pulses generated" dataDxfId="16">
      <calculatedColumnFormula>$D$4*$D$5</calculatedColumnFormula>
    </tableColumn>
    <tableColumn id="4" xr3:uid="{603ACEB7-21CE-4DCB-9D3A-9A8624A57E06}" name="Ratio" dataDxfId="15">
      <calculatedColumnFormula>C12*D12</calculatedColumnFormula>
    </tableColumn>
    <tableColumn id="5" xr3:uid="{9EADE8D9-E458-44B0-8F65-8847BBA0FCDF}" name="Steps / Pitch" dataDxfId="14">
      <calculatedColumnFormula>($D$5/E12)*C12*Pulses_per_Step56[[#This Row],[Steps /Ls Rev]]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0AA3-D187-41BE-940F-4334DB5F7F37}">
  <dimension ref="A1:V44"/>
  <sheetViews>
    <sheetView topLeftCell="A10" workbookViewId="0">
      <selection activeCell="S36" sqref="S36"/>
    </sheetView>
  </sheetViews>
  <sheetFormatPr defaultRowHeight="15" x14ac:dyDescent="0.25"/>
  <cols>
    <col min="1" max="1" width="10.7109375" bestFit="1" customWidth="1"/>
    <col min="2" max="2" width="13.7109375" bestFit="1" customWidth="1"/>
    <col min="3" max="3" width="14" bestFit="1" customWidth="1"/>
    <col min="4" max="4" width="10.7109375" bestFit="1" customWidth="1"/>
    <col min="5" max="5" width="13.7109375" bestFit="1" customWidth="1"/>
    <col min="6" max="6" width="14" bestFit="1" customWidth="1"/>
    <col min="10" max="10" width="10.7109375" bestFit="1" customWidth="1"/>
    <col min="11" max="11" width="13.7109375" bestFit="1" customWidth="1"/>
    <col min="12" max="12" width="14" bestFit="1" customWidth="1"/>
    <col min="13" max="13" width="10.7109375" bestFit="1" customWidth="1"/>
    <col min="14" max="14" width="13.7109375" bestFit="1" customWidth="1"/>
    <col min="15" max="15" width="14" bestFit="1" customWidth="1"/>
    <col min="17" max="17" width="10.7109375" bestFit="1" customWidth="1"/>
    <col min="18" max="18" width="13.7109375" bestFit="1" customWidth="1"/>
    <col min="19" max="19" width="14" bestFit="1" customWidth="1"/>
    <col min="20" max="20" width="10.7109375" bestFit="1" customWidth="1"/>
    <col min="21" max="21" width="13.7109375" bestFit="1" customWidth="1"/>
    <col min="22" max="22" width="14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</row>
    <row r="2" spans="1:22" x14ac:dyDescent="0.25">
      <c r="A2" s="1" t="s">
        <v>3</v>
      </c>
      <c r="B2" s="1">
        <v>48</v>
      </c>
      <c r="C2" s="1" t="s">
        <v>4</v>
      </c>
      <c r="D2" s="1" t="s">
        <v>5</v>
      </c>
      <c r="E2" s="1">
        <v>48</v>
      </c>
      <c r="F2" s="1" t="s">
        <v>6</v>
      </c>
      <c r="J2" t="s">
        <v>3</v>
      </c>
      <c r="K2">
        <v>14</v>
      </c>
      <c r="L2">
        <v>1.7</v>
      </c>
      <c r="M2" t="s">
        <v>5</v>
      </c>
      <c r="O2" t="s">
        <v>9</v>
      </c>
    </row>
    <row r="3" spans="1:22" x14ac:dyDescent="0.25">
      <c r="A3" s="1" t="s">
        <v>7</v>
      </c>
      <c r="B3" s="1">
        <v>48</v>
      </c>
      <c r="C3" s="1" t="s">
        <v>6</v>
      </c>
      <c r="D3" s="1" t="s">
        <v>8</v>
      </c>
      <c r="E3" s="1">
        <v>14</v>
      </c>
      <c r="F3" s="1">
        <v>1.7</v>
      </c>
      <c r="J3" t="s">
        <v>7</v>
      </c>
      <c r="L3" t="s">
        <v>9</v>
      </c>
      <c r="M3" t="s">
        <v>8</v>
      </c>
      <c r="N3">
        <v>14</v>
      </c>
      <c r="O3">
        <v>1.7</v>
      </c>
    </row>
    <row r="4" spans="1:22" x14ac:dyDescent="0.25">
      <c r="A4" s="1" t="s">
        <v>10</v>
      </c>
      <c r="B4" s="1">
        <v>14</v>
      </c>
      <c r="C4" s="1">
        <v>1.7</v>
      </c>
      <c r="D4" s="1">
        <v>2</v>
      </c>
      <c r="E4" s="1">
        <v>48</v>
      </c>
      <c r="F4" s="1" t="s">
        <v>4</v>
      </c>
      <c r="J4" t="s">
        <v>10</v>
      </c>
      <c r="K4">
        <v>14</v>
      </c>
      <c r="L4">
        <v>1.7</v>
      </c>
      <c r="M4">
        <v>2</v>
      </c>
      <c r="N4">
        <v>14</v>
      </c>
      <c r="O4">
        <v>1.7</v>
      </c>
    </row>
    <row r="5" spans="1:22" x14ac:dyDescent="0.25">
      <c r="A5" s="1" t="s">
        <v>11</v>
      </c>
      <c r="B5" s="1">
        <v>48</v>
      </c>
      <c r="C5" s="1" t="s">
        <v>4</v>
      </c>
      <c r="D5" s="1" t="s">
        <v>12</v>
      </c>
      <c r="E5" s="1">
        <v>20</v>
      </c>
      <c r="F5" s="1" t="s">
        <v>6</v>
      </c>
      <c r="J5" t="s">
        <v>11</v>
      </c>
      <c r="K5">
        <v>14</v>
      </c>
      <c r="L5">
        <v>1.7</v>
      </c>
      <c r="M5" t="s">
        <v>12</v>
      </c>
      <c r="O5" t="s">
        <v>9</v>
      </c>
    </row>
    <row r="6" spans="1:22" x14ac:dyDescent="0.25">
      <c r="A6" s="1" t="s">
        <v>13</v>
      </c>
      <c r="B6" s="1">
        <v>48</v>
      </c>
      <c r="C6" s="1" t="s">
        <v>4</v>
      </c>
      <c r="D6" s="1">
        <v>3</v>
      </c>
      <c r="E6" s="1">
        <v>48</v>
      </c>
      <c r="F6" s="1" t="s">
        <v>6</v>
      </c>
      <c r="J6" t="s">
        <v>13</v>
      </c>
      <c r="K6">
        <v>14</v>
      </c>
      <c r="L6">
        <v>1.7</v>
      </c>
      <c r="M6">
        <v>3</v>
      </c>
      <c r="O6" t="s">
        <v>9</v>
      </c>
    </row>
    <row r="7" spans="1:22" x14ac:dyDescent="0.25">
      <c r="A7" s="1" t="s">
        <v>14</v>
      </c>
      <c r="B7" s="1">
        <v>48</v>
      </c>
      <c r="C7" s="1" t="s">
        <v>6</v>
      </c>
      <c r="D7" s="1" t="s">
        <v>15</v>
      </c>
      <c r="E7" s="1">
        <v>14</v>
      </c>
      <c r="F7" s="1">
        <v>1.7</v>
      </c>
      <c r="J7" t="s">
        <v>14</v>
      </c>
      <c r="L7" t="s">
        <v>9</v>
      </c>
      <c r="M7" t="s">
        <v>15</v>
      </c>
      <c r="N7">
        <v>14</v>
      </c>
      <c r="O7">
        <v>1.7</v>
      </c>
    </row>
    <row r="8" spans="1:22" x14ac:dyDescent="0.25">
      <c r="A8" s="1" t="s">
        <v>16</v>
      </c>
      <c r="B8" s="1">
        <v>14</v>
      </c>
      <c r="C8" s="1">
        <v>1.7</v>
      </c>
      <c r="D8" s="1">
        <v>4</v>
      </c>
      <c r="E8" s="1">
        <v>48</v>
      </c>
      <c r="F8" s="1" t="s">
        <v>4</v>
      </c>
      <c r="J8" t="s">
        <v>16</v>
      </c>
      <c r="K8">
        <v>14</v>
      </c>
      <c r="L8">
        <v>1.7</v>
      </c>
      <c r="M8">
        <v>4</v>
      </c>
      <c r="N8">
        <v>14</v>
      </c>
      <c r="O8">
        <v>1</v>
      </c>
    </row>
    <row r="9" spans="1:22" x14ac:dyDescent="0.25">
      <c r="A9" s="1" t="s">
        <v>17</v>
      </c>
      <c r="B9" s="1">
        <v>48</v>
      </c>
      <c r="C9" s="1" t="s">
        <v>6</v>
      </c>
      <c r="D9" t="s">
        <v>18</v>
      </c>
      <c r="F9" t="s">
        <v>9</v>
      </c>
      <c r="J9" t="s">
        <v>17</v>
      </c>
      <c r="L9" t="s">
        <v>9</v>
      </c>
      <c r="M9" t="s">
        <v>18</v>
      </c>
      <c r="O9" t="s">
        <v>9</v>
      </c>
    </row>
    <row r="10" spans="1:22" x14ac:dyDescent="0.25">
      <c r="A10" s="1" t="s">
        <v>19</v>
      </c>
      <c r="B10" s="1">
        <v>48</v>
      </c>
      <c r="C10" s="1" t="s">
        <v>4</v>
      </c>
      <c r="D10" s="1">
        <v>5</v>
      </c>
      <c r="E10" s="1">
        <v>20</v>
      </c>
      <c r="F10" s="1" t="s">
        <v>6</v>
      </c>
      <c r="J10" t="s">
        <v>19</v>
      </c>
      <c r="K10">
        <v>14</v>
      </c>
      <c r="L10">
        <v>1</v>
      </c>
      <c r="M10">
        <v>5</v>
      </c>
      <c r="O10" t="s">
        <v>9</v>
      </c>
    </row>
    <row r="11" spans="1:22" x14ac:dyDescent="0.25">
      <c r="A11" s="1">
        <v>1</v>
      </c>
      <c r="B11" s="1">
        <v>48</v>
      </c>
      <c r="C11" s="1" t="s">
        <v>4</v>
      </c>
      <c r="D11" s="1">
        <v>6</v>
      </c>
      <c r="E11" s="1">
        <v>48</v>
      </c>
      <c r="F11" s="1" t="s">
        <v>6</v>
      </c>
      <c r="J11">
        <v>1</v>
      </c>
      <c r="K11">
        <v>14</v>
      </c>
      <c r="L11">
        <v>1.7</v>
      </c>
      <c r="M11">
        <v>6</v>
      </c>
      <c r="O11" t="s">
        <v>9</v>
      </c>
    </row>
    <row r="12" spans="1:22" x14ac:dyDescent="0.25">
      <c r="A12" s="1" t="s">
        <v>20</v>
      </c>
      <c r="B12" s="1">
        <v>48</v>
      </c>
      <c r="C12" s="1" t="s">
        <v>6</v>
      </c>
      <c r="D12" s="1">
        <v>7</v>
      </c>
      <c r="E12" s="1">
        <v>14</v>
      </c>
      <c r="F12" s="1">
        <v>1.7</v>
      </c>
      <c r="J12" t="s">
        <v>20</v>
      </c>
      <c r="L12" t="s">
        <v>9</v>
      </c>
      <c r="M12">
        <v>7</v>
      </c>
      <c r="N12">
        <v>14</v>
      </c>
      <c r="O12">
        <v>1.7</v>
      </c>
    </row>
    <row r="13" spans="1:22" x14ac:dyDescent="0.25">
      <c r="A13" s="1" t="s">
        <v>21</v>
      </c>
      <c r="B13" s="1">
        <v>20</v>
      </c>
      <c r="C13" s="1" t="s">
        <v>6</v>
      </c>
      <c r="D13" s="1">
        <v>8</v>
      </c>
      <c r="E13" s="1">
        <v>48</v>
      </c>
      <c r="F13" s="1" t="s">
        <v>4</v>
      </c>
      <c r="J13" t="s">
        <v>21</v>
      </c>
      <c r="L13" t="s">
        <v>9</v>
      </c>
      <c r="M13">
        <v>8</v>
      </c>
      <c r="O13" t="s">
        <v>9</v>
      </c>
    </row>
    <row r="14" spans="1:22" x14ac:dyDescent="0.25">
      <c r="A14" s="1" t="s">
        <v>22</v>
      </c>
      <c r="B14" s="1">
        <v>14</v>
      </c>
      <c r="C14" s="1">
        <v>1.7</v>
      </c>
      <c r="D14">
        <v>9</v>
      </c>
      <c r="F14" t="s">
        <v>9</v>
      </c>
      <c r="J14" t="s">
        <v>22</v>
      </c>
      <c r="K14">
        <v>14</v>
      </c>
      <c r="L14">
        <v>1.7</v>
      </c>
      <c r="M14">
        <v>9</v>
      </c>
      <c r="O14" t="s">
        <v>9</v>
      </c>
    </row>
    <row r="16" spans="1:22" x14ac:dyDescent="0.25">
      <c r="J16" t="s">
        <v>0</v>
      </c>
      <c r="K16" t="s">
        <v>1</v>
      </c>
      <c r="L16" t="s">
        <v>2</v>
      </c>
      <c r="M16" t="s">
        <v>0</v>
      </c>
      <c r="N16" t="s">
        <v>1</v>
      </c>
      <c r="O16" t="s">
        <v>2</v>
      </c>
      <c r="Q16" s="2" t="s">
        <v>0</v>
      </c>
      <c r="R16" s="2" t="s">
        <v>1</v>
      </c>
      <c r="S16" s="2" t="s">
        <v>2</v>
      </c>
      <c r="T16" s="2" t="s">
        <v>0</v>
      </c>
      <c r="U16" s="2" t="s">
        <v>1</v>
      </c>
      <c r="V16" s="2" t="s">
        <v>2</v>
      </c>
    </row>
    <row r="17" spans="10:22" x14ac:dyDescent="0.25">
      <c r="J17" t="s">
        <v>3</v>
      </c>
      <c r="K17">
        <v>16</v>
      </c>
      <c r="L17" t="s">
        <v>6</v>
      </c>
      <c r="M17" t="s">
        <v>5</v>
      </c>
      <c r="O17" t="s">
        <v>9</v>
      </c>
      <c r="Q17" s="2" t="s">
        <v>3</v>
      </c>
      <c r="R17" s="2">
        <v>18</v>
      </c>
      <c r="S17" s="2" t="s">
        <v>23</v>
      </c>
      <c r="T17" s="2" t="s">
        <v>5</v>
      </c>
      <c r="U17" s="2">
        <v>18</v>
      </c>
      <c r="V17" s="2" t="s">
        <v>23</v>
      </c>
    </row>
    <row r="18" spans="10:22" x14ac:dyDescent="0.25">
      <c r="J18" t="s">
        <v>7</v>
      </c>
      <c r="L18" t="s">
        <v>9</v>
      </c>
      <c r="M18" t="s">
        <v>8</v>
      </c>
      <c r="O18" t="s">
        <v>9</v>
      </c>
      <c r="Q18" s="2" t="s">
        <v>7</v>
      </c>
      <c r="R18" s="2">
        <v>18</v>
      </c>
      <c r="S18" s="2" t="s">
        <v>23</v>
      </c>
      <c r="T18" s="2" t="s">
        <v>8</v>
      </c>
      <c r="U18" s="2">
        <v>14</v>
      </c>
      <c r="V18" s="2">
        <v>1.7</v>
      </c>
    </row>
    <row r="19" spans="10:22" x14ac:dyDescent="0.25">
      <c r="J19" t="s">
        <v>10</v>
      </c>
      <c r="L19" t="s">
        <v>9</v>
      </c>
      <c r="M19">
        <v>2</v>
      </c>
      <c r="N19">
        <v>16</v>
      </c>
      <c r="O19" t="s">
        <v>6</v>
      </c>
      <c r="Q19" s="2" t="s">
        <v>10</v>
      </c>
      <c r="R19" s="2">
        <v>14</v>
      </c>
      <c r="S19" s="2">
        <v>1.7</v>
      </c>
      <c r="T19" s="2">
        <v>2</v>
      </c>
      <c r="U19" s="2">
        <v>18</v>
      </c>
      <c r="V19" s="2" t="s">
        <v>23</v>
      </c>
    </row>
    <row r="20" spans="10:22" x14ac:dyDescent="0.25">
      <c r="J20" t="s">
        <v>11</v>
      </c>
      <c r="K20">
        <v>16</v>
      </c>
      <c r="L20" t="s">
        <v>6</v>
      </c>
      <c r="M20" t="s">
        <v>12</v>
      </c>
      <c r="O20" t="s">
        <v>9</v>
      </c>
      <c r="Q20" s="2" t="s">
        <v>11</v>
      </c>
      <c r="R20" s="2">
        <v>18</v>
      </c>
      <c r="S20" s="2" t="s">
        <v>23</v>
      </c>
      <c r="T20" s="2" t="s">
        <v>12</v>
      </c>
      <c r="U20" s="2">
        <v>20</v>
      </c>
      <c r="V20" s="2" t="s">
        <v>6</v>
      </c>
    </row>
    <row r="21" spans="10:22" x14ac:dyDescent="0.25">
      <c r="J21" t="s">
        <v>13</v>
      </c>
      <c r="K21">
        <v>16</v>
      </c>
      <c r="L21" t="s">
        <v>6</v>
      </c>
      <c r="M21">
        <v>3</v>
      </c>
      <c r="O21" t="s">
        <v>9</v>
      </c>
      <c r="Q21" s="2" t="s">
        <v>13</v>
      </c>
      <c r="R21" s="2">
        <v>18</v>
      </c>
      <c r="S21" s="2" t="s">
        <v>23</v>
      </c>
      <c r="T21" s="2">
        <v>3</v>
      </c>
      <c r="U21" s="2">
        <v>18</v>
      </c>
      <c r="V21" s="2" t="s">
        <v>23</v>
      </c>
    </row>
    <row r="22" spans="10:22" x14ac:dyDescent="0.25">
      <c r="J22" t="s">
        <v>14</v>
      </c>
      <c r="L22" t="s">
        <v>9</v>
      </c>
      <c r="M22" t="s">
        <v>15</v>
      </c>
      <c r="O22" t="s">
        <v>9</v>
      </c>
      <c r="Q22" s="2" t="s">
        <v>14</v>
      </c>
      <c r="R22" s="2">
        <v>18</v>
      </c>
      <c r="S22" s="2" t="s">
        <v>23</v>
      </c>
      <c r="T22" s="2" t="s">
        <v>15</v>
      </c>
      <c r="U22" s="2">
        <v>14</v>
      </c>
      <c r="V22" s="2">
        <v>1.7</v>
      </c>
    </row>
    <row r="23" spans="10:22" x14ac:dyDescent="0.25">
      <c r="J23" t="s">
        <v>16</v>
      </c>
      <c r="L23" t="s">
        <v>9</v>
      </c>
      <c r="M23">
        <v>4</v>
      </c>
      <c r="N23">
        <v>16</v>
      </c>
      <c r="O23" t="s">
        <v>6</v>
      </c>
      <c r="Q23" s="2" t="s">
        <v>16</v>
      </c>
      <c r="R23" s="2">
        <v>14</v>
      </c>
      <c r="S23" s="2">
        <v>1.7</v>
      </c>
      <c r="T23" s="2">
        <v>4</v>
      </c>
      <c r="U23" s="2">
        <v>18</v>
      </c>
      <c r="V23" s="2" t="s">
        <v>24</v>
      </c>
    </row>
    <row r="24" spans="10:22" x14ac:dyDescent="0.25">
      <c r="J24" t="s">
        <v>17</v>
      </c>
      <c r="L24" t="s">
        <v>9</v>
      </c>
      <c r="M24" t="s">
        <v>18</v>
      </c>
      <c r="O24" t="s">
        <v>9</v>
      </c>
      <c r="Q24" s="2" t="s">
        <v>17</v>
      </c>
      <c r="R24" s="2">
        <v>18</v>
      </c>
      <c r="S24" s="2" t="s">
        <v>23</v>
      </c>
      <c r="T24" s="2" t="s">
        <v>18</v>
      </c>
      <c r="U24" s="2">
        <v>18</v>
      </c>
      <c r="V24" s="2">
        <v>1.7</v>
      </c>
    </row>
    <row r="25" spans="10:22" x14ac:dyDescent="0.25">
      <c r="J25" t="s">
        <v>19</v>
      </c>
      <c r="K25">
        <v>16</v>
      </c>
      <c r="L25" t="s">
        <v>6</v>
      </c>
      <c r="M25">
        <v>5</v>
      </c>
      <c r="O25" t="s">
        <v>9</v>
      </c>
      <c r="Q25" s="2" t="s">
        <v>19</v>
      </c>
      <c r="R25" s="2">
        <v>18</v>
      </c>
      <c r="S25" s="2" t="s">
        <v>24</v>
      </c>
      <c r="T25" s="2">
        <v>5</v>
      </c>
      <c r="U25" s="2">
        <v>20</v>
      </c>
      <c r="V25" s="2" t="s">
        <v>6</v>
      </c>
    </row>
    <row r="26" spans="10:22" x14ac:dyDescent="0.25">
      <c r="J26">
        <v>1</v>
      </c>
      <c r="K26">
        <v>16</v>
      </c>
      <c r="L26" t="s">
        <v>6</v>
      </c>
      <c r="M26">
        <v>6</v>
      </c>
      <c r="O26" t="s">
        <v>9</v>
      </c>
      <c r="Q26" s="2">
        <v>1</v>
      </c>
      <c r="R26" s="2">
        <v>18</v>
      </c>
      <c r="S26" s="2" t="s">
        <v>23</v>
      </c>
      <c r="T26" s="2">
        <v>6</v>
      </c>
      <c r="U26" s="2">
        <v>18</v>
      </c>
      <c r="V26" s="2" t="s">
        <v>23</v>
      </c>
    </row>
    <row r="27" spans="10:22" x14ac:dyDescent="0.25">
      <c r="J27" t="s">
        <v>20</v>
      </c>
      <c r="L27" t="s">
        <v>9</v>
      </c>
      <c r="M27">
        <v>7</v>
      </c>
      <c r="O27" t="s">
        <v>9</v>
      </c>
      <c r="Q27" s="2" t="s">
        <v>20</v>
      </c>
      <c r="R27" s="2">
        <v>18</v>
      </c>
      <c r="S27" s="2" t="s">
        <v>23</v>
      </c>
      <c r="T27" s="2">
        <v>7</v>
      </c>
      <c r="U27" s="2">
        <v>14</v>
      </c>
      <c r="V27" s="2">
        <v>1.7</v>
      </c>
    </row>
    <row r="28" spans="10:22" x14ac:dyDescent="0.25">
      <c r="J28" t="s">
        <v>21</v>
      </c>
      <c r="L28" t="s">
        <v>9</v>
      </c>
      <c r="M28">
        <v>8</v>
      </c>
      <c r="N28">
        <v>16</v>
      </c>
      <c r="O28" t="s">
        <v>6</v>
      </c>
      <c r="Q28" s="2" t="s">
        <v>21</v>
      </c>
      <c r="R28" s="2">
        <v>20</v>
      </c>
      <c r="S28" s="2" t="s">
        <v>6</v>
      </c>
      <c r="T28" s="2">
        <v>8</v>
      </c>
      <c r="U28" s="2">
        <v>20</v>
      </c>
      <c r="V28" s="2">
        <v>1</v>
      </c>
    </row>
    <row r="29" spans="10:22" x14ac:dyDescent="0.25">
      <c r="J29" t="s">
        <v>22</v>
      </c>
      <c r="L29" t="s">
        <v>9</v>
      </c>
      <c r="M29">
        <v>9</v>
      </c>
      <c r="O29" t="s">
        <v>9</v>
      </c>
      <c r="Q29" s="2" t="s">
        <v>22</v>
      </c>
      <c r="R29" s="2">
        <v>14</v>
      </c>
      <c r="S29" s="2">
        <v>1.7</v>
      </c>
      <c r="T29" s="2">
        <v>9</v>
      </c>
      <c r="U29" s="2">
        <v>18</v>
      </c>
      <c r="V29" s="2">
        <v>1.7</v>
      </c>
    </row>
    <row r="31" spans="10:22" x14ac:dyDescent="0.25">
      <c r="J31" t="s">
        <v>0</v>
      </c>
      <c r="K31" t="s">
        <v>1</v>
      </c>
      <c r="L31" t="s">
        <v>2</v>
      </c>
      <c r="M31" t="s">
        <v>0</v>
      </c>
      <c r="N31" t="s">
        <v>1</v>
      </c>
      <c r="O31" t="s">
        <v>2</v>
      </c>
    </row>
    <row r="32" spans="10:22" x14ac:dyDescent="0.25">
      <c r="J32" t="s">
        <v>3</v>
      </c>
      <c r="K32">
        <v>20</v>
      </c>
      <c r="L32" t="s">
        <v>6</v>
      </c>
      <c r="M32" t="s">
        <v>5</v>
      </c>
      <c r="O32" t="s">
        <v>9</v>
      </c>
    </row>
    <row r="33" spans="10:15" x14ac:dyDescent="0.25">
      <c r="J33" t="s">
        <v>7</v>
      </c>
      <c r="L33" t="s">
        <v>9</v>
      </c>
      <c r="M33" t="s">
        <v>8</v>
      </c>
      <c r="O33" t="s">
        <v>9</v>
      </c>
    </row>
    <row r="34" spans="10:15" x14ac:dyDescent="0.25">
      <c r="J34" t="s">
        <v>10</v>
      </c>
      <c r="L34" t="s">
        <v>9</v>
      </c>
      <c r="M34">
        <v>2</v>
      </c>
      <c r="N34">
        <v>20</v>
      </c>
      <c r="O34" t="s">
        <v>6</v>
      </c>
    </row>
    <row r="35" spans="10:15" x14ac:dyDescent="0.25">
      <c r="J35" t="s">
        <v>11</v>
      </c>
      <c r="K35">
        <v>20</v>
      </c>
      <c r="L35" t="s">
        <v>6</v>
      </c>
      <c r="M35" t="s">
        <v>12</v>
      </c>
      <c r="N35">
        <v>20</v>
      </c>
      <c r="O35" t="s">
        <v>6</v>
      </c>
    </row>
    <row r="36" spans="10:15" x14ac:dyDescent="0.25">
      <c r="J36" t="s">
        <v>13</v>
      </c>
      <c r="K36">
        <v>20</v>
      </c>
      <c r="L36" t="s">
        <v>6</v>
      </c>
      <c r="M36">
        <v>3</v>
      </c>
      <c r="O36" t="s">
        <v>9</v>
      </c>
    </row>
    <row r="37" spans="10:15" x14ac:dyDescent="0.25">
      <c r="J37" t="s">
        <v>14</v>
      </c>
      <c r="L37" t="s">
        <v>9</v>
      </c>
      <c r="M37" t="s">
        <v>15</v>
      </c>
      <c r="O37" t="s">
        <v>9</v>
      </c>
    </row>
    <row r="38" spans="10:15" x14ac:dyDescent="0.25">
      <c r="J38" t="s">
        <v>16</v>
      </c>
      <c r="L38" t="s">
        <v>9</v>
      </c>
      <c r="M38">
        <v>4</v>
      </c>
      <c r="N38">
        <v>20</v>
      </c>
      <c r="O38">
        <v>1.7</v>
      </c>
    </row>
    <row r="39" spans="10:15" x14ac:dyDescent="0.25">
      <c r="J39" t="s">
        <v>17</v>
      </c>
      <c r="L39" t="s">
        <v>9</v>
      </c>
      <c r="M39" t="s">
        <v>18</v>
      </c>
      <c r="O39" t="s">
        <v>9</v>
      </c>
    </row>
    <row r="40" spans="10:15" x14ac:dyDescent="0.25">
      <c r="J40" t="s">
        <v>19</v>
      </c>
      <c r="K40">
        <v>20</v>
      </c>
      <c r="L40">
        <v>1.7</v>
      </c>
      <c r="M40">
        <v>5</v>
      </c>
      <c r="N40">
        <v>20</v>
      </c>
      <c r="O40" t="s">
        <v>6</v>
      </c>
    </row>
    <row r="41" spans="10:15" x14ac:dyDescent="0.25">
      <c r="J41">
        <v>1</v>
      </c>
      <c r="K41">
        <v>20</v>
      </c>
      <c r="L41" t="s">
        <v>6</v>
      </c>
      <c r="M41">
        <v>6</v>
      </c>
      <c r="O41" t="s">
        <v>9</v>
      </c>
    </row>
    <row r="42" spans="10:15" x14ac:dyDescent="0.25">
      <c r="J42" t="s">
        <v>20</v>
      </c>
      <c r="L42" t="s">
        <v>9</v>
      </c>
      <c r="M42">
        <v>7</v>
      </c>
      <c r="O42" t="s">
        <v>9</v>
      </c>
    </row>
    <row r="43" spans="10:15" x14ac:dyDescent="0.25">
      <c r="J43" t="s">
        <v>21</v>
      </c>
      <c r="K43">
        <v>20</v>
      </c>
      <c r="L43" t="s">
        <v>6</v>
      </c>
      <c r="M43">
        <v>8</v>
      </c>
      <c r="N43">
        <v>20</v>
      </c>
      <c r="O43">
        <v>1</v>
      </c>
    </row>
    <row r="44" spans="10:15" x14ac:dyDescent="0.25">
      <c r="J44" t="s">
        <v>22</v>
      </c>
      <c r="L44" t="s">
        <v>9</v>
      </c>
      <c r="M44">
        <v>9</v>
      </c>
      <c r="O4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2CE2-0C47-45AE-9168-C642D433B221}">
  <dimension ref="A1:M65"/>
  <sheetViews>
    <sheetView topLeftCell="A3" workbookViewId="0">
      <selection activeCell="K8" sqref="K8:K20"/>
    </sheetView>
  </sheetViews>
  <sheetFormatPr defaultRowHeight="15" outlineLevelRow="1" x14ac:dyDescent="0.25"/>
  <cols>
    <col min="1" max="1" width="15.7109375" style="3" bestFit="1" customWidth="1"/>
    <col min="2" max="2" width="16.42578125" style="3" customWidth="1"/>
    <col min="3" max="3" width="16.28515625" style="3" customWidth="1"/>
    <col min="4" max="4" width="14" style="3" customWidth="1"/>
    <col min="5" max="5" width="17.42578125" style="3" customWidth="1"/>
    <col min="6" max="6" width="17.28515625" style="3" customWidth="1"/>
    <col min="8" max="8" width="15.7109375" style="2" bestFit="1" customWidth="1"/>
    <col min="9" max="9" width="19.42578125" style="2" bestFit="1" customWidth="1"/>
    <col min="10" max="10" width="18.85546875" style="2" bestFit="1" customWidth="1"/>
    <col min="11" max="11" width="16.42578125" style="2" bestFit="1" customWidth="1"/>
    <col min="12" max="12" width="20" style="2" bestFit="1" customWidth="1"/>
    <col min="13" max="13" width="19.85546875" style="2" bestFit="1" customWidth="1"/>
  </cols>
  <sheetData>
    <row r="1" spans="1:13" ht="21" x14ac:dyDescent="0.35">
      <c r="H1" s="6"/>
      <c r="I1" s="22" t="s">
        <v>37</v>
      </c>
      <c r="J1" s="23"/>
      <c r="K1" s="23"/>
      <c r="L1" s="23"/>
      <c r="M1" s="6"/>
    </row>
    <row r="2" spans="1:13" x14ac:dyDescent="0.25">
      <c r="A2" s="4" t="s">
        <v>26</v>
      </c>
      <c r="B2" s="4" t="s">
        <v>27</v>
      </c>
      <c r="C2" s="4"/>
      <c r="H2" s="4" t="s">
        <v>26</v>
      </c>
      <c r="I2" s="4" t="s">
        <v>27</v>
      </c>
      <c r="J2" s="4"/>
    </row>
    <row r="3" spans="1:13" x14ac:dyDescent="0.25">
      <c r="A3" s="5" t="s">
        <v>28</v>
      </c>
      <c r="B3" s="5" t="s">
        <v>29</v>
      </c>
      <c r="C3" s="4"/>
      <c r="H3" s="5" t="s">
        <v>28</v>
      </c>
      <c r="I3" s="5" t="s">
        <v>29</v>
      </c>
      <c r="J3" s="4"/>
    </row>
    <row r="4" spans="1:13" x14ac:dyDescent="0.25">
      <c r="A4" s="5" t="s">
        <v>30</v>
      </c>
      <c r="B4" s="5">
        <v>6</v>
      </c>
      <c r="C4" s="4"/>
      <c r="H4" s="5" t="s">
        <v>30</v>
      </c>
      <c r="I4" s="5">
        <v>4</v>
      </c>
      <c r="J4" s="4"/>
    </row>
    <row r="5" spans="1:13" x14ac:dyDescent="0.25">
      <c r="A5" s="4" t="s">
        <v>31</v>
      </c>
      <c r="B5" s="4" t="s">
        <v>32</v>
      </c>
      <c r="C5" s="4"/>
      <c r="H5" s="4" t="s">
        <v>31</v>
      </c>
      <c r="I5" s="4" t="s">
        <v>36</v>
      </c>
      <c r="J5" s="4"/>
    </row>
    <row r="7" spans="1:13" x14ac:dyDescent="0.25">
      <c r="A7" s="3" t="s">
        <v>0</v>
      </c>
      <c r="B7" s="3" t="s">
        <v>1</v>
      </c>
      <c r="C7" s="3" t="s">
        <v>2</v>
      </c>
      <c r="D7" s="3" t="s">
        <v>33</v>
      </c>
      <c r="E7" s="3" t="s">
        <v>34</v>
      </c>
      <c r="F7" s="3" t="s">
        <v>35</v>
      </c>
      <c r="H7" s="2" t="s">
        <v>0</v>
      </c>
      <c r="I7" s="2" t="s">
        <v>1</v>
      </c>
      <c r="J7" s="2" t="s">
        <v>2</v>
      </c>
      <c r="K7" s="2" t="s">
        <v>33</v>
      </c>
      <c r="L7" s="2" t="s">
        <v>34</v>
      </c>
      <c r="M7" s="2" t="s">
        <v>35</v>
      </c>
    </row>
    <row r="8" spans="1:13" x14ac:dyDescent="0.25">
      <c r="A8" s="3" t="s">
        <v>3</v>
      </c>
      <c r="B8" s="3">
        <v>14</v>
      </c>
      <c r="C8" s="3">
        <v>1.4</v>
      </c>
      <c r="D8" s="3" t="s">
        <v>5</v>
      </c>
      <c r="E8" s="3">
        <v>18</v>
      </c>
      <c r="F8" s="3" t="s">
        <v>4</v>
      </c>
      <c r="H8" s="2" t="s">
        <v>3</v>
      </c>
      <c r="I8" s="2">
        <v>20</v>
      </c>
      <c r="J8" s="2" t="s">
        <v>4</v>
      </c>
      <c r="K8" s="2" t="s">
        <v>5</v>
      </c>
      <c r="L8" s="2">
        <v>18</v>
      </c>
      <c r="M8" s="2">
        <v>1.3</v>
      </c>
    </row>
    <row r="9" spans="1:13" x14ac:dyDescent="0.25">
      <c r="A9" s="3" t="s">
        <v>7</v>
      </c>
      <c r="B9" s="3">
        <v>18</v>
      </c>
      <c r="C9" s="3" t="s">
        <v>4</v>
      </c>
      <c r="D9" s="3" t="s">
        <v>8</v>
      </c>
      <c r="E9" s="3">
        <v>14</v>
      </c>
      <c r="F9" s="3">
        <v>1.4</v>
      </c>
      <c r="H9" s="2" t="s">
        <v>7</v>
      </c>
      <c r="I9" s="2">
        <v>18</v>
      </c>
      <c r="J9" s="2">
        <v>1.3</v>
      </c>
      <c r="K9" s="2" t="s">
        <v>8</v>
      </c>
      <c r="L9" s="2">
        <v>14</v>
      </c>
      <c r="M9" s="2">
        <v>1.3</v>
      </c>
    </row>
    <row r="10" spans="1:13" x14ac:dyDescent="0.25">
      <c r="A10" s="3" t="s">
        <v>10</v>
      </c>
      <c r="B10" s="3">
        <v>14</v>
      </c>
      <c r="C10" s="3">
        <v>1.4</v>
      </c>
      <c r="D10" s="3">
        <v>2</v>
      </c>
      <c r="E10" s="3">
        <v>14</v>
      </c>
      <c r="F10" s="3">
        <v>1.4</v>
      </c>
      <c r="H10" s="2" t="s">
        <v>10</v>
      </c>
      <c r="I10" s="2">
        <v>14</v>
      </c>
      <c r="J10" s="2">
        <v>1.3</v>
      </c>
      <c r="K10" s="2">
        <v>2</v>
      </c>
      <c r="L10" s="2">
        <v>20</v>
      </c>
      <c r="M10" s="2" t="s">
        <v>4</v>
      </c>
    </row>
    <row r="11" spans="1:13" x14ac:dyDescent="0.25">
      <c r="A11" s="3" t="s">
        <v>11</v>
      </c>
      <c r="B11" s="3">
        <v>14</v>
      </c>
      <c r="C11" s="3">
        <v>1.4</v>
      </c>
      <c r="D11" s="3" t="s">
        <v>12</v>
      </c>
      <c r="E11" s="3">
        <v>20</v>
      </c>
      <c r="F11" s="3">
        <v>1.4</v>
      </c>
      <c r="H11" s="2" t="s">
        <v>11</v>
      </c>
      <c r="I11" s="2">
        <v>20</v>
      </c>
      <c r="J11" s="2" t="s">
        <v>4</v>
      </c>
      <c r="K11" s="2" t="s">
        <v>12</v>
      </c>
      <c r="L11" s="2">
        <v>20</v>
      </c>
      <c r="M11" s="2" t="s">
        <v>4</v>
      </c>
    </row>
    <row r="12" spans="1:13" x14ac:dyDescent="0.25">
      <c r="A12" s="3" t="s">
        <v>13</v>
      </c>
      <c r="B12" s="3">
        <v>14</v>
      </c>
      <c r="C12" s="3">
        <v>1.4</v>
      </c>
      <c r="D12" s="3">
        <v>3</v>
      </c>
      <c r="E12" s="3">
        <v>18</v>
      </c>
      <c r="F12" s="3" t="s">
        <v>4</v>
      </c>
      <c r="H12" s="2" t="s">
        <v>13</v>
      </c>
      <c r="I12" s="2">
        <v>20</v>
      </c>
      <c r="J12" s="2" t="s">
        <v>4</v>
      </c>
      <c r="K12" s="2">
        <v>3</v>
      </c>
      <c r="L12" s="2">
        <v>18</v>
      </c>
      <c r="M12" s="2">
        <v>1.3</v>
      </c>
    </row>
    <row r="13" spans="1:13" x14ac:dyDescent="0.25">
      <c r="A13" s="3" t="s">
        <v>14</v>
      </c>
      <c r="B13" s="3">
        <v>18</v>
      </c>
      <c r="C13" s="3" t="s">
        <v>4</v>
      </c>
      <c r="D13" s="3" t="s">
        <v>15</v>
      </c>
      <c r="E13" s="3">
        <v>14</v>
      </c>
      <c r="F13" s="3">
        <v>1.4</v>
      </c>
      <c r="H13" s="2" t="s">
        <v>14</v>
      </c>
      <c r="I13" s="2">
        <v>18</v>
      </c>
      <c r="J13" s="2">
        <v>1.3</v>
      </c>
      <c r="K13" s="2" t="s">
        <v>15</v>
      </c>
      <c r="L13" s="2">
        <v>14</v>
      </c>
      <c r="M13" s="2">
        <v>1.3</v>
      </c>
    </row>
    <row r="14" spans="1:13" x14ac:dyDescent="0.25">
      <c r="A14" s="3" t="s">
        <v>16</v>
      </c>
      <c r="B14" s="3">
        <v>14</v>
      </c>
      <c r="C14" s="3">
        <v>1.4</v>
      </c>
      <c r="D14" s="3">
        <v>4</v>
      </c>
      <c r="E14" s="3">
        <v>14</v>
      </c>
      <c r="F14" s="3">
        <v>1</v>
      </c>
      <c r="H14" s="2" t="s">
        <v>16</v>
      </c>
      <c r="I14" s="2">
        <v>14</v>
      </c>
      <c r="J14" s="2">
        <v>1.3</v>
      </c>
      <c r="K14" s="2">
        <v>4</v>
      </c>
      <c r="L14" s="2">
        <v>14</v>
      </c>
      <c r="M14" s="2">
        <v>1</v>
      </c>
    </row>
    <row r="15" spans="1:13" x14ac:dyDescent="0.25">
      <c r="A15" s="3" t="s">
        <v>17</v>
      </c>
      <c r="B15" s="3">
        <v>18</v>
      </c>
      <c r="C15" s="3" t="s">
        <v>4</v>
      </c>
      <c r="D15" s="3" t="s">
        <v>18</v>
      </c>
      <c r="E15" s="3">
        <v>18</v>
      </c>
      <c r="F15" s="3">
        <v>1.4</v>
      </c>
      <c r="H15" s="2" t="s">
        <v>17</v>
      </c>
      <c r="I15" s="2">
        <v>18</v>
      </c>
      <c r="J15" s="2">
        <v>1.3</v>
      </c>
      <c r="K15" s="2" t="s">
        <v>18</v>
      </c>
      <c r="L15" s="2">
        <v>18</v>
      </c>
      <c r="M15" s="2">
        <v>1.3</v>
      </c>
    </row>
    <row r="16" spans="1:13" x14ac:dyDescent="0.25">
      <c r="A16" s="3" t="s">
        <v>19</v>
      </c>
      <c r="B16" s="3">
        <v>14</v>
      </c>
      <c r="C16" s="3">
        <v>1</v>
      </c>
      <c r="D16" s="3">
        <v>5</v>
      </c>
      <c r="E16" s="3">
        <v>20</v>
      </c>
      <c r="F16" s="3">
        <v>1.4</v>
      </c>
      <c r="H16" s="2" t="s">
        <v>19</v>
      </c>
      <c r="I16" s="2">
        <v>14</v>
      </c>
      <c r="J16" s="2">
        <v>1</v>
      </c>
      <c r="K16" s="2">
        <v>5</v>
      </c>
      <c r="L16" s="2">
        <v>20</v>
      </c>
      <c r="M16" s="2" t="s">
        <v>4</v>
      </c>
    </row>
    <row r="17" spans="1:13" x14ac:dyDescent="0.25">
      <c r="A17" s="3">
        <v>1</v>
      </c>
      <c r="B17" s="3">
        <v>14</v>
      </c>
      <c r="C17" s="3">
        <v>1.4</v>
      </c>
      <c r="D17" s="3">
        <v>6</v>
      </c>
      <c r="E17" s="3">
        <v>18</v>
      </c>
      <c r="F17" s="3" t="s">
        <v>4</v>
      </c>
      <c r="H17" s="2">
        <v>1</v>
      </c>
      <c r="I17" s="2">
        <v>20</v>
      </c>
      <c r="J17" s="2" t="s">
        <v>4</v>
      </c>
      <c r="K17" s="2">
        <v>6</v>
      </c>
      <c r="L17" s="2">
        <v>18</v>
      </c>
      <c r="M17" s="2">
        <v>1.3</v>
      </c>
    </row>
    <row r="18" spans="1:13" x14ac:dyDescent="0.25">
      <c r="A18" s="3" t="s">
        <v>20</v>
      </c>
      <c r="B18" s="3">
        <v>18</v>
      </c>
      <c r="C18" s="3" t="s">
        <v>4</v>
      </c>
      <c r="D18" s="3">
        <v>7</v>
      </c>
      <c r="E18" s="3">
        <v>14</v>
      </c>
      <c r="F18" s="3">
        <v>1.4</v>
      </c>
      <c r="H18" s="2" t="s">
        <v>20</v>
      </c>
      <c r="I18" s="2">
        <v>18</v>
      </c>
      <c r="J18" s="2">
        <v>1.3</v>
      </c>
      <c r="K18" s="2">
        <v>7</v>
      </c>
      <c r="L18" s="2">
        <v>14</v>
      </c>
      <c r="M18" s="2">
        <v>1.3</v>
      </c>
    </row>
    <row r="19" spans="1:13" x14ac:dyDescent="0.25">
      <c r="A19" s="3" t="s">
        <v>21</v>
      </c>
      <c r="B19" s="3">
        <v>20</v>
      </c>
      <c r="C19" s="3">
        <v>1.4</v>
      </c>
      <c r="D19" s="3">
        <v>8</v>
      </c>
      <c r="E19" s="3">
        <v>20</v>
      </c>
      <c r="F19" s="3">
        <v>1</v>
      </c>
      <c r="H19" s="2" t="s">
        <v>21</v>
      </c>
      <c r="I19" s="2">
        <v>20</v>
      </c>
      <c r="J19" s="2" t="s">
        <v>4</v>
      </c>
      <c r="K19" s="2">
        <v>8</v>
      </c>
      <c r="L19" s="2">
        <v>20</v>
      </c>
      <c r="M19" s="2">
        <v>1</v>
      </c>
    </row>
    <row r="20" spans="1:13" x14ac:dyDescent="0.25">
      <c r="A20" s="3" t="s">
        <v>22</v>
      </c>
      <c r="B20" s="3">
        <v>14</v>
      </c>
      <c r="C20" s="3">
        <v>1.4</v>
      </c>
      <c r="D20" s="3">
        <v>9</v>
      </c>
      <c r="E20" s="3">
        <v>18</v>
      </c>
      <c r="F20" s="3">
        <v>1.4</v>
      </c>
      <c r="H20" s="2" t="s">
        <v>22</v>
      </c>
      <c r="I20" s="2">
        <v>14</v>
      </c>
      <c r="J20" s="2">
        <v>1.3</v>
      </c>
      <c r="K20" s="2">
        <v>9</v>
      </c>
      <c r="L20" s="2">
        <v>18</v>
      </c>
      <c r="M20" s="2">
        <v>1.3</v>
      </c>
    </row>
    <row r="22" spans="1:13" hidden="1" outlineLevel="1" x14ac:dyDescent="0.25">
      <c r="A22" s="3" t="s">
        <v>0</v>
      </c>
      <c r="B22" s="3" t="s">
        <v>1</v>
      </c>
      <c r="C22" s="3" t="s">
        <v>2</v>
      </c>
      <c r="D22" s="3" t="s">
        <v>0</v>
      </c>
      <c r="E22" s="3" t="s">
        <v>1</v>
      </c>
      <c r="F22" s="3" t="s">
        <v>2</v>
      </c>
      <c r="H22" s="2" t="s">
        <v>0</v>
      </c>
      <c r="I22" s="2" t="s">
        <v>1</v>
      </c>
      <c r="J22" s="2" t="s">
        <v>2</v>
      </c>
      <c r="K22" s="2" t="s">
        <v>0</v>
      </c>
      <c r="L22" s="2" t="s">
        <v>1</v>
      </c>
      <c r="M22" s="2" t="s">
        <v>2</v>
      </c>
    </row>
    <row r="23" spans="1:13" hidden="1" outlineLevel="1" x14ac:dyDescent="0.25">
      <c r="A23" s="3" t="s">
        <v>3</v>
      </c>
      <c r="B23" s="3">
        <v>16</v>
      </c>
      <c r="C23" s="3">
        <v>1.4</v>
      </c>
      <c r="D23" s="3" t="s">
        <v>5</v>
      </c>
      <c r="F23" s="3" t="s">
        <v>9</v>
      </c>
      <c r="H23" s="2" t="s">
        <v>3</v>
      </c>
      <c r="I23" s="2">
        <v>16</v>
      </c>
      <c r="J23" s="2" t="s">
        <v>4</v>
      </c>
      <c r="K23" s="2" t="s">
        <v>5</v>
      </c>
      <c r="M23" s="2" t="s">
        <v>9</v>
      </c>
    </row>
    <row r="24" spans="1:13" hidden="1" outlineLevel="1" x14ac:dyDescent="0.25">
      <c r="A24" s="3" t="s">
        <v>7</v>
      </c>
      <c r="C24" s="3" t="s">
        <v>9</v>
      </c>
      <c r="D24" s="3" t="s">
        <v>8</v>
      </c>
      <c r="F24" s="3" t="s">
        <v>9</v>
      </c>
      <c r="H24" s="2" t="s">
        <v>7</v>
      </c>
      <c r="J24" s="2" t="s">
        <v>9</v>
      </c>
      <c r="K24" s="2" t="s">
        <v>8</v>
      </c>
      <c r="M24" s="2" t="s">
        <v>9</v>
      </c>
    </row>
    <row r="25" spans="1:13" hidden="1" outlineLevel="1" x14ac:dyDescent="0.25">
      <c r="A25" s="3" t="s">
        <v>10</v>
      </c>
      <c r="C25" s="3" t="s">
        <v>9</v>
      </c>
      <c r="D25" s="3">
        <v>2</v>
      </c>
      <c r="E25" s="3">
        <v>16</v>
      </c>
      <c r="F25" s="3">
        <v>1.4</v>
      </c>
      <c r="H25" s="2" t="s">
        <v>10</v>
      </c>
      <c r="J25" s="2" t="s">
        <v>9</v>
      </c>
      <c r="K25" s="2">
        <v>2</v>
      </c>
      <c r="L25" s="2">
        <v>16</v>
      </c>
      <c r="M25" s="2" t="s">
        <v>4</v>
      </c>
    </row>
    <row r="26" spans="1:13" hidden="1" outlineLevel="1" x14ac:dyDescent="0.25">
      <c r="A26" s="3" t="s">
        <v>11</v>
      </c>
      <c r="B26" s="3">
        <v>16</v>
      </c>
      <c r="C26" s="3">
        <v>1.4</v>
      </c>
      <c r="D26" s="3" t="s">
        <v>12</v>
      </c>
      <c r="F26" s="3" t="s">
        <v>9</v>
      </c>
      <c r="H26" s="2" t="s">
        <v>11</v>
      </c>
      <c r="I26" s="2">
        <v>16</v>
      </c>
      <c r="J26" s="2" t="s">
        <v>4</v>
      </c>
      <c r="K26" s="2" t="s">
        <v>12</v>
      </c>
      <c r="M26" s="2" t="s">
        <v>9</v>
      </c>
    </row>
    <row r="27" spans="1:13" hidden="1" outlineLevel="1" x14ac:dyDescent="0.25">
      <c r="A27" s="3" t="s">
        <v>13</v>
      </c>
      <c r="B27" s="3">
        <v>16</v>
      </c>
      <c r="C27" s="3">
        <v>1.4</v>
      </c>
      <c r="D27" s="3">
        <v>3</v>
      </c>
      <c r="F27" s="3" t="s">
        <v>9</v>
      </c>
      <c r="H27" s="2" t="s">
        <v>13</v>
      </c>
      <c r="I27" s="2">
        <v>16</v>
      </c>
      <c r="J27" s="2" t="s">
        <v>4</v>
      </c>
      <c r="K27" s="2">
        <v>3</v>
      </c>
      <c r="M27" s="2" t="s">
        <v>9</v>
      </c>
    </row>
    <row r="28" spans="1:13" hidden="1" outlineLevel="1" x14ac:dyDescent="0.25">
      <c r="A28" s="3" t="s">
        <v>14</v>
      </c>
      <c r="C28" s="3" t="s">
        <v>9</v>
      </c>
      <c r="D28" s="3" t="s">
        <v>15</v>
      </c>
      <c r="F28" s="3" t="s">
        <v>9</v>
      </c>
      <c r="H28" s="2" t="s">
        <v>14</v>
      </c>
      <c r="J28" s="2" t="s">
        <v>9</v>
      </c>
      <c r="K28" s="2" t="s">
        <v>15</v>
      </c>
      <c r="M28" s="2" t="s">
        <v>9</v>
      </c>
    </row>
    <row r="29" spans="1:13" hidden="1" outlineLevel="1" x14ac:dyDescent="0.25">
      <c r="A29" s="3" t="s">
        <v>16</v>
      </c>
      <c r="C29" s="3" t="s">
        <v>9</v>
      </c>
      <c r="D29" s="3">
        <v>4</v>
      </c>
      <c r="E29" s="3">
        <v>16</v>
      </c>
      <c r="F29" s="3">
        <v>1.4</v>
      </c>
      <c r="H29" s="2" t="s">
        <v>16</v>
      </c>
      <c r="J29" s="2" t="s">
        <v>9</v>
      </c>
      <c r="K29" s="2">
        <v>4</v>
      </c>
      <c r="L29" s="2">
        <v>16</v>
      </c>
      <c r="M29" s="2" t="s">
        <v>4</v>
      </c>
    </row>
    <row r="30" spans="1:13" hidden="1" outlineLevel="1" x14ac:dyDescent="0.25">
      <c r="A30" s="3" t="s">
        <v>17</v>
      </c>
      <c r="C30" s="3" t="s">
        <v>9</v>
      </c>
      <c r="D30" s="3" t="s">
        <v>18</v>
      </c>
      <c r="F30" s="3" t="s">
        <v>9</v>
      </c>
      <c r="H30" s="2" t="s">
        <v>17</v>
      </c>
      <c r="J30" s="2" t="s">
        <v>9</v>
      </c>
      <c r="K30" s="2" t="s">
        <v>18</v>
      </c>
      <c r="M30" s="2" t="s">
        <v>9</v>
      </c>
    </row>
    <row r="31" spans="1:13" hidden="1" outlineLevel="1" x14ac:dyDescent="0.25">
      <c r="A31" s="3" t="s">
        <v>19</v>
      </c>
      <c r="B31" s="3">
        <v>16</v>
      </c>
      <c r="C31" s="3">
        <v>1.4</v>
      </c>
      <c r="D31" s="3">
        <v>5</v>
      </c>
      <c r="F31" s="3" t="s">
        <v>9</v>
      </c>
      <c r="H31" s="2" t="s">
        <v>19</v>
      </c>
      <c r="I31" s="2">
        <v>16</v>
      </c>
      <c r="J31" s="2" t="s">
        <v>4</v>
      </c>
      <c r="K31" s="2">
        <v>5</v>
      </c>
      <c r="M31" s="2" t="s">
        <v>9</v>
      </c>
    </row>
    <row r="32" spans="1:13" hidden="1" outlineLevel="1" x14ac:dyDescent="0.25">
      <c r="A32" s="3">
        <v>1</v>
      </c>
      <c r="B32" s="3">
        <v>16</v>
      </c>
      <c r="C32" s="3">
        <v>1.4</v>
      </c>
      <c r="D32" s="3">
        <v>6</v>
      </c>
      <c r="F32" s="3" t="s">
        <v>9</v>
      </c>
      <c r="H32" s="2">
        <v>1</v>
      </c>
      <c r="I32" s="2">
        <v>16</v>
      </c>
      <c r="J32" s="2" t="s">
        <v>4</v>
      </c>
      <c r="K32" s="2">
        <v>6</v>
      </c>
      <c r="M32" s="2" t="s">
        <v>9</v>
      </c>
    </row>
    <row r="33" spans="1:13" hidden="1" outlineLevel="1" x14ac:dyDescent="0.25">
      <c r="A33" s="3" t="s">
        <v>20</v>
      </c>
      <c r="C33" s="3" t="s">
        <v>9</v>
      </c>
      <c r="D33" s="3">
        <v>7</v>
      </c>
      <c r="F33" s="3" t="s">
        <v>9</v>
      </c>
      <c r="H33" s="2" t="s">
        <v>20</v>
      </c>
      <c r="J33" s="2" t="s">
        <v>9</v>
      </c>
      <c r="K33" s="2">
        <v>7</v>
      </c>
      <c r="M33" s="2" t="s">
        <v>9</v>
      </c>
    </row>
    <row r="34" spans="1:13" hidden="1" outlineLevel="1" x14ac:dyDescent="0.25">
      <c r="A34" s="3" t="s">
        <v>21</v>
      </c>
      <c r="C34" s="3" t="s">
        <v>9</v>
      </c>
      <c r="D34" s="3">
        <v>8</v>
      </c>
      <c r="E34" s="3">
        <v>16</v>
      </c>
      <c r="F34" s="3">
        <v>1.4</v>
      </c>
      <c r="H34" s="2" t="s">
        <v>21</v>
      </c>
      <c r="J34" s="2" t="s">
        <v>9</v>
      </c>
      <c r="K34" s="2">
        <v>8</v>
      </c>
      <c r="L34" s="2">
        <v>16</v>
      </c>
      <c r="M34" s="2" t="s">
        <v>4</v>
      </c>
    </row>
    <row r="35" spans="1:13" hidden="1" outlineLevel="1" x14ac:dyDescent="0.25">
      <c r="A35" s="3" t="s">
        <v>22</v>
      </c>
      <c r="C35" s="3" t="s">
        <v>9</v>
      </c>
      <c r="D35" s="3">
        <v>9</v>
      </c>
      <c r="F35" s="3" t="s">
        <v>9</v>
      </c>
      <c r="H35" s="2" t="s">
        <v>22</v>
      </c>
      <c r="J35" s="2" t="s">
        <v>9</v>
      </c>
      <c r="K35" s="2">
        <v>9</v>
      </c>
      <c r="M35" s="2" t="s">
        <v>9</v>
      </c>
    </row>
    <row r="36" spans="1:13" collapsed="1" x14ac:dyDescent="0.25"/>
    <row r="37" spans="1:13" hidden="1" outlineLevel="1" x14ac:dyDescent="0.25">
      <c r="A37" s="3" t="s">
        <v>0</v>
      </c>
      <c r="B37" s="3" t="s">
        <v>1</v>
      </c>
      <c r="C37" s="3" t="s">
        <v>2</v>
      </c>
      <c r="D37" s="3" t="s">
        <v>0</v>
      </c>
      <c r="E37" s="3" t="s">
        <v>1</v>
      </c>
      <c r="F37" s="3" t="s">
        <v>2</v>
      </c>
      <c r="H37" s="2" t="s">
        <v>0</v>
      </c>
      <c r="I37" s="2" t="s">
        <v>1</v>
      </c>
      <c r="J37" s="2" t="s">
        <v>2</v>
      </c>
      <c r="K37" s="2" t="s">
        <v>0</v>
      </c>
      <c r="L37" s="2" t="s">
        <v>1</v>
      </c>
      <c r="M37" s="2" t="s">
        <v>2</v>
      </c>
    </row>
    <row r="38" spans="1:13" hidden="1" outlineLevel="1" x14ac:dyDescent="0.25">
      <c r="A38" s="3" t="s">
        <v>3</v>
      </c>
      <c r="B38" s="3">
        <v>18</v>
      </c>
      <c r="C38" s="3" t="s">
        <v>4</v>
      </c>
      <c r="D38" s="3" t="s">
        <v>5</v>
      </c>
      <c r="E38" s="3">
        <v>18</v>
      </c>
      <c r="F38" s="3" t="s">
        <v>4</v>
      </c>
      <c r="H38" s="2" t="s">
        <v>3</v>
      </c>
      <c r="I38" s="2">
        <v>18</v>
      </c>
      <c r="J38" s="2">
        <v>1.3</v>
      </c>
      <c r="K38" s="2" t="s">
        <v>5</v>
      </c>
      <c r="L38" s="2">
        <v>18</v>
      </c>
      <c r="M38" s="2">
        <v>1.3</v>
      </c>
    </row>
    <row r="39" spans="1:13" hidden="1" outlineLevel="1" x14ac:dyDescent="0.25">
      <c r="A39" s="3" t="s">
        <v>7</v>
      </c>
      <c r="B39" s="3">
        <v>18</v>
      </c>
      <c r="C39" s="3" t="s">
        <v>4</v>
      </c>
      <c r="D39" s="3" t="s">
        <v>8</v>
      </c>
      <c r="F39" s="3" t="s">
        <v>9</v>
      </c>
      <c r="H39" s="2" t="s">
        <v>7</v>
      </c>
      <c r="I39" s="2">
        <v>18</v>
      </c>
      <c r="J39" s="2">
        <v>1.3</v>
      </c>
      <c r="K39" s="2" t="s">
        <v>8</v>
      </c>
      <c r="M39" s="2" t="s">
        <v>9</v>
      </c>
    </row>
    <row r="40" spans="1:13" hidden="1" outlineLevel="1" x14ac:dyDescent="0.25">
      <c r="A40" s="3" t="s">
        <v>10</v>
      </c>
      <c r="C40" s="3" t="s">
        <v>9</v>
      </c>
      <c r="D40" s="3">
        <v>2</v>
      </c>
      <c r="E40" s="3">
        <v>18</v>
      </c>
      <c r="F40" s="3" t="s">
        <v>4</v>
      </c>
      <c r="H40" s="2" t="s">
        <v>10</v>
      </c>
      <c r="J40" s="2" t="s">
        <v>9</v>
      </c>
      <c r="K40" s="2">
        <v>2</v>
      </c>
      <c r="L40" s="2">
        <v>18</v>
      </c>
      <c r="M40" s="2">
        <v>1.3</v>
      </c>
    </row>
    <row r="41" spans="1:13" hidden="1" outlineLevel="1" x14ac:dyDescent="0.25">
      <c r="A41" s="3" t="s">
        <v>11</v>
      </c>
      <c r="B41" s="3">
        <v>18</v>
      </c>
      <c r="C41" s="3" t="s">
        <v>4</v>
      </c>
      <c r="D41" s="3" t="s">
        <v>12</v>
      </c>
      <c r="F41" s="3" t="s">
        <v>9</v>
      </c>
      <c r="H41" s="2" t="s">
        <v>11</v>
      </c>
      <c r="I41" s="2">
        <v>18</v>
      </c>
      <c r="J41" s="2">
        <v>1.3</v>
      </c>
      <c r="K41" s="2" t="s">
        <v>12</v>
      </c>
      <c r="M41" s="2" t="s">
        <v>9</v>
      </c>
    </row>
    <row r="42" spans="1:13" hidden="1" outlineLevel="1" x14ac:dyDescent="0.25">
      <c r="A42" s="3" t="s">
        <v>13</v>
      </c>
      <c r="B42" s="3">
        <v>18</v>
      </c>
      <c r="C42" s="3" t="s">
        <v>4</v>
      </c>
      <c r="D42" s="3">
        <v>3</v>
      </c>
      <c r="E42" s="3">
        <v>18</v>
      </c>
      <c r="F42" s="3" t="s">
        <v>4</v>
      </c>
      <c r="H42" s="2" t="s">
        <v>13</v>
      </c>
      <c r="I42" s="2">
        <v>18</v>
      </c>
      <c r="J42" s="2">
        <v>1.3</v>
      </c>
      <c r="K42" s="2">
        <v>3</v>
      </c>
      <c r="L42" s="2">
        <v>18</v>
      </c>
      <c r="M42" s="2">
        <v>1.3</v>
      </c>
    </row>
    <row r="43" spans="1:13" hidden="1" outlineLevel="1" x14ac:dyDescent="0.25">
      <c r="A43" s="3" t="s">
        <v>14</v>
      </c>
      <c r="B43" s="3">
        <v>18</v>
      </c>
      <c r="C43" s="3" t="s">
        <v>4</v>
      </c>
      <c r="D43" s="3" t="s">
        <v>15</v>
      </c>
      <c r="F43" s="3" t="s">
        <v>9</v>
      </c>
      <c r="H43" s="2" t="s">
        <v>14</v>
      </c>
      <c r="I43" s="2">
        <v>18</v>
      </c>
      <c r="J43" s="2">
        <v>1.3</v>
      </c>
      <c r="K43" s="2" t="s">
        <v>15</v>
      </c>
      <c r="M43" s="2" t="s">
        <v>9</v>
      </c>
    </row>
    <row r="44" spans="1:13" hidden="1" outlineLevel="1" x14ac:dyDescent="0.25">
      <c r="A44" s="3" t="s">
        <v>16</v>
      </c>
      <c r="C44" s="3" t="s">
        <v>9</v>
      </c>
      <c r="D44" s="3">
        <v>4</v>
      </c>
      <c r="E44" s="3">
        <v>18</v>
      </c>
      <c r="F44" s="3" t="s">
        <v>25</v>
      </c>
      <c r="H44" s="2" t="s">
        <v>16</v>
      </c>
      <c r="J44" s="2" t="s">
        <v>9</v>
      </c>
      <c r="K44" s="2">
        <v>4</v>
      </c>
      <c r="L44" s="2">
        <v>18</v>
      </c>
      <c r="M44" s="2">
        <v>1</v>
      </c>
    </row>
    <row r="45" spans="1:13" hidden="1" outlineLevel="1" x14ac:dyDescent="0.25">
      <c r="A45" s="3" t="s">
        <v>17</v>
      </c>
      <c r="B45" s="3">
        <v>18</v>
      </c>
      <c r="C45" s="3" t="s">
        <v>4</v>
      </c>
      <c r="D45" s="3" t="s">
        <v>18</v>
      </c>
      <c r="E45" s="3">
        <v>18</v>
      </c>
      <c r="F45" s="3">
        <v>1.4</v>
      </c>
      <c r="H45" s="2" t="s">
        <v>17</v>
      </c>
      <c r="I45" s="2">
        <v>18</v>
      </c>
      <c r="J45" s="2">
        <v>1.3</v>
      </c>
      <c r="K45" s="2" t="s">
        <v>18</v>
      </c>
      <c r="L45" s="2">
        <v>18</v>
      </c>
      <c r="M45" s="2">
        <v>1.3</v>
      </c>
    </row>
    <row r="46" spans="1:13" hidden="1" outlineLevel="1" x14ac:dyDescent="0.25">
      <c r="A46" s="3" t="s">
        <v>19</v>
      </c>
      <c r="B46" s="3">
        <v>18</v>
      </c>
      <c r="C46" s="3" t="s">
        <v>25</v>
      </c>
      <c r="D46" s="3">
        <v>5</v>
      </c>
      <c r="F46" s="3" t="s">
        <v>9</v>
      </c>
      <c r="H46" s="2" t="s">
        <v>19</v>
      </c>
      <c r="I46" s="2">
        <v>18</v>
      </c>
      <c r="J46" s="2">
        <v>1</v>
      </c>
      <c r="K46" s="2">
        <v>5</v>
      </c>
      <c r="M46" s="2" t="s">
        <v>9</v>
      </c>
    </row>
    <row r="47" spans="1:13" hidden="1" outlineLevel="1" x14ac:dyDescent="0.25">
      <c r="A47" s="3">
        <v>1</v>
      </c>
      <c r="B47" s="3">
        <v>18</v>
      </c>
      <c r="C47" s="3" t="s">
        <v>4</v>
      </c>
      <c r="D47" s="3">
        <v>6</v>
      </c>
      <c r="E47" s="3">
        <v>18</v>
      </c>
      <c r="F47" s="3" t="s">
        <v>4</v>
      </c>
      <c r="H47" s="2">
        <v>1</v>
      </c>
      <c r="I47" s="2">
        <v>18</v>
      </c>
      <c r="J47" s="2">
        <v>1.3</v>
      </c>
      <c r="K47" s="2">
        <v>6</v>
      </c>
      <c r="L47" s="2">
        <v>18</v>
      </c>
      <c r="M47" s="2">
        <v>1.3</v>
      </c>
    </row>
    <row r="48" spans="1:13" hidden="1" outlineLevel="1" x14ac:dyDescent="0.25">
      <c r="A48" s="3" t="s">
        <v>20</v>
      </c>
      <c r="B48" s="3">
        <v>18</v>
      </c>
      <c r="C48" s="3" t="s">
        <v>4</v>
      </c>
      <c r="D48" s="3">
        <v>7</v>
      </c>
      <c r="F48" s="3" t="s">
        <v>9</v>
      </c>
      <c r="H48" s="2" t="s">
        <v>20</v>
      </c>
      <c r="I48" s="2">
        <v>18</v>
      </c>
      <c r="J48" s="2">
        <v>1.3</v>
      </c>
      <c r="K48" s="2">
        <v>7</v>
      </c>
      <c r="M48" s="2" t="s">
        <v>9</v>
      </c>
    </row>
    <row r="49" spans="1:13" hidden="1" outlineLevel="1" x14ac:dyDescent="0.25">
      <c r="A49" s="3" t="s">
        <v>21</v>
      </c>
      <c r="C49" s="3" t="s">
        <v>9</v>
      </c>
      <c r="D49" s="3">
        <v>8</v>
      </c>
      <c r="F49" s="3" t="s">
        <v>9</v>
      </c>
      <c r="H49" s="2" t="s">
        <v>21</v>
      </c>
      <c r="J49" s="2" t="s">
        <v>9</v>
      </c>
      <c r="K49" s="2">
        <v>8</v>
      </c>
      <c r="M49" s="2" t="s">
        <v>9</v>
      </c>
    </row>
    <row r="50" spans="1:13" hidden="1" outlineLevel="1" x14ac:dyDescent="0.25">
      <c r="A50" s="3" t="s">
        <v>22</v>
      </c>
      <c r="C50" s="3" t="s">
        <v>9</v>
      </c>
      <c r="D50" s="3">
        <v>9</v>
      </c>
      <c r="E50" s="3">
        <v>18</v>
      </c>
      <c r="F50" s="3">
        <v>1.4</v>
      </c>
      <c r="H50" s="2" t="s">
        <v>22</v>
      </c>
      <c r="J50" s="2" t="s">
        <v>9</v>
      </c>
      <c r="K50" s="2">
        <v>9</v>
      </c>
      <c r="L50" s="2">
        <v>18</v>
      </c>
      <c r="M50" s="2">
        <v>1.3</v>
      </c>
    </row>
    <row r="51" spans="1:13" collapsed="1" x14ac:dyDescent="0.25"/>
    <row r="52" spans="1:13" outlineLevel="1" x14ac:dyDescent="0.25">
      <c r="A52" s="3" t="s">
        <v>0</v>
      </c>
      <c r="B52" s="3" t="s">
        <v>1</v>
      </c>
      <c r="C52" s="3" t="s">
        <v>2</v>
      </c>
      <c r="D52" s="3" t="s">
        <v>0</v>
      </c>
      <c r="E52" s="3" t="s">
        <v>1</v>
      </c>
      <c r="F52" s="3" t="s">
        <v>2</v>
      </c>
      <c r="H52" s="2" t="s">
        <v>0</v>
      </c>
      <c r="I52" s="2" t="s">
        <v>1</v>
      </c>
      <c r="J52" s="2" t="s">
        <v>2</v>
      </c>
      <c r="K52" s="2" t="s">
        <v>0</v>
      </c>
      <c r="L52" s="2" t="s">
        <v>1</v>
      </c>
      <c r="M52" s="2" t="s">
        <v>2</v>
      </c>
    </row>
    <row r="53" spans="1:13" outlineLevel="1" x14ac:dyDescent="0.25">
      <c r="A53" s="3" t="s">
        <v>3</v>
      </c>
      <c r="B53" s="3">
        <v>20</v>
      </c>
      <c r="C53" s="3">
        <v>1.4</v>
      </c>
      <c r="D53" s="3" t="s">
        <v>5</v>
      </c>
      <c r="F53" s="3" t="s">
        <v>9</v>
      </c>
      <c r="H53" s="2" t="s">
        <v>3</v>
      </c>
      <c r="I53" s="2">
        <v>20</v>
      </c>
      <c r="J53" s="2" t="s">
        <v>4</v>
      </c>
      <c r="K53" s="2" t="s">
        <v>5</v>
      </c>
      <c r="M53" s="2" t="s">
        <v>9</v>
      </c>
    </row>
    <row r="54" spans="1:13" outlineLevel="1" x14ac:dyDescent="0.25">
      <c r="A54" s="3" t="s">
        <v>7</v>
      </c>
      <c r="C54" s="3" t="s">
        <v>9</v>
      </c>
      <c r="D54" s="3" t="s">
        <v>8</v>
      </c>
      <c r="F54" s="3" t="s">
        <v>9</v>
      </c>
      <c r="H54" s="2" t="s">
        <v>7</v>
      </c>
      <c r="J54" s="2" t="s">
        <v>9</v>
      </c>
      <c r="K54" s="2" t="s">
        <v>8</v>
      </c>
      <c r="M54" s="2" t="s">
        <v>9</v>
      </c>
    </row>
    <row r="55" spans="1:13" outlineLevel="1" x14ac:dyDescent="0.25">
      <c r="A55" s="3" t="s">
        <v>10</v>
      </c>
      <c r="C55" s="3" t="s">
        <v>9</v>
      </c>
      <c r="D55" s="3">
        <v>2</v>
      </c>
      <c r="E55" s="3">
        <v>20</v>
      </c>
      <c r="F55" s="3">
        <v>1.4</v>
      </c>
      <c r="H55" s="2" t="s">
        <v>10</v>
      </c>
      <c r="J55" s="2" t="s">
        <v>9</v>
      </c>
      <c r="K55" s="2">
        <v>2</v>
      </c>
      <c r="L55" s="2">
        <v>20</v>
      </c>
      <c r="M55" s="2" t="s">
        <v>4</v>
      </c>
    </row>
    <row r="56" spans="1:13" outlineLevel="1" x14ac:dyDescent="0.25">
      <c r="A56" s="3" t="s">
        <v>11</v>
      </c>
      <c r="B56" s="3">
        <v>20</v>
      </c>
      <c r="C56" s="3">
        <v>1.4</v>
      </c>
      <c r="D56" s="3" t="s">
        <v>12</v>
      </c>
      <c r="E56" s="3">
        <v>20</v>
      </c>
      <c r="F56" s="3">
        <v>1.4</v>
      </c>
      <c r="H56" s="2" t="s">
        <v>11</v>
      </c>
      <c r="I56" s="2">
        <v>20</v>
      </c>
      <c r="J56" s="2" t="s">
        <v>4</v>
      </c>
      <c r="K56" s="2" t="s">
        <v>12</v>
      </c>
      <c r="L56" s="2">
        <v>20</v>
      </c>
      <c r="M56" s="2" t="s">
        <v>4</v>
      </c>
    </row>
    <row r="57" spans="1:13" outlineLevel="1" x14ac:dyDescent="0.25">
      <c r="A57" s="3" t="s">
        <v>13</v>
      </c>
      <c r="B57" s="3">
        <v>20</v>
      </c>
      <c r="C57" s="3">
        <v>1.4</v>
      </c>
      <c r="D57" s="3">
        <v>3</v>
      </c>
      <c r="F57" s="3" t="s">
        <v>9</v>
      </c>
      <c r="H57" s="2" t="s">
        <v>13</v>
      </c>
      <c r="I57" s="2">
        <v>20</v>
      </c>
      <c r="J57" s="2" t="s">
        <v>4</v>
      </c>
      <c r="K57" s="2">
        <v>3</v>
      </c>
      <c r="M57" s="2" t="s">
        <v>9</v>
      </c>
    </row>
    <row r="58" spans="1:13" outlineLevel="1" x14ac:dyDescent="0.25">
      <c r="A58" s="3" t="s">
        <v>14</v>
      </c>
      <c r="C58" s="3" t="s">
        <v>9</v>
      </c>
      <c r="D58" s="3" t="s">
        <v>15</v>
      </c>
      <c r="F58" s="3" t="s">
        <v>9</v>
      </c>
      <c r="H58" s="2" t="s">
        <v>14</v>
      </c>
      <c r="J58" s="2" t="s">
        <v>9</v>
      </c>
      <c r="K58" s="2" t="s">
        <v>15</v>
      </c>
      <c r="M58" s="2" t="s">
        <v>9</v>
      </c>
    </row>
    <row r="59" spans="1:13" outlineLevel="1" x14ac:dyDescent="0.25">
      <c r="A59" s="3" t="s">
        <v>16</v>
      </c>
      <c r="C59" s="3" t="s">
        <v>9</v>
      </c>
      <c r="D59" s="3">
        <v>4</v>
      </c>
      <c r="E59" s="3">
        <v>20</v>
      </c>
      <c r="F59" s="3">
        <v>1.4</v>
      </c>
      <c r="H59" s="2" t="s">
        <v>16</v>
      </c>
      <c r="J59" s="2" t="s">
        <v>9</v>
      </c>
      <c r="K59" s="2">
        <v>4</v>
      </c>
      <c r="L59" s="2">
        <v>20</v>
      </c>
      <c r="M59" s="2">
        <v>1.3</v>
      </c>
    </row>
    <row r="60" spans="1:13" outlineLevel="1" x14ac:dyDescent="0.25">
      <c r="A60" s="3" t="s">
        <v>17</v>
      </c>
      <c r="C60" s="3" t="s">
        <v>9</v>
      </c>
      <c r="D60" s="3" t="s">
        <v>18</v>
      </c>
      <c r="F60" s="3" t="s">
        <v>9</v>
      </c>
      <c r="H60" s="2" t="s">
        <v>17</v>
      </c>
      <c r="J60" s="2" t="s">
        <v>9</v>
      </c>
      <c r="K60" s="2" t="s">
        <v>18</v>
      </c>
      <c r="M60" s="2" t="s">
        <v>9</v>
      </c>
    </row>
    <row r="61" spans="1:13" outlineLevel="1" x14ac:dyDescent="0.25">
      <c r="A61" s="3" t="s">
        <v>19</v>
      </c>
      <c r="B61" s="3">
        <v>20</v>
      </c>
      <c r="C61" s="3">
        <v>1.4</v>
      </c>
      <c r="D61" s="3">
        <v>5</v>
      </c>
      <c r="E61" s="3">
        <v>20</v>
      </c>
      <c r="F61" s="3">
        <v>1.4</v>
      </c>
      <c r="H61" s="2" t="s">
        <v>19</v>
      </c>
      <c r="I61" s="2">
        <v>20</v>
      </c>
      <c r="J61" s="2">
        <v>1.3</v>
      </c>
      <c r="K61" s="2">
        <v>5</v>
      </c>
      <c r="L61" s="2">
        <v>20</v>
      </c>
      <c r="M61" s="2" t="s">
        <v>4</v>
      </c>
    </row>
    <row r="62" spans="1:13" outlineLevel="1" x14ac:dyDescent="0.25">
      <c r="A62" s="3">
        <v>1</v>
      </c>
      <c r="B62" s="3">
        <v>20</v>
      </c>
      <c r="C62" s="3">
        <v>1.4</v>
      </c>
      <c r="D62" s="3">
        <v>6</v>
      </c>
      <c r="F62" s="3" t="s">
        <v>9</v>
      </c>
      <c r="H62" s="2">
        <v>1</v>
      </c>
      <c r="I62" s="2">
        <v>20</v>
      </c>
      <c r="J62" s="2" t="s">
        <v>4</v>
      </c>
      <c r="K62" s="2">
        <v>6</v>
      </c>
      <c r="M62" s="2" t="s">
        <v>9</v>
      </c>
    </row>
    <row r="63" spans="1:13" outlineLevel="1" x14ac:dyDescent="0.25">
      <c r="A63" s="3" t="s">
        <v>20</v>
      </c>
      <c r="C63" s="3" t="s">
        <v>9</v>
      </c>
      <c r="D63" s="3">
        <v>7</v>
      </c>
      <c r="F63" s="3" t="s">
        <v>9</v>
      </c>
      <c r="H63" s="2" t="s">
        <v>20</v>
      </c>
      <c r="J63" s="2" t="s">
        <v>9</v>
      </c>
      <c r="K63" s="2">
        <v>7</v>
      </c>
      <c r="M63" s="2" t="s">
        <v>9</v>
      </c>
    </row>
    <row r="64" spans="1:13" outlineLevel="1" x14ac:dyDescent="0.25">
      <c r="A64" s="3" t="s">
        <v>21</v>
      </c>
      <c r="B64" s="3">
        <v>20</v>
      </c>
      <c r="C64" s="3">
        <v>1.4</v>
      </c>
      <c r="D64" s="3">
        <v>8</v>
      </c>
      <c r="E64" s="3">
        <v>20</v>
      </c>
      <c r="F64" s="3">
        <v>1</v>
      </c>
      <c r="H64" s="2" t="s">
        <v>21</v>
      </c>
      <c r="I64" s="2">
        <v>20</v>
      </c>
      <c r="J64" s="2" t="s">
        <v>4</v>
      </c>
      <c r="K64" s="2">
        <v>8</v>
      </c>
      <c r="L64" s="2">
        <v>20</v>
      </c>
      <c r="M64" s="2">
        <v>1</v>
      </c>
    </row>
    <row r="65" spans="1:13" outlineLevel="1" x14ac:dyDescent="0.25">
      <c r="A65" s="3" t="s">
        <v>22</v>
      </c>
      <c r="C65" s="3" t="s">
        <v>9</v>
      </c>
      <c r="D65" s="3">
        <v>9</v>
      </c>
      <c r="F65" s="3" t="s">
        <v>9</v>
      </c>
      <c r="H65" s="2" t="s">
        <v>22</v>
      </c>
      <c r="J65" s="2" t="s">
        <v>9</v>
      </c>
      <c r="K65" s="2">
        <v>9</v>
      </c>
      <c r="M65" s="2" t="s">
        <v>9</v>
      </c>
    </row>
  </sheetData>
  <mergeCells count="1">
    <mergeCell ref="I1:L1"/>
  </mergeCell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918C-CD05-440F-8D66-86B5AAE946B7}">
  <dimension ref="B1:Q28"/>
  <sheetViews>
    <sheetView tabSelected="1" workbookViewId="0">
      <selection activeCell="H5" sqref="H5"/>
    </sheetView>
  </sheetViews>
  <sheetFormatPr defaultRowHeight="15" x14ac:dyDescent="0.25"/>
  <cols>
    <col min="2" max="2" width="15.42578125" bestFit="1" customWidth="1"/>
    <col min="3" max="3" width="19" bestFit="1" customWidth="1"/>
    <col min="4" max="4" width="18.85546875" bestFit="1" customWidth="1"/>
  </cols>
  <sheetData>
    <row r="1" spans="2:17" ht="15.75" thickBot="1" x14ac:dyDescent="0.3"/>
    <row r="2" spans="2:17" ht="16.5" thickBot="1" x14ac:dyDescent="0.3">
      <c r="B2" s="2" t="s">
        <v>0</v>
      </c>
      <c r="C2" s="2" t="s">
        <v>1</v>
      </c>
      <c r="D2" s="2" t="s">
        <v>2</v>
      </c>
      <c r="G2" s="45" t="s">
        <v>58</v>
      </c>
      <c r="H2" s="46"/>
      <c r="I2" s="47"/>
      <c r="K2" s="45" t="s">
        <v>59</v>
      </c>
      <c r="L2" s="46"/>
      <c r="M2" s="47"/>
      <c r="O2" s="45" t="s">
        <v>60</v>
      </c>
      <c r="P2" s="46"/>
      <c r="Q2" s="47"/>
    </row>
    <row r="3" spans="2:17" x14ac:dyDescent="0.25">
      <c r="B3" s="48" t="s">
        <v>3</v>
      </c>
      <c r="C3" s="2">
        <v>20</v>
      </c>
      <c r="D3" s="2" t="s">
        <v>4</v>
      </c>
      <c r="G3" s="49">
        <f>H3/2</f>
        <v>0.04</v>
      </c>
      <c r="H3" s="50">
        <v>0.08</v>
      </c>
      <c r="I3" s="33">
        <f>H3*2</f>
        <v>0.16</v>
      </c>
      <c r="K3" s="49">
        <v>0.25</v>
      </c>
      <c r="L3" s="50">
        <v>0.5</v>
      </c>
      <c r="M3" s="51">
        <v>1</v>
      </c>
      <c r="O3" s="49">
        <f>P3*2</f>
        <v>32</v>
      </c>
      <c r="P3" s="50">
        <v>16</v>
      </c>
      <c r="Q3" s="33">
        <f>P3/2</f>
        <v>8</v>
      </c>
    </row>
    <row r="4" spans="2:17" x14ac:dyDescent="0.25">
      <c r="B4" s="48" t="s">
        <v>7</v>
      </c>
      <c r="C4" s="2">
        <v>18</v>
      </c>
      <c r="D4" s="2">
        <v>1.3</v>
      </c>
      <c r="G4" s="49">
        <f>H4/2</f>
        <v>0.06</v>
      </c>
      <c r="H4" s="52">
        <v>0.12</v>
      </c>
      <c r="I4" s="33">
        <f>H4*2</f>
        <v>0.24</v>
      </c>
      <c r="K4" s="49">
        <v>0.3</v>
      </c>
      <c r="L4" s="52">
        <v>0.6</v>
      </c>
      <c r="M4" s="53">
        <v>1.2</v>
      </c>
      <c r="O4" s="49">
        <f t="shared" ref="O4:O9" si="0">P4*2</f>
        <v>36</v>
      </c>
      <c r="P4" s="52">
        <v>18</v>
      </c>
      <c r="Q4" s="33">
        <f t="shared" ref="Q4:Q9" si="1">P4/2</f>
        <v>9</v>
      </c>
    </row>
    <row r="5" spans="2:17" ht="15.75" thickBot="1" x14ac:dyDescent="0.3">
      <c r="B5" s="48" t="s">
        <v>10</v>
      </c>
      <c r="C5" s="2">
        <v>14</v>
      </c>
      <c r="D5" s="2">
        <v>1.3</v>
      </c>
      <c r="G5" s="54">
        <f>H5/2</f>
        <v>6.5000000000000002E-2</v>
      </c>
      <c r="H5" s="55">
        <v>0.13</v>
      </c>
      <c r="I5" s="37">
        <f>H5*2</f>
        <v>0.26</v>
      </c>
      <c r="K5" s="49">
        <v>0.35</v>
      </c>
      <c r="L5" s="52">
        <v>0.7</v>
      </c>
      <c r="M5" s="33">
        <v>1.4</v>
      </c>
      <c r="O5" s="49">
        <f t="shared" si="0"/>
        <v>38</v>
      </c>
      <c r="P5" s="52">
        <v>19</v>
      </c>
      <c r="Q5" s="33">
        <f t="shared" si="1"/>
        <v>9.5</v>
      </c>
    </row>
    <row r="6" spans="2:17" x14ac:dyDescent="0.25">
      <c r="B6" s="56" t="s">
        <v>11</v>
      </c>
      <c r="C6" s="2">
        <v>20</v>
      </c>
      <c r="D6" s="2" t="s">
        <v>4</v>
      </c>
      <c r="K6" s="49">
        <v>0.4</v>
      </c>
      <c r="L6" s="52">
        <v>0.8</v>
      </c>
      <c r="M6" s="57">
        <v>1.6</v>
      </c>
      <c r="O6" s="49">
        <f t="shared" si="0"/>
        <v>40</v>
      </c>
      <c r="P6" s="52">
        <v>20</v>
      </c>
      <c r="Q6" s="33">
        <f t="shared" si="1"/>
        <v>10</v>
      </c>
    </row>
    <row r="7" spans="2:17" x14ac:dyDescent="0.25">
      <c r="B7" s="48" t="s">
        <v>13</v>
      </c>
      <c r="C7" s="2">
        <v>20</v>
      </c>
      <c r="D7" s="2" t="s">
        <v>4</v>
      </c>
      <c r="K7" s="49">
        <v>1.25</v>
      </c>
      <c r="L7" s="52">
        <v>2.5</v>
      </c>
      <c r="M7" s="33">
        <v>5</v>
      </c>
      <c r="O7" s="49">
        <f t="shared" si="0"/>
        <v>44</v>
      </c>
      <c r="P7" s="52">
        <v>22</v>
      </c>
      <c r="Q7" s="33">
        <f t="shared" si="1"/>
        <v>11</v>
      </c>
    </row>
    <row r="8" spans="2:17" x14ac:dyDescent="0.25">
      <c r="B8" s="48" t="s">
        <v>14</v>
      </c>
      <c r="C8" s="2">
        <v>18</v>
      </c>
      <c r="D8" s="2">
        <v>1.3</v>
      </c>
      <c r="K8" s="58">
        <v>1.5</v>
      </c>
      <c r="L8" s="52">
        <v>3</v>
      </c>
      <c r="M8" s="33">
        <v>6</v>
      </c>
      <c r="O8" s="49">
        <f t="shared" si="0"/>
        <v>48</v>
      </c>
      <c r="P8" s="52">
        <v>24</v>
      </c>
      <c r="Q8" s="33">
        <f t="shared" si="1"/>
        <v>12</v>
      </c>
    </row>
    <row r="9" spans="2:17" ht="15.75" thickBot="1" x14ac:dyDescent="0.3">
      <c r="B9" s="48" t="s">
        <v>16</v>
      </c>
      <c r="C9" s="2">
        <v>14</v>
      </c>
      <c r="D9" s="2">
        <v>1.3</v>
      </c>
      <c r="K9" s="59">
        <v>0.875</v>
      </c>
      <c r="L9" s="52">
        <v>1.75</v>
      </c>
      <c r="M9" s="51">
        <v>3.5</v>
      </c>
      <c r="O9" s="54">
        <f t="shared" si="0"/>
        <v>56</v>
      </c>
      <c r="P9" s="55">
        <v>28</v>
      </c>
      <c r="Q9" s="37">
        <f t="shared" si="1"/>
        <v>14</v>
      </c>
    </row>
    <row r="10" spans="2:17" x14ac:dyDescent="0.25">
      <c r="B10" s="2" t="s">
        <v>17</v>
      </c>
      <c r="C10" s="2">
        <v>18</v>
      </c>
      <c r="D10" s="2">
        <v>1.3</v>
      </c>
      <c r="K10" s="58">
        <v>1</v>
      </c>
      <c r="L10" s="52">
        <v>2</v>
      </c>
      <c r="M10" s="51">
        <v>4</v>
      </c>
    </row>
    <row r="11" spans="2:17" x14ac:dyDescent="0.25">
      <c r="B11" s="56" t="s">
        <v>19</v>
      </c>
      <c r="C11" s="2">
        <v>14</v>
      </c>
      <c r="D11" s="2">
        <v>1</v>
      </c>
      <c r="K11" s="59">
        <v>0.6</v>
      </c>
      <c r="L11" s="52">
        <v>1.2</v>
      </c>
      <c r="M11" s="53">
        <v>2.4</v>
      </c>
    </row>
    <row r="12" spans="2:17" x14ac:dyDescent="0.25">
      <c r="B12" s="48">
        <v>1</v>
      </c>
      <c r="C12" s="2">
        <v>20</v>
      </c>
      <c r="D12" s="2" t="s">
        <v>4</v>
      </c>
      <c r="K12" s="59">
        <v>2.25</v>
      </c>
      <c r="L12" s="52">
        <v>4.5</v>
      </c>
      <c r="M12" s="33">
        <v>9</v>
      </c>
    </row>
    <row r="13" spans="2:17" x14ac:dyDescent="0.25">
      <c r="B13" s="56" t="s">
        <v>20</v>
      </c>
      <c r="C13" s="2">
        <v>18</v>
      </c>
      <c r="D13" s="2">
        <v>1.3</v>
      </c>
      <c r="K13" s="58">
        <v>3.5</v>
      </c>
      <c r="L13" s="52">
        <v>7</v>
      </c>
      <c r="M13" s="33">
        <v>14</v>
      </c>
    </row>
    <row r="14" spans="2:17" x14ac:dyDescent="0.25">
      <c r="B14" s="56" t="s">
        <v>21</v>
      </c>
      <c r="C14" s="2">
        <v>20</v>
      </c>
      <c r="D14" s="2" t="s">
        <v>4</v>
      </c>
      <c r="K14" s="58">
        <v>4</v>
      </c>
      <c r="L14" s="52">
        <v>8</v>
      </c>
      <c r="M14" s="33">
        <v>16</v>
      </c>
    </row>
    <row r="15" spans="2:17" ht="15.75" thickBot="1" x14ac:dyDescent="0.3">
      <c r="B15" s="48" t="s">
        <v>22</v>
      </c>
      <c r="C15" s="2">
        <v>14</v>
      </c>
      <c r="D15" s="2">
        <v>1.3</v>
      </c>
      <c r="K15" s="60">
        <v>0.375</v>
      </c>
      <c r="L15" s="55">
        <v>0.75</v>
      </c>
      <c r="M15" s="61">
        <v>1.5</v>
      </c>
    </row>
    <row r="16" spans="2:17" x14ac:dyDescent="0.25">
      <c r="B16" s="56" t="s">
        <v>5</v>
      </c>
      <c r="C16" s="2">
        <v>18</v>
      </c>
      <c r="D16" s="2">
        <v>1.3</v>
      </c>
    </row>
    <row r="17" spans="2:4" x14ac:dyDescent="0.25">
      <c r="B17" s="56" t="s">
        <v>8</v>
      </c>
      <c r="C17" s="2">
        <v>14</v>
      </c>
      <c r="D17" s="2">
        <v>1.3</v>
      </c>
    </row>
    <row r="18" spans="2:4" x14ac:dyDescent="0.25">
      <c r="B18" s="56">
        <v>2</v>
      </c>
      <c r="C18" s="2">
        <v>20</v>
      </c>
      <c r="D18" s="2" t="s">
        <v>4</v>
      </c>
    </row>
    <row r="19" spans="2:4" x14ac:dyDescent="0.25">
      <c r="B19" s="56" t="s">
        <v>12</v>
      </c>
      <c r="C19" s="2">
        <v>20</v>
      </c>
      <c r="D19" s="2" t="s">
        <v>4</v>
      </c>
    </row>
    <row r="20" spans="2:4" x14ac:dyDescent="0.25">
      <c r="B20" s="56">
        <v>3</v>
      </c>
      <c r="C20" s="2">
        <v>18</v>
      </c>
      <c r="D20" s="2">
        <v>1.3</v>
      </c>
    </row>
    <row r="21" spans="2:4" x14ac:dyDescent="0.25">
      <c r="B21" s="56" t="s">
        <v>15</v>
      </c>
      <c r="C21" s="2">
        <v>14</v>
      </c>
      <c r="D21" s="2">
        <v>1.3</v>
      </c>
    </row>
    <row r="22" spans="2:4" x14ac:dyDescent="0.25">
      <c r="B22" s="56">
        <v>4</v>
      </c>
      <c r="C22" s="2">
        <v>14</v>
      </c>
      <c r="D22" s="2">
        <v>1</v>
      </c>
    </row>
    <row r="23" spans="2:4" x14ac:dyDescent="0.25">
      <c r="B23" s="56" t="s">
        <v>18</v>
      </c>
      <c r="C23" s="2">
        <v>18</v>
      </c>
      <c r="D23" s="2">
        <v>1.3</v>
      </c>
    </row>
    <row r="24" spans="2:4" x14ac:dyDescent="0.25">
      <c r="B24" s="56">
        <v>5</v>
      </c>
      <c r="C24" s="2">
        <v>20</v>
      </c>
      <c r="D24" s="2" t="s">
        <v>4</v>
      </c>
    </row>
    <row r="25" spans="2:4" x14ac:dyDescent="0.25">
      <c r="B25" s="56">
        <v>6</v>
      </c>
      <c r="C25" s="2">
        <v>18</v>
      </c>
      <c r="D25" s="2">
        <v>1.3</v>
      </c>
    </row>
    <row r="26" spans="2:4" x14ac:dyDescent="0.25">
      <c r="B26" s="2">
        <v>7</v>
      </c>
      <c r="C26" s="2">
        <v>14</v>
      </c>
      <c r="D26" s="2">
        <v>1.3</v>
      </c>
    </row>
    <row r="27" spans="2:4" x14ac:dyDescent="0.25">
      <c r="B27" s="2">
        <v>8</v>
      </c>
      <c r="C27" s="2">
        <v>20</v>
      </c>
      <c r="D27" s="2">
        <v>1</v>
      </c>
    </row>
    <row r="28" spans="2:4" x14ac:dyDescent="0.25">
      <c r="B28" s="56">
        <v>9</v>
      </c>
      <c r="C28" s="2">
        <v>18</v>
      </c>
      <c r="D28" s="2">
        <v>1.3</v>
      </c>
    </row>
  </sheetData>
  <mergeCells count="3">
    <mergeCell ref="G2:I2"/>
    <mergeCell ref="K2:M2"/>
    <mergeCell ref="O2:Q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3BEB-72DE-4FF1-8161-82DF8C177F2E}">
  <dimension ref="B1:F27"/>
  <sheetViews>
    <sheetView workbookViewId="0">
      <selection activeCell="E20" sqref="E20"/>
    </sheetView>
  </sheetViews>
  <sheetFormatPr defaultRowHeight="15" x14ac:dyDescent="0.25"/>
  <cols>
    <col min="2" max="2" width="10.85546875" bestFit="1" customWidth="1"/>
  </cols>
  <sheetData>
    <row r="1" spans="2:6" x14ac:dyDescent="0.25">
      <c r="B1" s="7" t="s">
        <v>0</v>
      </c>
    </row>
    <row r="2" spans="2:6" x14ac:dyDescent="0.25">
      <c r="B2" s="17" t="s">
        <v>3</v>
      </c>
    </row>
    <row r="3" spans="2:6" x14ac:dyDescent="0.25">
      <c r="B3" s="18" t="s">
        <v>7</v>
      </c>
    </row>
    <row r="4" spans="2:6" x14ac:dyDescent="0.25">
      <c r="B4" s="17" t="s">
        <v>10</v>
      </c>
    </row>
    <row r="5" spans="2:6" x14ac:dyDescent="0.25">
      <c r="B5" s="18" t="s">
        <v>11</v>
      </c>
      <c r="D5" s="2" t="s">
        <v>49</v>
      </c>
      <c r="E5" s="2" t="s">
        <v>48</v>
      </c>
      <c r="F5" s="2" t="s">
        <v>50</v>
      </c>
    </row>
    <row r="6" spans="2:6" x14ac:dyDescent="0.25">
      <c r="B6" s="17" t="s">
        <v>13</v>
      </c>
      <c r="D6" s="2">
        <f t="shared" ref="D6:D19" si="0">E6/2</f>
        <v>0.25</v>
      </c>
      <c r="E6" s="2">
        <v>0.5</v>
      </c>
      <c r="F6" s="2">
        <f t="shared" ref="F6:F19" si="1">E6*2</f>
        <v>1</v>
      </c>
    </row>
    <row r="7" spans="2:6" x14ac:dyDescent="0.25">
      <c r="B7" s="18" t="s">
        <v>14</v>
      </c>
      <c r="D7" s="2">
        <f t="shared" si="0"/>
        <v>0.3</v>
      </c>
      <c r="E7" s="2">
        <v>0.6</v>
      </c>
      <c r="F7" s="2">
        <f t="shared" si="1"/>
        <v>1.2</v>
      </c>
    </row>
    <row r="8" spans="2:6" x14ac:dyDescent="0.25">
      <c r="B8" s="17" t="s">
        <v>16</v>
      </c>
      <c r="D8" s="2">
        <f t="shared" si="0"/>
        <v>0.35</v>
      </c>
      <c r="E8" s="2">
        <v>0.7</v>
      </c>
      <c r="F8" s="2">
        <f t="shared" si="1"/>
        <v>1.4</v>
      </c>
    </row>
    <row r="9" spans="2:6" x14ac:dyDescent="0.25">
      <c r="B9" s="18" t="s">
        <v>17</v>
      </c>
      <c r="D9" s="2">
        <f t="shared" si="0"/>
        <v>0.4</v>
      </c>
      <c r="E9" s="2">
        <v>0.8</v>
      </c>
      <c r="F9" s="19">
        <f t="shared" si="1"/>
        <v>1.6</v>
      </c>
    </row>
    <row r="10" spans="2:6" x14ac:dyDescent="0.25">
      <c r="B10" s="17" t="s">
        <v>19</v>
      </c>
      <c r="D10" s="19">
        <f t="shared" si="0"/>
        <v>0.375</v>
      </c>
      <c r="E10" s="2">
        <v>0.75</v>
      </c>
      <c r="F10" s="2">
        <f t="shared" si="1"/>
        <v>1.5</v>
      </c>
    </row>
    <row r="11" spans="2:6" x14ac:dyDescent="0.25">
      <c r="B11" s="18">
        <v>1</v>
      </c>
      <c r="D11" s="19">
        <f t="shared" si="0"/>
        <v>0.625</v>
      </c>
      <c r="E11" s="2">
        <v>1.25</v>
      </c>
      <c r="F11" s="2">
        <f t="shared" si="1"/>
        <v>2.5</v>
      </c>
    </row>
    <row r="12" spans="2:6" x14ac:dyDescent="0.25">
      <c r="B12" s="17" t="s">
        <v>20</v>
      </c>
      <c r="D12" s="2">
        <f t="shared" si="0"/>
        <v>0.75</v>
      </c>
      <c r="E12" s="2">
        <v>1.5</v>
      </c>
      <c r="F12" s="2">
        <f t="shared" si="1"/>
        <v>3</v>
      </c>
    </row>
    <row r="13" spans="2:6" x14ac:dyDescent="0.25">
      <c r="B13" s="18" t="s">
        <v>21</v>
      </c>
      <c r="D13" s="19">
        <f t="shared" si="0"/>
        <v>0.875</v>
      </c>
      <c r="E13" s="2">
        <v>1.75</v>
      </c>
      <c r="F13" s="2">
        <f t="shared" si="1"/>
        <v>3.5</v>
      </c>
    </row>
    <row r="14" spans="2:6" x14ac:dyDescent="0.25">
      <c r="B14" s="17" t="s">
        <v>22</v>
      </c>
      <c r="D14" s="2">
        <f t="shared" si="0"/>
        <v>2</v>
      </c>
      <c r="E14" s="2">
        <v>4</v>
      </c>
      <c r="F14" s="2">
        <f t="shared" si="1"/>
        <v>8</v>
      </c>
    </row>
    <row r="15" spans="2:6" x14ac:dyDescent="0.25">
      <c r="B15" s="21" t="s">
        <v>5</v>
      </c>
      <c r="D15" s="2">
        <f t="shared" si="0"/>
        <v>2.5</v>
      </c>
      <c r="E15" s="2">
        <v>5</v>
      </c>
      <c r="F15" s="2">
        <f t="shared" si="1"/>
        <v>10</v>
      </c>
    </row>
    <row r="16" spans="2:6" x14ac:dyDescent="0.25">
      <c r="B16" s="20" t="s">
        <v>8</v>
      </c>
      <c r="D16" s="19">
        <f t="shared" si="0"/>
        <v>2.25</v>
      </c>
      <c r="E16" s="2">
        <v>4.5</v>
      </c>
      <c r="F16" s="2">
        <f t="shared" si="1"/>
        <v>9</v>
      </c>
    </row>
    <row r="17" spans="2:6" x14ac:dyDescent="0.25">
      <c r="B17" s="20">
        <v>2</v>
      </c>
      <c r="D17" s="2">
        <f t="shared" si="0"/>
        <v>2.5</v>
      </c>
      <c r="E17" s="2">
        <v>5</v>
      </c>
      <c r="F17" s="2">
        <f t="shared" si="1"/>
        <v>10</v>
      </c>
    </row>
    <row r="18" spans="2:6" x14ac:dyDescent="0.25">
      <c r="B18" s="20" t="s">
        <v>12</v>
      </c>
      <c r="D18" s="2">
        <f t="shared" si="0"/>
        <v>3</v>
      </c>
      <c r="E18" s="2">
        <v>6</v>
      </c>
      <c r="F18" s="2">
        <f t="shared" si="1"/>
        <v>12</v>
      </c>
    </row>
    <row r="19" spans="2:6" x14ac:dyDescent="0.25">
      <c r="B19" s="21">
        <v>3</v>
      </c>
      <c r="D19" s="2">
        <f t="shared" si="0"/>
        <v>3.5</v>
      </c>
      <c r="E19" s="2">
        <v>7</v>
      </c>
      <c r="F19" s="2">
        <f t="shared" si="1"/>
        <v>14</v>
      </c>
    </row>
    <row r="20" spans="2:6" x14ac:dyDescent="0.25">
      <c r="B20" s="20" t="s">
        <v>15</v>
      </c>
      <c r="D20" s="2"/>
      <c r="E20" s="2"/>
      <c r="F20" s="2"/>
    </row>
    <row r="21" spans="2:6" x14ac:dyDescent="0.25">
      <c r="B21" s="21">
        <v>4</v>
      </c>
      <c r="D21" s="2"/>
      <c r="E21" s="2"/>
      <c r="F21" s="2"/>
    </row>
    <row r="22" spans="2:6" x14ac:dyDescent="0.25">
      <c r="B22" s="20" t="s">
        <v>18</v>
      </c>
    </row>
    <row r="23" spans="2:6" x14ac:dyDescent="0.25">
      <c r="B23" s="8">
        <v>5</v>
      </c>
    </row>
    <row r="24" spans="2:6" x14ac:dyDescent="0.25">
      <c r="B24" s="16">
        <v>6</v>
      </c>
    </row>
    <row r="25" spans="2:6" x14ac:dyDescent="0.25">
      <c r="B25" s="8">
        <v>7</v>
      </c>
    </row>
    <row r="26" spans="2:6" x14ac:dyDescent="0.25">
      <c r="B26" s="20">
        <v>8</v>
      </c>
    </row>
    <row r="27" spans="2:6" x14ac:dyDescent="0.25">
      <c r="B27" s="21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15D0-F106-47BA-9099-7B35E7D9A648}">
  <dimension ref="A1:F34"/>
  <sheetViews>
    <sheetView topLeftCell="B1" workbookViewId="0">
      <selection activeCell="K11" sqref="K11"/>
    </sheetView>
  </sheetViews>
  <sheetFormatPr defaultRowHeight="15" x14ac:dyDescent="0.25"/>
  <cols>
    <col min="1" max="1" width="0" hidden="1" customWidth="1"/>
    <col min="2" max="2" width="24.7109375" bestFit="1" customWidth="1"/>
    <col min="3" max="3" width="20.7109375" style="2" bestFit="1" customWidth="1"/>
    <col min="4" max="4" width="18.140625" style="2" customWidth="1"/>
    <col min="5" max="5" width="30.28515625" style="2" bestFit="1" customWidth="1"/>
    <col min="6" max="6" width="19.7109375" style="2" bestFit="1" customWidth="1"/>
  </cols>
  <sheetData>
    <row r="1" spans="1:6" x14ac:dyDescent="0.25">
      <c r="B1" t="s">
        <v>65</v>
      </c>
      <c r="D1" s="2" t="s">
        <v>38</v>
      </c>
      <c r="E1" s="2">
        <v>4000</v>
      </c>
    </row>
    <row r="2" spans="1:6" x14ac:dyDescent="0.25">
      <c r="B2" t="s">
        <v>63</v>
      </c>
      <c r="D2" s="2" t="s">
        <v>39</v>
      </c>
      <c r="E2" s="2">
        <v>200</v>
      </c>
    </row>
    <row r="3" spans="1:6" x14ac:dyDescent="0.25">
      <c r="D3" s="2" t="s">
        <v>40</v>
      </c>
      <c r="E3" s="2">
        <v>1</v>
      </c>
    </row>
    <row r="4" spans="1:6" x14ac:dyDescent="0.25">
      <c r="D4" s="2" t="s">
        <v>41</v>
      </c>
      <c r="E4" s="2">
        <v>2</v>
      </c>
    </row>
    <row r="5" spans="1:6" x14ac:dyDescent="0.25">
      <c r="D5" s="2" t="s">
        <v>42</v>
      </c>
      <c r="E5" s="10">
        <v>1</v>
      </c>
      <c r="F5"/>
    </row>
    <row r="6" spans="1:6" x14ac:dyDescent="0.25">
      <c r="D6" s="10"/>
    </row>
    <row r="7" spans="1:6" ht="54" customHeight="1" x14ac:dyDescent="0.25">
      <c r="C7" s="62" t="s">
        <v>61</v>
      </c>
      <c r="D7" s="62" t="s">
        <v>62</v>
      </c>
      <c r="E7" s="62" t="s">
        <v>64</v>
      </c>
      <c r="F7" s="62" t="s">
        <v>66</v>
      </c>
    </row>
    <row r="8" spans="1:6" x14ac:dyDescent="0.25">
      <c r="B8" s="7" t="s">
        <v>53</v>
      </c>
      <c r="C8" s="7" t="s">
        <v>52</v>
      </c>
      <c r="D8" s="7" t="s">
        <v>43</v>
      </c>
      <c r="E8" s="11" t="s">
        <v>57</v>
      </c>
      <c r="F8" s="11" t="s">
        <v>51</v>
      </c>
    </row>
    <row r="9" spans="1:6" x14ac:dyDescent="0.25">
      <c r="B9" s="12">
        <v>0.25</v>
      </c>
      <c r="C9" s="2">
        <f>(B9/$E$4)*$E$5</f>
        <v>0.125</v>
      </c>
      <c r="D9" s="2">
        <f>$E$2*$E$3</f>
        <v>200</v>
      </c>
      <c r="E9" s="2">
        <f>C9*D9</f>
        <v>25</v>
      </c>
      <c r="F9" s="44">
        <f>($E$1/E9)*$E$5</f>
        <v>160</v>
      </c>
    </row>
    <row r="10" spans="1:6" x14ac:dyDescent="0.25">
      <c r="A10">
        <v>1</v>
      </c>
      <c r="B10" s="12">
        <v>0.3</v>
      </c>
      <c r="C10" s="2">
        <f>(B10/$E$4)*$E$5</f>
        <v>0.15</v>
      </c>
      <c r="D10" s="2">
        <f>$E$2*$E$3</f>
        <v>200</v>
      </c>
      <c r="E10" s="2">
        <f t="shared" ref="E10:E34" si="0">C10*D10</f>
        <v>30</v>
      </c>
      <c r="F10" s="44">
        <f>($E$1/E10)*$E$5</f>
        <v>133.33333333333334</v>
      </c>
    </row>
    <row r="11" spans="1:6" x14ac:dyDescent="0.25">
      <c r="A11">
        <v>1</v>
      </c>
      <c r="B11" s="12">
        <v>0.35</v>
      </c>
      <c r="C11" s="2">
        <f>(B11/$E$4)*$E$5</f>
        <v>0.17499999999999999</v>
      </c>
      <c r="D11" s="2">
        <f>$E$2*$E$3</f>
        <v>200</v>
      </c>
      <c r="E11" s="2">
        <f t="shared" si="0"/>
        <v>35</v>
      </c>
      <c r="F11" s="44">
        <f>($E$1/E11)*$E$5</f>
        <v>114.28571428571429</v>
      </c>
    </row>
    <row r="12" spans="1:6" x14ac:dyDescent="0.25">
      <c r="B12" s="12">
        <v>0.4</v>
      </c>
      <c r="C12" s="2">
        <f>(B12/$E$4)*$E$5</f>
        <v>0.2</v>
      </c>
      <c r="D12" s="2">
        <f>$E$2*$E$3</f>
        <v>200</v>
      </c>
      <c r="E12" s="2">
        <f t="shared" si="0"/>
        <v>40</v>
      </c>
      <c r="F12" s="44">
        <f>($E$1/E12)*$E$5</f>
        <v>100</v>
      </c>
    </row>
    <row r="13" spans="1:6" x14ac:dyDescent="0.25">
      <c r="B13" s="12">
        <v>0.5</v>
      </c>
      <c r="C13" s="2">
        <f>(B13/$E$4)*$E$5</f>
        <v>0.25</v>
      </c>
      <c r="D13" s="2">
        <f>$E$2*$E$3</f>
        <v>200</v>
      </c>
      <c r="E13" s="2">
        <f t="shared" si="0"/>
        <v>50</v>
      </c>
      <c r="F13" s="44">
        <f>($E$1/E13)*$E$5</f>
        <v>80</v>
      </c>
    </row>
    <row r="14" spans="1:6" x14ac:dyDescent="0.25">
      <c r="A14">
        <v>1</v>
      </c>
      <c r="B14" s="12">
        <v>0.6</v>
      </c>
      <c r="C14" s="2">
        <f>(B14/$E$4)*$E$5</f>
        <v>0.3</v>
      </c>
      <c r="D14" s="2">
        <f>$E$2*$E$3</f>
        <v>200</v>
      </c>
      <c r="E14" s="2">
        <f t="shared" si="0"/>
        <v>60</v>
      </c>
      <c r="F14" s="44">
        <f>($E$1/E14)*$E$5</f>
        <v>66.666666666666671</v>
      </c>
    </row>
    <row r="15" spans="1:6" x14ac:dyDescent="0.25">
      <c r="A15">
        <v>1</v>
      </c>
      <c r="B15" s="12">
        <v>0.7</v>
      </c>
      <c r="C15" s="2">
        <f>(B15/$E$4)*$E$5</f>
        <v>0.35</v>
      </c>
      <c r="D15" s="2">
        <f>$E$2*$E$3</f>
        <v>200</v>
      </c>
      <c r="E15" s="2">
        <f t="shared" si="0"/>
        <v>70</v>
      </c>
      <c r="F15" s="44">
        <f>($E$1/E15)*$E$5</f>
        <v>57.142857142857146</v>
      </c>
    </row>
    <row r="16" spans="1:6" x14ac:dyDescent="0.25">
      <c r="A16">
        <v>1</v>
      </c>
      <c r="B16" s="12">
        <v>0.75</v>
      </c>
      <c r="C16" s="2">
        <f>(B16/$E$4)*$E$5</f>
        <v>0.375</v>
      </c>
      <c r="D16" s="2">
        <f>$E$2*$E$3</f>
        <v>200</v>
      </c>
      <c r="E16" s="2">
        <f t="shared" si="0"/>
        <v>75</v>
      </c>
      <c r="F16" s="44">
        <f>($E$1/E16)*$E$5</f>
        <v>53.333333333333336</v>
      </c>
    </row>
    <row r="17" spans="1:6" x14ac:dyDescent="0.25">
      <c r="B17" s="12">
        <v>0.8</v>
      </c>
      <c r="C17" s="2">
        <f>(B17/$E$4)*$E$5</f>
        <v>0.4</v>
      </c>
      <c r="D17" s="2">
        <f>$E$2*$E$3</f>
        <v>200</v>
      </c>
      <c r="E17" s="2">
        <f t="shared" si="0"/>
        <v>80</v>
      </c>
      <c r="F17" s="44">
        <f>($E$1/E17)*$E$5</f>
        <v>50</v>
      </c>
    </row>
    <row r="18" spans="1:6" x14ac:dyDescent="0.25">
      <c r="B18" s="12">
        <v>1</v>
      </c>
      <c r="C18" s="2">
        <f>(B18/$E$4)*$E$5</f>
        <v>0.5</v>
      </c>
      <c r="D18" s="2">
        <f>$E$2*$E$3</f>
        <v>200</v>
      </c>
      <c r="E18" s="2">
        <f t="shared" si="0"/>
        <v>100</v>
      </c>
      <c r="F18" s="44">
        <f>($E$1/E18)*$E$5</f>
        <v>40</v>
      </c>
    </row>
    <row r="19" spans="1:6" x14ac:dyDescent="0.25">
      <c r="A19">
        <v>1</v>
      </c>
      <c r="B19" s="12">
        <v>1.2</v>
      </c>
      <c r="C19" s="2">
        <f>(B19/$E$4)*$E$5</f>
        <v>0.6</v>
      </c>
      <c r="D19" s="2">
        <f>$E$2*$E$3</f>
        <v>200</v>
      </c>
      <c r="E19" s="2">
        <f t="shared" si="0"/>
        <v>120</v>
      </c>
      <c r="F19" s="44">
        <f>($E$1/E19)*$E$5</f>
        <v>33.333333333333336</v>
      </c>
    </row>
    <row r="20" spans="1:6" x14ac:dyDescent="0.25">
      <c r="B20" s="12">
        <v>1.25</v>
      </c>
      <c r="C20" s="2">
        <f>(B20/$E$4)*$E$5</f>
        <v>0.625</v>
      </c>
      <c r="D20" s="2">
        <f>$E$2*$E$3</f>
        <v>200</v>
      </c>
      <c r="E20" s="2">
        <f t="shared" si="0"/>
        <v>125</v>
      </c>
      <c r="F20" s="44">
        <f>($E$1/E20)*$E$5</f>
        <v>32</v>
      </c>
    </row>
    <row r="21" spans="1:6" x14ac:dyDescent="0.25">
      <c r="A21">
        <v>1</v>
      </c>
      <c r="B21" s="12">
        <v>1.4</v>
      </c>
      <c r="C21" s="2">
        <f>(B21/$E$4)*$E$5</f>
        <v>0.7</v>
      </c>
      <c r="D21" s="2">
        <f>$E$2*$E$3</f>
        <v>200</v>
      </c>
      <c r="E21" s="2">
        <f t="shared" si="0"/>
        <v>140</v>
      </c>
      <c r="F21" s="44">
        <f>($E$1/E21)*$E$5</f>
        <v>28.571428571428573</v>
      </c>
    </row>
    <row r="22" spans="1:6" x14ac:dyDescent="0.25">
      <c r="A22">
        <v>1</v>
      </c>
      <c r="B22" s="13">
        <v>1.5</v>
      </c>
      <c r="C22" s="2">
        <f>(B22/$E$4)*$E$5</f>
        <v>0.75</v>
      </c>
      <c r="D22" s="2">
        <f>$E$2*$E$3</f>
        <v>200</v>
      </c>
      <c r="E22" s="2">
        <f t="shared" si="0"/>
        <v>150</v>
      </c>
      <c r="F22" s="44">
        <f>($E$1/E22)*$E$5</f>
        <v>26.666666666666668</v>
      </c>
    </row>
    <row r="23" spans="1:6" x14ac:dyDescent="0.25">
      <c r="A23">
        <v>1</v>
      </c>
      <c r="B23" s="13">
        <v>1.75</v>
      </c>
      <c r="C23" s="2">
        <f>(B23/$E$4)*$E$5</f>
        <v>0.875</v>
      </c>
      <c r="D23" s="2">
        <f>$E$2*$E$3</f>
        <v>200</v>
      </c>
      <c r="E23" s="2">
        <f t="shared" si="0"/>
        <v>175</v>
      </c>
      <c r="F23" s="44">
        <f>($E$1/E23)*$E$5</f>
        <v>22.857142857142858</v>
      </c>
    </row>
    <row r="24" spans="1:6" x14ac:dyDescent="0.25">
      <c r="B24" s="13">
        <v>2</v>
      </c>
      <c r="C24" s="2">
        <f>(B24/$E$4)*$E$5</f>
        <v>1</v>
      </c>
      <c r="D24" s="2">
        <f>$E$2*$E$3</f>
        <v>200</v>
      </c>
      <c r="E24" s="2">
        <f t="shared" si="0"/>
        <v>200</v>
      </c>
      <c r="F24" s="44">
        <f>($E$1/E24)*$E$5</f>
        <v>20</v>
      </c>
    </row>
    <row r="25" spans="1:6" x14ac:dyDescent="0.25">
      <c r="B25" s="13">
        <v>2.5</v>
      </c>
      <c r="C25" s="2">
        <f>(B25/$E$4)*$E$5</f>
        <v>1.25</v>
      </c>
      <c r="D25" s="2">
        <f>$E$2*$E$3</f>
        <v>200</v>
      </c>
      <c r="E25" s="2">
        <f t="shared" si="0"/>
        <v>250</v>
      </c>
      <c r="F25" s="44">
        <f>($E$1/E25)*$E$5</f>
        <v>16</v>
      </c>
    </row>
    <row r="26" spans="1:6" x14ac:dyDescent="0.25">
      <c r="A26">
        <v>1</v>
      </c>
      <c r="B26" s="13">
        <v>3</v>
      </c>
      <c r="C26" s="2">
        <f>(B26/$E$4)*$E$5</f>
        <v>1.5</v>
      </c>
      <c r="D26" s="2">
        <f>$E$2*$E$3</f>
        <v>200</v>
      </c>
      <c r="E26" s="2">
        <f t="shared" si="0"/>
        <v>300</v>
      </c>
      <c r="F26" s="44">
        <f>($E$1/E26)*$E$5</f>
        <v>13.333333333333334</v>
      </c>
    </row>
    <row r="27" spans="1:6" x14ac:dyDescent="0.25">
      <c r="A27">
        <v>1</v>
      </c>
      <c r="B27" s="13">
        <v>3.5</v>
      </c>
      <c r="C27" s="2">
        <f>(B27/$E$4)*$E$5</f>
        <v>1.75</v>
      </c>
      <c r="D27" s="2">
        <f>$E$2*$E$3</f>
        <v>200</v>
      </c>
      <c r="E27" s="2">
        <f t="shared" si="0"/>
        <v>350</v>
      </c>
      <c r="F27" s="44">
        <f>($E$1/E27)*$E$5</f>
        <v>11.428571428571429</v>
      </c>
    </row>
    <row r="28" spans="1:6" x14ac:dyDescent="0.25">
      <c r="B28" s="13">
        <v>4</v>
      </c>
      <c r="C28" s="2">
        <f>(B28/$E$4)*$E$5</f>
        <v>2</v>
      </c>
      <c r="D28" s="2">
        <f>$E$2*$E$3</f>
        <v>200</v>
      </c>
      <c r="E28" s="2">
        <f t="shared" si="0"/>
        <v>400</v>
      </c>
      <c r="F28" s="44">
        <f>($E$1/E28)*$E$5</f>
        <v>10</v>
      </c>
    </row>
    <row r="29" spans="1:6" x14ac:dyDescent="0.25">
      <c r="A29">
        <v>1</v>
      </c>
      <c r="B29" s="13">
        <v>4.5</v>
      </c>
      <c r="C29" s="2">
        <f>(B29/$E$4)*$E$5</f>
        <v>2.25</v>
      </c>
      <c r="D29" s="2">
        <f>$E$2*$E$3</f>
        <v>200</v>
      </c>
      <c r="E29" s="2">
        <f t="shared" si="0"/>
        <v>450</v>
      </c>
      <c r="F29" s="44">
        <f>($E$1/E29)*$E$5</f>
        <v>8.8888888888888893</v>
      </c>
    </row>
    <row r="30" spans="1:6" x14ac:dyDescent="0.25">
      <c r="B30" s="13">
        <v>5</v>
      </c>
      <c r="C30" s="2">
        <f>(B30/$E$4)*$E$5</f>
        <v>2.5</v>
      </c>
      <c r="D30" s="2">
        <f>$E$2*$E$3</f>
        <v>200</v>
      </c>
      <c r="E30" s="2">
        <f t="shared" si="0"/>
        <v>500</v>
      </c>
      <c r="F30" s="44">
        <f>($E$1/E30)*$E$5</f>
        <v>8</v>
      </c>
    </row>
    <row r="31" spans="1:6" x14ac:dyDescent="0.25">
      <c r="A31">
        <v>1</v>
      </c>
      <c r="B31" s="13">
        <v>6</v>
      </c>
      <c r="C31" s="2">
        <f>(B31/$E$4)*$E$5</f>
        <v>3</v>
      </c>
      <c r="D31" s="2">
        <f>$E$2*$E$3</f>
        <v>200</v>
      </c>
      <c r="E31" s="2">
        <f t="shared" si="0"/>
        <v>600</v>
      </c>
      <c r="F31" s="44">
        <f>($E$1/E31)*$E$5</f>
        <v>6.666666666666667</v>
      </c>
    </row>
    <row r="32" spans="1:6" x14ac:dyDescent="0.25">
      <c r="A32">
        <v>1</v>
      </c>
      <c r="B32" s="13">
        <v>7</v>
      </c>
      <c r="C32" s="2">
        <f>(B32/$E$4)*$E$5</f>
        <v>3.5</v>
      </c>
      <c r="D32" s="2">
        <f>$E$2*$E$3</f>
        <v>200</v>
      </c>
      <c r="E32" s="2">
        <f t="shared" si="0"/>
        <v>700</v>
      </c>
      <c r="F32" s="44">
        <f>($E$1/E32)*$E$5</f>
        <v>5.7142857142857144</v>
      </c>
    </row>
    <row r="33" spans="1:6" x14ac:dyDescent="0.25">
      <c r="B33" s="13">
        <v>8</v>
      </c>
      <c r="C33" s="2">
        <f>(B33/$E$4)*$E$5</f>
        <v>4</v>
      </c>
      <c r="D33" s="2">
        <f>$E$2*$E$3</f>
        <v>200</v>
      </c>
      <c r="E33" s="2">
        <f t="shared" si="0"/>
        <v>800</v>
      </c>
      <c r="F33" s="44">
        <f>($E$1/E33)*$E$5</f>
        <v>5</v>
      </c>
    </row>
    <row r="34" spans="1:6" x14ac:dyDescent="0.25">
      <c r="A34">
        <v>1</v>
      </c>
      <c r="B34" s="13">
        <v>9</v>
      </c>
      <c r="C34" s="2">
        <f>(B34/$E$4)*$E$5</f>
        <v>4.5</v>
      </c>
      <c r="D34" s="2">
        <f>$E$2*$E$3</f>
        <v>200</v>
      </c>
      <c r="E34" s="2">
        <f t="shared" si="0"/>
        <v>900</v>
      </c>
      <c r="F34" s="44">
        <f>($E$1/E34)*$E$5</f>
        <v>4.4444444444444446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804B-00E5-4B39-91D5-E18CCA0C2E82}">
  <dimension ref="A1:J32"/>
  <sheetViews>
    <sheetView workbookViewId="0">
      <selection activeCell="B36" sqref="B36"/>
    </sheetView>
  </sheetViews>
  <sheetFormatPr defaultRowHeight="15" x14ac:dyDescent="0.25"/>
  <cols>
    <col min="1" max="1" width="11.28515625" bestFit="1" customWidth="1"/>
    <col min="2" max="2" width="24.7109375" bestFit="1" customWidth="1"/>
    <col min="3" max="3" width="20.7109375" style="2" bestFit="1" customWidth="1"/>
    <col min="4" max="4" width="17.85546875" style="2" bestFit="1" customWidth="1"/>
    <col min="5" max="5" width="30.28515625" style="2" bestFit="1" customWidth="1"/>
    <col min="6" max="6" width="17.140625" bestFit="1" customWidth="1"/>
    <col min="8" max="8" width="15" bestFit="1" customWidth="1"/>
  </cols>
  <sheetData>
    <row r="1" spans="1:10" x14ac:dyDescent="0.25">
      <c r="B1" t="s">
        <v>65</v>
      </c>
    </row>
    <row r="2" spans="1:10" x14ac:dyDescent="0.25">
      <c r="B2" t="s">
        <v>63</v>
      </c>
    </row>
    <row r="3" spans="1:10" x14ac:dyDescent="0.25">
      <c r="C3" s="2" t="s">
        <v>56</v>
      </c>
      <c r="D3" s="2">
        <v>25.4</v>
      </c>
    </row>
    <row r="4" spans="1:10" x14ac:dyDescent="0.25">
      <c r="C4" s="2" t="s">
        <v>38</v>
      </c>
      <c r="D4" s="2">
        <v>4000</v>
      </c>
    </row>
    <row r="5" spans="1:10" x14ac:dyDescent="0.25">
      <c r="C5" s="2" t="s">
        <v>39</v>
      </c>
      <c r="D5" s="2">
        <v>200</v>
      </c>
    </row>
    <row r="6" spans="1:10" x14ac:dyDescent="0.25">
      <c r="C6" s="2" t="s">
        <v>40</v>
      </c>
      <c r="D6" s="2">
        <v>1</v>
      </c>
    </row>
    <row r="7" spans="1:10" x14ac:dyDescent="0.25">
      <c r="C7" s="2" t="s">
        <v>41</v>
      </c>
      <c r="D7" s="2">
        <v>2</v>
      </c>
    </row>
    <row r="8" spans="1:10" x14ac:dyDescent="0.25">
      <c r="C8" s="2" t="s">
        <v>42</v>
      </c>
      <c r="D8" s="10">
        <v>1</v>
      </c>
      <c r="H8">
        <v>1</v>
      </c>
    </row>
    <row r="9" spans="1:10" ht="60" x14ac:dyDescent="0.25">
      <c r="C9" s="62" t="s">
        <v>61</v>
      </c>
      <c r="D9" s="62" t="s">
        <v>62</v>
      </c>
      <c r="E9" s="62" t="s">
        <v>64</v>
      </c>
      <c r="F9" s="62" t="s">
        <v>66</v>
      </c>
    </row>
    <row r="10" spans="1:10" x14ac:dyDescent="0.25">
      <c r="A10" s="7" t="s">
        <v>67</v>
      </c>
      <c r="B10" s="7" t="s">
        <v>53</v>
      </c>
      <c r="C10" s="7" t="s">
        <v>52</v>
      </c>
      <c r="D10" s="7" t="s">
        <v>43</v>
      </c>
      <c r="E10" s="11" t="s">
        <v>57</v>
      </c>
      <c r="F10" s="11" t="s">
        <v>51</v>
      </c>
      <c r="G10" s="14"/>
      <c r="H10" s="7" t="s">
        <v>0</v>
      </c>
      <c r="I10" s="7" t="s">
        <v>44</v>
      </c>
      <c r="J10" s="15" t="s">
        <v>45</v>
      </c>
    </row>
    <row r="11" spans="1:10" ht="15.75" thickBot="1" x14ac:dyDescent="0.3">
      <c r="A11">
        <v>1</v>
      </c>
      <c r="B11" s="25">
        <f>$D$3/A11</f>
        <v>25.4</v>
      </c>
      <c r="C11" s="2">
        <f>(B11/$D$7)*$D$8</f>
        <v>12.7</v>
      </c>
      <c r="D11" s="2">
        <f>$D$5*$D$6</f>
        <v>200</v>
      </c>
      <c r="E11" s="2">
        <f>C11*D11</f>
        <v>2540</v>
      </c>
      <c r="F11" s="9">
        <f t="shared" ref="F11:F32" si="0">($D$4/E11)*$D$8</f>
        <v>1.5748031496062993</v>
      </c>
      <c r="G11" s="2"/>
      <c r="H11" s="16">
        <f>(B11/$D$7)/$H$8</f>
        <v>12.7</v>
      </c>
      <c r="I11">
        <f>H11*Pulses_per_Step7[[#This Row],[Steps /Ls Rev]]</f>
        <v>2540</v>
      </c>
      <c r="J11">
        <f>$D$4/I11</f>
        <v>1.5748031496062993</v>
      </c>
    </row>
    <row r="12" spans="1:10" x14ac:dyDescent="0.25">
      <c r="A12" s="38">
        <v>16</v>
      </c>
      <c r="B12" s="28">
        <f t="shared" ref="B12:B32" si="1">$D$3/A12</f>
        <v>1.5874999999999999</v>
      </c>
      <c r="C12" s="29">
        <f t="shared" ref="C12:C32" si="2">(B12/$D$7)*$D$8</f>
        <v>0.79374999999999996</v>
      </c>
      <c r="D12" s="29">
        <f t="shared" ref="D12:D32" si="3">$D$5*$D$6</f>
        <v>200</v>
      </c>
      <c r="E12" s="29">
        <f t="shared" ref="E12:E32" si="4">C12*D12</f>
        <v>158.75</v>
      </c>
      <c r="F12" s="39">
        <f t="shared" si="0"/>
        <v>25.196850393700789</v>
      </c>
      <c r="G12" s="2"/>
      <c r="H12" s="16">
        <f t="shared" ref="H12:H32" si="5">(B12/$D$7)/$H$8</f>
        <v>0.79374999999999996</v>
      </c>
      <c r="I12">
        <f>H12*Pulses_per_Step7[[#This Row],[Steps /Ls Rev]]</f>
        <v>158.75</v>
      </c>
      <c r="J12">
        <f t="shared" ref="J12:J32" si="6">$D$4/I12</f>
        <v>25.196850393700789</v>
      </c>
    </row>
    <row r="13" spans="1:10" x14ac:dyDescent="0.25">
      <c r="A13" s="40">
        <v>18</v>
      </c>
      <c r="B13" s="12">
        <f t="shared" si="1"/>
        <v>1.411111111111111</v>
      </c>
      <c r="C13" s="32">
        <f t="shared" si="2"/>
        <v>0.70555555555555549</v>
      </c>
      <c r="D13" s="32">
        <f t="shared" si="3"/>
        <v>200</v>
      </c>
      <c r="E13" s="32">
        <f t="shared" si="4"/>
        <v>141.11111111111109</v>
      </c>
      <c r="F13" s="41">
        <f t="shared" si="0"/>
        <v>28.346456692913392</v>
      </c>
      <c r="G13" s="2">
        <v>1</v>
      </c>
      <c r="H13" s="16">
        <f t="shared" si="5"/>
        <v>0.70555555555555549</v>
      </c>
      <c r="I13">
        <f>H13*Pulses_per_Step7[[#This Row],[Steps /Ls Rev]]</f>
        <v>141.11111111111109</v>
      </c>
      <c r="J13">
        <f t="shared" si="6"/>
        <v>28.346456692913392</v>
      </c>
    </row>
    <row r="14" spans="1:10" x14ac:dyDescent="0.25">
      <c r="A14" s="40">
        <v>19</v>
      </c>
      <c r="B14" s="12">
        <f t="shared" si="1"/>
        <v>1.3368421052631578</v>
      </c>
      <c r="C14" s="32">
        <f t="shared" si="2"/>
        <v>0.66842105263157892</v>
      </c>
      <c r="D14" s="32">
        <f t="shared" si="3"/>
        <v>200</v>
      </c>
      <c r="E14" s="32">
        <f t="shared" si="4"/>
        <v>133.68421052631578</v>
      </c>
      <c r="F14" s="41">
        <f t="shared" si="0"/>
        <v>29.921259842519689</v>
      </c>
      <c r="G14" s="2"/>
      <c r="H14" s="16">
        <f t="shared" si="5"/>
        <v>0.66842105263157892</v>
      </c>
      <c r="I14">
        <f>H14*Pulses_per_Step7[[#This Row],[Steps /Ls Rev]]</f>
        <v>133.68421052631578</v>
      </c>
      <c r="J14">
        <f t="shared" si="6"/>
        <v>29.921259842519689</v>
      </c>
    </row>
    <row r="15" spans="1:10" x14ac:dyDescent="0.25">
      <c r="A15" s="40">
        <v>20</v>
      </c>
      <c r="B15" s="12">
        <f t="shared" si="1"/>
        <v>1.27</v>
      </c>
      <c r="C15" s="32">
        <f t="shared" si="2"/>
        <v>0.63500000000000001</v>
      </c>
      <c r="D15" s="32">
        <f t="shared" si="3"/>
        <v>200</v>
      </c>
      <c r="E15" s="32">
        <f t="shared" si="4"/>
        <v>127</v>
      </c>
      <c r="F15" s="41">
        <f t="shared" si="0"/>
        <v>31.496062992125985</v>
      </c>
      <c r="G15" s="2"/>
      <c r="H15" s="16">
        <f t="shared" si="5"/>
        <v>0.63500000000000001</v>
      </c>
      <c r="I15">
        <f>H15*Pulses_per_Step7[[#This Row],[Steps /Ls Rev]]</f>
        <v>127</v>
      </c>
      <c r="J15">
        <f t="shared" si="6"/>
        <v>31.496062992125985</v>
      </c>
    </row>
    <row r="16" spans="1:10" x14ac:dyDescent="0.25">
      <c r="A16" s="40">
        <v>22</v>
      </c>
      <c r="B16" s="12">
        <f t="shared" si="1"/>
        <v>1.1545454545454545</v>
      </c>
      <c r="C16" s="32">
        <f t="shared" si="2"/>
        <v>0.57727272727272727</v>
      </c>
      <c r="D16" s="32">
        <f t="shared" si="3"/>
        <v>200</v>
      </c>
      <c r="E16" s="32">
        <f t="shared" si="4"/>
        <v>115.45454545454545</v>
      </c>
      <c r="F16" s="41">
        <f t="shared" si="0"/>
        <v>34.645669291338585</v>
      </c>
      <c r="G16" s="2"/>
      <c r="H16" s="16">
        <f t="shared" si="5"/>
        <v>0.57727272727272727</v>
      </c>
      <c r="I16">
        <f>H16*Pulses_per_Step7[[#This Row],[Steps /Ls Rev]]</f>
        <v>115.45454545454545</v>
      </c>
      <c r="J16">
        <f t="shared" si="6"/>
        <v>34.645669291338585</v>
      </c>
    </row>
    <row r="17" spans="1:10" x14ac:dyDescent="0.25">
      <c r="A17" s="40">
        <v>24</v>
      </c>
      <c r="B17" s="12">
        <f t="shared" si="1"/>
        <v>1.0583333333333333</v>
      </c>
      <c r="C17" s="32">
        <f t="shared" si="2"/>
        <v>0.52916666666666667</v>
      </c>
      <c r="D17" s="32">
        <f t="shared" si="3"/>
        <v>200</v>
      </c>
      <c r="E17" s="32">
        <f t="shared" si="4"/>
        <v>105.83333333333333</v>
      </c>
      <c r="F17" s="41">
        <f t="shared" si="0"/>
        <v>37.795275590551185</v>
      </c>
      <c r="G17" s="2">
        <v>1</v>
      </c>
      <c r="H17" s="16">
        <f t="shared" si="5"/>
        <v>0.52916666666666667</v>
      </c>
      <c r="I17">
        <f>H17*Pulses_per_Step7[[#This Row],[Steps /Ls Rev]]</f>
        <v>105.83333333333333</v>
      </c>
      <c r="J17">
        <f t="shared" si="6"/>
        <v>37.795275590551185</v>
      </c>
    </row>
    <row r="18" spans="1:10" ht="15.75" thickBot="1" x14ac:dyDescent="0.3">
      <c r="A18" s="42">
        <v>28</v>
      </c>
      <c r="B18" s="35">
        <f t="shared" si="1"/>
        <v>0.90714285714285714</v>
      </c>
      <c r="C18" s="36">
        <f t="shared" si="2"/>
        <v>0.45357142857142857</v>
      </c>
      <c r="D18" s="36">
        <f t="shared" si="3"/>
        <v>200</v>
      </c>
      <c r="E18" s="36">
        <f t="shared" si="4"/>
        <v>90.714285714285708</v>
      </c>
      <c r="F18" s="43">
        <f t="shared" si="0"/>
        <v>44.094488188976378</v>
      </c>
      <c r="G18" s="2"/>
      <c r="H18" s="16">
        <f t="shared" si="5"/>
        <v>0.45357142857142857</v>
      </c>
      <c r="I18">
        <f>H18*Pulses_per_Step7[[#This Row],[Steps /Ls Rev]]</f>
        <v>90.714285714285708</v>
      </c>
      <c r="J18">
        <f t="shared" si="6"/>
        <v>44.094488188976378</v>
      </c>
    </row>
    <row r="19" spans="1:10" x14ac:dyDescent="0.25">
      <c r="A19" s="24">
        <f>A12*2</f>
        <v>32</v>
      </c>
      <c r="B19" s="26">
        <f t="shared" si="1"/>
        <v>0.79374999999999996</v>
      </c>
      <c r="C19" s="2">
        <f t="shared" si="2"/>
        <v>0.39687499999999998</v>
      </c>
      <c r="D19" s="2">
        <f t="shared" si="3"/>
        <v>200</v>
      </c>
      <c r="E19" s="2">
        <f t="shared" si="4"/>
        <v>79.375</v>
      </c>
      <c r="F19" s="9">
        <f t="shared" si="0"/>
        <v>50.393700787401578</v>
      </c>
      <c r="G19" s="2"/>
      <c r="H19" s="16">
        <f t="shared" si="5"/>
        <v>0.39687499999999998</v>
      </c>
      <c r="I19">
        <f>H19*Pulses_per_Step7[[#This Row],[Steps /Ls Rev]]</f>
        <v>79.375</v>
      </c>
      <c r="J19">
        <f t="shared" si="6"/>
        <v>50.393700787401578</v>
      </c>
    </row>
    <row r="20" spans="1:10" x14ac:dyDescent="0.25">
      <c r="A20" s="24">
        <f>A13*2</f>
        <v>36</v>
      </c>
      <c r="B20" s="12">
        <f t="shared" si="1"/>
        <v>0.70555555555555549</v>
      </c>
      <c r="C20" s="2">
        <f t="shared" si="2"/>
        <v>0.35277777777777775</v>
      </c>
      <c r="D20" s="2">
        <f t="shared" si="3"/>
        <v>200</v>
      </c>
      <c r="E20" s="2">
        <f t="shared" si="4"/>
        <v>70.555555555555543</v>
      </c>
      <c r="F20" s="9">
        <f t="shared" si="0"/>
        <v>56.692913385826785</v>
      </c>
      <c r="G20" s="2"/>
      <c r="H20" s="16">
        <f t="shared" si="5"/>
        <v>0.35277777777777775</v>
      </c>
      <c r="I20">
        <f>H20*Pulses_per_Step7[[#This Row],[Steps /Ls Rev]]</f>
        <v>70.555555555555543</v>
      </c>
      <c r="J20">
        <f t="shared" si="6"/>
        <v>56.692913385826785</v>
      </c>
    </row>
    <row r="21" spans="1:10" x14ac:dyDescent="0.25">
      <c r="A21" s="24">
        <f t="shared" ref="A21:A25" si="7">A14*2</f>
        <v>38</v>
      </c>
      <c r="B21" s="12">
        <f t="shared" si="1"/>
        <v>0.66842105263157892</v>
      </c>
      <c r="C21" s="2">
        <f t="shared" si="2"/>
        <v>0.33421052631578946</v>
      </c>
      <c r="D21" s="2">
        <f t="shared" si="3"/>
        <v>200</v>
      </c>
      <c r="E21" s="2">
        <f t="shared" si="4"/>
        <v>66.84210526315789</v>
      </c>
      <c r="F21" s="9">
        <f t="shared" si="0"/>
        <v>59.842519685039377</v>
      </c>
      <c r="G21" s="2"/>
      <c r="H21" s="16">
        <f t="shared" si="5"/>
        <v>0.33421052631578946</v>
      </c>
      <c r="I21">
        <f>H21*Pulses_per_Step7[[#This Row],[Steps /Ls Rev]]</f>
        <v>66.84210526315789</v>
      </c>
      <c r="J21">
        <f t="shared" si="6"/>
        <v>59.842519685039377</v>
      </c>
    </row>
    <row r="22" spans="1:10" x14ac:dyDescent="0.25">
      <c r="A22" s="24">
        <f t="shared" si="7"/>
        <v>40</v>
      </c>
      <c r="B22" s="12">
        <f t="shared" si="1"/>
        <v>0.63500000000000001</v>
      </c>
      <c r="C22" s="2">
        <f t="shared" si="2"/>
        <v>0.3175</v>
      </c>
      <c r="D22" s="2">
        <f t="shared" si="3"/>
        <v>200</v>
      </c>
      <c r="E22" s="2">
        <f t="shared" si="4"/>
        <v>63.5</v>
      </c>
      <c r="F22" s="9">
        <f t="shared" si="0"/>
        <v>62.99212598425197</v>
      </c>
      <c r="G22" s="2"/>
      <c r="H22" s="16">
        <f t="shared" si="5"/>
        <v>0.3175</v>
      </c>
      <c r="I22">
        <f>H22*Pulses_per_Step7[[#This Row],[Steps /Ls Rev]]</f>
        <v>63.5</v>
      </c>
      <c r="J22">
        <f t="shared" si="6"/>
        <v>62.99212598425197</v>
      </c>
    </row>
    <row r="23" spans="1:10" x14ac:dyDescent="0.25">
      <c r="A23" s="24">
        <f t="shared" si="7"/>
        <v>44</v>
      </c>
      <c r="B23" s="12">
        <f t="shared" si="1"/>
        <v>0.57727272727272727</v>
      </c>
      <c r="C23" s="2">
        <f t="shared" si="2"/>
        <v>0.28863636363636364</v>
      </c>
      <c r="D23" s="2">
        <f t="shared" si="3"/>
        <v>200</v>
      </c>
      <c r="E23" s="2">
        <f t="shared" si="4"/>
        <v>57.727272727272727</v>
      </c>
      <c r="F23" s="9">
        <f t="shared" si="0"/>
        <v>69.29133858267717</v>
      </c>
      <c r="G23" s="2">
        <v>1</v>
      </c>
      <c r="H23" s="16">
        <f t="shared" si="5"/>
        <v>0.28863636363636364</v>
      </c>
      <c r="I23">
        <f>H23*Pulses_per_Step7[[#This Row],[Steps /Ls Rev]]</f>
        <v>57.727272727272727</v>
      </c>
      <c r="J23">
        <f t="shared" si="6"/>
        <v>69.29133858267717</v>
      </c>
    </row>
    <row r="24" spans="1:10" x14ac:dyDescent="0.25">
      <c r="A24" s="24">
        <f t="shared" si="7"/>
        <v>48</v>
      </c>
      <c r="B24" s="12">
        <f t="shared" si="1"/>
        <v>0.52916666666666667</v>
      </c>
      <c r="C24" s="2">
        <f t="shared" si="2"/>
        <v>0.26458333333333334</v>
      </c>
      <c r="D24" s="2">
        <f t="shared" si="3"/>
        <v>200</v>
      </c>
      <c r="E24" s="2">
        <f t="shared" si="4"/>
        <v>52.916666666666664</v>
      </c>
      <c r="F24" s="9">
        <f t="shared" si="0"/>
        <v>75.59055118110237</v>
      </c>
      <c r="G24" s="2"/>
      <c r="H24" s="16">
        <f t="shared" si="5"/>
        <v>0.26458333333333334</v>
      </c>
      <c r="I24">
        <f>H24*Pulses_per_Step7[[#This Row],[Steps /Ls Rev]]</f>
        <v>52.916666666666664</v>
      </c>
      <c r="J24">
        <f t="shared" si="6"/>
        <v>75.59055118110237</v>
      </c>
    </row>
    <row r="25" spans="1:10" x14ac:dyDescent="0.25">
      <c r="A25" s="24">
        <f t="shared" si="7"/>
        <v>56</v>
      </c>
      <c r="B25" s="12">
        <f t="shared" si="1"/>
        <v>0.45357142857142857</v>
      </c>
      <c r="C25" s="2">
        <f t="shared" si="2"/>
        <v>0.22678571428571428</v>
      </c>
      <c r="D25" s="2">
        <f t="shared" si="3"/>
        <v>200</v>
      </c>
      <c r="E25" s="2">
        <f t="shared" si="4"/>
        <v>45.357142857142854</v>
      </c>
      <c r="F25" s="9">
        <f t="shared" si="0"/>
        <v>88.188976377952756</v>
      </c>
      <c r="G25" s="2">
        <v>1</v>
      </c>
      <c r="H25" s="16">
        <f t="shared" si="5"/>
        <v>0.22678571428571428</v>
      </c>
      <c r="I25">
        <f>H25*Pulses_per_Step7[[#This Row],[Steps /Ls Rev]]</f>
        <v>45.357142857142854</v>
      </c>
      <c r="J25">
        <f t="shared" si="6"/>
        <v>88.188976377952756</v>
      </c>
    </row>
    <row r="26" spans="1:10" x14ac:dyDescent="0.25">
      <c r="A26" s="24">
        <f>A12/2</f>
        <v>8</v>
      </c>
      <c r="B26" s="12">
        <f t="shared" si="1"/>
        <v>3.1749999999999998</v>
      </c>
      <c r="C26" s="2">
        <f t="shared" si="2"/>
        <v>1.5874999999999999</v>
      </c>
      <c r="D26" s="2">
        <f t="shared" si="3"/>
        <v>200</v>
      </c>
      <c r="E26" s="2">
        <f t="shared" si="4"/>
        <v>317.5</v>
      </c>
      <c r="F26" s="9">
        <f t="shared" si="0"/>
        <v>12.598425196850394</v>
      </c>
      <c r="G26" s="2"/>
      <c r="H26" s="16">
        <f t="shared" si="5"/>
        <v>1.5874999999999999</v>
      </c>
      <c r="I26">
        <f>H26*Pulses_per_Step7[[#This Row],[Steps /Ls Rev]]</f>
        <v>317.5</v>
      </c>
      <c r="J26">
        <f t="shared" si="6"/>
        <v>12.598425196850394</v>
      </c>
    </row>
    <row r="27" spans="1:10" x14ac:dyDescent="0.25">
      <c r="A27" s="24">
        <f t="shared" ref="A27:A32" si="8">A13/2</f>
        <v>9</v>
      </c>
      <c r="B27" s="12">
        <f t="shared" si="1"/>
        <v>2.822222222222222</v>
      </c>
      <c r="C27" s="2">
        <f t="shared" si="2"/>
        <v>1.411111111111111</v>
      </c>
      <c r="D27" s="2">
        <f t="shared" si="3"/>
        <v>200</v>
      </c>
      <c r="E27" s="2">
        <f t="shared" si="4"/>
        <v>282.22222222222217</v>
      </c>
      <c r="F27" s="9">
        <f t="shared" si="0"/>
        <v>14.173228346456696</v>
      </c>
      <c r="G27" s="2"/>
      <c r="H27" s="16">
        <f t="shared" si="5"/>
        <v>1.411111111111111</v>
      </c>
      <c r="I27">
        <f>H27*Pulses_per_Step7[[#This Row],[Steps /Ls Rev]]</f>
        <v>282.22222222222217</v>
      </c>
      <c r="J27">
        <f t="shared" si="6"/>
        <v>14.173228346456696</v>
      </c>
    </row>
    <row r="28" spans="1:10" x14ac:dyDescent="0.25">
      <c r="A28" s="24">
        <f t="shared" si="8"/>
        <v>9.5</v>
      </c>
      <c r="B28" s="12">
        <f t="shared" si="1"/>
        <v>2.6736842105263157</v>
      </c>
      <c r="C28" s="2">
        <f t="shared" si="2"/>
        <v>1.3368421052631578</v>
      </c>
      <c r="D28" s="2">
        <f t="shared" si="3"/>
        <v>200</v>
      </c>
      <c r="E28" s="2">
        <f t="shared" si="4"/>
        <v>267.36842105263156</v>
      </c>
      <c r="F28" s="9">
        <f t="shared" si="0"/>
        <v>14.960629921259844</v>
      </c>
      <c r="G28" s="2"/>
      <c r="H28" s="16">
        <f t="shared" si="5"/>
        <v>1.3368421052631578</v>
      </c>
      <c r="I28">
        <f>H28*Pulses_per_Step7[[#This Row],[Steps /Ls Rev]]</f>
        <v>267.36842105263156</v>
      </c>
      <c r="J28">
        <f t="shared" si="6"/>
        <v>14.960629921259844</v>
      </c>
    </row>
    <row r="29" spans="1:10" x14ac:dyDescent="0.25">
      <c r="A29" s="24">
        <f t="shared" si="8"/>
        <v>10</v>
      </c>
      <c r="B29" s="12">
        <f t="shared" si="1"/>
        <v>2.54</v>
      </c>
      <c r="C29" s="2">
        <f t="shared" si="2"/>
        <v>1.27</v>
      </c>
      <c r="D29" s="2">
        <f t="shared" si="3"/>
        <v>200</v>
      </c>
      <c r="E29" s="2">
        <f t="shared" si="4"/>
        <v>254</v>
      </c>
      <c r="F29" s="9">
        <f t="shared" si="0"/>
        <v>15.748031496062993</v>
      </c>
      <c r="G29" s="2">
        <v>1</v>
      </c>
      <c r="H29" s="16">
        <f t="shared" si="5"/>
        <v>1.27</v>
      </c>
      <c r="I29">
        <f>H29*Pulses_per_Step7[[#This Row],[Steps /Ls Rev]]</f>
        <v>254</v>
      </c>
      <c r="J29">
        <f t="shared" si="6"/>
        <v>15.748031496062993</v>
      </c>
    </row>
    <row r="30" spans="1:10" x14ac:dyDescent="0.25">
      <c r="A30" s="24">
        <f t="shared" si="8"/>
        <v>11</v>
      </c>
      <c r="B30" s="12">
        <f t="shared" si="1"/>
        <v>2.3090909090909091</v>
      </c>
      <c r="C30" s="2">
        <f t="shared" si="2"/>
        <v>1.1545454545454545</v>
      </c>
      <c r="D30" s="2">
        <f t="shared" si="3"/>
        <v>200</v>
      </c>
      <c r="E30" s="2">
        <f t="shared" si="4"/>
        <v>230.90909090909091</v>
      </c>
      <c r="F30" s="9">
        <f t="shared" si="0"/>
        <v>17.322834645669293</v>
      </c>
      <c r="G30" s="2"/>
      <c r="H30" s="16">
        <f t="shared" si="5"/>
        <v>1.1545454545454545</v>
      </c>
      <c r="I30">
        <f>H30*Pulses_per_Step7[[#This Row],[Steps /Ls Rev]]</f>
        <v>230.90909090909091</v>
      </c>
      <c r="J30">
        <f t="shared" si="6"/>
        <v>17.322834645669293</v>
      </c>
    </row>
    <row r="31" spans="1:10" x14ac:dyDescent="0.25">
      <c r="A31" s="24">
        <f t="shared" si="8"/>
        <v>12</v>
      </c>
      <c r="B31" s="12">
        <f t="shared" si="1"/>
        <v>2.1166666666666667</v>
      </c>
      <c r="C31" s="2">
        <f t="shared" si="2"/>
        <v>1.0583333333333333</v>
      </c>
      <c r="D31" s="2">
        <f t="shared" si="3"/>
        <v>200</v>
      </c>
      <c r="E31" s="2">
        <f t="shared" si="4"/>
        <v>211.66666666666666</v>
      </c>
      <c r="F31" s="9">
        <f t="shared" si="0"/>
        <v>18.897637795275593</v>
      </c>
      <c r="G31" s="2">
        <v>1</v>
      </c>
      <c r="H31" s="16">
        <f t="shared" si="5"/>
        <v>1.0583333333333333</v>
      </c>
      <c r="I31">
        <f>H31*Pulses_per_Step7[[#This Row],[Steps /Ls Rev]]</f>
        <v>211.66666666666666</v>
      </c>
      <c r="J31">
        <f t="shared" si="6"/>
        <v>18.897637795275593</v>
      </c>
    </row>
    <row r="32" spans="1:10" x14ac:dyDescent="0.25">
      <c r="A32" s="24">
        <f t="shared" si="8"/>
        <v>14</v>
      </c>
      <c r="B32" s="12">
        <f t="shared" si="1"/>
        <v>1.8142857142857143</v>
      </c>
      <c r="C32" s="2">
        <f t="shared" si="2"/>
        <v>0.90714285714285714</v>
      </c>
      <c r="D32" s="2">
        <f t="shared" si="3"/>
        <v>200</v>
      </c>
      <c r="E32" s="2">
        <f t="shared" si="4"/>
        <v>181.42857142857142</v>
      </c>
      <c r="F32" s="9">
        <f t="shared" si="0"/>
        <v>22.047244094488189</v>
      </c>
      <c r="G32" s="2"/>
      <c r="H32" s="16">
        <f t="shared" si="5"/>
        <v>0.90714285714285714</v>
      </c>
      <c r="I32">
        <f>H32*Pulses_per_Step7[[#This Row],[Steps /Ls Rev]]</f>
        <v>181.42857142857142</v>
      </c>
      <c r="J32">
        <f t="shared" si="6"/>
        <v>22.047244094488189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F0270-C7C5-4AE1-A935-1922925D9FE5}">
  <dimension ref="B4:K37"/>
  <sheetViews>
    <sheetView workbookViewId="0">
      <selection activeCell="D8" sqref="D8"/>
    </sheetView>
  </sheetViews>
  <sheetFormatPr defaultRowHeight="15" x14ac:dyDescent="0.25"/>
  <cols>
    <col min="2" max="2" width="23.28515625" bestFit="1" customWidth="1"/>
    <col min="3" max="3" width="20.7109375" style="2" bestFit="1" customWidth="1"/>
    <col min="4" max="4" width="17.85546875" style="2" bestFit="1" customWidth="1"/>
    <col min="5" max="5" width="21.28515625" style="2" bestFit="1" customWidth="1"/>
    <col min="6" max="6" width="10.28515625" style="2" bestFit="1" customWidth="1"/>
    <col min="7" max="7" width="20.140625" bestFit="1" customWidth="1"/>
    <col min="9" max="9" width="16.140625" bestFit="1" customWidth="1"/>
  </cols>
  <sheetData>
    <row r="4" spans="2:11" x14ac:dyDescent="0.25">
      <c r="C4" s="2" t="s">
        <v>47</v>
      </c>
      <c r="D4" s="2">
        <v>1</v>
      </c>
    </row>
    <row r="5" spans="2:11" x14ac:dyDescent="0.25">
      <c r="C5" s="2" t="s">
        <v>38</v>
      </c>
      <c r="D5" s="2">
        <v>4000</v>
      </c>
      <c r="G5">
        <f>($D$5/E12)</f>
        <v>1</v>
      </c>
    </row>
    <row r="6" spans="2:11" x14ac:dyDescent="0.25">
      <c r="C6" s="2" t="s">
        <v>39</v>
      </c>
      <c r="D6" s="2">
        <v>200</v>
      </c>
    </row>
    <row r="7" spans="2:11" x14ac:dyDescent="0.25">
      <c r="C7" s="2" t="s">
        <v>40</v>
      </c>
      <c r="D7" s="2">
        <v>1</v>
      </c>
    </row>
    <row r="8" spans="2:11" x14ac:dyDescent="0.25">
      <c r="C8" s="2" t="s">
        <v>41</v>
      </c>
      <c r="D8" s="2">
        <v>2</v>
      </c>
    </row>
    <row r="9" spans="2:11" x14ac:dyDescent="0.25">
      <c r="C9" s="2" t="s">
        <v>42</v>
      </c>
      <c r="D9" s="10">
        <v>1</v>
      </c>
      <c r="E9" s="10"/>
      <c r="I9">
        <v>1</v>
      </c>
    </row>
    <row r="10" spans="2:11" x14ac:dyDescent="0.25">
      <c r="D10" s="10"/>
      <c r="E10" s="10"/>
    </row>
    <row r="11" spans="2:11" x14ac:dyDescent="0.25">
      <c r="B11" s="7" t="s">
        <v>53</v>
      </c>
      <c r="C11" s="7" t="s">
        <v>52</v>
      </c>
      <c r="D11" s="7" t="s">
        <v>43</v>
      </c>
      <c r="E11" s="11" t="s">
        <v>46</v>
      </c>
      <c r="F11" s="11" t="s">
        <v>44</v>
      </c>
      <c r="G11" s="11" t="s">
        <v>54</v>
      </c>
      <c r="I11" s="7" t="s">
        <v>55</v>
      </c>
      <c r="J11" s="7" t="s">
        <v>44</v>
      </c>
      <c r="K11" s="15" t="s">
        <v>45</v>
      </c>
    </row>
    <row r="12" spans="2:11" x14ac:dyDescent="0.25">
      <c r="B12" s="12">
        <v>0.25</v>
      </c>
      <c r="C12" s="2">
        <f>(B12/$D$8)*$D$9</f>
        <v>0.125</v>
      </c>
      <c r="D12" s="2">
        <f>$D$6*$D$7</f>
        <v>200</v>
      </c>
      <c r="E12" s="2">
        <f t="shared" ref="E12:E37" si="0">$D$4*$D$5</f>
        <v>4000</v>
      </c>
      <c r="F12" s="2">
        <f>C12*D12</f>
        <v>25</v>
      </c>
      <c r="G12">
        <f>($D$5/E12)*C12*Pulses_per_Step5[[#This Row],[Steps /Ls Rev]]</f>
        <v>25</v>
      </c>
      <c r="I12" s="8">
        <f>(B12/$D$8)/$I$9</f>
        <v>0.125</v>
      </c>
      <c r="J12">
        <f>I12*Pulses_per_Step5[[#This Row],[Steps /Ls Rev]]</f>
        <v>25</v>
      </c>
      <c r="K12">
        <f>$D$5/J12</f>
        <v>160</v>
      </c>
    </row>
    <row r="13" spans="2:11" x14ac:dyDescent="0.25">
      <c r="B13" s="12">
        <v>0.3</v>
      </c>
      <c r="C13" s="2">
        <f t="shared" ref="C13:C37" si="1">(B13/$D$8)*$D$9</f>
        <v>0.15</v>
      </c>
      <c r="D13" s="2">
        <f t="shared" ref="D13:D37" si="2">$D$6*$D$7</f>
        <v>200</v>
      </c>
      <c r="E13" s="2">
        <f t="shared" si="0"/>
        <v>4000</v>
      </c>
      <c r="F13" s="2">
        <f t="shared" ref="F13:F37" si="3">C13*D13</f>
        <v>30</v>
      </c>
      <c r="G13">
        <f>($D$5/E13)*C13*Pulses_per_Step5[[#This Row],[Steps /Ls Rev]]</f>
        <v>30</v>
      </c>
      <c r="I13" s="8">
        <f t="shared" ref="I13:I37" si="4">(B13/$D$8)/$I$9</f>
        <v>0.15</v>
      </c>
      <c r="J13">
        <f>I13*Pulses_per_Step5[[#This Row],[Steps /Ls Rev]]</f>
        <v>30</v>
      </c>
      <c r="K13">
        <f t="shared" ref="K13:K37" si="5">$D$5/J13</f>
        <v>133.33333333333334</v>
      </c>
    </row>
    <row r="14" spans="2:11" x14ac:dyDescent="0.25">
      <c r="B14" s="12">
        <v>0.35</v>
      </c>
      <c r="C14" s="2">
        <f t="shared" si="1"/>
        <v>0.17499999999999999</v>
      </c>
      <c r="D14" s="2">
        <f t="shared" si="2"/>
        <v>200</v>
      </c>
      <c r="E14" s="2">
        <f t="shared" si="0"/>
        <v>4000</v>
      </c>
      <c r="F14" s="2">
        <f t="shared" si="3"/>
        <v>35</v>
      </c>
      <c r="G14">
        <f>($D$5/E14)*C14*Pulses_per_Step5[[#This Row],[Steps /Ls Rev]]</f>
        <v>35</v>
      </c>
      <c r="I14" s="8">
        <f t="shared" si="4"/>
        <v>0.17499999999999999</v>
      </c>
      <c r="J14">
        <f>I14*Pulses_per_Step5[[#This Row],[Steps /Ls Rev]]</f>
        <v>35</v>
      </c>
      <c r="K14">
        <f t="shared" si="5"/>
        <v>114.28571428571429</v>
      </c>
    </row>
    <row r="15" spans="2:11" x14ac:dyDescent="0.25">
      <c r="B15" s="12">
        <v>0.4</v>
      </c>
      <c r="C15" s="2">
        <f t="shared" si="1"/>
        <v>0.2</v>
      </c>
      <c r="D15" s="2">
        <f t="shared" si="2"/>
        <v>200</v>
      </c>
      <c r="E15" s="2">
        <f t="shared" si="0"/>
        <v>4000</v>
      </c>
      <c r="F15" s="2">
        <f t="shared" si="3"/>
        <v>40</v>
      </c>
      <c r="G15">
        <f>($D$5/E15)*C15*Pulses_per_Step5[[#This Row],[Steps /Ls Rev]]</f>
        <v>40</v>
      </c>
      <c r="I15" s="8">
        <f t="shared" si="4"/>
        <v>0.2</v>
      </c>
      <c r="J15">
        <f>I15*Pulses_per_Step5[[#This Row],[Steps /Ls Rev]]</f>
        <v>40</v>
      </c>
      <c r="K15">
        <f t="shared" si="5"/>
        <v>100</v>
      </c>
    </row>
    <row r="16" spans="2:11" x14ac:dyDescent="0.25">
      <c r="B16" s="12">
        <v>0.5</v>
      </c>
      <c r="C16" s="2">
        <f t="shared" si="1"/>
        <v>0.25</v>
      </c>
      <c r="D16" s="2">
        <f t="shared" si="2"/>
        <v>200</v>
      </c>
      <c r="E16" s="2">
        <f t="shared" si="0"/>
        <v>4000</v>
      </c>
      <c r="F16" s="2">
        <f t="shared" si="3"/>
        <v>50</v>
      </c>
      <c r="G16">
        <f>($D$5/E16)*C16*Pulses_per_Step5[[#This Row],[Steps /Ls Rev]]</f>
        <v>50</v>
      </c>
      <c r="I16" s="8">
        <f t="shared" si="4"/>
        <v>0.25</v>
      </c>
      <c r="J16">
        <f>I16*Pulses_per_Step5[[#This Row],[Steps /Ls Rev]]</f>
        <v>50</v>
      </c>
      <c r="K16">
        <f t="shared" si="5"/>
        <v>80</v>
      </c>
    </row>
    <row r="17" spans="2:11" x14ac:dyDescent="0.25">
      <c r="B17" s="12">
        <v>0.6</v>
      </c>
      <c r="C17" s="2">
        <f t="shared" si="1"/>
        <v>0.3</v>
      </c>
      <c r="D17" s="2">
        <f t="shared" si="2"/>
        <v>200</v>
      </c>
      <c r="E17" s="2">
        <f t="shared" si="0"/>
        <v>4000</v>
      </c>
      <c r="F17" s="2">
        <f t="shared" si="3"/>
        <v>60</v>
      </c>
      <c r="G17">
        <f>($D$5/E17)*C17*Pulses_per_Step5[[#This Row],[Steps /Ls Rev]]</f>
        <v>60</v>
      </c>
      <c r="I17" s="8">
        <f t="shared" si="4"/>
        <v>0.3</v>
      </c>
      <c r="J17">
        <f>I17*Pulses_per_Step5[[#This Row],[Steps /Ls Rev]]</f>
        <v>60</v>
      </c>
      <c r="K17">
        <f t="shared" si="5"/>
        <v>66.666666666666671</v>
      </c>
    </row>
    <row r="18" spans="2:11" x14ac:dyDescent="0.25">
      <c r="B18" s="12">
        <v>0.7</v>
      </c>
      <c r="C18" s="2">
        <f t="shared" si="1"/>
        <v>0.35</v>
      </c>
      <c r="D18" s="2">
        <f t="shared" si="2"/>
        <v>200</v>
      </c>
      <c r="E18" s="2">
        <f t="shared" si="0"/>
        <v>4000</v>
      </c>
      <c r="F18" s="2">
        <f t="shared" si="3"/>
        <v>70</v>
      </c>
      <c r="G18">
        <f>($D$5/E18)*C18*Pulses_per_Step5[[#This Row],[Steps /Ls Rev]]</f>
        <v>70</v>
      </c>
      <c r="I18" s="8">
        <f t="shared" si="4"/>
        <v>0.35</v>
      </c>
      <c r="J18">
        <f>I18*Pulses_per_Step5[[#This Row],[Steps /Ls Rev]]</f>
        <v>70</v>
      </c>
      <c r="K18">
        <f t="shared" si="5"/>
        <v>57.142857142857146</v>
      </c>
    </row>
    <row r="19" spans="2:11" x14ac:dyDescent="0.25">
      <c r="B19" s="12">
        <v>0.75</v>
      </c>
      <c r="C19" s="2">
        <f t="shared" si="1"/>
        <v>0.375</v>
      </c>
      <c r="D19" s="2">
        <f t="shared" si="2"/>
        <v>200</v>
      </c>
      <c r="E19" s="2">
        <f t="shared" si="0"/>
        <v>4000</v>
      </c>
      <c r="F19" s="2">
        <f t="shared" si="3"/>
        <v>75</v>
      </c>
      <c r="G19">
        <f>($D$5/E19)*C19*Pulses_per_Step5[[#This Row],[Steps /Ls Rev]]</f>
        <v>75</v>
      </c>
      <c r="I19" s="8">
        <f t="shared" si="4"/>
        <v>0.375</v>
      </c>
      <c r="J19">
        <f>I19*Pulses_per_Step5[[#This Row],[Steps /Ls Rev]]</f>
        <v>75</v>
      </c>
      <c r="K19">
        <f t="shared" si="5"/>
        <v>53.333333333333336</v>
      </c>
    </row>
    <row r="20" spans="2:11" x14ac:dyDescent="0.25">
      <c r="B20" s="12">
        <v>0.8</v>
      </c>
      <c r="C20" s="2">
        <f t="shared" si="1"/>
        <v>0.4</v>
      </c>
      <c r="D20" s="2">
        <f t="shared" si="2"/>
        <v>200</v>
      </c>
      <c r="E20" s="2">
        <f t="shared" si="0"/>
        <v>4000</v>
      </c>
      <c r="F20" s="2">
        <f t="shared" si="3"/>
        <v>80</v>
      </c>
      <c r="G20">
        <f>($D$5/E20)*C20*Pulses_per_Step5[[#This Row],[Steps /Ls Rev]]</f>
        <v>80</v>
      </c>
      <c r="I20" s="8">
        <f t="shared" si="4"/>
        <v>0.4</v>
      </c>
      <c r="J20">
        <f>I20*Pulses_per_Step5[[#This Row],[Steps /Ls Rev]]</f>
        <v>80</v>
      </c>
      <c r="K20">
        <f t="shared" si="5"/>
        <v>50</v>
      </c>
    </row>
    <row r="21" spans="2:11" x14ac:dyDescent="0.25">
      <c r="B21" s="12">
        <v>1</v>
      </c>
      <c r="C21" s="2">
        <f t="shared" si="1"/>
        <v>0.5</v>
      </c>
      <c r="D21" s="2">
        <f t="shared" si="2"/>
        <v>200</v>
      </c>
      <c r="E21" s="2">
        <f t="shared" si="0"/>
        <v>4000</v>
      </c>
      <c r="F21" s="2">
        <f t="shared" si="3"/>
        <v>100</v>
      </c>
      <c r="G21">
        <f>($D$5/E21)*C21*Pulses_per_Step5[[#This Row],[Steps /Ls Rev]]</f>
        <v>100</v>
      </c>
      <c r="I21" s="8">
        <f t="shared" si="4"/>
        <v>0.5</v>
      </c>
      <c r="J21">
        <f>I21*Pulses_per_Step5[[#This Row],[Steps /Ls Rev]]</f>
        <v>100</v>
      </c>
      <c r="K21">
        <f t="shared" si="5"/>
        <v>40</v>
      </c>
    </row>
    <row r="22" spans="2:11" x14ac:dyDescent="0.25">
      <c r="B22" s="12">
        <v>1.2</v>
      </c>
      <c r="C22" s="2">
        <f t="shared" si="1"/>
        <v>0.6</v>
      </c>
      <c r="D22" s="2">
        <f t="shared" si="2"/>
        <v>200</v>
      </c>
      <c r="E22" s="2">
        <f t="shared" si="0"/>
        <v>4000</v>
      </c>
      <c r="F22" s="2">
        <f t="shared" si="3"/>
        <v>120</v>
      </c>
      <c r="G22">
        <f>($D$5/E22)*C22*Pulses_per_Step5[[#This Row],[Steps /Ls Rev]]</f>
        <v>120</v>
      </c>
      <c r="I22" s="8">
        <f t="shared" si="4"/>
        <v>0.6</v>
      </c>
      <c r="J22">
        <f>I22*Pulses_per_Step5[[#This Row],[Steps /Ls Rev]]</f>
        <v>120</v>
      </c>
      <c r="K22">
        <f t="shared" si="5"/>
        <v>33.333333333333336</v>
      </c>
    </row>
    <row r="23" spans="2:11" x14ac:dyDescent="0.25">
      <c r="B23" s="12">
        <v>1.25</v>
      </c>
      <c r="C23" s="2">
        <f t="shared" si="1"/>
        <v>0.625</v>
      </c>
      <c r="D23" s="2">
        <f t="shared" si="2"/>
        <v>200</v>
      </c>
      <c r="E23" s="2">
        <f t="shared" si="0"/>
        <v>4000</v>
      </c>
      <c r="F23" s="2">
        <f t="shared" si="3"/>
        <v>125</v>
      </c>
      <c r="G23">
        <f>($D$5/E23)*C23*Pulses_per_Step5[[#This Row],[Steps /Ls Rev]]</f>
        <v>125</v>
      </c>
      <c r="I23" s="8">
        <f t="shared" si="4"/>
        <v>0.625</v>
      </c>
      <c r="J23">
        <f>I23*Pulses_per_Step5[[#This Row],[Steps /Ls Rev]]</f>
        <v>125</v>
      </c>
      <c r="K23">
        <f t="shared" si="5"/>
        <v>32</v>
      </c>
    </row>
    <row r="24" spans="2:11" x14ac:dyDescent="0.25">
      <c r="B24" s="12">
        <v>1.4</v>
      </c>
      <c r="C24" s="2">
        <f t="shared" si="1"/>
        <v>0.7</v>
      </c>
      <c r="D24" s="2">
        <f t="shared" si="2"/>
        <v>200</v>
      </c>
      <c r="E24" s="2">
        <f t="shared" si="0"/>
        <v>4000</v>
      </c>
      <c r="F24" s="2">
        <f t="shared" si="3"/>
        <v>140</v>
      </c>
      <c r="G24">
        <f>($D$5/E24)*C24*Pulses_per_Step5[[#This Row],[Steps /Ls Rev]]</f>
        <v>140</v>
      </c>
      <c r="I24" s="8">
        <f t="shared" si="4"/>
        <v>0.7</v>
      </c>
      <c r="J24">
        <f>I24*Pulses_per_Step5[[#This Row],[Steps /Ls Rev]]</f>
        <v>140</v>
      </c>
      <c r="K24">
        <f t="shared" si="5"/>
        <v>28.571428571428573</v>
      </c>
    </row>
    <row r="25" spans="2:11" x14ac:dyDescent="0.25">
      <c r="B25" s="13">
        <v>1.5</v>
      </c>
      <c r="C25" s="2">
        <f t="shared" si="1"/>
        <v>0.75</v>
      </c>
      <c r="D25" s="2">
        <f t="shared" si="2"/>
        <v>200</v>
      </c>
      <c r="E25" s="2">
        <f t="shared" si="0"/>
        <v>4000</v>
      </c>
      <c r="F25" s="2">
        <f t="shared" si="3"/>
        <v>150</v>
      </c>
      <c r="G25">
        <f>($D$5/E25)*C25*Pulses_per_Step5[[#This Row],[Steps /Ls Rev]]</f>
        <v>150</v>
      </c>
      <c r="I25" s="8">
        <f t="shared" si="4"/>
        <v>0.75</v>
      </c>
      <c r="J25">
        <f>I25*Pulses_per_Step5[[#This Row],[Steps /Ls Rev]]</f>
        <v>150</v>
      </c>
      <c r="K25">
        <f t="shared" si="5"/>
        <v>26.666666666666668</v>
      </c>
    </row>
    <row r="26" spans="2:11" x14ac:dyDescent="0.25">
      <c r="B26" s="13">
        <v>1.75</v>
      </c>
      <c r="C26" s="2">
        <f t="shared" si="1"/>
        <v>0.875</v>
      </c>
      <c r="D26" s="2">
        <f t="shared" si="2"/>
        <v>200</v>
      </c>
      <c r="E26" s="2">
        <f t="shared" si="0"/>
        <v>4000</v>
      </c>
      <c r="F26" s="2">
        <f t="shared" si="3"/>
        <v>175</v>
      </c>
      <c r="G26">
        <f>($D$5/E26)*C26*Pulses_per_Step5[[#This Row],[Steps /Ls Rev]]</f>
        <v>175</v>
      </c>
      <c r="I26" s="8">
        <f t="shared" si="4"/>
        <v>0.875</v>
      </c>
      <c r="J26">
        <f>I26*Pulses_per_Step5[[#This Row],[Steps /Ls Rev]]</f>
        <v>175</v>
      </c>
      <c r="K26">
        <f t="shared" si="5"/>
        <v>22.857142857142858</v>
      </c>
    </row>
    <row r="27" spans="2:11" x14ac:dyDescent="0.25">
      <c r="B27" s="13">
        <v>2</v>
      </c>
      <c r="C27" s="2">
        <f t="shared" si="1"/>
        <v>1</v>
      </c>
      <c r="D27" s="2">
        <f t="shared" si="2"/>
        <v>200</v>
      </c>
      <c r="E27" s="2">
        <f t="shared" si="0"/>
        <v>4000</v>
      </c>
      <c r="F27" s="2">
        <f t="shared" si="3"/>
        <v>200</v>
      </c>
      <c r="G27">
        <f>($D$5/E27)*C27*Pulses_per_Step5[[#This Row],[Steps /Ls Rev]]</f>
        <v>200</v>
      </c>
      <c r="I27" s="8">
        <f t="shared" si="4"/>
        <v>1</v>
      </c>
      <c r="J27">
        <f>I27*Pulses_per_Step5[[#This Row],[Steps /Ls Rev]]</f>
        <v>200</v>
      </c>
      <c r="K27">
        <f t="shared" si="5"/>
        <v>20</v>
      </c>
    </row>
    <row r="28" spans="2:11" x14ac:dyDescent="0.25">
      <c r="B28" s="13">
        <v>2.5</v>
      </c>
      <c r="C28" s="2">
        <f t="shared" si="1"/>
        <v>1.25</v>
      </c>
      <c r="D28" s="2">
        <f t="shared" si="2"/>
        <v>200</v>
      </c>
      <c r="E28" s="2">
        <f t="shared" si="0"/>
        <v>4000</v>
      </c>
      <c r="F28" s="2">
        <f t="shared" si="3"/>
        <v>250</v>
      </c>
      <c r="G28">
        <f>($D$5/E28)*C28*Pulses_per_Step5[[#This Row],[Steps /Ls Rev]]</f>
        <v>250</v>
      </c>
      <c r="I28" s="8">
        <f t="shared" si="4"/>
        <v>1.25</v>
      </c>
      <c r="J28">
        <f>I28*Pulses_per_Step5[[#This Row],[Steps /Ls Rev]]</f>
        <v>250</v>
      </c>
      <c r="K28">
        <f t="shared" si="5"/>
        <v>16</v>
      </c>
    </row>
    <row r="29" spans="2:11" x14ac:dyDescent="0.25">
      <c r="B29" s="13">
        <v>3</v>
      </c>
      <c r="C29" s="2">
        <f t="shared" si="1"/>
        <v>1.5</v>
      </c>
      <c r="D29" s="2">
        <f t="shared" si="2"/>
        <v>200</v>
      </c>
      <c r="E29" s="2">
        <f t="shared" si="0"/>
        <v>4000</v>
      </c>
      <c r="F29" s="2">
        <f t="shared" si="3"/>
        <v>300</v>
      </c>
      <c r="G29">
        <f>($D$5/E29)*C29*Pulses_per_Step5[[#This Row],[Steps /Ls Rev]]</f>
        <v>300</v>
      </c>
      <c r="I29" s="8">
        <f t="shared" si="4"/>
        <v>1.5</v>
      </c>
      <c r="J29">
        <f>I29*Pulses_per_Step5[[#This Row],[Steps /Ls Rev]]</f>
        <v>300</v>
      </c>
      <c r="K29">
        <f t="shared" si="5"/>
        <v>13.333333333333334</v>
      </c>
    </row>
    <row r="30" spans="2:11" x14ac:dyDescent="0.25">
      <c r="B30" s="13">
        <v>3.5</v>
      </c>
      <c r="C30" s="2">
        <f t="shared" si="1"/>
        <v>1.75</v>
      </c>
      <c r="D30" s="2">
        <f t="shared" si="2"/>
        <v>200</v>
      </c>
      <c r="E30" s="2">
        <f t="shared" si="0"/>
        <v>4000</v>
      </c>
      <c r="F30" s="2">
        <f t="shared" si="3"/>
        <v>350</v>
      </c>
      <c r="G30">
        <f>($D$5/E30)*C30*Pulses_per_Step5[[#This Row],[Steps /Ls Rev]]</f>
        <v>350</v>
      </c>
      <c r="I30" s="8">
        <f t="shared" si="4"/>
        <v>1.75</v>
      </c>
      <c r="J30">
        <f>I30*Pulses_per_Step5[[#This Row],[Steps /Ls Rev]]</f>
        <v>350</v>
      </c>
      <c r="K30">
        <f t="shared" si="5"/>
        <v>11.428571428571429</v>
      </c>
    </row>
    <row r="31" spans="2:11" x14ac:dyDescent="0.25">
      <c r="B31" s="13">
        <v>4</v>
      </c>
      <c r="C31" s="2">
        <f t="shared" si="1"/>
        <v>2</v>
      </c>
      <c r="D31" s="2">
        <f t="shared" si="2"/>
        <v>200</v>
      </c>
      <c r="E31" s="2">
        <f t="shared" si="0"/>
        <v>4000</v>
      </c>
      <c r="F31" s="2">
        <f t="shared" si="3"/>
        <v>400</v>
      </c>
      <c r="G31">
        <f>($D$5/E31)*C31*Pulses_per_Step5[[#This Row],[Steps /Ls Rev]]</f>
        <v>400</v>
      </c>
      <c r="I31" s="8">
        <f t="shared" si="4"/>
        <v>2</v>
      </c>
      <c r="J31">
        <f>I31*Pulses_per_Step5[[#This Row],[Steps /Ls Rev]]</f>
        <v>400</v>
      </c>
      <c r="K31">
        <f t="shared" si="5"/>
        <v>10</v>
      </c>
    </row>
    <row r="32" spans="2:11" x14ac:dyDescent="0.25">
      <c r="B32" s="13">
        <v>4.5</v>
      </c>
      <c r="C32" s="2">
        <f t="shared" si="1"/>
        <v>2.25</v>
      </c>
      <c r="D32" s="2">
        <f t="shared" si="2"/>
        <v>200</v>
      </c>
      <c r="E32" s="2">
        <f t="shared" si="0"/>
        <v>4000</v>
      </c>
      <c r="F32" s="2">
        <f t="shared" si="3"/>
        <v>450</v>
      </c>
      <c r="G32">
        <f>($D$5/E32)*C32*Pulses_per_Step5[[#This Row],[Steps /Ls Rev]]</f>
        <v>450</v>
      </c>
      <c r="I32" s="8">
        <f t="shared" si="4"/>
        <v>2.25</v>
      </c>
      <c r="J32">
        <f>I32*Pulses_per_Step5[[#This Row],[Steps /Ls Rev]]</f>
        <v>450</v>
      </c>
      <c r="K32">
        <f t="shared" si="5"/>
        <v>8.8888888888888893</v>
      </c>
    </row>
    <row r="33" spans="2:11" x14ac:dyDescent="0.25">
      <c r="B33" s="13">
        <v>5</v>
      </c>
      <c r="C33" s="2">
        <f t="shared" si="1"/>
        <v>2.5</v>
      </c>
      <c r="D33" s="2">
        <f t="shared" si="2"/>
        <v>200</v>
      </c>
      <c r="E33" s="2">
        <f t="shared" si="0"/>
        <v>4000</v>
      </c>
      <c r="F33" s="2">
        <f t="shared" si="3"/>
        <v>500</v>
      </c>
      <c r="G33">
        <f>($D$5/E33)*C33*Pulses_per_Step5[[#This Row],[Steps /Ls Rev]]</f>
        <v>500</v>
      </c>
      <c r="I33" s="8">
        <f t="shared" si="4"/>
        <v>2.5</v>
      </c>
      <c r="J33">
        <f>I33*Pulses_per_Step5[[#This Row],[Steps /Ls Rev]]</f>
        <v>500</v>
      </c>
      <c r="K33">
        <f t="shared" si="5"/>
        <v>8</v>
      </c>
    </row>
    <row r="34" spans="2:11" x14ac:dyDescent="0.25">
      <c r="B34" s="13">
        <v>6</v>
      </c>
      <c r="C34" s="2">
        <f t="shared" si="1"/>
        <v>3</v>
      </c>
      <c r="D34" s="2">
        <f t="shared" si="2"/>
        <v>200</v>
      </c>
      <c r="E34" s="2">
        <f t="shared" si="0"/>
        <v>4000</v>
      </c>
      <c r="F34" s="2">
        <f t="shared" si="3"/>
        <v>600</v>
      </c>
      <c r="G34">
        <f>($D$5/E34)*C34*Pulses_per_Step5[[#This Row],[Steps /Ls Rev]]</f>
        <v>600</v>
      </c>
      <c r="I34" s="8">
        <f t="shared" si="4"/>
        <v>3</v>
      </c>
      <c r="J34">
        <f>I34*Pulses_per_Step5[[#This Row],[Steps /Ls Rev]]</f>
        <v>600</v>
      </c>
      <c r="K34">
        <f t="shared" si="5"/>
        <v>6.666666666666667</v>
      </c>
    </row>
    <row r="35" spans="2:11" x14ac:dyDescent="0.25">
      <c r="B35" s="13">
        <v>7</v>
      </c>
      <c r="C35" s="2">
        <f t="shared" si="1"/>
        <v>3.5</v>
      </c>
      <c r="D35" s="2">
        <f t="shared" si="2"/>
        <v>200</v>
      </c>
      <c r="E35" s="2">
        <f t="shared" si="0"/>
        <v>4000</v>
      </c>
      <c r="F35" s="2">
        <f t="shared" si="3"/>
        <v>700</v>
      </c>
      <c r="G35">
        <f>($D$5/E35)*C35*Pulses_per_Step5[[#This Row],[Steps /Ls Rev]]</f>
        <v>700</v>
      </c>
      <c r="I35" s="8">
        <f t="shared" si="4"/>
        <v>3.5</v>
      </c>
      <c r="J35">
        <f>I35*Pulses_per_Step5[[#This Row],[Steps /Ls Rev]]</f>
        <v>700</v>
      </c>
      <c r="K35">
        <f t="shared" si="5"/>
        <v>5.7142857142857144</v>
      </c>
    </row>
    <row r="36" spans="2:11" x14ac:dyDescent="0.25">
      <c r="B36" s="13">
        <v>8</v>
      </c>
      <c r="C36" s="2">
        <f t="shared" si="1"/>
        <v>4</v>
      </c>
      <c r="D36" s="2">
        <f t="shared" si="2"/>
        <v>200</v>
      </c>
      <c r="E36" s="2">
        <f t="shared" si="0"/>
        <v>4000</v>
      </c>
      <c r="F36" s="2">
        <f t="shared" si="3"/>
        <v>800</v>
      </c>
      <c r="G36">
        <f>($D$5/E36)*C36*Pulses_per_Step5[[#This Row],[Steps /Ls Rev]]</f>
        <v>800</v>
      </c>
      <c r="I36" s="8">
        <f t="shared" si="4"/>
        <v>4</v>
      </c>
      <c r="J36">
        <f>I36*Pulses_per_Step5[[#This Row],[Steps /Ls Rev]]</f>
        <v>800</v>
      </c>
      <c r="K36">
        <f t="shared" si="5"/>
        <v>5</v>
      </c>
    </row>
    <row r="37" spans="2:11" x14ac:dyDescent="0.25">
      <c r="B37" s="13">
        <v>9</v>
      </c>
      <c r="C37" s="2">
        <f t="shared" si="1"/>
        <v>4.5</v>
      </c>
      <c r="D37" s="2">
        <f t="shared" si="2"/>
        <v>200</v>
      </c>
      <c r="E37" s="2">
        <f t="shared" si="0"/>
        <v>4000</v>
      </c>
      <c r="F37" s="2">
        <f t="shared" si="3"/>
        <v>900</v>
      </c>
      <c r="G37">
        <f>($D$5/E37)*C37*Pulses_per_Step5[[#This Row],[Steps /Ls Rev]]</f>
        <v>900</v>
      </c>
      <c r="I37" s="8">
        <f t="shared" si="4"/>
        <v>4.5</v>
      </c>
      <c r="J37">
        <f>I37*Pulses_per_Step5[[#This Row],[Steps /Ls Rev]]</f>
        <v>900</v>
      </c>
      <c r="K37">
        <f t="shared" si="5"/>
        <v>4.4444444444444446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74AA-E7A3-475C-94F7-1EDFA192908E}">
  <dimension ref="A3:K34"/>
  <sheetViews>
    <sheetView topLeftCell="A7" workbookViewId="0">
      <selection activeCell="N14" sqref="N14"/>
    </sheetView>
  </sheetViews>
  <sheetFormatPr defaultRowHeight="15" x14ac:dyDescent="0.25"/>
  <cols>
    <col min="2" max="2" width="23.28515625" bestFit="1" customWidth="1"/>
    <col min="3" max="3" width="20.7109375" style="2" bestFit="1" customWidth="1"/>
    <col min="4" max="4" width="17.85546875" style="2" bestFit="1" customWidth="1"/>
    <col min="5" max="5" width="21.28515625" style="2" bestFit="1" customWidth="1"/>
    <col min="6" max="6" width="10.28515625" style="2" bestFit="1" customWidth="1"/>
    <col min="7" max="7" width="20.140625" bestFit="1" customWidth="1"/>
    <col min="9" max="9" width="16.140625" bestFit="1" customWidth="1"/>
  </cols>
  <sheetData>
    <row r="3" spans="1:11" x14ac:dyDescent="0.25">
      <c r="C3" s="2" t="s">
        <v>56</v>
      </c>
      <c r="D3" s="2">
        <v>25.4</v>
      </c>
    </row>
    <row r="4" spans="1:11" x14ac:dyDescent="0.25">
      <c r="C4" s="2" t="s">
        <v>47</v>
      </c>
      <c r="D4" s="2">
        <v>1</v>
      </c>
    </row>
    <row r="5" spans="1:11" x14ac:dyDescent="0.25">
      <c r="C5" s="2" t="s">
        <v>38</v>
      </c>
      <c r="D5" s="2">
        <v>4000</v>
      </c>
      <c r="G5">
        <f>($D$5/E12)</f>
        <v>1</v>
      </c>
    </row>
    <row r="6" spans="1:11" x14ac:dyDescent="0.25">
      <c r="C6" s="2" t="s">
        <v>39</v>
      </c>
      <c r="D6" s="2">
        <v>200</v>
      </c>
    </row>
    <row r="7" spans="1:11" x14ac:dyDescent="0.25">
      <c r="C7" s="2" t="s">
        <v>40</v>
      </c>
      <c r="D7" s="2">
        <v>1</v>
      </c>
    </row>
    <row r="8" spans="1:11" x14ac:dyDescent="0.25">
      <c r="C8" s="2" t="s">
        <v>41</v>
      </c>
      <c r="D8" s="2">
        <v>2</v>
      </c>
    </row>
    <row r="9" spans="1:11" x14ac:dyDescent="0.25">
      <c r="C9" s="2" t="s">
        <v>42</v>
      </c>
      <c r="D9" s="10">
        <v>1</v>
      </c>
      <c r="E9" s="10"/>
      <c r="I9">
        <v>1</v>
      </c>
    </row>
    <row r="10" spans="1:11" x14ac:dyDescent="0.25">
      <c r="D10" s="10"/>
      <c r="E10" s="10"/>
    </row>
    <row r="11" spans="1:11" x14ac:dyDescent="0.25">
      <c r="B11" s="7" t="s">
        <v>53</v>
      </c>
      <c r="C11" s="7" t="s">
        <v>52</v>
      </c>
      <c r="D11" s="7" t="s">
        <v>43</v>
      </c>
      <c r="E11" s="11" t="s">
        <v>46</v>
      </c>
      <c r="F11" s="11" t="s">
        <v>44</v>
      </c>
      <c r="G11" s="11" t="s">
        <v>54</v>
      </c>
      <c r="I11" s="7" t="s">
        <v>55</v>
      </c>
      <c r="J11" s="7" t="s">
        <v>44</v>
      </c>
      <c r="K11" s="15" t="s">
        <v>45</v>
      </c>
    </row>
    <row r="12" spans="1:11" ht="15.75" thickBot="1" x14ac:dyDescent="0.3">
      <c r="A12">
        <v>1</v>
      </c>
      <c r="B12" s="25">
        <f>$D$3/A12</f>
        <v>25.4</v>
      </c>
      <c r="C12" s="2">
        <f>(B12/$D$8)*$D$9</f>
        <v>12.7</v>
      </c>
      <c r="D12" s="2">
        <f>$D$6*$D$7</f>
        <v>200</v>
      </c>
      <c r="E12" s="2">
        <f t="shared" ref="E12:E34" si="0">$D$4*$D$5</f>
        <v>4000</v>
      </c>
      <c r="F12" s="2">
        <f>C12*D12</f>
        <v>2540</v>
      </c>
      <c r="G12">
        <f>($D$5/E12)*C12*Pulses_per_Step56[[#This Row],[Steps /Ls Rev]]</f>
        <v>2540</v>
      </c>
      <c r="I12" s="8">
        <f>(B12/$D$8)/$I$9</f>
        <v>12.7</v>
      </c>
      <c r="J12">
        <f>I12*Pulses_per_Step56[[#This Row],[Steps /Ls Rev]]</f>
        <v>2540</v>
      </c>
      <c r="K12">
        <f>$D$5/J12</f>
        <v>1.5748031496062993</v>
      </c>
    </row>
    <row r="13" spans="1:11" x14ac:dyDescent="0.25">
      <c r="A13" s="27">
        <v>16</v>
      </c>
      <c r="B13" s="28">
        <f t="shared" ref="B13:B34" si="1">$D$3/A13</f>
        <v>1.5874999999999999</v>
      </c>
      <c r="C13" s="29">
        <f t="shared" ref="C13:C34" si="2">(B13/$D$8)*$D$9</f>
        <v>0.79374999999999996</v>
      </c>
      <c r="D13" s="29">
        <f t="shared" ref="D13:D34" si="3">$D$6*$D$7</f>
        <v>200</v>
      </c>
      <c r="E13" s="29">
        <f t="shared" si="0"/>
        <v>4000</v>
      </c>
      <c r="F13" s="29">
        <f t="shared" ref="F13:F34" si="4">C13*D13</f>
        <v>158.75</v>
      </c>
      <c r="G13" s="30">
        <f>($D$5/E13)*C13*Pulses_per_Step56[[#This Row],[Steps /Ls Rev]]</f>
        <v>158.75</v>
      </c>
      <c r="I13" s="8">
        <f t="shared" ref="I13:I34" si="5">(B13/$D$8)/$I$9</f>
        <v>0.79374999999999996</v>
      </c>
      <c r="J13">
        <f>I13*Pulses_per_Step56[[#This Row],[Steps /Ls Rev]]</f>
        <v>158.75</v>
      </c>
      <c r="K13">
        <f t="shared" ref="K13:K34" si="6">$D$5/J13</f>
        <v>25.196850393700789</v>
      </c>
    </row>
    <row r="14" spans="1:11" x14ac:dyDescent="0.25">
      <c r="A14" s="31">
        <v>18</v>
      </c>
      <c r="B14" s="12">
        <f t="shared" si="1"/>
        <v>1.411111111111111</v>
      </c>
      <c r="C14" s="32">
        <f t="shared" si="2"/>
        <v>0.70555555555555549</v>
      </c>
      <c r="D14" s="32">
        <f t="shared" si="3"/>
        <v>200</v>
      </c>
      <c r="E14" s="32">
        <f t="shared" si="0"/>
        <v>4000</v>
      </c>
      <c r="F14" s="32">
        <f t="shared" si="4"/>
        <v>141.11111111111109</v>
      </c>
      <c r="G14" s="33">
        <f>($D$5/E14)*C14*Pulses_per_Step56[[#This Row],[Steps /Ls Rev]]</f>
        <v>141.11111111111109</v>
      </c>
      <c r="I14" s="8">
        <f t="shared" si="5"/>
        <v>0.70555555555555549</v>
      </c>
      <c r="J14">
        <f>I14*Pulses_per_Step56[[#This Row],[Steps /Ls Rev]]</f>
        <v>141.11111111111109</v>
      </c>
      <c r="K14">
        <f t="shared" si="6"/>
        <v>28.346456692913392</v>
      </c>
    </row>
    <row r="15" spans="1:11" x14ac:dyDescent="0.25">
      <c r="A15" s="31">
        <v>19</v>
      </c>
      <c r="B15" s="12">
        <f t="shared" si="1"/>
        <v>1.3368421052631578</v>
      </c>
      <c r="C15" s="32">
        <f t="shared" si="2"/>
        <v>0.66842105263157892</v>
      </c>
      <c r="D15" s="32">
        <f t="shared" si="3"/>
        <v>200</v>
      </c>
      <c r="E15" s="32">
        <f t="shared" si="0"/>
        <v>4000</v>
      </c>
      <c r="F15" s="32">
        <f t="shared" si="4"/>
        <v>133.68421052631578</v>
      </c>
      <c r="G15" s="33">
        <f>($D$5/E15)*C15*Pulses_per_Step56[[#This Row],[Steps /Ls Rev]]</f>
        <v>133.68421052631578</v>
      </c>
      <c r="I15" s="8">
        <f t="shared" si="5"/>
        <v>0.66842105263157892</v>
      </c>
      <c r="J15">
        <f>I15*Pulses_per_Step56[[#This Row],[Steps /Ls Rev]]</f>
        <v>133.68421052631578</v>
      </c>
      <c r="K15">
        <f t="shared" si="6"/>
        <v>29.921259842519689</v>
      </c>
    </row>
    <row r="16" spans="1:11" x14ac:dyDescent="0.25">
      <c r="A16" s="31">
        <v>20</v>
      </c>
      <c r="B16" s="12">
        <f t="shared" si="1"/>
        <v>1.27</v>
      </c>
      <c r="C16" s="32">
        <f t="shared" si="2"/>
        <v>0.63500000000000001</v>
      </c>
      <c r="D16" s="32">
        <f t="shared" si="3"/>
        <v>200</v>
      </c>
      <c r="E16" s="32">
        <f t="shared" si="0"/>
        <v>4000</v>
      </c>
      <c r="F16" s="32">
        <f t="shared" si="4"/>
        <v>127</v>
      </c>
      <c r="G16" s="33">
        <f>($D$5/E16)*C16*Pulses_per_Step56[[#This Row],[Steps /Ls Rev]]</f>
        <v>127</v>
      </c>
      <c r="I16" s="8">
        <f t="shared" si="5"/>
        <v>0.63500000000000001</v>
      </c>
      <c r="J16">
        <f>I16*Pulses_per_Step56[[#This Row],[Steps /Ls Rev]]</f>
        <v>127</v>
      </c>
      <c r="K16">
        <f t="shared" si="6"/>
        <v>31.496062992125985</v>
      </c>
    </row>
    <row r="17" spans="1:11" x14ac:dyDescent="0.25">
      <c r="A17" s="31">
        <v>22</v>
      </c>
      <c r="B17" s="12">
        <f t="shared" si="1"/>
        <v>1.1545454545454545</v>
      </c>
      <c r="C17" s="32">
        <f t="shared" si="2"/>
        <v>0.57727272727272727</v>
      </c>
      <c r="D17" s="32">
        <f t="shared" si="3"/>
        <v>200</v>
      </c>
      <c r="E17" s="32">
        <f t="shared" si="0"/>
        <v>4000</v>
      </c>
      <c r="F17" s="32">
        <f t="shared" si="4"/>
        <v>115.45454545454545</v>
      </c>
      <c r="G17" s="33">
        <f>($D$5/E17)*C17*Pulses_per_Step56[[#This Row],[Steps /Ls Rev]]</f>
        <v>115.45454545454545</v>
      </c>
      <c r="I17" s="8">
        <f t="shared" si="5"/>
        <v>0.57727272727272727</v>
      </c>
      <c r="J17">
        <f>I17*Pulses_per_Step56[[#This Row],[Steps /Ls Rev]]</f>
        <v>115.45454545454545</v>
      </c>
      <c r="K17">
        <f t="shared" si="6"/>
        <v>34.645669291338585</v>
      </c>
    </row>
    <row r="18" spans="1:11" x14ac:dyDescent="0.25">
      <c r="A18" s="31">
        <v>24</v>
      </c>
      <c r="B18" s="12">
        <f t="shared" si="1"/>
        <v>1.0583333333333333</v>
      </c>
      <c r="C18" s="32">
        <f t="shared" si="2"/>
        <v>0.52916666666666667</v>
      </c>
      <c r="D18" s="32">
        <f t="shared" si="3"/>
        <v>200</v>
      </c>
      <c r="E18" s="32">
        <f t="shared" si="0"/>
        <v>4000</v>
      </c>
      <c r="F18" s="32">
        <f t="shared" si="4"/>
        <v>105.83333333333333</v>
      </c>
      <c r="G18" s="33">
        <f>($D$5/E18)*C18*Pulses_per_Step56[[#This Row],[Steps /Ls Rev]]</f>
        <v>105.83333333333333</v>
      </c>
      <c r="I18" s="8">
        <f t="shared" si="5"/>
        <v>0.52916666666666667</v>
      </c>
      <c r="J18">
        <f>I18*Pulses_per_Step56[[#This Row],[Steps /Ls Rev]]</f>
        <v>105.83333333333333</v>
      </c>
      <c r="K18">
        <f t="shared" si="6"/>
        <v>37.795275590551185</v>
      </c>
    </row>
    <row r="19" spans="1:11" ht="15.75" thickBot="1" x14ac:dyDescent="0.3">
      <c r="A19" s="34">
        <v>28</v>
      </c>
      <c r="B19" s="35">
        <f t="shared" si="1"/>
        <v>0.90714285714285714</v>
      </c>
      <c r="C19" s="36">
        <f t="shared" si="2"/>
        <v>0.45357142857142857</v>
      </c>
      <c r="D19" s="36">
        <f t="shared" si="3"/>
        <v>200</v>
      </c>
      <c r="E19" s="36">
        <f t="shared" si="0"/>
        <v>4000</v>
      </c>
      <c r="F19" s="36">
        <f t="shared" si="4"/>
        <v>90.714285714285708</v>
      </c>
      <c r="G19" s="37">
        <f>($D$5/E19)*C19*Pulses_per_Step56[[#This Row],[Steps /Ls Rev]]</f>
        <v>90.714285714285708</v>
      </c>
      <c r="I19" s="8">
        <f t="shared" si="5"/>
        <v>0.45357142857142857</v>
      </c>
      <c r="J19">
        <f>I19*Pulses_per_Step56[[#This Row],[Steps /Ls Rev]]</f>
        <v>90.714285714285708</v>
      </c>
      <c r="K19">
        <f t="shared" si="6"/>
        <v>44.094488188976378</v>
      </c>
    </row>
    <row r="20" spans="1:11" x14ac:dyDescent="0.25">
      <c r="A20" s="24">
        <f>A13*2</f>
        <v>32</v>
      </c>
      <c r="B20" s="26">
        <f t="shared" si="1"/>
        <v>0.79374999999999996</v>
      </c>
      <c r="C20" s="2">
        <f t="shared" si="2"/>
        <v>0.39687499999999998</v>
      </c>
      <c r="D20" s="2">
        <f t="shared" si="3"/>
        <v>200</v>
      </c>
      <c r="E20" s="2">
        <f t="shared" si="0"/>
        <v>4000</v>
      </c>
      <c r="F20" s="2">
        <f t="shared" si="4"/>
        <v>79.375</v>
      </c>
      <c r="G20">
        <f>($D$5/E20)*C20*Pulses_per_Step56[[#This Row],[Steps /Ls Rev]]</f>
        <v>79.375</v>
      </c>
      <c r="I20" s="8">
        <f t="shared" si="5"/>
        <v>0.39687499999999998</v>
      </c>
      <c r="J20">
        <f>I20*Pulses_per_Step56[[#This Row],[Steps /Ls Rev]]</f>
        <v>79.375</v>
      </c>
      <c r="K20">
        <f t="shared" si="6"/>
        <v>50.393700787401578</v>
      </c>
    </row>
    <row r="21" spans="1:11" x14ac:dyDescent="0.25">
      <c r="A21" s="24">
        <f t="shared" ref="A21:A26" si="7">A14*2</f>
        <v>36</v>
      </c>
      <c r="B21" s="12">
        <f t="shared" si="1"/>
        <v>0.70555555555555549</v>
      </c>
      <c r="C21" s="2">
        <f t="shared" si="2"/>
        <v>0.35277777777777775</v>
      </c>
      <c r="D21" s="2">
        <f t="shared" si="3"/>
        <v>200</v>
      </c>
      <c r="E21" s="2">
        <f t="shared" si="0"/>
        <v>4000</v>
      </c>
      <c r="F21" s="2">
        <f t="shared" si="4"/>
        <v>70.555555555555543</v>
      </c>
      <c r="G21">
        <f>($D$5/E21)*C21*Pulses_per_Step56[[#This Row],[Steps /Ls Rev]]</f>
        <v>70.555555555555543</v>
      </c>
      <c r="I21" s="8">
        <f t="shared" si="5"/>
        <v>0.35277777777777775</v>
      </c>
      <c r="J21">
        <f>I21*Pulses_per_Step56[[#This Row],[Steps /Ls Rev]]</f>
        <v>70.555555555555543</v>
      </c>
      <c r="K21">
        <f t="shared" si="6"/>
        <v>56.692913385826785</v>
      </c>
    </row>
    <row r="22" spans="1:11" x14ac:dyDescent="0.25">
      <c r="A22" s="24">
        <f t="shared" si="7"/>
        <v>38</v>
      </c>
      <c r="B22" s="12">
        <f t="shared" si="1"/>
        <v>0.66842105263157892</v>
      </c>
      <c r="C22" s="2">
        <f t="shared" si="2"/>
        <v>0.33421052631578946</v>
      </c>
      <c r="D22" s="2">
        <f t="shared" si="3"/>
        <v>200</v>
      </c>
      <c r="E22" s="2">
        <f t="shared" si="0"/>
        <v>4000</v>
      </c>
      <c r="F22" s="2">
        <f t="shared" si="4"/>
        <v>66.84210526315789</v>
      </c>
      <c r="G22">
        <f>($D$5/E22)*C22*Pulses_per_Step56[[#This Row],[Steps /Ls Rev]]</f>
        <v>66.84210526315789</v>
      </c>
      <c r="I22" s="8">
        <f t="shared" si="5"/>
        <v>0.33421052631578946</v>
      </c>
      <c r="J22">
        <f>I22*Pulses_per_Step56[[#This Row],[Steps /Ls Rev]]</f>
        <v>66.84210526315789</v>
      </c>
      <c r="K22">
        <f t="shared" si="6"/>
        <v>59.842519685039377</v>
      </c>
    </row>
    <row r="23" spans="1:11" x14ac:dyDescent="0.25">
      <c r="A23" s="24">
        <f t="shared" si="7"/>
        <v>40</v>
      </c>
      <c r="B23" s="12">
        <f t="shared" si="1"/>
        <v>0.63500000000000001</v>
      </c>
      <c r="C23" s="2">
        <f t="shared" si="2"/>
        <v>0.3175</v>
      </c>
      <c r="D23" s="2">
        <f t="shared" si="3"/>
        <v>200</v>
      </c>
      <c r="E23" s="2">
        <f t="shared" si="0"/>
        <v>4000</v>
      </c>
      <c r="F23" s="2">
        <f t="shared" si="4"/>
        <v>63.5</v>
      </c>
      <c r="G23">
        <f>($D$5/E23)*C23*Pulses_per_Step56[[#This Row],[Steps /Ls Rev]]</f>
        <v>63.5</v>
      </c>
      <c r="I23" s="8">
        <f t="shared" si="5"/>
        <v>0.3175</v>
      </c>
      <c r="J23">
        <f>I23*Pulses_per_Step56[[#This Row],[Steps /Ls Rev]]</f>
        <v>63.5</v>
      </c>
      <c r="K23">
        <f t="shared" si="6"/>
        <v>62.99212598425197</v>
      </c>
    </row>
    <row r="24" spans="1:11" x14ac:dyDescent="0.25">
      <c r="A24" s="24">
        <f t="shared" si="7"/>
        <v>44</v>
      </c>
      <c r="B24" s="12">
        <f t="shared" si="1"/>
        <v>0.57727272727272727</v>
      </c>
      <c r="C24" s="2">
        <f t="shared" si="2"/>
        <v>0.28863636363636364</v>
      </c>
      <c r="D24" s="2">
        <f t="shared" si="3"/>
        <v>200</v>
      </c>
      <c r="E24" s="2">
        <f t="shared" si="0"/>
        <v>4000</v>
      </c>
      <c r="F24" s="2">
        <f t="shared" si="4"/>
        <v>57.727272727272727</v>
      </c>
      <c r="G24">
        <f>($D$5/E24)*C24*Pulses_per_Step56[[#This Row],[Steps /Ls Rev]]</f>
        <v>57.727272727272727</v>
      </c>
      <c r="I24" s="8">
        <f t="shared" si="5"/>
        <v>0.28863636363636364</v>
      </c>
      <c r="J24">
        <f>I24*Pulses_per_Step56[[#This Row],[Steps /Ls Rev]]</f>
        <v>57.727272727272727</v>
      </c>
      <c r="K24">
        <f t="shared" si="6"/>
        <v>69.29133858267717</v>
      </c>
    </row>
    <row r="25" spans="1:11" x14ac:dyDescent="0.25">
      <c r="A25" s="24">
        <f t="shared" si="7"/>
        <v>48</v>
      </c>
      <c r="B25" s="12">
        <f t="shared" si="1"/>
        <v>0.52916666666666667</v>
      </c>
      <c r="C25" s="2">
        <f t="shared" si="2"/>
        <v>0.26458333333333334</v>
      </c>
      <c r="D25" s="2">
        <f t="shared" si="3"/>
        <v>200</v>
      </c>
      <c r="E25" s="2">
        <f t="shared" si="0"/>
        <v>4000</v>
      </c>
      <c r="F25" s="2">
        <f t="shared" si="4"/>
        <v>52.916666666666664</v>
      </c>
      <c r="G25">
        <f>($D$5/E25)*C25*Pulses_per_Step56[[#This Row],[Steps /Ls Rev]]</f>
        <v>52.916666666666664</v>
      </c>
      <c r="I25" s="8">
        <f t="shared" si="5"/>
        <v>0.26458333333333334</v>
      </c>
      <c r="J25">
        <f>I25*Pulses_per_Step56[[#This Row],[Steps /Ls Rev]]</f>
        <v>52.916666666666664</v>
      </c>
      <c r="K25">
        <f t="shared" si="6"/>
        <v>75.59055118110237</v>
      </c>
    </row>
    <row r="26" spans="1:11" x14ac:dyDescent="0.25">
      <c r="A26" s="24">
        <f t="shared" si="7"/>
        <v>56</v>
      </c>
      <c r="B26" s="12">
        <f t="shared" si="1"/>
        <v>0.45357142857142857</v>
      </c>
      <c r="C26" s="2">
        <f t="shared" si="2"/>
        <v>0.22678571428571428</v>
      </c>
      <c r="D26" s="2">
        <f t="shared" si="3"/>
        <v>200</v>
      </c>
      <c r="E26" s="2">
        <f t="shared" si="0"/>
        <v>4000</v>
      </c>
      <c r="F26" s="2">
        <f t="shared" si="4"/>
        <v>45.357142857142854</v>
      </c>
      <c r="G26">
        <f>($D$5/E26)*C26*Pulses_per_Step56[[#This Row],[Steps /Ls Rev]]</f>
        <v>45.357142857142854</v>
      </c>
      <c r="I26" s="8">
        <f t="shared" si="5"/>
        <v>0.22678571428571428</v>
      </c>
      <c r="J26">
        <f>I26*Pulses_per_Step56[[#This Row],[Steps /Ls Rev]]</f>
        <v>45.357142857142854</v>
      </c>
      <c r="K26">
        <f t="shared" si="6"/>
        <v>88.188976377952756</v>
      </c>
    </row>
    <row r="27" spans="1:11" x14ac:dyDescent="0.25">
      <c r="A27" s="24">
        <f>A13/2</f>
        <v>8</v>
      </c>
      <c r="B27" s="12">
        <f t="shared" si="1"/>
        <v>3.1749999999999998</v>
      </c>
      <c r="C27" s="2">
        <f t="shared" si="2"/>
        <v>1.5874999999999999</v>
      </c>
      <c r="D27" s="2">
        <f t="shared" si="3"/>
        <v>200</v>
      </c>
      <c r="E27" s="2">
        <f t="shared" si="0"/>
        <v>4000</v>
      </c>
      <c r="F27" s="2">
        <f t="shared" si="4"/>
        <v>317.5</v>
      </c>
      <c r="G27">
        <f>($D$5/E27)*C27*Pulses_per_Step56[[#This Row],[Steps /Ls Rev]]</f>
        <v>317.5</v>
      </c>
      <c r="I27" s="8">
        <f t="shared" si="5"/>
        <v>1.5874999999999999</v>
      </c>
      <c r="J27">
        <f>I27*Pulses_per_Step56[[#This Row],[Steps /Ls Rev]]</f>
        <v>317.5</v>
      </c>
      <c r="K27">
        <f t="shared" si="6"/>
        <v>12.598425196850394</v>
      </c>
    </row>
    <row r="28" spans="1:11" x14ac:dyDescent="0.25">
      <c r="A28" s="24">
        <f t="shared" ref="A28:A34" si="8">A14/2</f>
        <v>9</v>
      </c>
      <c r="B28" s="12">
        <f t="shared" si="1"/>
        <v>2.822222222222222</v>
      </c>
      <c r="C28" s="2">
        <f t="shared" si="2"/>
        <v>1.411111111111111</v>
      </c>
      <c r="D28" s="2">
        <f t="shared" si="3"/>
        <v>200</v>
      </c>
      <c r="E28" s="2">
        <f t="shared" si="0"/>
        <v>4000</v>
      </c>
      <c r="F28" s="2">
        <f t="shared" si="4"/>
        <v>282.22222222222217</v>
      </c>
      <c r="G28">
        <f>($D$5/E28)*C28*Pulses_per_Step56[[#This Row],[Steps /Ls Rev]]</f>
        <v>282.22222222222217</v>
      </c>
      <c r="I28" s="8">
        <f t="shared" si="5"/>
        <v>1.411111111111111</v>
      </c>
      <c r="J28">
        <f>I28*Pulses_per_Step56[[#This Row],[Steps /Ls Rev]]</f>
        <v>282.22222222222217</v>
      </c>
      <c r="K28">
        <f t="shared" si="6"/>
        <v>14.173228346456696</v>
      </c>
    </row>
    <row r="29" spans="1:11" x14ac:dyDescent="0.25">
      <c r="A29" s="24">
        <f t="shared" si="8"/>
        <v>9.5</v>
      </c>
      <c r="B29" s="12">
        <f t="shared" si="1"/>
        <v>2.6736842105263157</v>
      </c>
      <c r="C29" s="2">
        <f t="shared" si="2"/>
        <v>1.3368421052631578</v>
      </c>
      <c r="D29" s="2">
        <f t="shared" si="3"/>
        <v>200</v>
      </c>
      <c r="E29" s="2">
        <f t="shared" si="0"/>
        <v>4000</v>
      </c>
      <c r="F29" s="2">
        <f t="shared" si="4"/>
        <v>267.36842105263156</v>
      </c>
      <c r="G29">
        <f>($D$5/E29)*C29*Pulses_per_Step56[[#This Row],[Steps /Ls Rev]]</f>
        <v>267.36842105263156</v>
      </c>
      <c r="I29" s="8">
        <f t="shared" si="5"/>
        <v>1.3368421052631578</v>
      </c>
      <c r="J29">
        <f>I29*Pulses_per_Step56[[#This Row],[Steps /Ls Rev]]</f>
        <v>267.36842105263156</v>
      </c>
      <c r="K29">
        <f t="shared" si="6"/>
        <v>14.960629921259844</v>
      </c>
    </row>
    <row r="30" spans="1:11" x14ac:dyDescent="0.25">
      <c r="A30" s="24">
        <f t="shared" si="8"/>
        <v>10</v>
      </c>
      <c r="B30" s="12">
        <f t="shared" si="1"/>
        <v>2.54</v>
      </c>
      <c r="C30" s="2">
        <f t="shared" si="2"/>
        <v>1.27</v>
      </c>
      <c r="D30" s="2">
        <f t="shared" si="3"/>
        <v>200</v>
      </c>
      <c r="E30" s="2">
        <f t="shared" si="0"/>
        <v>4000</v>
      </c>
      <c r="F30" s="2">
        <f t="shared" si="4"/>
        <v>254</v>
      </c>
      <c r="G30">
        <f>($D$5/E30)*C30*Pulses_per_Step56[[#This Row],[Steps /Ls Rev]]</f>
        <v>254</v>
      </c>
      <c r="I30" s="8">
        <f t="shared" si="5"/>
        <v>1.27</v>
      </c>
      <c r="J30">
        <f>I30*Pulses_per_Step56[[#This Row],[Steps /Ls Rev]]</f>
        <v>254</v>
      </c>
      <c r="K30">
        <f t="shared" si="6"/>
        <v>15.748031496062993</v>
      </c>
    </row>
    <row r="31" spans="1:11" x14ac:dyDescent="0.25">
      <c r="A31" s="24">
        <f t="shared" si="8"/>
        <v>11</v>
      </c>
      <c r="B31" s="12">
        <f t="shared" si="1"/>
        <v>2.3090909090909091</v>
      </c>
      <c r="C31" s="2">
        <f t="shared" si="2"/>
        <v>1.1545454545454545</v>
      </c>
      <c r="D31" s="2">
        <f t="shared" si="3"/>
        <v>200</v>
      </c>
      <c r="E31" s="2">
        <f t="shared" si="0"/>
        <v>4000</v>
      </c>
      <c r="F31" s="2">
        <f t="shared" si="4"/>
        <v>230.90909090909091</v>
      </c>
      <c r="G31">
        <f>($D$5/E31)*C31*Pulses_per_Step56[[#This Row],[Steps /Ls Rev]]</f>
        <v>230.90909090909091</v>
      </c>
      <c r="I31" s="8">
        <f t="shared" si="5"/>
        <v>1.1545454545454545</v>
      </c>
      <c r="J31">
        <f>I31*Pulses_per_Step56[[#This Row],[Steps /Ls Rev]]</f>
        <v>230.90909090909091</v>
      </c>
      <c r="K31">
        <f t="shared" si="6"/>
        <v>17.322834645669293</v>
      </c>
    </row>
    <row r="32" spans="1:11" x14ac:dyDescent="0.25">
      <c r="A32" s="24">
        <f t="shared" si="8"/>
        <v>12</v>
      </c>
      <c r="B32" s="12">
        <f t="shared" si="1"/>
        <v>2.1166666666666667</v>
      </c>
      <c r="C32" s="2">
        <f t="shared" si="2"/>
        <v>1.0583333333333333</v>
      </c>
      <c r="D32" s="2">
        <f t="shared" si="3"/>
        <v>200</v>
      </c>
      <c r="E32" s="2">
        <f t="shared" si="0"/>
        <v>4000</v>
      </c>
      <c r="F32" s="2">
        <f t="shared" si="4"/>
        <v>211.66666666666666</v>
      </c>
      <c r="G32">
        <f>($D$5/E32)*C32*Pulses_per_Step56[[#This Row],[Steps /Ls Rev]]</f>
        <v>211.66666666666666</v>
      </c>
      <c r="I32" s="8">
        <f t="shared" si="5"/>
        <v>1.0583333333333333</v>
      </c>
      <c r="J32">
        <f>I32*Pulses_per_Step56[[#This Row],[Steps /Ls Rev]]</f>
        <v>211.66666666666666</v>
      </c>
      <c r="K32">
        <f t="shared" si="6"/>
        <v>18.897637795275593</v>
      </c>
    </row>
    <row r="33" spans="1:11" x14ac:dyDescent="0.25">
      <c r="A33" s="24">
        <f t="shared" si="8"/>
        <v>14</v>
      </c>
      <c r="B33" s="12">
        <f t="shared" si="1"/>
        <v>1.8142857142857143</v>
      </c>
      <c r="C33" s="2">
        <f t="shared" si="2"/>
        <v>0.90714285714285714</v>
      </c>
      <c r="D33" s="2">
        <f t="shared" si="3"/>
        <v>200</v>
      </c>
      <c r="E33" s="2">
        <f t="shared" si="0"/>
        <v>4000</v>
      </c>
      <c r="F33" s="2">
        <f t="shared" si="4"/>
        <v>181.42857142857142</v>
      </c>
      <c r="G33">
        <f>($D$5/E33)*C33*Pulses_per_Step56[[#This Row],[Steps /Ls Rev]]</f>
        <v>181.42857142857142</v>
      </c>
      <c r="I33" s="8">
        <f t="shared" si="5"/>
        <v>0.90714285714285714</v>
      </c>
      <c r="J33">
        <f>I33*Pulses_per_Step56[[#This Row],[Steps /Ls Rev]]</f>
        <v>181.42857142857142</v>
      </c>
      <c r="K33">
        <f t="shared" si="6"/>
        <v>22.047244094488189</v>
      </c>
    </row>
    <row r="34" spans="1:11" x14ac:dyDescent="0.25">
      <c r="A34" s="24">
        <f t="shared" si="8"/>
        <v>16</v>
      </c>
      <c r="B34" s="12">
        <f t="shared" si="1"/>
        <v>1.5874999999999999</v>
      </c>
      <c r="C34" s="2">
        <f t="shared" si="2"/>
        <v>0.79374999999999996</v>
      </c>
      <c r="D34" s="2">
        <f t="shared" si="3"/>
        <v>200</v>
      </c>
      <c r="E34" s="2">
        <f t="shared" si="0"/>
        <v>4000</v>
      </c>
      <c r="F34" s="2">
        <f t="shared" si="4"/>
        <v>158.75</v>
      </c>
      <c r="G34">
        <f>($D$5/E34)*C34*Pulses_per_Step56[[#This Row],[Steps /Ls Rev]]</f>
        <v>158.75</v>
      </c>
      <c r="I34" s="8">
        <f t="shared" si="5"/>
        <v>0.79374999999999996</v>
      </c>
      <c r="J34">
        <f>I34*Pulses_per_Step56[[#This Row],[Steps /Ls Rev]]</f>
        <v>158.75</v>
      </c>
      <c r="K34">
        <f t="shared" si="6"/>
        <v>25.196850393700789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Sheet1</vt:lpstr>
      <vt:lpstr>Sheet2</vt:lpstr>
      <vt:lpstr>Tables</vt:lpstr>
      <vt:lpstr>Sheet3</vt:lpstr>
      <vt:lpstr>Pulses for 1 Step Metric</vt:lpstr>
      <vt:lpstr>Pulses for 1 Step TPI</vt:lpstr>
      <vt:lpstr>Steps per rotation Metric</vt:lpstr>
      <vt:lpstr>Steps per rotation TPI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KYRIAKOS Nikolados</dc:creator>
  <cp:lastModifiedBy>Kyriakos Nikolados</cp:lastModifiedBy>
  <cp:lastPrinted>2025-01-03T12:42:24Z</cp:lastPrinted>
  <dcterms:created xsi:type="dcterms:W3CDTF">2025-01-03T11:46:11Z</dcterms:created>
  <dcterms:modified xsi:type="dcterms:W3CDTF">2025-01-17T19:21:45Z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113265-c559-4850-9a4d-5c092dbd21ac_Enabled">
    <vt:lpwstr>true</vt:lpwstr>
  </property>
  <property fmtid="{D5CDD505-2E9C-101B-9397-08002B2CF9AE}" pid="3" name="MSIP_Label_a1113265-c559-4850-9a4d-5c092dbd21ac_SetDate">
    <vt:lpwstr>2025-01-17T14:15:13Z</vt:lpwstr>
  </property>
  <property fmtid="{D5CDD505-2E9C-101B-9397-08002B2CF9AE}" pid="4" name="MSIP_Label_a1113265-c559-4850-9a4d-5c092dbd21ac_Method">
    <vt:lpwstr>Standard</vt:lpwstr>
  </property>
  <property fmtid="{D5CDD505-2E9C-101B-9397-08002B2CF9AE}" pid="5" name="MSIP_Label_a1113265-c559-4850-9a4d-5c092dbd21ac_Name">
    <vt:lpwstr>Internal Use</vt:lpwstr>
  </property>
  <property fmtid="{D5CDD505-2E9C-101B-9397-08002B2CF9AE}" pid="6" name="MSIP_Label_a1113265-c559-4850-9a4d-5c092dbd21ac_SiteId">
    <vt:lpwstr>a6b169f1-592b-4329-8f33-8db8903003c7</vt:lpwstr>
  </property>
  <property fmtid="{D5CDD505-2E9C-101B-9397-08002B2CF9AE}" pid="7" name="MSIP_Label_a1113265-c559-4850-9a4d-5c092dbd21ac_ActionId">
    <vt:lpwstr>46f7c37d-a068-4560-b0ba-ca52ee6629b9</vt:lpwstr>
  </property>
  <property fmtid="{D5CDD505-2E9C-101B-9397-08002B2CF9AE}" pid="8" name="MSIP_Label_a1113265-c559-4850-9a4d-5c092dbd21ac_ContentBits">
    <vt:lpwstr>0</vt:lpwstr>
  </property>
</Properties>
</file>