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Documents\Szkoła\3LO\Informatyka\Tbelka\"/>
    </mc:Choice>
  </mc:AlternateContent>
  <xr:revisionPtr revIDLastSave="0" documentId="13_ncr:40009_{CFBEC083-8639-45AE-B21A-76AAE5CCD073}" xr6:coauthVersionLast="46" xr6:coauthVersionMax="46" xr10:uidLastSave="{00000000-0000-0000-0000-000000000000}"/>
  <bookViews>
    <workbookView xWindow="-108" yWindow="-108" windowWidth="23256" windowHeight="12576"/>
  </bookViews>
  <sheets>
    <sheet name="gpw" sheetId="1" r:id="rId1"/>
  </sheets>
  <calcPr calcId="0"/>
</workbook>
</file>

<file path=xl/calcChain.xml><?xml version="1.0" encoding="utf-8"?>
<calcChain xmlns="http://schemas.openxmlformats.org/spreadsheetml/2006/main">
  <c r="M10" i="1" l="1"/>
  <c r="M9" i="1"/>
  <c r="M8" i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/>
  <c r="K37" i="1" a="1"/>
  <c r="K37" i="1" s="1"/>
  <c r="K38" i="1" a="1"/>
  <c r="K38" i="1" s="1"/>
  <c r="K39" i="1" a="1"/>
  <c r="K39" i="1" s="1"/>
  <c r="K40" i="1" a="1"/>
  <c r="K40" i="1"/>
  <c r="K41" i="1" a="1"/>
  <c r="K41" i="1" s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/>
  <c r="K49" i="1" a="1"/>
  <c r="K49" i="1" s="1"/>
  <c r="K50" i="1" a="1"/>
  <c r="K50" i="1" s="1"/>
  <c r="K51" i="1" a="1"/>
  <c r="K51" i="1" s="1"/>
  <c r="K52" i="1" a="1"/>
  <c r="K52" i="1"/>
  <c r="K53" i="1" a="1"/>
  <c r="K53" i="1" s="1"/>
  <c r="K54" i="1" a="1"/>
  <c r="K54" i="1" s="1"/>
  <c r="K55" i="1" a="1"/>
  <c r="K55" i="1" s="1"/>
  <c r="K56" i="1" a="1"/>
  <c r="K56" i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/>
  <c r="K69" i="1" a="1"/>
  <c r="K69" i="1" s="1"/>
  <c r="K70" i="1" a="1"/>
  <c r="K70" i="1" s="1"/>
  <c r="K71" i="1" a="1"/>
  <c r="K71" i="1" s="1"/>
  <c r="K72" i="1" a="1"/>
  <c r="K72" i="1"/>
  <c r="K73" i="1" a="1"/>
  <c r="K73" i="1" s="1"/>
  <c r="K74" i="1" a="1"/>
  <c r="K74" i="1" s="1"/>
  <c r="K75" i="1" a="1"/>
  <c r="K75" i="1" s="1"/>
  <c r="K76" i="1" a="1"/>
  <c r="K76" i="1" s="1"/>
  <c r="K77" i="1" a="1"/>
  <c r="K77" i="1"/>
  <c r="K78" i="1" a="1"/>
  <c r="K78" i="1" s="1"/>
  <c r="K79" i="1" a="1"/>
  <c r="K79" i="1" s="1"/>
  <c r="K80" i="1" a="1"/>
  <c r="K80" i="1"/>
  <c r="K81" i="1" a="1"/>
  <c r="K81" i="1" s="1"/>
  <c r="K82" i="1" a="1"/>
  <c r="K82" i="1" s="1"/>
  <c r="K83" i="1" a="1"/>
  <c r="K83" i="1" s="1"/>
  <c r="K84" i="1" a="1"/>
  <c r="K84" i="1" s="1"/>
  <c r="K85" i="1" a="1"/>
  <c r="K85" i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/>
  <c r="K113" i="1" a="1"/>
  <c r="K113" i="1" s="1"/>
  <c r="K114" i="1" a="1"/>
  <c r="K114" i="1" s="1"/>
  <c r="K115" i="1" a="1"/>
  <c r="K115" i="1" s="1"/>
  <c r="K116" i="1" a="1"/>
  <c r="K116" i="1" s="1"/>
  <c r="K117" i="1" a="1"/>
  <c r="K117" i="1"/>
  <c r="K118" i="1" a="1"/>
  <c r="K118" i="1" s="1"/>
  <c r="K119" i="1" a="1"/>
  <c r="K119" i="1" s="1"/>
  <c r="K120" i="1" a="1"/>
  <c r="K120" i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/>
  <c r="K129" i="1" a="1"/>
  <c r="K129" i="1" s="1"/>
  <c r="K130" i="1" a="1"/>
  <c r="K130" i="1" s="1"/>
  <c r="K131" i="1" a="1"/>
  <c r="K131" i="1" s="1"/>
  <c r="K132" i="1" a="1"/>
  <c r="K132" i="1"/>
  <c r="K133" i="1" a="1"/>
  <c r="K133" i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/>
  <c r="K150" i="1" a="1"/>
  <c r="K150" i="1" s="1"/>
  <c r="K151" i="1" a="1"/>
  <c r="K151" i="1" s="1"/>
  <c r="K152" i="1" a="1"/>
  <c r="K152" i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/>
  <c r="K177" i="1" a="1"/>
  <c r="K177" i="1" s="1"/>
  <c r="K178" i="1" a="1"/>
  <c r="K178" i="1" s="1"/>
  <c r="K179" i="1" a="1"/>
  <c r="K179" i="1" s="1"/>
  <c r="K180" i="1" a="1"/>
  <c r="K180" i="1"/>
  <c r="K181" i="1" a="1"/>
  <c r="K181" i="1" s="1"/>
  <c r="K182" i="1" a="1"/>
  <c r="K182" i="1" s="1"/>
  <c r="K183" i="1" a="1"/>
  <c r="K183" i="1" s="1"/>
  <c r="K184" i="1" a="1"/>
  <c r="K184" i="1"/>
  <c r="K185" i="1" a="1"/>
  <c r="K185" i="1" s="1"/>
  <c r="K186" i="1" a="1"/>
  <c r="K186" i="1" s="1"/>
  <c r="K187" i="1" a="1"/>
  <c r="K187" i="1" s="1"/>
  <c r="K188" i="1" a="1"/>
  <c r="K188" i="1" s="1"/>
  <c r="K189" i="1" a="1"/>
  <c r="K189" i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/>
  <c r="K388" i="1" a="1"/>
  <c r="K388" i="1"/>
  <c r="K389" i="1" a="1"/>
  <c r="K389" i="1"/>
  <c r="K390" i="1" a="1"/>
  <c r="K390" i="1" s="1"/>
  <c r="K391" i="1" a="1"/>
  <c r="K391" i="1" s="1"/>
  <c r="K392" i="1" a="1"/>
  <c r="K392" i="1"/>
  <c r="K393" i="1" a="1"/>
  <c r="K393" i="1" s="1"/>
  <c r="K394" i="1" a="1"/>
  <c r="K394" i="1" s="1"/>
  <c r="K395" i="1" a="1"/>
  <c r="K395" i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/>
  <c r="K403" i="1" a="1"/>
  <c r="K403" i="1" s="1"/>
  <c r="K404" i="1" a="1"/>
  <c r="K404" i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/>
  <c r="K420" i="1" a="1"/>
  <c r="K420" i="1"/>
  <c r="K421" i="1" a="1"/>
  <c r="K421" i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/>
  <c r="K435" i="1" a="1"/>
  <c r="K435" i="1" s="1"/>
  <c r="K436" i="1" a="1"/>
  <c r="K436" i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/>
  <c r="K452" i="1" a="1"/>
  <c r="K452" i="1"/>
  <c r="K453" i="1" a="1"/>
  <c r="K453" i="1"/>
  <c r="K454" i="1" a="1"/>
  <c r="K454" i="1" s="1"/>
  <c r="K455" i="1" a="1"/>
  <c r="K455" i="1" s="1"/>
  <c r="K456" i="1" a="1"/>
  <c r="K456" i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/>
  <c r="K490" i="1" a="1"/>
  <c r="K490" i="1" s="1"/>
  <c r="K491" i="1" a="1"/>
  <c r="K491" i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/>
  <c r="K508" i="1" a="1"/>
  <c r="K508" i="1"/>
  <c r="K509" i="1" a="1"/>
  <c r="K509" i="1"/>
  <c r="K510" i="1" a="1"/>
  <c r="K510" i="1" s="1"/>
  <c r="K511" i="1" a="1"/>
  <c r="K511" i="1" s="1"/>
  <c r="K512" i="1" a="1"/>
  <c r="K512" i="1"/>
  <c r="K513" i="1" a="1"/>
  <c r="K513" i="1" s="1"/>
  <c r="K514" i="1" a="1"/>
  <c r="K514" i="1"/>
  <c r="K515" i="1" a="1"/>
  <c r="K515" i="1" s="1"/>
  <c r="K516" i="1" a="1"/>
  <c r="K516" i="1" s="1"/>
  <c r="K517" i="1" a="1"/>
  <c r="K517" i="1"/>
  <c r="K518" i="1" a="1"/>
  <c r="K518" i="1" s="1"/>
  <c r="K519" i="1" a="1"/>
  <c r="K519" i="1" s="1"/>
  <c r="K520" i="1" a="1"/>
  <c r="K520" i="1" s="1"/>
  <c r="K521" i="1" a="1"/>
  <c r="K521" i="1"/>
  <c r="K522" i="1" a="1"/>
  <c r="K522" i="1" s="1"/>
  <c r="K523" i="1" a="1"/>
  <c r="K523" i="1"/>
  <c r="K524" i="1" a="1"/>
  <c r="K524" i="1" s="1"/>
  <c r="K525" i="1" a="1"/>
  <c r="K525" i="1"/>
  <c r="K526" i="1" a="1"/>
  <c r="K526" i="1" s="1"/>
  <c r="K527" i="1" a="1"/>
  <c r="K527" i="1" s="1"/>
  <c r="K528" i="1" a="1"/>
  <c r="K528" i="1"/>
  <c r="K529" i="1" a="1"/>
  <c r="K529" i="1" s="1"/>
  <c r="K530" i="1" a="1"/>
  <c r="K530" i="1"/>
  <c r="K531" i="1" a="1"/>
  <c r="K531" i="1" s="1"/>
  <c r="K532" i="1" a="1"/>
  <c r="K532" i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/>
  <c r="K542" i="1" a="1"/>
  <c r="K542" i="1" s="1"/>
  <c r="K543" i="1" a="1"/>
  <c r="K543" i="1" s="1"/>
  <c r="K544" i="1" a="1"/>
  <c r="K544" i="1" s="1"/>
  <c r="K545" i="1" a="1"/>
  <c r="K545" i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/>
  <c r="K553" i="1" a="1"/>
  <c r="K553" i="1"/>
  <c r="K554" i="1" a="1"/>
  <c r="K554" i="1" s="1"/>
  <c r="K555" i="1" a="1"/>
  <c r="K555" i="1"/>
  <c r="K556" i="1" a="1"/>
  <c r="K556" i="1" s="1"/>
  <c r="K557" i="1" a="1"/>
  <c r="K557" i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/>
  <c r="K574" i="1" a="1"/>
  <c r="K574" i="1" s="1"/>
  <c r="K575" i="1" a="1"/>
  <c r="K575" i="1" s="1"/>
  <c r="K576" i="1" a="1"/>
  <c r="K576" i="1"/>
  <c r="K577" i="1" a="1"/>
  <c r="K577" i="1" s="1"/>
  <c r="K578" i="1" a="1"/>
  <c r="K578" i="1" s="1"/>
  <c r="K579" i="1" a="1"/>
  <c r="K579" i="1" s="1"/>
  <c r="K580" i="1" a="1"/>
  <c r="K580" i="1"/>
  <c r="K581" i="1" a="1"/>
  <c r="K581" i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/>
  <c r="K593" i="1" a="1"/>
  <c r="K593" i="1" s="1"/>
  <c r="K594" i="1" a="1"/>
  <c r="K594" i="1"/>
  <c r="K595" i="1" a="1"/>
  <c r="K595" i="1" s="1"/>
  <c r="K596" i="1" a="1"/>
  <c r="K596" i="1"/>
  <c r="K597" i="1" a="1"/>
  <c r="K597" i="1" s="1"/>
  <c r="K598" i="1" a="1"/>
  <c r="K598" i="1" s="1"/>
  <c r="K599" i="1" a="1"/>
  <c r="K599" i="1" s="1"/>
  <c r="K600" i="1" a="1"/>
  <c r="K600" i="1" s="1"/>
  <c r="K601" i="1" a="1"/>
  <c r="K601" i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/>
  <c r="K618" i="1" a="1"/>
  <c r="K618" i="1" s="1"/>
  <c r="K619" i="1" a="1"/>
  <c r="K619" i="1" s="1"/>
  <c r="K620" i="1" a="1"/>
  <c r="K620" i="1" s="1"/>
  <c r="K621" i="1" a="1"/>
  <c r="K621" i="1"/>
  <c r="K622" i="1" a="1"/>
  <c r="K622" i="1" s="1"/>
  <c r="K623" i="1" a="1"/>
  <c r="K623" i="1" s="1"/>
  <c r="K624" i="1" a="1"/>
  <c r="K624" i="1" s="1"/>
  <c r="K625" i="1" a="1"/>
  <c r="K625" i="1"/>
  <c r="K626" i="1" a="1"/>
  <c r="K626" i="1" s="1"/>
  <c r="K627" i="1" a="1"/>
  <c r="K627" i="1"/>
  <c r="K628" i="1" a="1"/>
  <c r="K628" i="1"/>
  <c r="K629" i="1" a="1"/>
  <c r="K629" i="1" s="1"/>
  <c r="K630" i="1" a="1"/>
  <c r="K630" i="1" s="1"/>
  <c r="K631" i="1" a="1"/>
  <c r="K631" i="1" s="1"/>
  <c r="K632" i="1" a="1"/>
  <c r="K632" i="1"/>
  <c r="K633" i="1" a="1"/>
  <c r="K633" i="1"/>
  <c r="K634" i="1" a="1"/>
  <c r="K634" i="1"/>
  <c r="K635" i="1" a="1"/>
  <c r="K635" i="1" s="1"/>
  <c r="K636" i="1" a="1"/>
  <c r="K636" i="1"/>
  <c r="K637" i="1" a="1"/>
  <c r="K637" i="1" s="1"/>
  <c r="K638" i="1" a="1"/>
  <c r="K638" i="1" s="1"/>
  <c r="K639" i="1" a="1"/>
  <c r="K639" i="1" s="1"/>
  <c r="K640" i="1" a="1"/>
  <c r="K640" i="1" s="1"/>
  <c r="K641" i="1" a="1"/>
  <c r="K641" i="1"/>
  <c r="K642" i="1" a="1"/>
  <c r="K642" i="1"/>
  <c r="K643" i="1" a="1"/>
  <c r="K643" i="1"/>
  <c r="K644" i="1" a="1"/>
  <c r="K644" i="1" s="1"/>
  <c r="K645" i="1" a="1"/>
  <c r="K645" i="1"/>
  <c r="K646" i="1" a="1"/>
  <c r="K646" i="1" s="1"/>
  <c r="K647" i="1" a="1"/>
  <c r="K647" i="1" s="1"/>
  <c r="K648" i="1" a="1"/>
  <c r="K648" i="1" s="1"/>
  <c r="K649" i="1" a="1"/>
  <c r="K649" i="1"/>
  <c r="K650" i="1" a="1"/>
  <c r="K650" i="1"/>
  <c r="K651" i="1" a="1"/>
  <c r="K651" i="1" s="1"/>
  <c r="K652" i="1" a="1"/>
  <c r="K652" i="1" s="1"/>
  <c r="K653" i="1" a="1"/>
  <c r="K653" i="1"/>
  <c r="K654" i="1" a="1"/>
  <c r="K654" i="1" s="1"/>
  <c r="K655" i="1" a="1"/>
  <c r="K655" i="1" s="1"/>
  <c r="K656" i="1" a="1"/>
  <c r="K656" i="1"/>
  <c r="K657" i="1" a="1"/>
  <c r="K657" i="1" s="1"/>
  <c r="K658" i="1" a="1"/>
  <c r="K658" i="1" s="1"/>
  <c r="K659" i="1" a="1"/>
  <c r="K659" i="1" s="1"/>
  <c r="K660" i="1" a="1"/>
  <c r="K660" i="1"/>
  <c r="K661" i="1" a="1"/>
  <c r="K661" i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/>
  <c r="K668" i="1" a="1"/>
  <c r="K668" i="1"/>
  <c r="K669" i="1" a="1"/>
  <c r="K669" i="1"/>
  <c r="K670" i="1" a="1"/>
  <c r="K670" i="1" s="1"/>
  <c r="K671" i="1" a="1"/>
  <c r="K671" i="1" s="1"/>
  <c r="K672" i="1" a="1"/>
  <c r="K672" i="1" s="1"/>
  <c r="K673" i="1" a="1"/>
  <c r="K673" i="1"/>
  <c r="K674" i="1" a="1"/>
  <c r="K674" i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/>
  <c r="K681" i="1" a="1"/>
  <c r="K681" i="1"/>
  <c r="K682" i="1" a="1"/>
  <c r="K682" i="1"/>
  <c r="K683" i="1" a="1"/>
  <c r="K683" i="1" s="1"/>
  <c r="K684" i="1" a="1"/>
  <c r="K684" i="1" s="1"/>
  <c r="K685" i="1" a="1"/>
  <c r="K685" i="1"/>
  <c r="K686" i="1" a="1"/>
  <c r="K686" i="1"/>
  <c r="K687" i="1" a="1"/>
  <c r="K687" i="1"/>
  <c r="K688" i="1" a="1"/>
  <c r="K688" i="1" s="1"/>
  <c r="K689" i="1" a="1"/>
  <c r="K689" i="1" s="1"/>
  <c r="K690" i="1" a="1"/>
  <c r="K690" i="1" s="1"/>
  <c r="K691" i="1" a="1"/>
  <c r="K691" i="1"/>
  <c r="K692" i="1" a="1"/>
  <c r="K692" i="1" s="1"/>
  <c r="K693" i="1" a="1"/>
  <c r="K693" i="1"/>
  <c r="K694" i="1" a="1"/>
  <c r="K694" i="1" s="1"/>
  <c r="K695" i="1" a="1"/>
  <c r="K695" i="1" s="1"/>
  <c r="K696" i="1" a="1"/>
  <c r="K696" i="1" s="1"/>
  <c r="K697" i="1" a="1"/>
  <c r="K697" i="1"/>
  <c r="K698" i="1" a="1"/>
  <c r="K698" i="1"/>
  <c r="K699" i="1" a="1"/>
  <c r="K699" i="1"/>
  <c r="K700" i="1" a="1"/>
  <c r="K700" i="1" s="1"/>
  <c r="K701" i="1" a="1"/>
  <c r="K701" i="1"/>
  <c r="K702" i="1" a="1"/>
  <c r="K702" i="1"/>
  <c r="K703" i="1" a="1"/>
  <c r="K703" i="1"/>
  <c r="K704" i="1" a="1"/>
  <c r="K704" i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/>
  <c r="K711" i="1" a="1"/>
  <c r="K711" i="1" s="1"/>
  <c r="K712" i="1" a="1"/>
  <c r="K712" i="1" s="1"/>
  <c r="K713" i="1" a="1"/>
  <c r="K713" i="1" s="1"/>
  <c r="K714" i="1" a="1"/>
  <c r="K714" i="1"/>
  <c r="K715" i="1" a="1"/>
  <c r="K715" i="1"/>
  <c r="K716" i="1" a="1"/>
  <c r="K716" i="1" s="1"/>
  <c r="K717" i="1" a="1"/>
  <c r="K717" i="1"/>
  <c r="K718" i="1" a="1"/>
  <c r="K718" i="1" s="1"/>
  <c r="K719" i="1" a="1"/>
  <c r="K719" i="1"/>
  <c r="K720" i="1" a="1"/>
  <c r="K720" i="1"/>
  <c r="K721" i="1" a="1"/>
  <c r="K721" i="1"/>
  <c r="K722" i="1" a="1"/>
  <c r="K722" i="1" s="1"/>
  <c r="K723" i="1" a="1"/>
  <c r="K723" i="1" s="1"/>
  <c r="K724" i="1" a="1"/>
  <c r="K724" i="1" s="1"/>
  <c r="K725" i="1" a="1"/>
  <c r="K725" i="1"/>
  <c r="K726" i="1" a="1"/>
  <c r="K726" i="1" s="1"/>
  <c r="K727" i="1" a="1"/>
  <c r="K727" i="1"/>
  <c r="K728" i="1" a="1"/>
  <c r="K728" i="1" s="1"/>
  <c r="K729" i="1" a="1"/>
  <c r="K729" i="1" s="1"/>
  <c r="K730" i="1" a="1"/>
  <c r="K730" i="1" s="1"/>
  <c r="K731" i="1" a="1"/>
  <c r="K731" i="1"/>
  <c r="K732" i="1" a="1"/>
  <c r="K732" i="1" s="1"/>
  <c r="K733" i="1" a="1"/>
  <c r="K733" i="1" s="1"/>
  <c r="K734" i="1" a="1"/>
  <c r="K734" i="1"/>
  <c r="K735" i="1" a="1"/>
  <c r="K735" i="1" s="1"/>
  <c r="K736" i="1" a="1"/>
  <c r="K736" i="1"/>
  <c r="K737" i="1" a="1"/>
  <c r="K737" i="1"/>
  <c r="K738" i="1" a="1"/>
  <c r="K738" i="1"/>
  <c r="K739" i="1" a="1"/>
  <c r="K739" i="1" s="1"/>
  <c r="K740" i="1" a="1"/>
  <c r="K740" i="1" s="1"/>
  <c r="K741" i="1" a="1"/>
  <c r="K741" i="1"/>
  <c r="K742" i="1" a="1"/>
  <c r="K742" i="1"/>
  <c r="K743" i="1" a="1"/>
  <c r="K743" i="1" s="1"/>
  <c r="K744" i="1" a="1"/>
  <c r="K744" i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/>
  <c r="K752" i="1" a="1"/>
  <c r="K752" i="1" s="1"/>
  <c r="K753" i="1" a="1"/>
  <c r="K753" i="1"/>
  <c r="K754" i="1" a="1"/>
  <c r="K754" i="1"/>
  <c r="K755" i="1" a="1"/>
  <c r="K755" i="1"/>
  <c r="K756" i="1" a="1"/>
  <c r="K756" i="1" s="1"/>
  <c r="K757" i="1" a="1"/>
  <c r="K757" i="1"/>
  <c r="K758" i="1" a="1"/>
  <c r="K758" i="1"/>
  <c r="K759" i="1" a="1"/>
  <c r="K759" i="1"/>
  <c r="K760" i="1" a="1"/>
  <c r="K760" i="1" s="1"/>
  <c r="K761" i="1" a="1"/>
  <c r="K761" i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/>
  <c r="K769" i="1" a="1"/>
  <c r="K769" i="1" s="1"/>
  <c r="K770" i="1" a="1"/>
  <c r="K770" i="1"/>
  <c r="K771" i="1" a="1"/>
  <c r="K771" i="1"/>
  <c r="K772" i="1" a="1"/>
  <c r="K772" i="1" s="1"/>
  <c r="K773" i="1" a="1"/>
  <c r="K773" i="1" s="1"/>
  <c r="K774" i="1" a="1"/>
  <c r="K774" i="1"/>
  <c r="K775" i="1" a="1"/>
  <c r="K775" i="1"/>
  <c r="K776" i="1" a="1"/>
  <c r="K776" i="1"/>
  <c r="K777" i="1" a="1"/>
  <c r="K777" i="1" s="1"/>
  <c r="K778" i="1" a="1"/>
  <c r="K778" i="1"/>
  <c r="K779" i="1" a="1"/>
  <c r="K779" i="1" s="1"/>
  <c r="K780" i="1" a="1"/>
  <c r="K780" i="1" s="1"/>
  <c r="K781" i="1" a="1"/>
  <c r="K781" i="1"/>
  <c r="K782" i="1" a="1"/>
  <c r="K782" i="1" s="1"/>
  <c r="K783" i="1" a="1"/>
  <c r="K783" i="1" s="1"/>
  <c r="K784" i="1" a="1"/>
  <c r="K784" i="1" s="1"/>
  <c r="K785" i="1" a="1"/>
  <c r="K785" i="1"/>
  <c r="K786" i="1" a="1"/>
  <c r="K786" i="1" s="1"/>
  <c r="K787" i="1" a="1"/>
  <c r="K787" i="1"/>
  <c r="K788" i="1" a="1"/>
  <c r="K788" i="1" s="1"/>
  <c r="K789" i="1" a="1"/>
  <c r="K789" i="1" s="1"/>
  <c r="K790" i="1" a="1"/>
  <c r="K790" i="1" s="1"/>
  <c r="K791" i="1" a="1"/>
  <c r="K791" i="1"/>
  <c r="K792" i="1" a="1"/>
  <c r="K792" i="1"/>
  <c r="K793" i="1" a="1"/>
  <c r="K793" i="1"/>
  <c r="K794" i="1" a="1"/>
  <c r="K794" i="1" s="1"/>
  <c r="K795" i="1" a="1"/>
  <c r="K795" i="1"/>
  <c r="K796" i="1" a="1"/>
  <c r="K796" i="1" s="1"/>
  <c r="K797" i="1" a="1"/>
  <c r="K797" i="1"/>
  <c r="K798" i="1" a="1"/>
  <c r="K798" i="1"/>
  <c r="K799" i="1" a="1"/>
  <c r="K799" i="1" s="1"/>
  <c r="K800" i="1" a="1"/>
  <c r="K800" i="1" s="1"/>
  <c r="K801" i="1" a="1"/>
  <c r="K801" i="1" s="1"/>
  <c r="K802" i="1" a="1"/>
  <c r="K802" i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/>
  <c r="K809" i="1" a="1"/>
  <c r="K809" i="1"/>
  <c r="K810" i="1" a="1"/>
  <c r="K810" i="1"/>
  <c r="K811" i="1" a="1"/>
  <c r="K811" i="1" s="1"/>
  <c r="K812" i="1" a="1"/>
  <c r="K812" i="1" s="1"/>
  <c r="K813" i="1" a="1"/>
  <c r="K813" i="1"/>
  <c r="K814" i="1" a="1"/>
  <c r="K814" i="1"/>
  <c r="K815" i="1" a="1"/>
  <c r="K815" i="1"/>
  <c r="K816" i="1" a="1"/>
  <c r="K816" i="1" s="1"/>
  <c r="K817" i="1" a="1"/>
  <c r="K817" i="1" s="1"/>
  <c r="K818" i="1" a="1"/>
  <c r="K818" i="1" s="1"/>
  <c r="K819" i="1" a="1"/>
  <c r="K819" i="1"/>
  <c r="K820" i="1" a="1"/>
  <c r="K820" i="1" s="1"/>
  <c r="K821" i="1" a="1"/>
  <c r="K821" i="1"/>
  <c r="K822" i="1" a="1"/>
  <c r="K822" i="1" s="1"/>
  <c r="K823" i="1" a="1"/>
  <c r="K823" i="1" s="1"/>
  <c r="K824" i="1" a="1"/>
  <c r="K824" i="1" s="1"/>
  <c r="K825" i="1" a="1"/>
  <c r="K825" i="1"/>
  <c r="K826" i="1" a="1"/>
  <c r="K826" i="1"/>
  <c r="K827" i="1" a="1"/>
  <c r="K827" i="1"/>
  <c r="K828" i="1" a="1"/>
  <c r="K828" i="1" s="1"/>
  <c r="K829" i="1" a="1"/>
  <c r="K829" i="1" s="1"/>
  <c r="K830" i="1" a="1"/>
  <c r="K830" i="1"/>
  <c r="K831" i="1" a="1"/>
  <c r="K831" i="1"/>
  <c r="K832" i="1" a="1"/>
  <c r="K832" i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/>
  <c r="K839" i="1" a="1"/>
  <c r="K839" i="1" s="1"/>
  <c r="K840" i="1" a="1"/>
  <c r="K840" i="1" s="1"/>
  <c r="K841" i="1" a="1"/>
  <c r="K841" i="1" s="1"/>
  <c r="K842" i="1" a="1"/>
  <c r="K842" i="1"/>
  <c r="K843" i="1" a="1"/>
  <c r="K843" i="1"/>
  <c r="K844" i="1" a="1"/>
  <c r="K844" i="1" s="1"/>
  <c r="K845" i="1" a="1"/>
  <c r="K845" i="1"/>
  <c r="K846" i="1" a="1"/>
  <c r="K846" i="1" s="1"/>
  <c r="K847" i="1" a="1"/>
  <c r="K847" i="1"/>
  <c r="K848" i="1" a="1"/>
  <c r="K848" i="1"/>
  <c r="K849" i="1" a="1"/>
  <c r="K849" i="1"/>
  <c r="K850" i="1" a="1"/>
  <c r="K850" i="1" s="1"/>
  <c r="K851" i="1" a="1"/>
  <c r="K851" i="1" s="1"/>
  <c r="K852" i="1" a="1"/>
  <c r="K852" i="1" s="1"/>
  <c r="K853" i="1" a="1"/>
  <c r="K853" i="1"/>
  <c r="K854" i="1" a="1"/>
  <c r="K854" i="1" s="1"/>
  <c r="K855" i="1" a="1"/>
  <c r="K855" i="1"/>
  <c r="K856" i="1" a="1"/>
  <c r="K856" i="1" s="1"/>
  <c r="K857" i="1" a="1"/>
  <c r="K857" i="1" s="1"/>
  <c r="K858" i="1" a="1"/>
  <c r="K858" i="1" s="1"/>
  <c r="K859" i="1" a="1"/>
  <c r="K859" i="1"/>
  <c r="K860" i="1" a="1"/>
  <c r="K860" i="1" s="1"/>
  <c r="K861" i="1" a="1"/>
  <c r="K861" i="1" s="1"/>
  <c r="K862" i="1" a="1"/>
  <c r="K862" i="1"/>
  <c r="K863" i="1" a="1"/>
  <c r="K863" i="1" s="1"/>
  <c r="K864" i="1" a="1"/>
  <c r="K864" i="1"/>
  <c r="K865" i="1" a="1"/>
  <c r="K865" i="1"/>
  <c r="K866" i="1" a="1"/>
  <c r="K866" i="1"/>
  <c r="K867" i="1" a="1"/>
  <c r="K867" i="1" s="1"/>
  <c r="K868" i="1" a="1"/>
  <c r="K868" i="1" s="1"/>
  <c r="K869" i="1" a="1"/>
  <c r="K869" i="1"/>
  <c r="K870" i="1" a="1"/>
  <c r="K870" i="1"/>
  <c r="K871" i="1" a="1"/>
  <c r="K871" i="1" s="1"/>
  <c r="K872" i="1" a="1"/>
  <c r="K872" i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/>
  <c r="K880" i="1" a="1"/>
  <c r="K880" i="1" s="1"/>
  <c r="K881" i="1" a="1"/>
  <c r="K881" i="1"/>
  <c r="K882" i="1" a="1"/>
  <c r="K882" i="1"/>
  <c r="K883" i="1" a="1"/>
  <c r="K883" i="1"/>
  <c r="K884" i="1" a="1"/>
  <c r="K884" i="1" s="1"/>
  <c r="K885" i="1" a="1"/>
  <c r="K885" i="1"/>
  <c r="K886" i="1" a="1"/>
  <c r="K886" i="1"/>
  <c r="K887" i="1" a="1"/>
  <c r="K887" i="1"/>
  <c r="K888" i="1" a="1"/>
  <c r="K888" i="1" s="1"/>
  <c r="K889" i="1" a="1"/>
  <c r="K889" i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/>
  <c r="K897" i="1" a="1"/>
  <c r="K897" i="1" s="1"/>
  <c r="K898" i="1" a="1"/>
  <c r="K898" i="1"/>
  <c r="K899" i="1" a="1"/>
  <c r="K899" i="1"/>
  <c r="K900" i="1" a="1"/>
  <c r="K900" i="1" s="1"/>
  <c r="K901" i="1" a="1"/>
  <c r="K901" i="1" s="1"/>
  <c r="K902" i="1" a="1"/>
  <c r="K902" i="1"/>
  <c r="K903" i="1" a="1"/>
  <c r="K903" i="1"/>
  <c r="K904" i="1" a="1"/>
  <c r="K904" i="1"/>
  <c r="K905" i="1" a="1"/>
  <c r="K905" i="1" s="1"/>
  <c r="K906" i="1" a="1"/>
  <c r="K906" i="1"/>
  <c r="K907" i="1" a="1"/>
  <c r="K907" i="1" s="1"/>
  <c r="K908" i="1" a="1"/>
  <c r="K908" i="1" s="1"/>
  <c r="K909" i="1" a="1"/>
  <c r="K909" i="1"/>
  <c r="K910" i="1" a="1"/>
  <c r="K910" i="1" s="1"/>
  <c r="K911" i="1" a="1"/>
  <c r="K911" i="1" s="1"/>
  <c r="K912" i="1" a="1"/>
  <c r="K912" i="1" s="1"/>
  <c r="K913" i="1" a="1"/>
  <c r="K913" i="1"/>
  <c r="K914" i="1" a="1"/>
  <c r="K914" i="1" s="1"/>
  <c r="K915" i="1" a="1"/>
  <c r="K915" i="1"/>
  <c r="K916" i="1" a="1"/>
  <c r="K916" i="1" s="1"/>
  <c r="K917" i="1" a="1"/>
  <c r="K917" i="1" s="1"/>
  <c r="K918" i="1" a="1"/>
  <c r="K918" i="1" s="1"/>
  <c r="K919" i="1" a="1"/>
  <c r="K919" i="1"/>
  <c r="K920" i="1" a="1"/>
  <c r="K920" i="1"/>
  <c r="K921" i="1" a="1"/>
  <c r="K921" i="1"/>
  <c r="K922" i="1" a="1"/>
  <c r="K922" i="1" s="1"/>
  <c r="K923" i="1" a="1"/>
  <c r="K923" i="1"/>
  <c r="K924" i="1" a="1"/>
  <c r="K924" i="1" s="1"/>
  <c r="K925" i="1" a="1"/>
  <c r="K925" i="1"/>
  <c r="K926" i="1" a="1"/>
  <c r="K926" i="1"/>
  <c r="K927" i="1" a="1"/>
  <c r="K927" i="1" s="1"/>
  <c r="K928" i="1" a="1"/>
  <c r="K928" i="1" s="1"/>
  <c r="K929" i="1" a="1"/>
  <c r="K929" i="1" s="1"/>
  <c r="K930" i="1" a="1"/>
  <c r="K930" i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/>
  <c r="K937" i="1" a="1"/>
  <c r="K937" i="1"/>
  <c r="K938" i="1" a="1"/>
  <c r="K938" i="1"/>
  <c r="K939" i="1" a="1"/>
  <c r="K939" i="1" s="1"/>
  <c r="K940" i="1" a="1"/>
  <c r="K940" i="1" s="1"/>
  <c r="K941" i="1" a="1"/>
  <c r="K941" i="1"/>
  <c r="K942" i="1" a="1"/>
  <c r="K942" i="1"/>
  <c r="K943" i="1" a="1"/>
  <c r="K943" i="1"/>
  <c r="K944" i="1" a="1"/>
  <c r="K944" i="1" s="1"/>
  <c r="K945" i="1" a="1"/>
  <c r="K945" i="1" s="1"/>
  <c r="K946" i="1" a="1"/>
  <c r="K946" i="1" s="1"/>
  <c r="K947" i="1" a="1"/>
  <c r="K947" i="1"/>
  <c r="K948" i="1" a="1"/>
  <c r="K948" i="1" s="1"/>
  <c r="K949" i="1" a="1"/>
  <c r="K949" i="1"/>
  <c r="K950" i="1" a="1"/>
  <c r="K950" i="1" s="1"/>
  <c r="K951" i="1" a="1"/>
  <c r="K951" i="1" s="1"/>
  <c r="K952" i="1" a="1"/>
  <c r="K952" i="1" s="1"/>
  <c r="K953" i="1" a="1"/>
  <c r="K953" i="1"/>
  <c r="K954" i="1" a="1"/>
  <c r="K954" i="1"/>
  <c r="K955" i="1" a="1"/>
  <c r="K955" i="1"/>
  <c r="K956" i="1" a="1"/>
  <c r="K956" i="1" s="1"/>
  <c r="K957" i="1" a="1"/>
  <c r="K957" i="1" s="1"/>
  <c r="K958" i="1" a="1"/>
  <c r="K958" i="1"/>
  <c r="K959" i="1" a="1"/>
  <c r="K959" i="1"/>
  <c r="K960" i="1" a="1"/>
  <c r="K960" i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/>
  <c r="K967" i="1" a="1"/>
  <c r="K967" i="1" s="1"/>
  <c r="K968" i="1" a="1"/>
  <c r="K968" i="1" s="1"/>
  <c r="K969" i="1" a="1"/>
  <c r="K969" i="1" s="1"/>
  <c r="K970" i="1" a="1"/>
  <c r="K970" i="1"/>
  <c r="K971" i="1" a="1"/>
  <c r="K971" i="1"/>
  <c r="K972" i="1" a="1"/>
  <c r="K972" i="1" s="1"/>
  <c r="K973" i="1" a="1"/>
  <c r="K973" i="1"/>
  <c r="K974" i="1" a="1"/>
  <c r="K974" i="1" s="1"/>
  <c r="K975" i="1" a="1"/>
  <c r="K975" i="1"/>
  <c r="K976" i="1" a="1"/>
  <c r="K976" i="1"/>
  <c r="K977" i="1" a="1"/>
  <c r="K977" i="1"/>
  <c r="K978" i="1" a="1"/>
  <c r="K978" i="1" s="1"/>
  <c r="K979" i="1" a="1"/>
  <c r="K979" i="1" s="1"/>
  <c r="K980" i="1" a="1"/>
  <c r="K980" i="1" s="1"/>
  <c r="K981" i="1" a="1"/>
  <c r="K981" i="1"/>
  <c r="K982" i="1" a="1"/>
  <c r="K982" i="1" s="1"/>
  <c r="K983" i="1" a="1"/>
  <c r="K983" i="1"/>
  <c r="K984" i="1" a="1"/>
  <c r="K984" i="1"/>
  <c r="K985" i="1" a="1"/>
  <c r="K985" i="1" s="1"/>
  <c r="K986" i="1" a="1"/>
  <c r="K986" i="1" s="1"/>
  <c r="K987" i="1" a="1"/>
  <c r="K987" i="1" s="1"/>
  <c r="K988" i="1" a="1"/>
  <c r="K988" i="1" s="1"/>
  <c r="K989" i="1" a="1"/>
  <c r="K989" i="1"/>
  <c r="K990" i="1" a="1"/>
  <c r="K990" i="1" s="1"/>
  <c r="K991" i="1" a="1"/>
  <c r="K991" i="1"/>
  <c r="K992" i="1" a="1"/>
  <c r="K992" i="1"/>
  <c r="K993" i="1" a="1"/>
  <c r="K993" i="1" s="1"/>
  <c r="K994" i="1" a="1"/>
  <c r="K994" i="1" s="1"/>
  <c r="K995" i="1" a="1"/>
  <c r="K995" i="1" s="1"/>
  <c r="K996" i="1" a="1"/>
  <c r="K996" i="1" s="1"/>
  <c r="K997" i="1" a="1"/>
  <c r="K997" i="1"/>
  <c r="K998" i="1" a="1"/>
  <c r="K998" i="1" s="1"/>
  <c r="K999" i="1" a="1"/>
  <c r="K999" i="1"/>
  <c r="K1000" i="1" a="1"/>
  <c r="K1000" i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/>
  <c r="K1006" i="1" a="1"/>
  <c r="K1006" i="1" s="1"/>
  <c r="K1007" i="1" a="1"/>
  <c r="K1007" i="1"/>
  <c r="K1008" i="1" a="1"/>
  <c r="K1008" i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/>
  <c r="K1014" i="1" a="1"/>
  <c r="K1014" i="1" s="1"/>
  <c r="K1015" i="1" a="1"/>
  <c r="K1015" i="1"/>
  <c r="K1016" i="1" a="1"/>
  <c r="K1016" i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/>
  <c r="K1022" i="1" a="1"/>
  <c r="K1022" i="1" s="1"/>
  <c r="K1023" i="1" a="1"/>
  <c r="K1023" i="1" s="1"/>
  <c r="K1024" i="1" a="1"/>
  <c r="K1024" i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/>
  <c r="K1030" i="1" a="1"/>
  <c r="K1030" i="1" s="1"/>
  <c r="K1031" i="1" a="1"/>
  <c r="K1031" i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5" i="1" a="1"/>
  <c r="K5" i="1" s="1"/>
  <c r="K4" i="1" a="1"/>
  <c r="K4" i="1" s="1"/>
  <c r="J2" i="1"/>
  <c r="J3" i="1"/>
  <c r="J4" i="1"/>
  <c r="J5" i="1"/>
  <c r="J6" i="1"/>
  <c r="J7" i="1"/>
  <c r="J8" i="1"/>
  <c r="M3" i="1" s="1"/>
  <c r="N3" i="1" s="1"/>
  <c r="J9" i="1"/>
  <c r="J10" i="1"/>
  <c r="J11" i="1"/>
  <c r="J12" i="1"/>
  <c r="J13" i="1"/>
  <c r="J14" i="1"/>
  <c r="J15" i="1"/>
  <c r="M4" i="1" s="1"/>
  <c r="N4" i="1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M5" i="1" s="1"/>
  <c r="N5" i="1" s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R2" i="1" a="1"/>
  <c r="R2" i="1" s="1"/>
  <c r="S2" i="1" s="1"/>
  <c r="X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H737" i="1"/>
  <c r="H1355" i="1"/>
  <c r="H1079" i="1"/>
  <c r="H758" i="1"/>
  <c r="H1409" i="1"/>
  <c r="H218" i="1"/>
  <c r="H1220" i="1"/>
  <c r="H155" i="1"/>
  <c r="H1400" i="1"/>
  <c r="H665" i="1"/>
  <c r="H707" i="1"/>
  <c r="H854" i="1"/>
  <c r="H911" i="1"/>
  <c r="H596" i="1"/>
  <c r="H770" i="1"/>
  <c r="H1325" i="1"/>
  <c r="H965" i="1"/>
  <c r="H587" i="1"/>
  <c r="H203" i="1"/>
  <c r="H824" i="1"/>
  <c r="H233" i="1"/>
  <c r="H1073" i="1"/>
  <c r="H575" i="1"/>
  <c r="H710" i="1"/>
  <c r="H1247" i="1"/>
  <c r="H668" i="1"/>
  <c r="H509" i="1"/>
  <c r="H71" i="1"/>
  <c r="H272" i="1"/>
  <c r="H956" i="1"/>
  <c r="H185" i="1"/>
  <c r="H65" i="1"/>
  <c r="H248" i="1"/>
  <c r="H296" i="1"/>
  <c r="H1001" i="1"/>
  <c r="H1256" i="1"/>
  <c r="H968" i="1"/>
  <c r="H359" i="1"/>
  <c r="H167" i="1"/>
  <c r="H44" i="1"/>
  <c r="H917" i="1"/>
  <c r="H212" i="1"/>
  <c r="H503" i="1"/>
  <c r="H749" i="1"/>
  <c r="H1397" i="1"/>
  <c r="H182" i="1"/>
  <c r="H572" i="1"/>
  <c r="H1304" i="1"/>
  <c r="H275" i="1"/>
  <c r="H95" i="1"/>
  <c r="H995" i="1"/>
  <c r="H713" i="1"/>
  <c r="H1148" i="1"/>
  <c r="H677" i="1"/>
  <c r="H953" i="1"/>
  <c r="H434" i="1"/>
  <c r="H377" i="1"/>
  <c r="H458" i="1"/>
  <c r="H872" i="1"/>
  <c r="H311" i="1"/>
  <c r="H920" i="1"/>
  <c r="H254" i="1"/>
  <c r="H26" i="1"/>
  <c r="H59" i="1"/>
  <c r="H488" i="1"/>
  <c r="H146" i="1"/>
  <c r="H1205" i="1"/>
  <c r="H482" i="1"/>
  <c r="H746" i="1"/>
  <c r="H1202" i="1"/>
  <c r="H902" i="1"/>
  <c r="H1376" i="1"/>
  <c r="H947" i="1"/>
  <c r="H674" i="1"/>
  <c r="H191" i="1"/>
  <c r="H764" i="1"/>
  <c r="H416" i="1"/>
  <c r="H74" i="1"/>
  <c r="H812" i="1"/>
  <c r="H662" i="1"/>
  <c r="H1184" i="1"/>
  <c r="H17" i="1"/>
  <c r="H998" i="1"/>
  <c r="H527" i="1"/>
  <c r="H494" i="1"/>
  <c r="H446" i="1"/>
  <c r="H554" i="1"/>
  <c r="H974" i="1"/>
  <c r="H692" i="1"/>
  <c r="H161" i="1"/>
  <c r="H20" i="1"/>
  <c r="H1025" i="1"/>
  <c r="H731" i="1"/>
  <c r="H104" i="1"/>
  <c r="H200" i="1"/>
  <c r="H410" i="1"/>
  <c r="H1151" i="1"/>
  <c r="H992" i="1"/>
  <c r="H395" i="1"/>
  <c r="H734" i="1"/>
  <c r="H1067" i="1"/>
  <c r="H857" i="1"/>
  <c r="H356" i="1"/>
  <c r="H1160" i="1"/>
  <c r="H1310" i="1"/>
  <c r="H1394" i="1"/>
  <c r="H290" i="1"/>
  <c r="H1250" i="1"/>
  <c r="H632" i="1"/>
  <c r="H389" i="1"/>
  <c r="H1241" i="1"/>
  <c r="H773" i="1"/>
  <c r="H131" i="1"/>
  <c r="H635" i="1"/>
  <c r="H278" i="1"/>
  <c r="H686" i="1"/>
  <c r="H485" i="1"/>
  <c r="H983" i="1"/>
  <c r="H701" i="1"/>
  <c r="H461" i="1"/>
  <c r="H1100" i="1"/>
  <c r="H590" i="1"/>
  <c r="H437" i="1"/>
  <c r="H1382" i="1"/>
  <c r="H1301" i="1"/>
  <c r="H1016" i="1"/>
  <c r="H845" i="1"/>
  <c r="H242" i="1"/>
  <c r="H491" i="1"/>
  <c r="H398" i="1"/>
  <c r="H443" i="1"/>
  <c r="H1097" i="1"/>
  <c r="H1166" i="1"/>
  <c r="H1136" i="1"/>
  <c r="H1268" i="1"/>
  <c r="H383" i="1"/>
  <c r="H581" i="1"/>
  <c r="H1031" i="1"/>
  <c r="H239" i="1"/>
  <c r="H1055" i="1"/>
  <c r="H101" i="1"/>
  <c r="H1169" i="1"/>
  <c r="H197" i="1"/>
  <c r="H371" i="1"/>
  <c r="H1043" i="1"/>
  <c r="H926" i="1"/>
  <c r="H347" i="1"/>
  <c r="H1070" i="1"/>
  <c r="H47" i="1"/>
  <c r="H86" i="1"/>
  <c r="H422" i="1"/>
  <c r="H374" i="1"/>
  <c r="H779" i="1"/>
  <c r="H92" i="1"/>
  <c r="H776" i="1"/>
  <c r="H1232" i="1"/>
  <c r="H1238" i="1"/>
  <c r="H1040" i="1"/>
  <c r="H1088" i="1"/>
  <c r="H584" i="1"/>
  <c r="H1223" i="1"/>
  <c r="H827" i="1"/>
  <c r="H1253" i="1"/>
  <c r="H152" i="1"/>
  <c r="H671" i="1"/>
  <c r="H1199" i="1"/>
  <c r="H1124" i="1"/>
  <c r="H386" i="1"/>
  <c r="H392" i="1"/>
  <c r="H164" i="1"/>
  <c r="H119" i="1"/>
  <c r="H962" i="1"/>
  <c r="H689" i="1"/>
  <c r="H362" i="1"/>
  <c r="H791" i="1"/>
  <c r="H1226" i="1"/>
  <c r="H761" i="1"/>
  <c r="H830" i="1"/>
  <c r="H77" i="1"/>
  <c r="H143" i="1"/>
  <c r="H818" i="1"/>
  <c r="H989" i="1"/>
  <c r="H893" i="1"/>
  <c r="H1340" i="1"/>
  <c r="H500" i="1"/>
  <c r="H644" i="1"/>
  <c r="H1181" i="1"/>
  <c r="H1283" i="1"/>
  <c r="H1265" i="1"/>
  <c r="H698" i="1"/>
  <c r="H1337" i="1"/>
  <c r="H605" i="1"/>
  <c r="H56" i="1"/>
  <c r="H1331" i="1"/>
  <c r="H545" i="1"/>
  <c r="H449" i="1"/>
  <c r="H1289" i="1"/>
  <c r="H1307" i="1"/>
  <c r="H1385" i="1"/>
  <c r="H782" i="1"/>
  <c r="H1214" i="1"/>
  <c r="H725" i="1"/>
  <c r="H98" i="1"/>
  <c r="H23" i="1"/>
  <c r="H914" i="1"/>
  <c r="H1379" i="1"/>
  <c r="H260" i="1"/>
  <c r="H62" i="1"/>
  <c r="H257" i="1"/>
  <c r="H32" i="1"/>
  <c r="H680" i="1"/>
  <c r="H1211" i="1"/>
  <c r="H1091" i="1"/>
  <c r="H899" i="1"/>
  <c r="H683" i="1"/>
  <c r="H959" i="1"/>
  <c r="H755" i="1"/>
  <c r="H128" i="1"/>
  <c r="H332" i="1"/>
  <c r="H425" i="1"/>
  <c r="H1358" i="1"/>
  <c r="H884" i="1"/>
  <c r="H800" i="1"/>
  <c r="H479" i="1"/>
  <c r="H1277" i="1"/>
  <c r="H1373" i="1"/>
  <c r="H656" i="1"/>
  <c r="H110" i="1"/>
  <c r="H1085" i="1"/>
  <c r="H1106" i="1"/>
  <c r="H341" i="1"/>
  <c r="H299" i="1"/>
  <c r="H1028" i="1"/>
  <c r="H1112" i="1"/>
  <c r="H305" i="1"/>
  <c r="H1280" i="1"/>
  <c r="H908" i="1"/>
  <c r="H833" i="1"/>
  <c r="H1163" i="1"/>
  <c r="H548" i="1"/>
  <c r="H1094" i="1"/>
  <c r="H1061" i="1"/>
  <c r="H8" i="1"/>
  <c r="H1406" i="1"/>
  <c r="H1121" i="1"/>
  <c r="H848" i="1"/>
  <c r="H188" i="1"/>
  <c r="H752" i="1"/>
  <c r="H1178" i="1"/>
  <c r="H245" i="1"/>
  <c r="H524" i="1"/>
  <c r="H896" i="1"/>
  <c r="H41" i="1"/>
  <c r="H518" i="1"/>
  <c r="H626" i="1"/>
  <c r="H1259" i="1"/>
  <c r="H302" i="1"/>
  <c r="H506" i="1"/>
  <c r="H851" i="1"/>
  <c r="H80" i="1"/>
  <c r="H1271" i="1"/>
  <c r="H863" i="1"/>
  <c r="H287" i="1"/>
  <c r="H452" i="1"/>
  <c r="H125" i="1"/>
  <c r="H986" i="1"/>
  <c r="H1034" i="1"/>
  <c r="H1292" i="1"/>
  <c r="H224" i="1"/>
  <c r="H722" i="1"/>
  <c r="H1328" i="1"/>
  <c r="H1082" i="1"/>
  <c r="H1343" i="1"/>
  <c r="H1286" i="1"/>
  <c r="H401" i="1"/>
  <c r="H1364" i="1"/>
  <c r="H614" i="1"/>
  <c r="H740" i="1"/>
  <c r="H284" i="1"/>
  <c r="H599" i="1"/>
  <c r="H869" i="1"/>
  <c r="H170" i="1"/>
  <c r="H1244" i="1"/>
  <c r="H1295" i="1"/>
  <c r="H695" i="1"/>
  <c r="H158" i="1"/>
  <c r="H938" i="1"/>
  <c r="H1274" i="1"/>
  <c r="H269" i="1"/>
  <c r="H578" i="1"/>
  <c r="H173" i="1"/>
  <c r="H476" i="1"/>
  <c r="H1349" i="1"/>
  <c r="H365" i="1"/>
  <c r="H1172" i="1"/>
  <c r="H11" i="1"/>
  <c r="H323" i="1"/>
  <c r="H329" i="1"/>
  <c r="H1022" i="1"/>
  <c r="H704" i="1"/>
  <c r="H512" i="1"/>
  <c r="H431" i="1"/>
  <c r="H842" i="1"/>
  <c r="H620" i="1"/>
  <c r="H1346" i="1"/>
  <c r="H521" i="1"/>
  <c r="H122" i="1"/>
  <c r="H281" i="1"/>
  <c r="H134" i="1"/>
  <c r="H941" i="1"/>
  <c r="H530" i="1"/>
  <c r="H1196" i="1"/>
  <c r="H1064" i="1"/>
  <c r="H314" i="1"/>
  <c r="H890" i="1"/>
  <c r="H647" i="1"/>
  <c r="H1046" i="1"/>
  <c r="H140" i="1"/>
  <c r="H179" i="1"/>
  <c r="H1388" i="1"/>
  <c r="H1217" i="1"/>
  <c r="H1208" i="1"/>
  <c r="H560" i="1"/>
  <c r="H641" i="1"/>
  <c r="H1319" i="1"/>
  <c r="H137" i="1"/>
  <c r="H227" i="1"/>
  <c r="H1004" i="1"/>
  <c r="H107" i="1"/>
  <c r="H728" i="1"/>
  <c r="H1313" i="1"/>
  <c r="H404" i="1"/>
  <c r="H1127" i="1"/>
  <c r="H1229" i="1"/>
  <c r="H1010" i="1"/>
  <c r="H293" i="1"/>
  <c r="H563" i="1"/>
  <c r="H344" i="1"/>
  <c r="H1103" i="1"/>
  <c r="H611" i="1"/>
  <c r="H878" i="1"/>
  <c r="H419" i="1"/>
  <c r="H1130" i="1"/>
  <c r="H836" i="1"/>
  <c r="H50" i="1"/>
  <c r="H1316" i="1"/>
  <c r="H881" i="1"/>
  <c r="H1109" i="1"/>
  <c r="H788" i="1"/>
  <c r="H2" i="1"/>
  <c r="H650" i="1"/>
  <c r="H1157" i="1"/>
  <c r="H1367" i="1"/>
  <c r="H470" i="1"/>
  <c r="H1298" i="1"/>
  <c r="H1334" i="1"/>
  <c r="H1175" i="1"/>
  <c r="H551" i="1"/>
  <c r="H335" i="1"/>
  <c r="H629" i="1"/>
  <c r="H1187" i="1"/>
  <c r="H89" i="1"/>
  <c r="H320" i="1"/>
  <c r="H473" i="1"/>
  <c r="H515" i="1"/>
  <c r="H719" i="1"/>
  <c r="H1142" i="1"/>
  <c r="H215" i="1"/>
  <c r="H566" i="1"/>
  <c r="H407" i="1"/>
  <c r="H557" i="1"/>
  <c r="H944" i="1"/>
  <c r="H839" i="1"/>
  <c r="H1322" i="1"/>
  <c r="H623" i="1"/>
  <c r="H338" i="1"/>
  <c r="H932" i="1"/>
  <c r="H797" i="1"/>
  <c r="H1403" i="1"/>
  <c r="H905" i="1"/>
  <c r="H194" i="1"/>
  <c r="H497" i="1"/>
  <c r="H803" i="1"/>
  <c r="H1133" i="1"/>
  <c r="H440" i="1"/>
  <c r="H821" i="1"/>
  <c r="H815" i="1"/>
  <c r="H1352" i="1"/>
  <c r="H1058" i="1"/>
  <c r="H368" i="1"/>
  <c r="H1139" i="1"/>
  <c r="H83" i="1"/>
  <c r="H266" i="1"/>
  <c r="H35" i="1"/>
  <c r="H1037" i="1"/>
  <c r="H806" i="1"/>
  <c r="H176" i="1"/>
  <c r="H866" i="1"/>
  <c r="H659" i="1"/>
  <c r="H1076" i="1"/>
  <c r="H929" i="1"/>
  <c r="H875" i="1"/>
  <c r="H1049" i="1"/>
  <c r="H923" i="1"/>
  <c r="H149" i="1"/>
  <c r="H743" i="1"/>
  <c r="H716" i="1"/>
  <c r="H539" i="1"/>
  <c r="H602" i="1"/>
  <c r="H1190" i="1"/>
  <c r="H221" i="1"/>
  <c r="H209" i="1"/>
  <c r="H251" i="1"/>
  <c r="H380" i="1"/>
  <c r="H1052" i="1"/>
  <c r="H38" i="1"/>
  <c r="H116" i="1"/>
  <c r="H542" i="1"/>
  <c r="H113" i="1"/>
  <c r="H455" i="1"/>
  <c r="H593" i="1"/>
  <c r="H1391" i="1"/>
  <c r="H464" i="1"/>
  <c r="H1370" i="1"/>
  <c r="H5" i="1"/>
  <c r="H1145" i="1"/>
  <c r="H569" i="1"/>
  <c r="H617" i="1"/>
  <c r="H308" i="1"/>
  <c r="H1118" i="1"/>
  <c r="H1262" i="1"/>
  <c r="H263" i="1"/>
  <c r="H1013" i="1"/>
  <c r="H53" i="1"/>
  <c r="H794" i="1"/>
  <c r="H1193" i="1"/>
  <c r="H767" i="1"/>
  <c r="H971" i="1"/>
  <c r="H977" i="1"/>
  <c r="H428" i="1"/>
  <c r="H230" i="1"/>
  <c r="H467" i="1"/>
  <c r="H14" i="1"/>
  <c r="H638" i="1"/>
  <c r="H353" i="1"/>
  <c r="H326" i="1"/>
  <c r="H68" i="1"/>
  <c r="H935" i="1"/>
  <c r="H1235" i="1"/>
  <c r="H950" i="1"/>
  <c r="H317" i="1"/>
  <c r="H1007" i="1"/>
  <c r="H1154" i="1"/>
  <c r="H350" i="1"/>
  <c r="H1361" i="1"/>
  <c r="H980" i="1"/>
  <c r="H809" i="1"/>
  <c r="H887" i="1"/>
  <c r="H536" i="1"/>
  <c r="H1019" i="1"/>
  <c r="H608" i="1"/>
  <c r="H860" i="1"/>
  <c r="H785" i="1"/>
  <c r="H236" i="1"/>
  <c r="H206" i="1"/>
  <c r="H1115" i="1"/>
  <c r="H533" i="1"/>
  <c r="H653" i="1"/>
  <c r="H29" i="1"/>
  <c r="H413" i="1"/>
  <c r="H3" i="1"/>
  <c r="H6" i="1"/>
  <c r="H9" i="1"/>
  <c r="H12" i="1"/>
  <c r="H15" i="1"/>
  <c r="H18" i="1"/>
  <c r="H21" i="1"/>
  <c r="H24" i="1"/>
  <c r="H27" i="1"/>
  <c r="H30" i="1"/>
  <c r="H33" i="1"/>
  <c r="H36" i="1"/>
  <c r="H39" i="1"/>
  <c r="H42" i="1"/>
  <c r="H45" i="1"/>
  <c r="H48" i="1"/>
  <c r="H51" i="1"/>
  <c r="H54" i="1"/>
  <c r="H57" i="1"/>
  <c r="H60" i="1"/>
  <c r="H63" i="1"/>
  <c r="H66" i="1"/>
  <c r="H69" i="1"/>
  <c r="H72" i="1"/>
  <c r="H75" i="1"/>
  <c r="H78" i="1"/>
  <c r="H81" i="1"/>
  <c r="H84" i="1"/>
  <c r="H87" i="1"/>
  <c r="H90" i="1"/>
  <c r="H93" i="1"/>
  <c r="H96" i="1"/>
  <c r="H99" i="1"/>
  <c r="H102" i="1"/>
  <c r="H105" i="1"/>
  <c r="H108" i="1"/>
  <c r="H111" i="1"/>
  <c r="H114" i="1"/>
  <c r="H117" i="1"/>
  <c r="H120" i="1"/>
  <c r="H123" i="1"/>
  <c r="H126" i="1"/>
  <c r="H129" i="1"/>
  <c r="H132" i="1"/>
  <c r="H135" i="1"/>
  <c r="H138" i="1"/>
  <c r="H141" i="1"/>
  <c r="H144" i="1"/>
  <c r="H147" i="1"/>
  <c r="H150" i="1"/>
  <c r="H153" i="1"/>
  <c r="H156" i="1"/>
  <c r="H159" i="1"/>
  <c r="H162" i="1"/>
  <c r="H165" i="1"/>
  <c r="H168" i="1"/>
  <c r="H171" i="1"/>
  <c r="H174" i="1"/>
  <c r="H177" i="1"/>
  <c r="H180" i="1"/>
  <c r="H183" i="1"/>
  <c r="H186" i="1"/>
  <c r="H189" i="1"/>
  <c r="H192" i="1"/>
  <c r="H195" i="1"/>
  <c r="H198" i="1"/>
  <c r="H201" i="1"/>
  <c r="H204" i="1"/>
  <c r="H207" i="1"/>
  <c r="H210" i="1"/>
  <c r="H213" i="1"/>
  <c r="H216" i="1"/>
  <c r="H219" i="1"/>
  <c r="H222" i="1"/>
  <c r="H225" i="1"/>
  <c r="H228" i="1"/>
  <c r="H231" i="1"/>
  <c r="H234" i="1"/>
  <c r="H237" i="1"/>
  <c r="H240" i="1"/>
  <c r="H243" i="1"/>
  <c r="H246" i="1"/>
  <c r="H249" i="1"/>
  <c r="H252" i="1"/>
  <c r="H255" i="1"/>
  <c r="H258" i="1"/>
  <c r="H261" i="1"/>
  <c r="H264" i="1"/>
  <c r="H267" i="1"/>
  <c r="H270" i="1"/>
  <c r="H273" i="1"/>
  <c r="H276" i="1"/>
  <c r="H279" i="1"/>
  <c r="H282" i="1"/>
  <c r="H285" i="1"/>
  <c r="H288" i="1"/>
  <c r="H291" i="1"/>
  <c r="H294" i="1"/>
  <c r="H297" i="1"/>
  <c r="H300" i="1"/>
  <c r="H303" i="1"/>
  <c r="H306" i="1"/>
  <c r="H309" i="1"/>
  <c r="H312" i="1"/>
  <c r="H315" i="1"/>
  <c r="H318" i="1"/>
  <c r="H321" i="1"/>
  <c r="H324" i="1"/>
  <c r="H327" i="1"/>
  <c r="H330" i="1"/>
  <c r="H333" i="1"/>
  <c r="H336" i="1"/>
  <c r="H339" i="1"/>
  <c r="H342" i="1"/>
  <c r="H345" i="1"/>
  <c r="H348" i="1"/>
  <c r="H351" i="1"/>
  <c r="H354" i="1"/>
  <c r="H357" i="1"/>
  <c r="H360" i="1"/>
  <c r="H363" i="1"/>
  <c r="H366" i="1"/>
  <c r="H369" i="1"/>
  <c r="H372" i="1"/>
  <c r="H375" i="1"/>
  <c r="H378" i="1"/>
  <c r="H381" i="1"/>
  <c r="H384" i="1"/>
  <c r="H387" i="1"/>
  <c r="H390" i="1"/>
  <c r="H393" i="1"/>
  <c r="H396" i="1"/>
  <c r="H399" i="1"/>
  <c r="H402" i="1"/>
  <c r="H405" i="1"/>
  <c r="H408" i="1"/>
  <c r="H411" i="1"/>
  <c r="H414" i="1"/>
  <c r="H417" i="1"/>
  <c r="H420" i="1"/>
  <c r="H423" i="1"/>
  <c r="H426" i="1"/>
  <c r="H429" i="1"/>
  <c r="H432" i="1"/>
  <c r="H435" i="1"/>
  <c r="H438" i="1"/>
  <c r="H441" i="1"/>
  <c r="H444" i="1"/>
  <c r="H447" i="1"/>
  <c r="H450" i="1"/>
  <c r="H453" i="1"/>
  <c r="H456" i="1"/>
  <c r="H459" i="1"/>
  <c r="H462" i="1"/>
  <c r="H465" i="1"/>
  <c r="H468" i="1"/>
  <c r="H471" i="1"/>
  <c r="H474" i="1"/>
  <c r="H477" i="1"/>
  <c r="H480" i="1"/>
  <c r="H483" i="1"/>
  <c r="H486" i="1"/>
  <c r="H489" i="1"/>
  <c r="H492" i="1"/>
  <c r="H495" i="1"/>
  <c r="H498" i="1"/>
  <c r="H501" i="1"/>
  <c r="H504" i="1"/>
  <c r="H507" i="1"/>
  <c r="H510" i="1"/>
  <c r="H513" i="1"/>
  <c r="H516" i="1"/>
  <c r="H519" i="1"/>
  <c r="H522" i="1"/>
  <c r="H525" i="1"/>
  <c r="H528" i="1"/>
  <c r="H531" i="1"/>
  <c r="H534" i="1"/>
  <c r="H537" i="1"/>
  <c r="H540" i="1"/>
  <c r="H543" i="1"/>
  <c r="H546" i="1"/>
  <c r="H549" i="1"/>
  <c r="H552" i="1"/>
  <c r="H555" i="1"/>
  <c r="H558" i="1"/>
  <c r="H561" i="1"/>
  <c r="H564" i="1"/>
  <c r="H567" i="1"/>
  <c r="H570" i="1"/>
  <c r="H573" i="1"/>
  <c r="H576" i="1"/>
  <c r="H579" i="1"/>
  <c r="H582" i="1"/>
  <c r="H585" i="1"/>
  <c r="H588" i="1"/>
  <c r="H591" i="1"/>
  <c r="H594" i="1"/>
  <c r="H597" i="1"/>
  <c r="H600" i="1"/>
  <c r="H603" i="1"/>
  <c r="H606" i="1"/>
  <c r="H609" i="1"/>
  <c r="H612" i="1"/>
  <c r="H615" i="1"/>
  <c r="H618" i="1"/>
  <c r="H621" i="1"/>
  <c r="H624" i="1"/>
  <c r="H627" i="1"/>
  <c r="H630" i="1"/>
  <c r="H633" i="1"/>
  <c r="H636" i="1"/>
  <c r="H639" i="1"/>
  <c r="H642" i="1"/>
  <c r="H645" i="1"/>
  <c r="H648" i="1"/>
  <c r="H651" i="1"/>
  <c r="H654" i="1"/>
  <c r="H657" i="1"/>
  <c r="H660" i="1"/>
  <c r="H663" i="1"/>
  <c r="H666" i="1"/>
  <c r="H669" i="1"/>
  <c r="H672" i="1"/>
  <c r="H675" i="1"/>
  <c r="H678" i="1"/>
  <c r="H681" i="1"/>
  <c r="H684" i="1"/>
  <c r="H687" i="1"/>
  <c r="H690" i="1"/>
  <c r="H693" i="1"/>
  <c r="H696" i="1"/>
  <c r="H699" i="1"/>
  <c r="H702" i="1"/>
  <c r="H705" i="1"/>
  <c r="H708" i="1"/>
  <c r="H711" i="1"/>
  <c r="H714" i="1"/>
  <c r="H717" i="1"/>
  <c r="H720" i="1"/>
  <c r="H723" i="1"/>
  <c r="H726" i="1"/>
  <c r="H729" i="1"/>
  <c r="H732" i="1"/>
  <c r="H735" i="1"/>
  <c r="H738" i="1"/>
  <c r="H741" i="1"/>
  <c r="H744" i="1"/>
  <c r="H747" i="1"/>
  <c r="H750" i="1"/>
  <c r="H753" i="1"/>
  <c r="H756" i="1"/>
  <c r="H759" i="1"/>
  <c r="H762" i="1"/>
  <c r="H765" i="1"/>
  <c r="H768" i="1"/>
  <c r="H771" i="1"/>
  <c r="H774" i="1"/>
  <c r="H777" i="1"/>
  <c r="H780" i="1"/>
  <c r="H783" i="1"/>
  <c r="H786" i="1"/>
  <c r="H789" i="1"/>
  <c r="H792" i="1"/>
  <c r="H795" i="1"/>
  <c r="H798" i="1"/>
  <c r="H801" i="1"/>
  <c r="H804" i="1"/>
  <c r="H807" i="1"/>
  <c r="H810" i="1"/>
  <c r="H813" i="1"/>
  <c r="H816" i="1"/>
  <c r="H819" i="1"/>
  <c r="H822" i="1"/>
  <c r="H825" i="1"/>
  <c r="H828" i="1"/>
  <c r="H831" i="1"/>
  <c r="H834" i="1"/>
  <c r="H837" i="1"/>
  <c r="H840" i="1"/>
  <c r="H843" i="1"/>
  <c r="H846" i="1"/>
  <c r="H849" i="1"/>
  <c r="H852" i="1"/>
  <c r="H855" i="1"/>
  <c r="H858" i="1"/>
  <c r="H861" i="1"/>
  <c r="H864" i="1"/>
  <c r="H867" i="1"/>
  <c r="H870" i="1"/>
  <c r="H873" i="1"/>
  <c r="H876" i="1"/>
  <c r="H879" i="1"/>
  <c r="H882" i="1"/>
  <c r="H885" i="1"/>
  <c r="H888" i="1"/>
  <c r="H891" i="1"/>
  <c r="H894" i="1"/>
  <c r="H897" i="1"/>
  <c r="H900" i="1"/>
  <c r="H903" i="1"/>
  <c r="H906" i="1"/>
  <c r="H909" i="1"/>
  <c r="H912" i="1"/>
  <c r="H915" i="1"/>
  <c r="H918" i="1"/>
  <c r="H921" i="1"/>
  <c r="H924" i="1"/>
  <c r="H927" i="1"/>
  <c r="H930" i="1"/>
  <c r="H933" i="1"/>
  <c r="H936" i="1"/>
  <c r="H939" i="1"/>
  <c r="H942" i="1"/>
  <c r="H945" i="1"/>
  <c r="H948" i="1"/>
  <c r="H951" i="1"/>
  <c r="H954" i="1"/>
  <c r="H957" i="1"/>
  <c r="H960" i="1"/>
  <c r="H963" i="1"/>
  <c r="H966" i="1"/>
  <c r="H969" i="1"/>
  <c r="H972" i="1"/>
  <c r="H975" i="1"/>
  <c r="H978" i="1"/>
  <c r="H981" i="1"/>
  <c r="H984" i="1"/>
  <c r="H987" i="1"/>
  <c r="H990" i="1"/>
  <c r="H993" i="1"/>
  <c r="H996" i="1"/>
  <c r="H999" i="1"/>
  <c r="H1002" i="1"/>
  <c r="H1005" i="1"/>
  <c r="H1008" i="1"/>
  <c r="H1011" i="1"/>
  <c r="H1014" i="1"/>
  <c r="H1017" i="1"/>
  <c r="H1020" i="1"/>
  <c r="H1023" i="1"/>
  <c r="H1026" i="1"/>
  <c r="H1029" i="1"/>
  <c r="H1032" i="1"/>
  <c r="H1035" i="1"/>
  <c r="H1038" i="1"/>
  <c r="H1041" i="1"/>
  <c r="H1044" i="1"/>
  <c r="H1047" i="1"/>
  <c r="H1050" i="1"/>
  <c r="H1053" i="1"/>
  <c r="H1056" i="1"/>
  <c r="H1059" i="1"/>
  <c r="H1062" i="1"/>
  <c r="H1065" i="1"/>
  <c r="H1068" i="1"/>
  <c r="H1071" i="1"/>
  <c r="H1074" i="1"/>
  <c r="H1077" i="1"/>
  <c r="H1080" i="1"/>
  <c r="H1083" i="1"/>
  <c r="H1086" i="1"/>
  <c r="H1089" i="1"/>
  <c r="H1092" i="1"/>
  <c r="H1095" i="1"/>
  <c r="H1098" i="1"/>
  <c r="H1101" i="1"/>
  <c r="H1104" i="1"/>
  <c r="H1107" i="1"/>
  <c r="H1110" i="1"/>
  <c r="H1113" i="1"/>
  <c r="H1116" i="1"/>
  <c r="H1119" i="1"/>
  <c r="H1122" i="1"/>
  <c r="H1125" i="1"/>
  <c r="H1128" i="1"/>
  <c r="H1131" i="1"/>
  <c r="H1134" i="1"/>
  <c r="H1137" i="1"/>
  <c r="H1140" i="1"/>
  <c r="H1143" i="1"/>
  <c r="H1146" i="1"/>
  <c r="H1149" i="1"/>
  <c r="H1152" i="1"/>
  <c r="H1155" i="1"/>
  <c r="H1158" i="1"/>
  <c r="H1161" i="1"/>
  <c r="H1164" i="1"/>
  <c r="H1167" i="1"/>
  <c r="H1170" i="1"/>
  <c r="H1173" i="1"/>
  <c r="H1176" i="1"/>
  <c r="H1179" i="1"/>
  <c r="H1182" i="1"/>
  <c r="H1185" i="1"/>
  <c r="H1188" i="1"/>
  <c r="H1191" i="1"/>
  <c r="H1194" i="1"/>
  <c r="H1197" i="1"/>
  <c r="H1200" i="1"/>
  <c r="H1203" i="1"/>
  <c r="H1206" i="1"/>
  <c r="H1209" i="1"/>
  <c r="H1212" i="1"/>
  <c r="H1215" i="1"/>
  <c r="H1218" i="1"/>
  <c r="H1221" i="1"/>
  <c r="H1224" i="1"/>
  <c r="H1227" i="1"/>
  <c r="H1230" i="1"/>
  <c r="H1233" i="1"/>
  <c r="H1236" i="1"/>
  <c r="H1239" i="1"/>
  <c r="H1242" i="1"/>
  <c r="H1245" i="1"/>
  <c r="H1248" i="1"/>
  <c r="H1251" i="1"/>
  <c r="H1254" i="1"/>
  <c r="H1257" i="1"/>
  <c r="H1260" i="1"/>
  <c r="H1263" i="1"/>
  <c r="H1266" i="1"/>
  <c r="H1269" i="1"/>
  <c r="H1272" i="1"/>
  <c r="H1275" i="1"/>
  <c r="H1278" i="1"/>
  <c r="H1281" i="1"/>
  <c r="H1284" i="1"/>
  <c r="H1287" i="1"/>
  <c r="H1290" i="1"/>
  <c r="H1293" i="1"/>
  <c r="H1296" i="1"/>
  <c r="H1299" i="1"/>
  <c r="H1302" i="1"/>
  <c r="H1305" i="1"/>
  <c r="H1308" i="1"/>
  <c r="H1311" i="1"/>
  <c r="H1314" i="1"/>
  <c r="H1317" i="1"/>
  <c r="H1320" i="1"/>
  <c r="H1323" i="1"/>
  <c r="H1326" i="1"/>
  <c r="H1329" i="1"/>
  <c r="H1332" i="1"/>
  <c r="H1335" i="1"/>
  <c r="H1338" i="1"/>
  <c r="H1341" i="1"/>
  <c r="H1344" i="1"/>
  <c r="H1347" i="1"/>
  <c r="H1350" i="1"/>
  <c r="H1353" i="1"/>
  <c r="H1356" i="1"/>
  <c r="H1359" i="1"/>
  <c r="H1362" i="1"/>
  <c r="H1365" i="1"/>
  <c r="H1368" i="1"/>
  <c r="H1371" i="1"/>
  <c r="H1374" i="1"/>
  <c r="H1377" i="1"/>
  <c r="H1380" i="1"/>
  <c r="H1383" i="1"/>
  <c r="H1386" i="1"/>
  <c r="H1389" i="1"/>
  <c r="H1392" i="1"/>
  <c r="H1395" i="1"/>
  <c r="H1398" i="1"/>
  <c r="H1401" i="1"/>
  <c r="H1404" i="1"/>
  <c r="H1407" i="1"/>
  <c r="H1410" i="1"/>
  <c r="H4" i="1"/>
  <c r="H7" i="1"/>
  <c r="H10" i="1"/>
  <c r="H13" i="1"/>
  <c r="H16" i="1"/>
  <c r="H19" i="1"/>
  <c r="H22" i="1"/>
  <c r="H25" i="1"/>
  <c r="H28" i="1"/>
  <c r="H31" i="1"/>
  <c r="H34" i="1"/>
  <c r="H37" i="1"/>
  <c r="H40" i="1"/>
  <c r="H43" i="1"/>
  <c r="H46" i="1"/>
  <c r="H49" i="1"/>
  <c r="H52" i="1"/>
  <c r="H55" i="1"/>
  <c r="H58" i="1"/>
  <c r="H61" i="1"/>
  <c r="H64" i="1"/>
  <c r="H67" i="1"/>
  <c r="H70" i="1"/>
  <c r="H73" i="1"/>
  <c r="H76" i="1"/>
  <c r="H79" i="1"/>
  <c r="H82" i="1"/>
  <c r="H85" i="1"/>
  <c r="H88" i="1"/>
  <c r="H91" i="1"/>
  <c r="H94" i="1"/>
  <c r="H97" i="1"/>
  <c r="H100" i="1"/>
  <c r="H103" i="1"/>
  <c r="H106" i="1"/>
  <c r="H109" i="1"/>
  <c r="H112" i="1"/>
  <c r="H115" i="1"/>
  <c r="H118" i="1"/>
  <c r="H121" i="1"/>
  <c r="H124" i="1"/>
  <c r="H127" i="1"/>
  <c r="H130" i="1"/>
  <c r="H133" i="1"/>
  <c r="H136" i="1"/>
  <c r="H139" i="1"/>
  <c r="H142" i="1"/>
  <c r="H145" i="1"/>
  <c r="H148" i="1"/>
  <c r="H151" i="1"/>
  <c r="H154" i="1"/>
  <c r="H157" i="1"/>
  <c r="H160" i="1"/>
  <c r="H163" i="1"/>
  <c r="H166" i="1"/>
  <c r="H169" i="1"/>
  <c r="H172" i="1"/>
  <c r="H175" i="1"/>
  <c r="H178" i="1"/>
  <c r="H181" i="1"/>
  <c r="H184" i="1"/>
  <c r="H187" i="1"/>
  <c r="H190" i="1"/>
  <c r="H193" i="1"/>
  <c r="H196" i="1"/>
  <c r="H199" i="1"/>
  <c r="H202" i="1"/>
  <c r="H205" i="1"/>
  <c r="H208" i="1"/>
  <c r="H211" i="1"/>
  <c r="H214" i="1"/>
  <c r="H217" i="1"/>
  <c r="H220" i="1"/>
  <c r="H223" i="1"/>
  <c r="H226" i="1"/>
  <c r="H229" i="1"/>
  <c r="H232" i="1"/>
  <c r="H235" i="1"/>
  <c r="H238" i="1"/>
  <c r="H241" i="1"/>
  <c r="H244" i="1"/>
  <c r="H247" i="1"/>
  <c r="H250" i="1"/>
  <c r="H253" i="1"/>
  <c r="H256" i="1"/>
  <c r="H259" i="1"/>
  <c r="H262" i="1"/>
  <c r="H265" i="1"/>
  <c r="H268" i="1"/>
  <c r="H271" i="1"/>
  <c r="H274" i="1"/>
  <c r="H277" i="1"/>
  <c r="H280" i="1"/>
  <c r="H283" i="1"/>
  <c r="H286" i="1"/>
  <c r="H289" i="1"/>
  <c r="H292" i="1"/>
  <c r="H295" i="1"/>
  <c r="H298" i="1"/>
  <c r="H301" i="1"/>
  <c r="H304" i="1"/>
  <c r="H307" i="1"/>
  <c r="H310" i="1"/>
  <c r="H313" i="1"/>
  <c r="H316" i="1"/>
  <c r="H319" i="1"/>
  <c r="H322" i="1"/>
  <c r="H325" i="1"/>
  <c r="H328" i="1"/>
  <c r="H331" i="1"/>
  <c r="H334" i="1"/>
  <c r="H337" i="1"/>
  <c r="H340" i="1"/>
  <c r="H343" i="1"/>
  <c r="H346" i="1"/>
  <c r="H349" i="1"/>
  <c r="H352" i="1"/>
  <c r="H355" i="1"/>
  <c r="H358" i="1"/>
  <c r="H361" i="1"/>
  <c r="H364" i="1"/>
  <c r="H367" i="1"/>
  <c r="H370" i="1"/>
  <c r="H373" i="1"/>
  <c r="H376" i="1"/>
  <c r="H379" i="1"/>
  <c r="H382" i="1"/>
  <c r="H385" i="1"/>
  <c r="H388" i="1"/>
  <c r="H391" i="1"/>
  <c r="H394" i="1"/>
  <c r="H397" i="1"/>
  <c r="H400" i="1"/>
  <c r="H403" i="1"/>
  <c r="H406" i="1"/>
  <c r="H409" i="1"/>
  <c r="H412" i="1"/>
  <c r="H415" i="1"/>
  <c r="H418" i="1"/>
  <c r="H421" i="1"/>
  <c r="H424" i="1"/>
  <c r="H427" i="1"/>
  <c r="H430" i="1"/>
  <c r="H433" i="1"/>
  <c r="H436" i="1"/>
  <c r="H439" i="1"/>
  <c r="H442" i="1"/>
  <c r="H445" i="1"/>
  <c r="H448" i="1"/>
  <c r="H451" i="1"/>
  <c r="H454" i="1"/>
  <c r="H457" i="1"/>
  <c r="H460" i="1"/>
  <c r="H463" i="1"/>
  <c r="H466" i="1"/>
  <c r="H469" i="1"/>
  <c r="H472" i="1"/>
  <c r="H475" i="1"/>
  <c r="H478" i="1"/>
  <c r="H481" i="1"/>
  <c r="H484" i="1"/>
  <c r="H487" i="1"/>
  <c r="H490" i="1"/>
  <c r="H493" i="1"/>
  <c r="H496" i="1"/>
  <c r="H499" i="1"/>
  <c r="H502" i="1"/>
  <c r="H505" i="1"/>
  <c r="H508" i="1"/>
  <c r="H511" i="1"/>
  <c r="H514" i="1"/>
  <c r="H517" i="1"/>
  <c r="H520" i="1"/>
  <c r="H523" i="1"/>
  <c r="H526" i="1"/>
  <c r="H529" i="1"/>
  <c r="H532" i="1"/>
  <c r="H535" i="1"/>
  <c r="H538" i="1"/>
  <c r="H541" i="1"/>
  <c r="H544" i="1"/>
  <c r="H547" i="1"/>
  <c r="H550" i="1"/>
  <c r="H553" i="1"/>
  <c r="H556" i="1"/>
  <c r="H559" i="1"/>
  <c r="H562" i="1"/>
  <c r="H565" i="1"/>
  <c r="H568" i="1"/>
  <c r="H571" i="1"/>
  <c r="H574" i="1"/>
  <c r="H577" i="1"/>
  <c r="H580" i="1"/>
  <c r="H583" i="1"/>
  <c r="H586" i="1"/>
  <c r="H589" i="1"/>
  <c r="H592" i="1"/>
  <c r="H595" i="1"/>
  <c r="H598" i="1"/>
  <c r="H601" i="1"/>
  <c r="H604" i="1"/>
  <c r="H607" i="1"/>
  <c r="H610" i="1"/>
  <c r="H613" i="1"/>
  <c r="H616" i="1"/>
  <c r="H619" i="1"/>
  <c r="H622" i="1"/>
  <c r="H625" i="1"/>
  <c r="H628" i="1"/>
  <c r="H631" i="1"/>
  <c r="H634" i="1"/>
  <c r="H637" i="1"/>
  <c r="H640" i="1"/>
  <c r="H643" i="1"/>
  <c r="H646" i="1"/>
  <c r="H649" i="1"/>
  <c r="H652" i="1"/>
  <c r="H655" i="1"/>
  <c r="H658" i="1"/>
  <c r="H661" i="1"/>
  <c r="H664" i="1"/>
  <c r="H667" i="1"/>
  <c r="H670" i="1"/>
  <c r="H673" i="1"/>
  <c r="H676" i="1"/>
  <c r="H679" i="1"/>
  <c r="H682" i="1"/>
  <c r="H685" i="1"/>
  <c r="H688" i="1"/>
  <c r="H691" i="1"/>
  <c r="H694" i="1"/>
  <c r="H697" i="1"/>
  <c r="H700" i="1"/>
  <c r="H703" i="1"/>
  <c r="H706" i="1"/>
  <c r="H709" i="1"/>
  <c r="H712" i="1"/>
  <c r="H715" i="1"/>
  <c r="H718" i="1"/>
  <c r="H721" i="1"/>
  <c r="H724" i="1"/>
  <c r="H727" i="1"/>
  <c r="H730" i="1"/>
  <c r="H733" i="1"/>
  <c r="H736" i="1"/>
  <c r="H739" i="1"/>
  <c r="H742" i="1"/>
  <c r="H745" i="1"/>
  <c r="H748" i="1"/>
  <c r="H751" i="1"/>
  <c r="H754" i="1"/>
  <c r="H757" i="1"/>
  <c r="H760" i="1"/>
  <c r="H763" i="1"/>
  <c r="H766" i="1"/>
  <c r="H769" i="1"/>
  <c r="H772" i="1"/>
  <c r="H775" i="1"/>
  <c r="H778" i="1"/>
  <c r="H781" i="1"/>
  <c r="H784" i="1"/>
  <c r="H787" i="1"/>
  <c r="H790" i="1"/>
  <c r="H793" i="1"/>
  <c r="H796" i="1"/>
  <c r="H799" i="1"/>
  <c r="H802" i="1"/>
  <c r="H805" i="1"/>
  <c r="H808" i="1"/>
  <c r="H811" i="1"/>
  <c r="H814" i="1"/>
  <c r="H817" i="1"/>
  <c r="H820" i="1"/>
  <c r="H823" i="1"/>
  <c r="H826" i="1"/>
  <c r="H829" i="1"/>
  <c r="H832" i="1"/>
  <c r="H835" i="1"/>
  <c r="H838" i="1"/>
  <c r="H841" i="1"/>
  <c r="H844" i="1"/>
  <c r="H847" i="1"/>
  <c r="H850" i="1"/>
  <c r="H853" i="1"/>
  <c r="H856" i="1"/>
  <c r="H859" i="1"/>
  <c r="H862" i="1"/>
  <c r="H865" i="1"/>
  <c r="H868" i="1"/>
  <c r="H871" i="1"/>
  <c r="H874" i="1"/>
  <c r="H877" i="1"/>
  <c r="H880" i="1"/>
  <c r="H883" i="1"/>
  <c r="H886" i="1"/>
  <c r="H889" i="1"/>
  <c r="H892" i="1"/>
  <c r="H895" i="1"/>
  <c r="H898" i="1"/>
  <c r="H901" i="1"/>
  <c r="H904" i="1"/>
  <c r="H907" i="1"/>
  <c r="H910" i="1"/>
  <c r="H913" i="1"/>
  <c r="H916" i="1"/>
  <c r="H919" i="1"/>
  <c r="H922" i="1"/>
  <c r="H925" i="1"/>
  <c r="H928" i="1"/>
  <c r="H931" i="1"/>
  <c r="H934" i="1"/>
  <c r="H937" i="1"/>
  <c r="H940" i="1"/>
  <c r="H943" i="1"/>
  <c r="H946" i="1"/>
  <c r="H949" i="1"/>
  <c r="H952" i="1"/>
  <c r="H955" i="1"/>
  <c r="H958" i="1"/>
  <c r="H961" i="1"/>
  <c r="H964" i="1"/>
  <c r="H967" i="1"/>
  <c r="H970" i="1"/>
  <c r="H973" i="1"/>
  <c r="H976" i="1"/>
  <c r="H979" i="1"/>
  <c r="H982" i="1"/>
  <c r="H985" i="1"/>
  <c r="H988" i="1"/>
  <c r="H991" i="1"/>
  <c r="H994" i="1"/>
  <c r="H997" i="1"/>
  <c r="H1000" i="1"/>
  <c r="H1003" i="1"/>
  <c r="H1006" i="1"/>
  <c r="H1009" i="1"/>
  <c r="H1012" i="1"/>
  <c r="H1015" i="1"/>
  <c r="H1018" i="1"/>
  <c r="H1021" i="1"/>
  <c r="H1024" i="1"/>
  <c r="H1027" i="1"/>
  <c r="H1030" i="1"/>
  <c r="H1033" i="1"/>
  <c r="H1036" i="1"/>
  <c r="H1039" i="1"/>
  <c r="H1042" i="1"/>
  <c r="H1045" i="1"/>
  <c r="H1048" i="1"/>
  <c r="H1051" i="1"/>
  <c r="H1054" i="1"/>
  <c r="H1057" i="1"/>
  <c r="H1060" i="1"/>
  <c r="H1063" i="1"/>
  <c r="H1066" i="1"/>
  <c r="H1069" i="1"/>
  <c r="H1072" i="1"/>
  <c r="H1075" i="1"/>
  <c r="H1078" i="1"/>
  <c r="H1081" i="1"/>
  <c r="H1084" i="1"/>
  <c r="H1087" i="1"/>
  <c r="H1090" i="1"/>
  <c r="H1093" i="1"/>
  <c r="H1096" i="1"/>
  <c r="H1099" i="1"/>
  <c r="H1102" i="1"/>
  <c r="H1105" i="1"/>
  <c r="H1108" i="1"/>
  <c r="H1111" i="1"/>
  <c r="H1114" i="1"/>
  <c r="H1117" i="1"/>
  <c r="H1120" i="1"/>
  <c r="H1123" i="1"/>
  <c r="H1126" i="1"/>
  <c r="H1129" i="1"/>
  <c r="H1132" i="1"/>
  <c r="H1135" i="1"/>
  <c r="H1138" i="1"/>
  <c r="H1141" i="1"/>
  <c r="H1144" i="1"/>
  <c r="H1147" i="1"/>
  <c r="H1150" i="1"/>
  <c r="H1153" i="1"/>
  <c r="H1156" i="1"/>
  <c r="H1159" i="1"/>
  <c r="H1162" i="1"/>
  <c r="H1165" i="1"/>
  <c r="H1168" i="1"/>
  <c r="H1171" i="1"/>
  <c r="H1174" i="1"/>
  <c r="H1177" i="1"/>
  <c r="H1180" i="1"/>
  <c r="H1183" i="1"/>
  <c r="H1186" i="1"/>
  <c r="H1189" i="1"/>
  <c r="H1192" i="1"/>
  <c r="H1195" i="1"/>
  <c r="H1198" i="1"/>
  <c r="H1201" i="1"/>
  <c r="H1204" i="1"/>
  <c r="H1207" i="1"/>
  <c r="H1210" i="1"/>
  <c r="H1213" i="1"/>
  <c r="H1216" i="1"/>
  <c r="H1219" i="1"/>
  <c r="H1222" i="1"/>
  <c r="H1225" i="1"/>
  <c r="H1228" i="1"/>
  <c r="H1231" i="1"/>
  <c r="H1234" i="1"/>
  <c r="H1237" i="1"/>
  <c r="H1240" i="1"/>
  <c r="H1243" i="1"/>
  <c r="H1246" i="1"/>
  <c r="H1249" i="1"/>
  <c r="H1252" i="1"/>
  <c r="H1255" i="1"/>
  <c r="H1258" i="1"/>
  <c r="H1261" i="1"/>
  <c r="H1264" i="1"/>
  <c r="H1267" i="1"/>
  <c r="H1270" i="1"/>
  <c r="H1273" i="1"/>
  <c r="H1276" i="1"/>
  <c r="H1279" i="1"/>
  <c r="H1282" i="1"/>
  <c r="H1285" i="1"/>
  <c r="H1288" i="1"/>
  <c r="H1291" i="1"/>
  <c r="H1294" i="1"/>
  <c r="H1297" i="1"/>
  <c r="H1300" i="1"/>
  <c r="H1303" i="1"/>
  <c r="H1306" i="1"/>
  <c r="H1309" i="1"/>
  <c r="H1312" i="1"/>
  <c r="H1315" i="1"/>
  <c r="H1318" i="1"/>
  <c r="H1321" i="1"/>
  <c r="H1324" i="1"/>
  <c r="H1327" i="1"/>
  <c r="H1330" i="1"/>
  <c r="H1333" i="1"/>
  <c r="H1336" i="1"/>
  <c r="H1339" i="1"/>
  <c r="H1342" i="1"/>
  <c r="H1345" i="1"/>
  <c r="H1348" i="1"/>
  <c r="H1351" i="1"/>
  <c r="H1354" i="1"/>
  <c r="H1357" i="1"/>
  <c r="H1360" i="1"/>
  <c r="H1363" i="1"/>
  <c r="H1366" i="1"/>
  <c r="H1369" i="1"/>
  <c r="H1372" i="1"/>
  <c r="H1375" i="1"/>
  <c r="H1378" i="1"/>
  <c r="H1381" i="1"/>
  <c r="H1384" i="1"/>
  <c r="H1387" i="1"/>
  <c r="H1390" i="1"/>
  <c r="H1393" i="1"/>
  <c r="H1396" i="1"/>
  <c r="H1399" i="1"/>
  <c r="H1402" i="1"/>
  <c r="H1405" i="1"/>
  <c r="H1408" i="1"/>
  <c r="H1411" i="1"/>
  <c r="S432" i="1" l="1"/>
  <c r="S368" i="1"/>
  <c r="S288" i="1"/>
  <c r="S224" i="1"/>
  <c r="S176" i="1"/>
  <c r="S112" i="1"/>
  <c r="S64" i="1"/>
  <c r="S463" i="1"/>
  <c r="S447" i="1"/>
  <c r="S431" i="1"/>
  <c r="S415" i="1"/>
  <c r="S399" i="1"/>
  <c r="S383" i="1"/>
  <c r="S367" i="1"/>
  <c r="S351" i="1"/>
  <c r="S335" i="1"/>
  <c r="S319" i="1"/>
  <c r="S303" i="1"/>
  <c r="S287" i="1"/>
  <c r="S271" i="1"/>
  <c r="S255" i="1"/>
  <c r="S239" i="1"/>
  <c r="S223" i="1"/>
  <c r="S207" i="1"/>
  <c r="S191" i="1"/>
  <c r="S175" i="1"/>
  <c r="S159" i="1"/>
  <c r="S143" i="1"/>
  <c r="S127" i="1"/>
  <c r="S111" i="1"/>
  <c r="S95" i="1"/>
  <c r="S79" i="1"/>
  <c r="S63" i="1"/>
  <c r="S47" i="1"/>
  <c r="S31" i="1"/>
  <c r="S15" i="1"/>
  <c r="S400" i="1"/>
  <c r="S320" i="1"/>
  <c r="S256" i="1"/>
  <c r="S192" i="1"/>
  <c r="S128" i="1"/>
  <c r="S32" i="1"/>
  <c r="S462" i="1"/>
  <c r="S446" i="1"/>
  <c r="S430" i="1"/>
  <c r="S414" i="1"/>
  <c r="S398" i="1"/>
  <c r="S382" i="1"/>
  <c r="S366" i="1"/>
  <c r="S350" i="1"/>
  <c r="S334" i="1"/>
  <c r="S318" i="1"/>
  <c r="S302" i="1"/>
  <c r="S286" i="1"/>
  <c r="S270" i="1"/>
  <c r="S254" i="1"/>
  <c r="S238" i="1"/>
  <c r="S222" i="1"/>
  <c r="S206" i="1"/>
  <c r="S190" i="1"/>
  <c r="S174" i="1"/>
  <c r="S158" i="1"/>
  <c r="S142" i="1"/>
  <c r="S126" i="1"/>
  <c r="S110" i="1"/>
  <c r="S94" i="1"/>
  <c r="S78" i="1"/>
  <c r="S62" i="1"/>
  <c r="S46" i="1"/>
  <c r="S30" i="1"/>
  <c r="S14" i="1"/>
  <c r="S464" i="1"/>
  <c r="S416" i="1"/>
  <c r="S336" i="1"/>
  <c r="S272" i="1"/>
  <c r="S208" i="1"/>
  <c r="S160" i="1"/>
  <c r="S96" i="1"/>
  <c r="S48" i="1"/>
  <c r="S461" i="1"/>
  <c r="S445" i="1"/>
  <c r="S429" i="1"/>
  <c r="S413" i="1"/>
  <c r="S397" i="1"/>
  <c r="S381" i="1"/>
  <c r="S365" i="1"/>
  <c r="S349" i="1"/>
  <c r="S333" i="1"/>
  <c r="S317" i="1"/>
  <c r="S301" i="1"/>
  <c r="S285" i="1"/>
  <c r="S269" i="1"/>
  <c r="S253" i="1"/>
  <c r="S237" i="1"/>
  <c r="S221" i="1"/>
  <c r="S205" i="1"/>
  <c r="S189" i="1"/>
  <c r="S173" i="1"/>
  <c r="S157" i="1"/>
  <c r="S141" i="1"/>
  <c r="S125" i="1"/>
  <c r="S109" i="1"/>
  <c r="S93" i="1"/>
  <c r="S77" i="1"/>
  <c r="S61" i="1"/>
  <c r="S45" i="1"/>
  <c r="S29" i="1"/>
  <c r="S13" i="1"/>
  <c r="S448" i="1"/>
  <c r="S384" i="1"/>
  <c r="S304" i="1"/>
  <c r="S240" i="1"/>
  <c r="S144" i="1"/>
  <c r="S16" i="1"/>
  <c r="S460" i="1"/>
  <c r="S444" i="1"/>
  <c r="S428" i="1"/>
  <c r="S412" i="1"/>
  <c r="S396" i="1"/>
  <c r="S380" i="1"/>
  <c r="S364" i="1"/>
  <c r="S348" i="1"/>
  <c r="S332" i="1"/>
  <c r="S316" i="1"/>
  <c r="S300" i="1"/>
  <c r="S284" i="1"/>
  <c r="S268" i="1"/>
  <c r="S252" i="1"/>
  <c r="S236" i="1"/>
  <c r="S220" i="1"/>
  <c r="S204" i="1"/>
  <c r="S188" i="1"/>
  <c r="S172" i="1"/>
  <c r="S156" i="1"/>
  <c r="S140" i="1"/>
  <c r="S124" i="1"/>
  <c r="S108" i="1"/>
  <c r="S92" i="1"/>
  <c r="S76" i="1"/>
  <c r="S60" i="1"/>
  <c r="S44" i="1"/>
  <c r="S28" i="1"/>
  <c r="S12" i="1"/>
  <c r="S352" i="1"/>
  <c r="S80" i="1"/>
  <c r="S459" i="1"/>
  <c r="S443" i="1"/>
  <c r="S427" i="1"/>
  <c r="S411" i="1"/>
  <c r="S395" i="1"/>
  <c r="S379" i="1"/>
  <c r="S363" i="1"/>
  <c r="S347" i="1"/>
  <c r="S331" i="1"/>
  <c r="S315" i="1"/>
  <c r="S299" i="1"/>
  <c r="S283" i="1"/>
  <c r="S267" i="1"/>
  <c r="S251" i="1"/>
  <c r="S235" i="1"/>
  <c r="S219" i="1"/>
  <c r="S203" i="1"/>
  <c r="S187" i="1"/>
  <c r="S171" i="1"/>
  <c r="S155" i="1"/>
  <c r="S139" i="1"/>
  <c r="S123" i="1"/>
  <c r="S107" i="1"/>
  <c r="S91" i="1"/>
  <c r="S75" i="1"/>
  <c r="S59" i="1"/>
  <c r="S43" i="1"/>
  <c r="S27" i="1"/>
  <c r="S11" i="1"/>
  <c r="S458" i="1"/>
  <c r="S442" i="1"/>
  <c r="S426" i="1"/>
  <c r="S410" i="1"/>
  <c r="S394" i="1"/>
  <c r="S378" i="1"/>
  <c r="S362" i="1"/>
  <c r="S346" i="1"/>
  <c r="S330" i="1"/>
  <c r="S314" i="1"/>
  <c r="S298" i="1"/>
  <c r="S282" i="1"/>
  <c r="S266" i="1"/>
  <c r="S250" i="1"/>
  <c r="S234" i="1"/>
  <c r="S218" i="1"/>
  <c r="S202" i="1"/>
  <c r="S186" i="1"/>
  <c r="S170" i="1"/>
  <c r="S154" i="1"/>
  <c r="S138" i="1"/>
  <c r="S122" i="1"/>
  <c r="S106" i="1"/>
  <c r="S90" i="1"/>
  <c r="S74" i="1"/>
  <c r="S58" i="1"/>
  <c r="S42" i="1"/>
  <c r="S26" i="1"/>
  <c r="S10" i="1"/>
  <c r="S457" i="1"/>
  <c r="S441" i="1"/>
  <c r="S425" i="1"/>
  <c r="S409" i="1"/>
  <c r="S393" i="1"/>
  <c r="S377" i="1"/>
  <c r="S361" i="1"/>
  <c r="S345" i="1"/>
  <c r="S329" i="1"/>
  <c r="S313" i="1"/>
  <c r="S297" i="1"/>
  <c r="S281" i="1"/>
  <c r="S265" i="1"/>
  <c r="S249" i="1"/>
  <c r="S233" i="1"/>
  <c r="S217" i="1"/>
  <c r="S201" i="1"/>
  <c r="S185" i="1"/>
  <c r="S169" i="1"/>
  <c r="S153" i="1"/>
  <c r="S137" i="1"/>
  <c r="S121" i="1"/>
  <c r="S105" i="1"/>
  <c r="S89" i="1"/>
  <c r="S73" i="1"/>
  <c r="S57" i="1"/>
  <c r="S41" i="1"/>
  <c r="S25" i="1"/>
  <c r="S9" i="1"/>
  <c r="S456" i="1"/>
  <c r="S440" i="1"/>
  <c r="S424" i="1"/>
  <c r="S408" i="1"/>
  <c r="S392" i="1"/>
  <c r="S376" i="1"/>
  <c r="S360" i="1"/>
  <c r="S344" i="1"/>
  <c r="S328" i="1"/>
  <c r="S312" i="1"/>
  <c r="S296" i="1"/>
  <c r="S280" i="1"/>
  <c r="S264" i="1"/>
  <c r="S248" i="1"/>
  <c r="S232" i="1"/>
  <c r="S216" i="1"/>
  <c r="S200" i="1"/>
  <c r="S184" i="1"/>
  <c r="S168" i="1"/>
  <c r="S152" i="1"/>
  <c r="S136" i="1"/>
  <c r="S120" i="1"/>
  <c r="S104" i="1"/>
  <c r="S88" i="1"/>
  <c r="S72" i="1"/>
  <c r="S56" i="1"/>
  <c r="S40" i="1"/>
  <c r="S24" i="1"/>
  <c r="S8" i="1"/>
  <c r="S471" i="1"/>
  <c r="S455" i="1"/>
  <c r="S439" i="1"/>
  <c r="S423" i="1"/>
  <c r="S407" i="1"/>
  <c r="S391" i="1"/>
  <c r="S375" i="1"/>
  <c r="S359" i="1"/>
  <c r="S343" i="1"/>
  <c r="S327" i="1"/>
  <c r="S311" i="1"/>
  <c r="S295" i="1"/>
  <c r="S279" i="1"/>
  <c r="S263" i="1"/>
  <c r="S247" i="1"/>
  <c r="S231" i="1"/>
  <c r="S215" i="1"/>
  <c r="S199" i="1"/>
  <c r="S183" i="1"/>
  <c r="S167" i="1"/>
  <c r="S151" i="1"/>
  <c r="S135" i="1"/>
  <c r="S119" i="1"/>
  <c r="S103" i="1"/>
  <c r="S87" i="1"/>
  <c r="S71" i="1"/>
  <c r="S55" i="1"/>
  <c r="S39" i="1"/>
  <c r="S23" i="1"/>
  <c r="S7" i="1"/>
  <c r="S470" i="1"/>
  <c r="S454" i="1"/>
  <c r="S438" i="1"/>
  <c r="S422" i="1"/>
  <c r="S406" i="1"/>
  <c r="S390" i="1"/>
  <c r="S374" i="1"/>
  <c r="S358" i="1"/>
  <c r="S342" i="1"/>
  <c r="S326" i="1"/>
  <c r="S310" i="1"/>
  <c r="S294" i="1"/>
  <c r="S278" i="1"/>
  <c r="S262" i="1"/>
  <c r="S246" i="1"/>
  <c r="S230" i="1"/>
  <c r="S214" i="1"/>
  <c r="S198" i="1"/>
  <c r="S182" i="1"/>
  <c r="S166" i="1"/>
  <c r="S150" i="1"/>
  <c r="S134" i="1"/>
  <c r="S118" i="1"/>
  <c r="S102" i="1"/>
  <c r="S86" i="1"/>
  <c r="S70" i="1"/>
  <c r="S54" i="1"/>
  <c r="S38" i="1"/>
  <c r="S22" i="1"/>
  <c r="S6" i="1"/>
  <c r="S469" i="1"/>
  <c r="S453" i="1"/>
  <c r="S437" i="1"/>
  <c r="S421" i="1"/>
  <c r="S405" i="1"/>
  <c r="S389" i="1"/>
  <c r="S373" i="1"/>
  <c r="S357" i="1"/>
  <c r="S341" i="1"/>
  <c r="S325" i="1"/>
  <c r="S309" i="1"/>
  <c r="S293" i="1"/>
  <c r="S277" i="1"/>
  <c r="S261" i="1"/>
  <c r="S245" i="1"/>
  <c r="S229" i="1"/>
  <c r="S213" i="1"/>
  <c r="S197" i="1"/>
  <c r="S181" i="1"/>
  <c r="S165" i="1"/>
  <c r="S149" i="1"/>
  <c r="S133" i="1"/>
  <c r="S117" i="1"/>
  <c r="S101" i="1"/>
  <c r="S85" i="1"/>
  <c r="S69" i="1"/>
  <c r="S53" i="1"/>
  <c r="S37" i="1"/>
  <c r="S21" i="1"/>
  <c r="S5" i="1"/>
  <c r="S468" i="1"/>
  <c r="S452" i="1"/>
  <c r="S436" i="1"/>
  <c r="S420" i="1"/>
  <c r="S404" i="1"/>
  <c r="S388" i="1"/>
  <c r="S372" i="1"/>
  <c r="S356" i="1"/>
  <c r="S340" i="1"/>
  <c r="S324" i="1"/>
  <c r="S308" i="1"/>
  <c r="S292" i="1"/>
  <c r="S276" i="1"/>
  <c r="S260" i="1"/>
  <c r="S244" i="1"/>
  <c r="S228" i="1"/>
  <c r="S212" i="1"/>
  <c r="S196" i="1"/>
  <c r="S180" i="1"/>
  <c r="S164" i="1"/>
  <c r="S148" i="1"/>
  <c r="S132" i="1"/>
  <c r="S116" i="1"/>
  <c r="S100" i="1"/>
  <c r="S84" i="1"/>
  <c r="S68" i="1"/>
  <c r="S52" i="1"/>
  <c r="S36" i="1"/>
  <c r="S20" i="1"/>
  <c r="S4" i="1"/>
  <c r="S467" i="1"/>
  <c r="S451" i="1"/>
  <c r="S435" i="1"/>
  <c r="S419" i="1"/>
  <c r="S403" i="1"/>
  <c r="S387" i="1"/>
  <c r="S371" i="1"/>
  <c r="S355" i="1"/>
  <c r="S339" i="1"/>
  <c r="S323" i="1"/>
  <c r="S307" i="1"/>
  <c r="S291" i="1"/>
  <c r="S275" i="1"/>
  <c r="S259" i="1"/>
  <c r="S243" i="1"/>
  <c r="S227" i="1"/>
  <c r="S211" i="1"/>
  <c r="S195" i="1"/>
  <c r="S179" i="1"/>
  <c r="S163" i="1"/>
  <c r="S147" i="1"/>
  <c r="S131" i="1"/>
  <c r="S115" i="1"/>
  <c r="S99" i="1"/>
  <c r="S83" i="1"/>
  <c r="S67" i="1"/>
  <c r="S51" i="1"/>
  <c r="S35" i="1"/>
  <c r="S19" i="1"/>
  <c r="S3" i="1"/>
  <c r="S466" i="1"/>
  <c r="S450" i="1"/>
  <c r="S434" i="1"/>
  <c r="S418" i="1"/>
  <c r="S402" i="1"/>
  <c r="S386" i="1"/>
  <c r="S370" i="1"/>
  <c r="S354" i="1"/>
  <c r="S338" i="1"/>
  <c r="S322" i="1"/>
  <c r="S306" i="1"/>
  <c r="S290" i="1"/>
  <c r="S274" i="1"/>
  <c r="S258" i="1"/>
  <c r="S242" i="1"/>
  <c r="S226" i="1"/>
  <c r="S210" i="1"/>
  <c r="S194" i="1"/>
  <c r="S178" i="1"/>
  <c r="S162" i="1"/>
  <c r="S146" i="1"/>
  <c r="S130" i="1"/>
  <c r="S114" i="1"/>
  <c r="S98" i="1"/>
  <c r="S82" i="1"/>
  <c r="S66" i="1"/>
  <c r="S50" i="1"/>
  <c r="S34" i="1"/>
  <c r="S18" i="1"/>
  <c r="S465" i="1"/>
  <c r="S449" i="1"/>
  <c r="S433" i="1"/>
  <c r="S417" i="1"/>
  <c r="S401" i="1"/>
  <c r="S385" i="1"/>
  <c r="S369" i="1"/>
  <c r="S353" i="1"/>
  <c r="S337" i="1"/>
  <c r="S321" i="1"/>
  <c r="S305" i="1"/>
  <c r="S289" i="1"/>
  <c r="S273" i="1"/>
  <c r="S257" i="1"/>
  <c r="S241" i="1"/>
  <c r="S225" i="1"/>
  <c r="S209" i="1"/>
  <c r="S193" i="1"/>
  <c r="S177" i="1"/>
  <c r="S161" i="1"/>
  <c r="S145" i="1"/>
  <c r="S129" i="1"/>
  <c r="S113" i="1"/>
  <c r="S97" i="1"/>
  <c r="S81" i="1"/>
  <c r="S65" i="1"/>
  <c r="S49" i="1"/>
  <c r="S33" i="1"/>
  <c r="S17" i="1"/>
  <c r="U11" i="1"/>
  <c r="W11" i="1" s="1"/>
  <c r="U10" i="1" l="1"/>
  <c r="V10" i="1" s="1"/>
  <c r="V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<sst xmlns="http://schemas.openxmlformats.org/spreadsheetml/2006/main" count="2847" uniqueCount="963">
  <si>
    <t>data</t>
  </si>
  <si>
    <t>nazwa</t>
  </si>
  <si>
    <t>ISIN</t>
  </si>
  <si>
    <t>kurs_zamkniecia</t>
  </si>
  <si>
    <t>wolumen</t>
  </si>
  <si>
    <t>obrot</t>
  </si>
  <si>
    <t>pakiet_wig</t>
  </si>
  <si>
    <t>06MAGNA</t>
  </si>
  <si>
    <t>PLNFI0600010</t>
  </si>
  <si>
    <t>08OCTAVA</t>
  </si>
  <si>
    <t>PLNFI0800016</t>
  </si>
  <si>
    <t>4FUNMEDIA</t>
  </si>
  <si>
    <t>PL4FNMD00013</t>
  </si>
  <si>
    <t>ABCDATA</t>
  </si>
  <si>
    <t>PLABCDT00014</t>
  </si>
  <si>
    <t>ABMSOLID</t>
  </si>
  <si>
    <t>PLABMSD00015</t>
  </si>
  <si>
    <t>ABPL</t>
  </si>
  <si>
    <t>PLAB00000019</t>
  </si>
  <si>
    <t>ACAUTOGAZ</t>
  </si>
  <si>
    <t>PLACSA000014</t>
  </si>
  <si>
    <t>ACE</t>
  </si>
  <si>
    <t>LU0299378421</t>
  </si>
  <si>
    <t>ACTION</t>
  </si>
  <si>
    <t>PLACTIN00018</t>
  </si>
  <si>
    <t>ADVADIS</t>
  </si>
  <si>
    <t>PLMBRST00015</t>
  </si>
  <si>
    <t>AGORA</t>
  </si>
  <si>
    <t>PLAGORA00067</t>
  </si>
  <si>
    <t>AGROTON</t>
  </si>
  <si>
    <t>CY0101062111</t>
  </si>
  <si>
    <t>AGROWILL</t>
  </si>
  <si>
    <t>LT0000127466</t>
  </si>
  <si>
    <t>ALCHEMIA</t>
  </si>
  <si>
    <t>PLGRBRN00012</t>
  </si>
  <si>
    <t>ALIOR</t>
  </si>
  <si>
    <t>PLALIOR00045</t>
  </si>
  <si>
    <t>ALMA</t>
  </si>
  <si>
    <t>PLKRCHM00015</t>
  </si>
  <si>
    <t>ALTA</t>
  </si>
  <si>
    <t>PLTRNSU00013</t>
  </si>
  <si>
    <t>ALTERCO</t>
  </si>
  <si>
    <t>PLSRBEX00014</t>
  </si>
  <si>
    <t>ALTUSTFI</t>
  </si>
  <si>
    <t>PLATTFI00018</t>
  </si>
  <si>
    <t>ALUMETAL</t>
  </si>
  <si>
    <t>PLALMTL00023</t>
  </si>
  <si>
    <t>AMBRA</t>
  </si>
  <si>
    <t>PLAMBRA00013</t>
  </si>
  <si>
    <t>AMICA</t>
  </si>
  <si>
    <t>PLAMICA00010</t>
  </si>
  <si>
    <t>AMPLI</t>
  </si>
  <si>
    <t>PLAMPLI00019</t>
  </si>
  <si>
    <t>AMREST</t>
  </si>
  <si>
    <t>NL0000474351</t>
  </si>
  <si>
    <t>APATOR</t>
  </si>
  <si>
    <t>PLAPATR00018</t>
  </si>
  <si>
    <t>APLISENS</t>
  </si>
  <si>
    <t>PLAPLS000016</t>
  </si>
  <si>
    <t>ARCTIC</t>
  </si>
  <si>
    <t>PLARTPR00012</t>
  </si>
  <si>
    <t>ARCUS</t>
  </si>
  <si>
    <t>PLARCUS00040</t>
  </si>
  <si>
    <t>ARTERIA</t>
  </si>
  <si>
    <t>PLARTER00016</t>
  </si>
  <si>
    <t>ASBIS</t>
  </si>
  <si>
    <t>CY1000031710</t>
  </si>
  <si>
    <t>ASSECOBS</t>
  </si>
  <si>
    <t>PLABS0000018</t>
  </si>
  <si>
    <t>ASSECOPOL</t>
  </si>
  <si>
    <t>PLSOFTB00016</t>
  </si>
  <si>
    <t>ASSECOSEE</t>
  </si>
  <si>
    <t>PLASSEE00014</t>
  </si>
  <si>
    <t>ASSECOSLO</t>
  </si>
  <si>
    <t>SK1120009230</t>
  </si>
  <si>
    <t>ASTARTA</t>
  </si>
  <si>
    <t>NL0000686509</t>
  </si>
  <si>
    <t>ATENDE</t>
  </si>
  <si>
    <t>PLATMSI00016</t>
  </si>
  <si>
    <t>ATLANTAPL</t>
  </si>
  <si>
    <t>PLATLPL00018</t>
  </si>
  <si>
    <t>ATLANTIS</t>
  </si>
  <si>
    <t>PLATLNT00016</t>
  </si>
  <si>
    <t>ATLASEST</t>
  </si>
  <si>
    <t>GB00B0WDBP88</t>
  </si>
  <si>
    <t>ATM</t>
  </si>
  <si>
    <t>PLATMSA00013</t>
  </si>
  <si>
    <t>ATMGRUPA</t>
  </si>
  <si>
    <t>PLATM0000021</t>
  </si>
  <si>
    <t>ATREM</t>
  </si>
  <si>
    <t>PLATREM00017</t>
  </si>
  <si>
    <t>AVIAAML</t>
  </si>
  <si>
    <t>LT0000128555</t>
  </si>
  <si>
    <t>AVIASG</t>
  </si>
  <si>
    <t>LT0000128381</t>
  </si>
  <si>
    <t>AWBUD</t>
  </si>
  <si>
    <t>PLINSTL00011</t>
  </si>
  <si>
    <t>B3SYSTEM</t>
  </si>
  <si>
    <t>PLBSSTM00013</t>
  </si>
  <si>
    <t>BAKALLAND</t>
  </si>
  <si>
    <t>PLBKLND00017</t>
  </si>
  <si>
    <t>BALTONA</t>
  </si>
  <si>
    <t>PLBALTN00014</t>
  </si>
  <si>
    <t>BANKBPH</t>
  </si>
  <si>
    <t>PLBPH0000019</t>
  </si>
  <si>
    <t>BBIDEV</t>
  </si>
  <si>
    <t>PLNFI1200018</t>
  </si>
  <si>
    <t>BEDZIN</t>
  </si>
  <si>
    <t>PLECBDZ00013</t>
  </si>
  <si>
    <t>BENEFIT</t>
  </si>
  <si>
    <t>PLBNFTS00018</t>
  </si>
  <si>
    <t>BERLING</t>
  </si>
  <si>
    <t>PLBRLNG00015</t>
  </si>
  <si>
    <t>BEST</t>
  </si>
  <si>
    <t>PLBEST000010</t>
  </si>
  <si>
    <t>BETACOM</t>
  </si>
  <si>
    <t>PLBTCOM00016</t>
  </si>
  <si>
    <t>BGZ</t>
  </si>
  <si>
    <t>PLBGZ0000010</t>
  </si>
  <si>
    <t>BIOTON</t>
  </si>
  <si>
    <t>PLBIOTN00029</t>
  </si>
  <si>
    <t>BIPROMET</t>
  </si>
  <si>
    <t>PLBPRMT00011</t>
  </si>
  <si>
    <t>BLACKLION</t>
  </si>
  <si>
    <t>PLNFI0400015</t>
  </si>
  <si>
    <t>BMPAG</t>
  </si>
  <si>
    <t>DE0003304200</t>
  </si>
  <si>
    <t>BNPPL</t>
  </si>
  <si>
    <t>PLPPAB000011</t>
  </si>
  <si>
    <t>BOGDANKA</t>
  </si>
  <si>
    <t>PLLWBGD00016</t>
  </si>
  <si>
    <t>BORYSZEW</t>
  </si>
  <si>
    <t>PLBRSZW00011</t>
  </si>
  <si>
    <t>BOS</t>
  </si>
  <si>
    <t>PLBOS0000019</t>
  </si>
  <si>
    <t>BOWIM</t>
  </si>
  <si>
    <t>PLBOWM000019</t>
  </si>
  <si>
    <t>BRIJU</t>
  </si>
  <si>
    <t>PLBRIJU00010</t>
  </si>
  <si>
    <t>BSCDRUK</t>
  </si>
  <si>
    <t>PLBSCDO00017</t>
  </si>
  <si>
    <t>BUDIMEX</t>
  </si>
  <si>
    <t>PLBUDMX00013</t>
  </si>
  <si>
    <t>BUDOPOL</t>
  </si>
  <si>
    <t>PLBDPWR00014</t>
  </si>
  <si>
    <t>BUMECH</t>
  </si>
  <si>
    <t>PLBMECH00012</t>
  </si>
  <si>
    <t>BUWOG</t>
  </si>
  <si>
    <t>AT00BUWOG001</t>
  </si>
  <si>
    <t>BYTOM</t>
  </si>
  <si>
    <t>PLBYTOM00010</t>
  </si>
  <si>
    <t>BZWBK</t>
  </si>
  <si>
    <t>PLBZ00000044</t>
  </si>
  <si>
    <t>CALATRAVA</t>
  </si>
  <si>
    <t>PLBRSTM00015</t>
  </si>
  <si>
    <t>CAMMEDIA</t>
  </si>
  <si>
    <t>PLCAMMD00032</t>
  </si>
  <si>
    <t>CAPITAL</t>
  </si>
  <si>
    <t>PLCPTLP00015</t>
  </si>
  <si>
    <t>CASHFLOW</t>
  </si>
  <si>
    <t>PLCASHF00018</t>
  </si>
  <si>
    <t>CCC</t>
  </si>
  <si>
    <t>PLCCC0000016</t>
  </si>
  <si>
    <t>CCENERGY</t>
  </si>
  <si>
    <t>PLKAREN00014</t>
  </si>
  <si>
    <t>CDPROJEKT</t>
  </si>
  <si>
    <t>PLOPTTC00011</t>
  </si>
  <si>
    <t>CDRL</t>
  </si>
  <si>
    <t>PLCDRL000043</t>
  </si>
  <si>
    <t>CELTIC</t>
  </si>
  <si>
    <t>PLCELPD00013</t>
  </si>
  <si>
    <t>CEZ</t>
  </si>
  <si>
    <t>CZ0005112300</t>
  </si>
  <si>
    <t>CHEMOS</t>
  </si>
  <si>
    <t>PLCHMDW00010</t>
  </si>
  <si>
    <t>CIECH</t>
  </si>
  <si>
    <t>PLCIECH00018</t>
  </si>
  <si>
    <t>CIGAMES</t>
  </si>
  <si>
    <t>PLCTINT00018</t>
  </si>
  <si>
    <t>CNT</t>
  </si>
  <si>
    <t>PLERGPL00014</t>
  </si>
  <si>
    <t>COALENERG</t>
  </si>
  <si>
    <t>LU0646112838</t>
  </si>
  <si>
    <t>COGNOR</t>
  </si>
  <si>
    <t>PLCNTSL00014</t>
  </si>
  <si>
    <t>COLIAN</t>
  </si>
  <si>
    <t>PLJTRZN00011</t>
  </si>
  <si>
    <t>COMARCH</t>
  </si>
  <si>
    <t>PLCOMAR00012</t>
  </si>
  <si>
    <t>COMP</t>
  </si>
  <si>
    <t>PLCMP0000017</t>
  </si>
  <si>
    <t>COMPERIA</t>
  </si>
  <si>
    <t>PLCOMPR00010</t>
  </si>
  <si>
    <t>CORMAY</t>
  </si>
  <si>
    <t>PLCMRAY00029</t>
  </si>
  <si>
    <t>CPGROUP</t>
  </si>
  <si>
    <t>PLCPPRK00037</t>
  </si>
  <si>
    <t>CUBEITG</t>
  </si>
  <si>
    <t>PLMCINT00013</t>
  </si>
  <si>
    <t>CYFRPLSAT</t>
  </si>
  <si>
    <t>PLCFRPT00013</t>
  </si>
  <si>
    <t>CZTOREBKA</t>
  </si>
  <si>
    <t>PLCRWTR00022</t>
  </si>
  <si>
    <t>DEBICA</t>
  </si>
  <si>
    <t>PLDEBCA00016</t>
  </si>
  <si>
    <t>DECORA</t>
  </si>
  <si>
    <t>PLDECOR00013</t>
  </si>
  <si>
    <t>DELKO</t>
  </si>
  <si>
    <t>PLDELKO00019</t>
  </si>
  <si>
    <t>DGA</t>
  </si>
  <si>
    <t>PLDGA0000019</t>
  </si>
  <si>
    <t>DMWDM</t>
  </si>
  <si>
    <t>PLWDM0000029</t>
  </si>
  <si>
    <t>DOMDEV</t>
  </si>
  <si>
    <t>PLDMDVL00012</t>
  </si>
  <si>
    <t>DRAGOWSKI</t>
  </si>
  <si>
    <t>PLADDRG00015</t>
  </si>
  <si>
    <t>DREWEX</t>
  </si>
  <si>
    <t>PLDREWX00012</t>
  </si>
  <si>
    <t>DROP</t>
  </si>
  <si>
    <t>PLDROP000011</t>
  </si>
  <si>
    <t>DROZAPOL</t>
  </si>
  <si>
    <t>PLDRZPL00032</t>
  </si>
  <si>
    <t>DSS</t>
  </si>
  <si>
    <t>PLDLSS000010</t>
  </si>
  <si>
    <t>DTP</t>
  </si>
  <si>
    <t>PLDTP0000010</t>
  </si>
  <si>
    <t>DUDA</t>
  </si>
  <si>
    <t>PLDUDA000016</t>
  </si>
  <si>
    <t>DUON</t>
  </si>
  <si>
    <t>PLCPENR00035</t>
  </si>
  <si>
    <t>ECARD</t>
  </si>
  <si>
    <t>PLECARD00012</t>
  </si>
  <si>
    <t>ECHO</t>
  </si>
  <si>
    <t>PLECHPS00019</t>
  </si>
  <si>
    <t>EDINVEST</t>
  </si>
  <si>
    <t>PLEDINV00014</t>
  </si>
  <si>
    <t>EFEKT</t>
  </si>
  <si>
    <t>PLEFEKT00018</t>
  </si>
  <si>
    <t>EFH</t>
  </si>
  <si>
    <t>PLEFH0000022</t>
  </si>
  <si>
    <t>EKANCELAR</t>
  </si>
  <si>
    <t>PLEKGPF00011</t>
  </si>
  <si>
    <t>EKOEXPORT</t>
  </si>
  <si>
    <t>PLEKEP000019</t>
  </si>
  <si>
    <t>ELBUDOWA</t>
  </si>
  <si>
    <t>PLELTBD00017</t>
  </si>
  <si>
    <t>ELEKTROTI</t>
  </si>
  <si>
    <t>PLELEKT00016</t>
  </si>
  <si>
    <t>ELEMENTAL</t>
  </si>
  <si>
    <t>PLELMTL00017</t>
  </si>
  <si>
    <t>ELKOP</t>
  </si>
  <si>
    <t>PLELKOP00013</t>
  </si>
  <si>
    <t>ELZAB</t>
  </si>
  <si>
    <t>PLELZAB00010</t>
  </si>
  <si>
    <t>EMCINSMED</t>
  </si>
  <si>
    <t>PLEMCIM00017</t>
  </si>
  <si>
    <t>EMPERIA</t>
  </si>
  <si>
    <t>PLELDRD00017</t>
  </si>
  <si>
    <t>ENAP</t>
  </si>
  <si>
    <t>PLENAP000010</t>
  </si>
  <si>
    <t>ENEA</t>
  </si>
  <si>
    <t>PLENEA000013</t>
  </si>
  <si>
    <t>ENELMED</t>
  </si>
  <si>
    <t>PLENLMD00017</t>
  </si>
  <si>
    <t>ENERGA</t>
  </si>
  <si>
    <t>PLENERG00022</t>
  </si>
  <si>
    <t>ENERGOINS</t>
  </si>
  <si>
    <t>PLERGIN00015</t>
  </si>
  <si>
    <t>ERBUD</t>
  </si>
  <si>
    <t>PLERBUD00012</t>
  </si>
  <si>
    <t>ERG</t>
  </si>
  <si>
    <t>PLERGZB00014</t>
  </si>
  <si>
    <t>ERGIS</t>
  </si>
  <si>
    <t>PLEUFLM00017</t>
  </si>
  <si>
    <t>ESSYSTEM</t>
  </si>
  <si>
    <t>PLESSYS00030</t>
  </si>
  <si>
    <t>ESTAR</t>
  </si>
  <si>
    <t>HU0000089198</t>
  </si>
  <si>
    <t>EUCO</t>
  </si>
  <si>
    <t>PLERPCO00017</t>
  </si>
  <si>
    <t>EUIMPLANT</t>
  </si>
  <si>
    <t>PLERPLT00017</t>
  </si>
  <si>
    <t>EUROCASH</t>
  </si>
  <si>
    <t>PLEURCH00011</t>
  </si>
  <si>
    <t>EUROHOLD</t>
  </si>
  <si>
    <t>BG1100114062</t>
  </si>
  <si>
    <t>EUROTEL</t>
  </si>
  <si>
    <t>PLERTEL00011</t>
  </si>
  <si>
    <t>EXILLON</t>
  </si>
  <si>
    <t>IM00B58FMW76</t>
  </si>
  <si>
    <t>FAM</t>
  </si>
  <si>
    <t>PLFAM0000012</t>
  </si>
  <si>
    <t>FAMUR</t>
  </si>
  <si>
    <t>PLFAMUR00012</t>
  </si>
  <si>
    <t>FARMACOL</t>
  </si>
  <si>
    <t>PLFRMCL00066</t>
  </si>
  <si>
    <t>FASING</t>
  </si>
  <si>
    <t>PLFSING00010</t>
  </si>
  <si>
    <t>FASTFIN</t>
  </si>
  <si>
    <t>PLFSTFC00012</t>
  </si>
  <si>
    <t>FEERUM</t>
  </si>
  <si>
    <t>PLFEERM00018</t>
  </si>
  <si>
    <t>FENGHUA</t>
  </si>
  <si>
    <t>DE000A13SX89</t>
  </si>
  <si>
    <t>FERRO</t>
  </si>
  <si>
    <t>PLFERRO00016</t>
  </si>
  <si>
    <t>FERRUM</t>
  </si>
  <si>
    <t>PLFERUM00014</t>
  </si>
  <si>
    <t>FON</t>
  </si>
  <si>
    <t>PLCASPL00019</t>
  </si>
  <si>
    <t>FORTE</t>
  </si>
  <si>
    <t>PLFORTE00012</t>
  </si>
  <si>
    <t>FORTUNA</t>
  </si>
  <si>
    <t>NL0009604859</t>
  </si>
  <si>
    <t>FOTA</t>
  </si>
  <si>
    <t>PLFOTA000014</t>
  </si>
  <si>
    <t>GANT</t>
  </si>
  <si>
    <t>PLGANT000014</t>
  </si>
  <si>
    <t>GETIN</t>
  </si>
  <si>
    <t>PLGSPR000014</t>
  </si>
  <si>
    <t>GETINOBLE</t>
  </si>
  <si>
    <t>PLGETBK00012</t>
  </si>
  <si>
    <t>GINOROSSI</t>
  </si>
  <si>
    <t>PLGNRSI00015</t>
  </si>
  <si>
    <t>GLCOSMED</t>
  </si>
  <si>
    <t>PLGLBLC00011</t>
  </si>
  <si>
    <t>GLOBCITYHD</t>
  </si>
  <si>
    <t>NL0000687309</t>
  </si>
  <si>
    <t>GORENJE</t>
  </si>
  <si>
    <t>SI0031104076</t>
  </si>
  <si>
    <t>GPW</t>
  </si>
  <si>
    <t>PLGPW0000017</t>
  </si>
  <si>
    <t>GRAAL</t>
  </si>
  <si>
    <t>PLGRAAL00022</t>
  </si>
  <si>
    <t>GRAJEWO</t>
  </si>
  <si>
    <t>PLZPW0000017</t>
  </si>
  <si>
    <t>GREMMEDIA</t>
  </si>
  <si>
    <t>PLERFKT00010</t>
  </si>
  <si>
    <t>GROCLIN</t>
  </si>
  <si>
    <t>PLINTGR00013</t>
  </si>
  <si>
    <t>GRUPAAZOTY</t>
  </si>
  <si>
    <t>PLZATRM00012</t>
  </si>
  <si>
    <t>GTC</t>
  </si>
  <si>
    <t>PLGTC0000037</t>
  </si>
  <si>
    <t>HANDLOWY</t>
  </si>
  <si>
    <t>PLBH00000012</t>
  </si>
  <si>
    <t>HARPER</t>
  </si>
  <si>
    <t>PLHRPHG00023</t>
  </si>
  <si>
    <t>HAWE</t>
  </si>
  <si>
    <t>PLVENTS00019</t>
  </si>
  <si>
    <t>HELIO</t>
  </si>
  <si>
    <t>PLHELIO00014</t>
  </si>
  <si>
    <t>HERKULES</t>
  </si>
  <si>
    <t>PLZRWZW00012</t>
  </si>
  <si>
    <t>HUTMEN</t>
  </si>
  <si>
    <t>PLHUTMN00017</t>
  </si>
  <si>
    <t>HYDROTOR</t>
  </si>
  <si>
    <t>PLHDRTR00013</t>
  </si>
  <si>
    <t>HYPERION</t>
  </si>
  <si>
    <t>PLHPRON00017</t>
  </si>
  <si>
    <t>IDEON</t>
  </si>
  <si>
    <t>PLCNTZP00010</t>
  </si>
  <si>
    <t>IDMSA</t>
  </si>
  <si>
    <t>PLIDMSA00044</t>
  </si>
  <si>
    <t>IFCAPITAL</t>
  </si>
  <si>
    <t>PLHRMAN00039</t>
  </si>
  <si>
    <t>IFSA</t>
  </si>
  <si>
    <t>PLBDVR000018</t>
  </si>
  <si>
    <t>IIAAV</t>
  </si>
  <si>
    <t>AT0000809058</t>
  </si>
  <si>
    <t>IMCOMPANY</t>
  </si>
  <si>
    <t>LU0607203980</t>
  </si>
  <si>
    <t>IMMOBILE</t>
  </si>
  <si>
    <t>PLMAKRM00019</t>
  </si>
  <si>
    <t>IMPEL</t>
  </si>
  <si>
    <t>PLIMPEL00011</t>
  </si>
  <si>
    <t>IMPERA</t>
  </si>
  <si>
    <t>PLNFI0700018</t>
  </si>
  <si>
    <t>IMPEXMET</t>
  </si>
  <si>
    <t>PLIMPXM00019</t>
  </si>
  <si>
    <t>IMS</t>
  </si>
  <si>
    <t>PLINTMS00019</t>
  </si>
  <si>
    <t>INC</t>
  </si>
  <si>
    <t>PLINCLT00015</t>
  </si>
  <si>
    <t>INDYGO</t>
  </si>
  <si>
    <t>PLLSTIA00018</t>
  </si>
  <si>
    <t>INDYKPOL</t>
  </si>
  <si>
    <t>PLINDKP00013</t>
  </si>
  <si>
    <t>INGBSK</t>
  </si>
  <si>
    <t>PLBSK0000017</t>
  </si>
  <si>
    <t>INPRO</t>
  </si>
  <si>
    <t>PLINPRO00015</t>
  </si>
  <si>
    <t>INSTALKRK</t>
  </si>
  <si>
    <t>PLINSTK00013</t>
  </si>
  <si>
    <t>INTAKUS</t>
  </si>
  <si>
    <t>PLINTKS00013</t>
  </si>
  <si>
    <t>INTEGERPL</t>
  </si>
  <si>
    <t>PLINTEG00011</t>
  </si>
  <si>
    <t>INTERAOLT</t>
  </si>
  <si>
    <t>LT0000128621</t>
  </si>
  <si>
    <t>INTERBUD</t>
  </si>
  <si>
    <t>PLINTBD00014</t>
  </si>
  <si>
    <t>INTERCARS</t>
  </si>
  <si>
    <t>PLINTCS00010</t>
  </si>
  <si>
    <t>INTERFERI</t>
  </si>
  <si>
    <t>PLINTFR00023</t>
  </si>
  <si>
    <t>INTERSPPL</t>
  </si>
  <si>
    <t>PLINTSP00038</t>
  </si>
  <si>
    <t>INTROL</t>
  </si>
  <si>
    <t>PLINTRL00013</t>
  </si>
  <si>
    <t>INVENTUM</t>
  </si>
  <si>
    <t>PLIDATF00012</t>
  </si>
  <si>
    <t>INVISTA</t>
  </si>
  <si>
    <t>PLECMNG00019</t>
  </si>
  <si>
    <t>IPOPEMA</t>
  </si>
  <si>
    <t>PLIPOPM00011</t>
  </si>
  <si>
    <t>IQP</t>
  </si>
  <si>
    <t>PLIQPRT00017</t>
  </si>
  <si>
    <t>IVMX</t>
  </si>
  <si>
    <t>PLMATRX00017</t>
  </si>
  <si>
    <t>IZOLACJA</t>
  </si>
  <si>
    <t>PLIZCJR00017</t>
  </si>
  <si>
    <t>IZOSTAL</t>
  </si>
  <si>
    <t>PLIZSTL00015</t>
  </si>
  <si>
    <t>JHMDEV</t>
  </si>
  <si>
    <t>PLJHMDL00018</t>
  </si>
  <si>
    <t>JJAUTO</t>
  </si>
  <si>
    <t>DE000A1TNS70</t>
  </si>
  <si>
    <t>JSW</t>
  </si>
  <si>
    <t>PLJSW0000015</t>
  </si>
  <si>
    <t>JUPITER</t>
  </si>
  <si>
    <t>PLNFI0300017</t>
  </si>
  <si>
    <t>JWCONSTR</t>
  </si>
  <si>
    <t>PLJWC0000019</t>
  </si>
  <si>
    <t>K2INTERNT</t>
  </si>
  <si>
    <t>PLK2ITR00010</t>
  </si>
  <si>
    <t>KANIA</t>
  </si>
  <si>
    <t>PLIZNS000022</t>
  </si>
  <si>
    <t>KBDOM</t>
  </si>
  <si>
    <t>PLTRAST00020</t>
  </si>
  <si>
    <t>KCI</t>
  </si>
  <si>
    <t>PLPONAR00012</t>
  </si>
  <si>
    <t>KDMSHIPNG</t>
  </si>
  <si>
    <t>CY0102492119</t>
  </si>
  <si>
    <t>KERDOS</t>
  </si>
  <si>
    <t>PLHGNKA00028</t>
  </si>
  <si>
    <t>KERNEL</t>
  </si>
  <si>
    <t>LU0327357389</t>
  </si>
  <si>
    <t>KETY</t>
  </si>
  <si>
    <t>PLKETY000011</t>
  </si>
  <si>
    <t>KGHM</t>
  </si>
  <si>
    <t>PLKGHM000017</t>
  </si>
  <si>
    <t>KINOPOL</t>
  </si>
  <si>
    <t>PLKNOPL00014</t>
  </si>
  <si>
    <t>KOFOLA</t>
  </si>
  <si>
    <t>PLHOOP000010</t>
  </si>
  <si>
    <t>KOGENERA</t>
  </si>
  <si>
    <t>PLKGNRC00015</t>
  </si>
  <si>
    <t>KOMPAP</t>
  </si>
  <si>
    <t>PLKOMPP00017</t>
  </si>
  <si>
    <t>KOMPUTRON</t>
  </si>
  <si>
    <t>PLKMPTR00012</t>
  </si>
  <si>
    <t>KONSSTALI</t>
  </si>
  <si>
    <t>PLKCSTL00010</t>
  </si>
  <si>
    <t>KOPEX</t>
  </si>
  <si>
    <t>PLKOPEX00018</t>
  </si>
  <si>
    <t>KPPD</t>
  </si>
  <si>
    <t>PLKPPD000017</t>
  </si>
  <si>
    <t>KRAKCHEM</t>
  </si>
  <si>
    <t>PLKRKCH00019</t>
  </si>
  <si>
    <t>KREC</t>
  </si>
  <si>
    <t>PLKRNRC00012</t>
  </si>
  <si>
    <t>KREDYTIN</t>
  </si>
  <si>
    <t>PLKRINK00014</t>
  </si>
  <si>
    <t>KREZUS</t>
  </si>
  <si>
    <t>PLNFI0200019</t>
  </si>
  <si>
    <t>KRKA</t>
  </si>
  <si>
    <t>SI0031102120</t>
  </si>
  <si>
    <t>KRUK</t>
  </si>
  <si>
    <t>PLKRK0000010</t>
  </si>
  <si>
    <t>KRUSZWICA</t>
  </si>
  <si>
    <t>PLKRUSZ00016</t>
  </si>
  <si>
    <t>KSGAGRO</t>
  </si>
  <si>
    <t>LU0611262873</t>
  </si>
  <si>
    <t>LCCORP</t>
  </si>
  <si>
    <t>PLLCCRP00017</t>
  </si>
  <si>
    <t>LENA</t>
  </si>
  <si>
    <t>PLLENAL00015</t>
  </si>
  <si>
    <t>LENTEX</t>
  </si>
  <si>
    <t>PLLENTX00010</t>
  </si>
  <si>
    <t>LIBET</t>
  </si>
  <si>
    <t>PLLBT0000013</t>
  </si>
  <si>
    <t>LIVECHAT</t>
  </si>
  <si>
    <t>PLLVTSF00010</t>
  </si>
  <si>
    <t>LOTOS</t>
  </si>
  <si>
    <t>PLLOTOS00025</t>
  </si>
  <si>
    <t>LPP</t>
  </si>
  <si>
    <t>PLLPP0000011</t>
  </si>
  <si>
    <t>LSISOFT</t>
  </si>
  <si>
    <t>PLLSSFT00016</t>
  </si>
  <si>
    <t>LUBAWA</t>
  </si>
  <si>
    <t>PLLUBAW00013</t>
  </si>
  <si>
    <t>MABION</t>
  </si>
  <si>
    <t>PLMBION00016</t>
  </si>
  <si>
    <t>MAGELLAN</t>
  </si>
  <si>
    <t>PLMGLAN00018</t>
  </si>
  <si>
    <t>MAKARONPL</t>
  </si>
  <si>
    <t>PLMKRNP00015</t>
  </si>
  <si>
    <t>MARVIPOL</t>
  </si>
  <si>
    <t>PLMRVPL00016</t>
  </si>
  <si>
    <t>MBANK</t>
  </si>
  <si>
    <t>PLBRE0000012</t>
  </si>
  <si>
    <t>MCI</t>
  </si>
  <si>
    <t>PLMCIMG00012</t>
  </si>
  <si>
    <t>MCLOGIC</t>
  </si>
  <si>
    <t>PLMCSFT00018</t>
  </si>
  <si>
    <t>MEDIATEL</t>
  </si>
  <si>
    <t>PLSMMDA00012</t>
  </si>
  <si>
    <t>MEDICALG</t>
  </si>
  <si>
    <t>PLMDCLG00015</t>
  </si>
  <si>
    <t>MEGARON</t>
  </si>
  <si>
    <t>PLMGRON00016</t>
  </si>
  <si>
    <t>MENNICA</t>
  </si>
  <si>
    <t>PLMNNCP00011</t>
  </si>
  <si>
    <t>MERCATOR</t>
  </si>
  <si>
    <t>PLMRCTR00015</t>
  </si>
  <si>
    <t>MERCOR</t>
  </si>
  <si>
    <t>PLMRCOR00016</t>
  </si>
  <si>
    <t>MEWA</t>
  </si>
  <si>
    <t>PLMEWA000012</t>
  </si>
  <si>
    <t>MEXPOLSKA</t>
  </si>
  <si>
    <t>PLMEXPL00010</t>
  </si>
  <si>
    <t>MFO</t>
  </si>
  <si>
    <t>PLMFO0000013</t>
  </si>
  <si>
    <t>MIDAS</t>
  </si>
  <si>
    <t>PLNFI0900014</t>
  </si>
  <si>
    <t>MILKILAND</t>
  </si>
  <si>
    <t>NL0009508712</t>
  </si>
  <si>
    <t>MILLENNIUM</t>
  </si>
  <si>
    <t>PLBIG0000016</t>
  </si>
  <si>
    <t>MIRACULUM</t>
  </si>
  <si>
    <t>PLKLSTN00017</t>
  </si>
  <si>
    <t>MIRBUD</t>
  </si>
  <si>
    <t>PLMRBUD00015</t>
  </si>
  <si>
    <t>MIT</t>
  </si>
  <si>
    <t>PLPPWK000014</t>
  </si>
  <si>
    <t>MLPGROUP</t>
  </si>
  <si>
    <t>PLMLPGR00017</t>
  </si>
  <si>
    <t>MNI</t>
  </si>
  <si>
    <t>PLSZPTL00010</t>
  </si>
  <si>
    <t>MOBRUK</t>
  </si>
  <si>
    <t>PLMOBRK00013</t>
  </si>
  <si>
    <t>MOJ</t>
  </si>
  <si>
    <t>PLMOJ0000015</t>
  </si>
  <si>
    <t>MOL</t>
  </si>
  <si>
    <t>HU0000068952</t>
  </si>
  <si>
    <t>MONNARI</t>
  </si>
  <si>
    <t>PLMNRTR00012</t>
  </si>
  <si>
    <t>MOSTALPLC</t>
  </si>
  <si>
    <t>PLMSTPL00018</t>
  </si>
  <si>
    <t>MOSTALWAR</t>
  </si>
  <si>
    <t>PLMSTWS00019</t>
  </si>
  <si>
    <t>MOSTALZAB</t>
  </si>
  <si>
    <t>PLMSTZB00018</t>
  </si>
  <si>
    <t>MSXRESOUR</t>
  </si>
  <si>
    <t>PLMSTEX00017</t>
  </si>
  <si>
    <t>MUZA</t>
  </si>
  <si>
    <t>PLMUZA000019</t>
  </si>
  <si>
    <t>MWTRADE</t>
  </si>
  <si>
    <t>PLMWTRD00013</t>
  </si>
  <si>
    <t>NETIA</t>
  </si>
  <si>
    <t>PLNETIA00014</t>
  </si>
  <si>
    <t>NETMEDIA</t>
  </si>
  <si>
    <t>PLNTMDA00018</t>
  </si>
  <si>
    <t>NEUCA</t>
  </si>
  <si>
    <t>PLTRFRM00018</t>
  </si>
  <si>
    <t>NEWAG</t>
  </si>
  <si>
    <t>PLNEWAG00012</t>
  </si>
  <si>
    <t>NEWWORLDR</t>
  </si>
  <si>
    <t>GB00B42CTW68</t>
  </si>
  <si>
    <t>NFIEMF</t>
  </si>
  <si>
    <t>PLNFI1500011</t>
  </si>
  <si>
    <t>NOKAUT</t>
  </si>
  <si>
    <t>PLGRNKT00019</t>
  </si>
  <si>
    <t>NORTCOAST</t>
  </si>
  <si>
    <t>PLNRTHC00014</t>
  </si>
  <si>
    <t>NOVITA</t>
  </si>
  <si>
    <t>PLNVITA00018</t>
  </si>
  <si>
    <t>NOWAGALA</t>
  </si>
  <si>
    <t>PLCRMNG00029</t>
  </si>
  <si>
    <t>NTTSYSTEM</t>
  </si>
  <si>
    <t>PLNTSYS00013</t>
  </si>
  <si>
    <t>ODLEWNIE</t>
  </si>
  <si>
    <t>PLODLPL00013</t>
  </si>
  <si>
    <t>OLYMPIC</t>
  </si>
  <si>
    <t>EE3100084021</t>
  </si>
  <si>
    <t>ONE2ONE</t>
  </si>
  <si>
    <t>PLONE0000014</t>
  </si>
  <si>
    <t>OPENFIN</t>
  </si>
  <si>
    <t>PLOPNFN00010</t>
  </si>
  <si>
    <t>OPONEO.PL</t>
  </si>
  <si>
    <t>PLOPNPL00013</t>
  </si>
  <si>
    <t>OPTEAM</t>
  </si>
  <si>
    <t>PLOPTEM00012</t>
  </si>
  <si>
    <t>ORANGEPL</t>
  </si>
  <si>
    <t>PLTLKPL00017</t>
  </si>
  <si>
    <t>ORBIS</t>
  </si>
  <si>
    <t>PLORBIS00014</t>
  </si>
  <si>
    <t>ORCOGROUP</t>
  </si>
  <si>
    <t>LU0122624777</t>
  </si>
  <si>
    <t>ORZBIALY</t>
  </si>
  <si>
    <t>PLORZBL00013</t>
  </si>
  <si>
    <t>OTLOG</t>
  </si>
  <si>
    <t>PLODRTS00017</t>
  </si>
  <si>
    <t>OTMUCHOW</t>
  </si>
  <si>
    <t>PLZPCOT00018</t>
  </si>
  <si>
    <t>OVOSTAR</t>
  </si>
  <si>
    <t>NL0009805613</t>
  </si>
  <si>
    <t>PAGED</t>
  </si>
  <si>
    <t>PLPAGED00017</t>
  </si>
  <si>
    <t>PAMAPOL</t>
  </si>
  <si>
    <t>PLPMPOL00031</t>
  </si>
  <si>
    <t>PANOVA</t>
  </si>
  <si>
    <t>PLPANVA00013</t>
  </si>
  <si>
    <t>PATENTUS</t>
  </si>
  <si>
    <t>PLPTNTS00019</t>
  </si>
  <si>
    <t>PBG</t>
  </si>
  <si>
    <t>PLPBG0000029</t>
  </si>
  <si>
    <t>PBOANIOLA</t>
  </si>
  <si>
    <t>PLPBONL00013</t>
  </si>
  <si>
    <t>PBSFINANSE</t>
  </si>
  <si>
    <t>PLBEFSN00010</t>
  </si>
  <si>
    <t>PCCEXOL</t>
  </si>
  <si>
    <t>PLPCCEX00010</t>
  </si>
  <si>
    <t>PCCINTER</t>
  </si>
  <si>
    <t>PLPCCIM00014</t>
  </si>
  <si>
    <t>PCCROKITA</t>
  </si>
  <si>
    <t>PLPCCRK00076</t>
  </si>
  <si>
    <t>PCGUARD</t>
  </si>
  <si>
    <t>PLGUARD00019</t>
  </si>
  <si>
    <t>PCM</t>
  </si>
  <si>
    <t>PLPRMCM00048</t>
  </si>
  <si>
    <t>PEGAS</t>
  </si>
  <si>
    <t>LU0275164910</t>
  </si>
  <si>
    <t>PEIXIN</t>
  </si>
  <si>
    <t>NL0010577052</t>
  </si>
  <si>
    <t>PEKAES</t>
  </si>
  <si>
    <t>PLPEKAS00017</t>
  </si>
  <si>
    <t>PEKAO</t>
  </si>
  <si>
    <t>PLPEKAO00016</t>
  </si>
  <si>
    <t>PELION</t>
  </si>
  <si>
    <t>PLMEDCS00015</t>
  </si>
  <si>
    <t>PEMUG</t>
  </si>
  <si>
    <t>PLPEMUG00016</t>
  </si>
  <si>
    <t>PEP</t>
  </si>
  <si>
    <t>PLPLSEP00013</t>
  </si>
  <si>
    <t>PEPEES</t>
  </si>
  <si>
    <t>PLPEPES00018</t>
  </si>
  <si>
    <t>PETROLINV</t>
  </si>
  <si>
    <t>PLPTRLI00018</t>
  </si>
  <si>
    <t>PGE</t>
  </si>
  <si>
    <t>PLPGER000010</t>
  </si>
  <si>
    <t>PGNIG</t>
  </si>
  <si>
    <t>PLPGNIG00014</t>
  </si>
  <si>
    <t>PGODLEW</t>
  </si>
  <si>
    <t>PLPGO0000014</t>
  </si>
  <si>
    <t>PHN</t>
  </si>
  <si>
    <t>PLPHN0000014</t>
  </si>
  <si>
    <t>PKNORLEN</t>
  </si>
  <si>
    <t>PLPKN0000018</t>
  </si>
  <si>
    <t>PKOBP</t>
  </si>
  <si>
    <t>PLPKO0000016</t>
  </si>
  <si>
    <t>PKPCARGO</t>
  </si>
  <si>
    <t>PLPKPCR00011</t>
  </si>
  <si>
    <t>PLASTBOX</t>
  </si>
  <si>
    <t>PLPSTBX00016</t>
  </si>
  <si>
    <t>PLAZACNTR</t>
  </si>
  <si>
    <t>NL0000686772</t>
  </si>
  <si>
    <t>POINTGROUP</t>
  </si>
  <si>
    <t>PLPEKPL00010</t>
  </si>
  <si>
    <t>POLCOLORIT</t>
  </si>
  <si>
    <t>PLPCLRT00029</t>
  </si>
  <si>
    <t>POLICE</t>
  </si>
  <si>
    <t>PLZCPLC00036</t>
  </si>
  <si>
    <t>POLIMEXMS</t>
  </si>
  <si>
    <t>PLMSTSD00019</t>
  </si>
  <si>
    <t>POLMED</t>
  </si>
  <si>
    <t>PLPOLMD00011</t>
  </si>
  <si>
    <t>POLNA</t>
  </si>
  <si>
    <t>PLPOLNA00015</t>
  </si>
  <si>
    <t>POLNORD</t>
  </si>
  <si>
    <t>PLPOLND00019</t>
  </si>
  <si>
    <t>POLWAX</t>
  </si>
  <si>
    <t>PLPOLWX00026</t>
  </si>
  <si>
    <t>POZBUD</t>
  </si>
  <si>
    <t>PLPZBDT00013</t>
  </si>
  <si>
    <t>PPG</t>
  </si>
  <si>
    <t>PLPLPGR00010</t>
  </si>
  <si>
    <t>PRAGMAFA</t>
  </si>
  <si>
    <t>PLGFPRE00040</t>
  </si>
  <si>
    <t>PRAGMAINK</t>
  </si>
  <si>
    <t>PLPRGNK00017</t>
  </si>
  <si>
    <t>PRESCO</t>
  </si>
  <si>
    <t>PLPRESC00018</t>
  </si>
  <si>
    <t>PRIMAMODA</t>
  </si>
  <si>
    <t>PLPRMMD00012</t>
  </si>
  <si>
    <t>PROCAD</t>
  </si>
  <si>
    <t>PLPRCAD00018</t>
  </si>
  <si>
    <t>PROCHEM</t>
  </si>
  <si>
    <t>PLPRCHM00014</t>
  </si>
  <si>
    <t>PROCHNIK</t>
  </si>
  <si>
    <t>PLPRCHK00018</t>
  </si>
  <si>
    <t>PROJPRZEM</t>
  </si>
  <si>
    <t>PLPROJP00018</t>
  </si>
  <si>
    <t>PROTEKTOR</t>
  </si>
  <si>
    <t>PLLZPSK00019</t>
  </si>
  <si>
    <t>PROVIDENT</t>
  </si>
  <si>
    <t>GB00B1YKG049</t>
  </si>
  <si>
    <t>PTI</t>
  </si>
  <si>
    <t>PLPTIW000014</t>
  </si>
  <si>
    <t>PULAWY</t>
  </si>
  <si>
    <t>PLZAPUL00057</t>
  </si>
  <si>
    <t>PWRMEDIA</t>
  </si>
  <si>
    <t>PLPWRMD00011</t>
  </si>
  <si>
    <t>PZU</t>
  </si>
  <si>
    <t>PLPZU0000011</t>
  </si>
  <si>
    <t>QUANTUM</t>
  </si>
  <si>
    <t>PLQNTUM00018</t>
  </si>
  <si>
    <t>QUERCUS</t>
  </si>
  <si>
    <t>PLQRCUS00012</t>
  </si>
  <si>
    <t>QUMAK</t>
  </si>
  <si>
    <t>PLQMKSK00017</t>
  </si>
  <si>
    <t>RADPOL</t>
  </si>
  <si>
    <t>PLRDPOL00010</t>
  </si>
  <si>
    <t>RAFAKO</t>
  </si>
  <si>
    <t>PLRAFAK00018</t>
  </si>
  <si>
    <t>RAFAMET</t>
  </si>
  <si>
    <t>PLRFMET00016</t>
  </si>
  <si>
    <t>RAINBOW</t>
  </si>
  <si>
    <t>PLRNBWT00031</t>
  </si>
  <si>
    <t>RANKPROGR</t>
  </si>
  <si>
    <t>PLRNKPR00014</t>
  </si>
  <si>
    <t>RAWLPLUG</t>
  </si>
  <si>
    <t>PLKLNR000017</t>
  </si>
  <si>
    <t>REDAN</t>
  </si>
  <si>
    <t>PLREDAN00019</t>
  </si>
  <si>
    <t>REDWOOD</t>
  </si>
  <si>
    <t>PLCMPLX00014</t>
  </si>
  <si>
    <t>REGNON</t>
  </si>
  <si>
    <t>PLPRNTC00017</t>
  </si>
  <si>
    <t>REINHOLD</t>
  </si>
  <si>
    <t>SE0001856519</t>
  </si>
  <si>
    <t>RELPOL</t>
  </si>
  <si>
    <t>PLRELPL00014</t>
  </si>
  <si>
    <t>REMAK</t>
  </si>
  <si>
    <t>PLREMAK00016</t>
  </si>
  <si>
    <t>RESBUD</t>
  </si>
  <si>
    <t>PLRESBD00016</t>
  </si>
  <si>
    <t>ROBYG</t>
  </si>
  <si>
    <t>PLROBYG00016</t>
  </si>
  <si>
    <t>RONSON</t>
  </si>
  <si>
    <t>NL0006106007</t>
  </si>
  <si>
    <t>ROPCZYCE</t>
  </si>
  <si>
    <t>PLROPCE00017</t>
  </si>
  <si>
    <t>ROVESE</t>
  </si>
  <si>
    <t>PLCRSNT00011</t>
  </si>
  <si>
    <t>RUBICON</t>
  </si>
  <si>
    <t>PLNFI0500012</t>
  </si>
  <si>
    <t>SADOVAYA</t>
  </si>
  <si>
    <t>LU0564351582</t>
  </si>
  <si>
    <t>SANOK</t>
  </si>
  <si>
    <t>PLSTLSK00016</t>
  </si>
  <si>
    <t>SANTANDER</t>
  </si>
  <si>
    <t>ES0113900J37</t>
  </si>
  <si>
    <t>SANWIL</t>
  </si>
  <si>
    <t>PLSANWL00012</t>
  </si>
  <si>
    <t>SCOPAK</t>
  </si>
  <si>
    <t>PLSCOPK00012</t>
  </si>
  <si>
    <t>SECOGROUP</t>
  </si>
  <si>
    <t>PLWRWCK00013</t>
  </si>
  <si>
    <t>SEKO</t>
  </si>
  <si>
    <t>PLSEKO000014</t>
  </si>
  <si>
    <t>SELENAFM</t>
  </si>
  <si>
    <t>PLSELNA00010</t>
  </si>
  <si>
    <t>SELVITA</t>
  </si>
  <si>
    <t>PLSELVT00013</t>
  </si>
  <si>
    <t>SERINUS</t>
  </si>
  <si>
    <t>CA81752K1057</t>
  </si>
  <si>
    <t>SFINKS</t>
  </si>
  <si>
    <t>PLSFNKS00011</t>
  </si>
  <si>
    <t>SILVANO</t>
  </si>
  <si>
    <t>EE3100001751</t>
  </si>
  <si>
    <t>SIMPLE</t>
  </si>
  <si>
    <t>PLSIMPL00011</t>
  </si>
  <si>
    <t>SKARBIEC</t>
  </si>
  <si>
    <t>PLSKRBH00014</t>
  </si>
  <si>
    <t>SKOK</t>
  </si>
  <si>
    <t>PLTFSKK00015</t>
  </si>
  <si>
    <t>SKOTAN</t>
  </si>
  <si>
    <t>PLSKTAN00010</t>
  </si>
  <si>
    <t>SKYLINE</t>
  </si>
  <si>
    <t>PLSKLNW00011</t>
  </si>
  <si>
    <t>SKYSTONE</t>
  </si>
  <si>
    <t>PLNFI1000012</t>
  </si>
  <si>
    <t>SMT</t>
  </si>
  <si>
    <t>PLADVPL00029</t>
  </si>
  <si>
    <t>SNIEZKA</t>
  </si>
  <si>
    <t>PLSNZKA00033</t>
  </si>
  <si>
    <t>SOBIESKI</t>
  </si>
  <si>
    <t>FR0000060873</t>
  </si>
  <si>
    <t>SOLAR</t>
  </si>
  <si>
    <t>PLSLRCP00021</t>
  </si>
  <si>
    <t>SONEL</t>
  </si>
  <si>
    <t>PLSONEL00011</t>
  </si>
  <si>
    <t>SOPHARMA</t>
  </si>
  <si>
    <t>BG11SOSOBT18</t>
  </si>
  <si>
    <t>STALEXP</t>
  </si>
  <si>
    <t>PLSTLEX00019</t>
  </si>
  <si>
    <t>STALPROD</t>
  </si>
  <si>
    <t>PLSTLPD00017</t>
  </si>
  <si>
    <t>STALPROFI</t>
  </si>
  <si>
    <t>PLSTLPF00012</t>
  </si>
  <si>
    <t>STAPORKOW</t>
  </si>
  <si>
    <t>PLSTPRK00019</t>
  </si>
  <si>
    <t>STARHEDGE</t>
  </si>
  <si>
    <t>PLHRDEX00021</t>
  </si>
  <si>
    <t>SUWARY</t>
  </si>
  <si>
    <t>PLSUWAR00014</t>
  </si>
  <si>
    <t>SWISSMED</t>
  </si>
  <si>
    <t>PLSWMED00013</t>
  </si>
  <si>
    <t>SYGNITY</t>
  </si>
  <si>
    <t>PLCMPLD00016</t>
  </si>
  <si>
    <t>SYNEKTIK</t>
  </si>
  <si>
    <t>PLSNKTK00019</t>
  </si>
  <si>
    <t>SYNTHOS</t>
  </si>
  <si>
    <t>PLDWORY00019</t>
  </si>
  <si>
    <t>TALANX</t>
  </si>
  <si>
    <t>DE000TLX1005</t>
  </si>
  <si>
    <t>TALEX</t>
  </si>
  <si>
    <t>PLTALEX00017</t>
  </si>
  <si>
    <t>TARCZYNSKI</t>
  </si>
  <si>
    <t>PLTRCZN00016</t>
  </si>
  <si>
    <t>TATRY</t>
  </si>
  <si>
    <t>SK1120010287</t>
  </si>
  <si>
    <t>TAURONPE</t>
  </si>
  <si>
    <t>PLTAURN00011</t>
  </si>
  <si>
    <t>TELEPOLSKA</t>
  </si>
  <si>
    <t>PLTHP0000011</t>
  </si>
  <si>
    <t>TELL</t>
  </si>
  <si>
    <t>PLTELL000023</t>
  </si>
  <si>
    <t>TERESA</t>
  </si>
  <si>
    <t>PLPTMED00015</t>
  </si>
  <si>
    <t>TERMOREX</t>
  </si>
  <si>
    <t>PLTRMRX00011</t>
  </si>
  <si>
    <t>TESGAS</t>
  </si>
  <si>
    <t>PLTSGS000019</t>
  </si>
  <si>
    <t>TFONE</t>
  </si>
  <si>
    <t>PLTFONE00011</t>
  </si>
  <si>
    <t>TIM</t>
  </si>
  <si>
    <t>PLTIM0000016</t>
  </si>
  <si>
    <t>TORPOL</t>
  </si>
  <si>
    <t>PLTORPL00016</t>
  </si>
  <si>
    <t>TOYA</t>
  </si>
  <si>
    <t>PLTOYA000011</t>
  </si>
  <si>
    <t>TRAKCJA</t>
  </si>
  <si>
    <t>PLTRKPL00014</t>
  </si>
  <si>
    <t>TRANSPOL</t>
  </si>
  <si>
    <t>PLTRNSP00013</t>
  </si>
  <si>
    <t>TRAVELPL</t>
  </si>
  <si>
    <t>PLTRVPL00011</t>
  </si>
  <si>
    <t>TRITON</t>
  </si>
  <si>
    <t>PLASMOT00030</t>
  </si>
  <si>
    <t>TVN</t>
  </si>
  <si>
    <t>PLTVN0000017</t>
  </si>
  <si>
    <t>ULMA</t>
  </si>
  <si>
    <t>PLBAUMA00017</t>
  </si>
  <si>
    <t>UNIBEP</t>
  </si>
  <si>
    <t>PLUNBEP00015</t>
  </si>
  <si>
    <t>UNICREDIT</t>
  </si>
  <si>
    <t>IT0004781412</t>
  </si>
  <si>
    <t>UNIMA</t>
  </si>
  <si>
    <t>PLUNMST00014</t>
  </si>
  <si>
    <t>URSUS</t>
  </si>
  <si>
    <t>PLPMWRM00012</t>
  </si>
  <si>
    <t>VANTAGE</t>
  </si>
  <si>
    <t>PLVTGDL00010</t>
  </si>
  <si>
    <t>VARIANT</t>
  </si>
  <si>
    <t>PLVARNT00019</t>
  </si>
  <si>
    <t>VIGOSYS</t>
  </si>
  <si>
    <t>PLVIGOS00015</t>
  </si>
  <si>
    <t>VINDEXUS</t>
  </si>
  <si>
    <t>PLVNDEX00013</t>
  </si>
  <si>
    <t>VISTAL</t>
  </si>
  <si>
    <t>PLVTLGD00010</t>
  </si>
  <si>
    <t>VISTULA</t>
  </si>
  <si>
    <t>PLVSTLA00011</t>
  </si>
  <si>
    <t>VOTUM</t>
  </si>
  <si>
    <t>PLVOTUM00016</t>
  </si>
  <si>
    <t>VOXEL</t>
  </si>
  <si>
    <t>PLVOXEL00014</t>
  </si>
  <si>
    <t>WADEX</t>
  </si>
  <si>
    <t>PLWADEX00018</t>
  </si>
  <si>
    <t>WANDALEX</t>
  </si>
  <si>
    <t>PLWNDLX00024</t>
  </si>
  <si>
    <t>WARIMPEX</t>
  </si>
  <si>
    <t>AT0000827209</t>
  </si>
  <si>
    <t>WASKO</t>
  </si>
  <si>
    <t>PLHOGA000041</t>
  </si>
  <si>
    <t>WAWEL</t>
  </si>
  <si>
    <t>PLWAWEL00013</t>
  </si>
  <si>
    <t>WDMCP</t>
  </si>
  <si>
    <t>PLWDMCP00013</t>
  </si>
  <si>
    <t>WESTAISIC</t>
  </si>
  <si>
    <t>LU0627170920</t>
  </si>
  <si>
    <t>WIELTON</t>
  </si>
  <si>
    <t>PLWELTN00012</t>
  </si>
  <si>
    <t>WIKANA</t>
  </si>
  <si>
    <t>PLELPO000016</t>
  </si>
  <si>
    <t>WILBO</t>
  </si>
  <si>
    <t>PLWILBO00019</t>
  </si>
  <si>
    <t>WINVEST</t>
  </si>
  <si>
    <t>PLARIEL00046</t>
  </si>
  <si>
    <t>WISTIL</t>
  </si>
  <si>
    <t>PLWSTIL00012</t>
  </si>
  <si>
    <t>WOJAS</t>
  </si>
  <si>
    <t>PLWOJAS00014</t>
  </si>
  <si>
    <t>WORKSERV</t>
  </si>
  <si>
    <t>PLWRKSR00019</t>
  </si>
  <si>
    <t>YAWAL</t>
  </si>
  <si>
    <t>PLYAWAL00058</t>
  </si>
  <si>
    <t>ZAMET</t>
  </si>
  <si>
    <t>PLZAMET00010</t>
  </si>
  <si>
    <t>ZASTAL</t>
  </si>
  <si>
    <t>PLZSTAL00012</t>
  </si>
  <si>
    <t>ZEPAK</t>
  </si>
  <si>
    <t>PLZEPAK00012</t>
  </si>
  <si>
    <t>ZETKAMA</t>
  </si>
  <si>
    <t>PLZTKMA00017</t>
  </si>
  <si>
    <t>ZPUE</t>
  </si>
  <si>
    <t>PLZPUE000012</t>
  </si>
  <si>
    <t>ZREMB</t>
  </si>
  <si>
    <t>PLZBMZC00019</t>
  </si>
  <si>
    <t>ZUE</t>
  </si>
  <si>
    <t>PLZUE0000015</t>
  </si>
  <si>
    <t>ZYWIEC</t>
  </si>
  <si>
    <t>PLZYWIC00016</t>
  </si>
  <si>
    <t>Column1</t>
  </si>
  <si>
    <t>Column2</t>
  </si>
  <si>
    <t>Column3</t>
  </si>
  <si>
    <t>Polska</t>
  </si>
  <si>
    <t>Zagranica</t>
  </si>
  <si>
    <t>Liczba spółek</t>
  </si>
  <si>
    <t>Łącza wartość obrotów</t>
  </si>
  <si>
    <t>Dzień 1</t>
  </si>
  <si>
    <t>Dzień 2</t>
  </si>
  <si>
    <t>Dzień 3</t>
  </si>
  <si>
    <t>M</t>
  </si>
  <si>
    <t>WIG</t>
  </si>
  <si>
    <t>Column4</t>
  </si>
  <si>
    <t>sprzedać</t>
  </si>
  <si>
    <t>kupić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</si>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</sst>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11" totalsRowShown="0">
  <autoFilter ref="A1:K1411"/>
  <sortState xmlns:xlrd2="http://schemas.microsoft.com/office/spreadsheetml/2017/richdata2" ref="A2:H1411">
    <sortCondition ref="B1:B1411"/>
  </sortState>
  <tableColumns count="11">
    <tableColumn id="1" name="data" dataDxfId="5"/>
    <tableColumn id="2" name="nazwa" dataDxfId="4"/>
    <tableColumn id="3" name="ISIN"/>
    <tableColumn id="4" name="kurs_zamkniecia"/>
    <tableColumn id="5" name="wolumen"/>
    <tableColumn id="6" name="obrot"/>
    <tableColumn id="7" name="pakiet_wig"/>
    <tableColumn id="8" name="Column1" dataDxfId="3">
      <calculatedColumnFormula>IF(Table1[[#This Row],[data]]=DATE(2015, 1, 23),1,0)</calculatedColumnFormula>
    </tableColumn>
    <tableColumn id="12" name="Column2" dataDxfId="2">
      <calculatedColumnFormula>LEFT(Table1[[#This Row],[ISIN]],2)</calculatedColumnFormula>
    </tableColumn>
    <tableColumn id="13" name="Column3" dataDxfId="1">
      <calculatedColumnFormula>Table1[[#This Row],[pakiet_wig]]*Table1[[#This Row],[kurs_zamkniecia]]</calculatedColumnFormula>
    </tableColumn>
    <tableColumn id="14" name="Column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1"/>
  <sheetViews>
    <sheetView tabSelected="1" workbookViewId="0">
      <selection activeCell="M16" sqref="M16"/>
    </sheetView>
  </sheetViews>
  <sheetFormatPr defaultRowHeight="14.4" x14ac:dyDescent="0.3"/>
  <cols>
    <col min="1" max="1" width="11.44140625" customWidth="1"/>
    <col min="3" max="3" width="14.21875" customWidth="1"/>
    <col min="4" max="4" width="16.77734375" customWidth="1"/>
    <col min="5" max="5" width="10.77734375" customWidth="1"/>
    <col min="7" max="7" width="12" customWidth="1"/>
    <col min="9" max="12" width="8.88671875" style="3"/>
    <col min="13" max="13" width="16.44140625" style="3" customWidth="1"/>
    <col min="14" max="17" width="8.88671875" style="3"/>
    <col min="18" max="19" width="17.6640625" style="3" customWidth="1"/>
    <col min="21" max="21" width="11" bestFit="1" customWidth="1"/>
    <col min="24" max="24" width="11" bestFit="1" customWidth="1"/>
  </cols>
  <sheetData>
    <row r="1" spans="1:2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947</v>
      </c>
      <c r="I1" t="s">
        <v>948</v>
      </c>
      <c r="J1" t="s">
        <v>949</v>
      </c>
      <c r="K1" t="s">
        <v>959</v>
      </c>
      <c r="L1"/>
      <c r="M1"/>
      <c r="N1"/>
      <c r="O1"/>
      <c r="P1"/>
      <c r="Q1"/>
      <c r="R1"/>
      <c r="S1"/>
    </row>
    <row r="2" spans="1:24" x14ac:dyDescent="0.3">
      <c r="A2" s="2">
        <v>42025</v>
      </c>
      <c r="B2" s="1" t="s">
        <v>7</v>
      </c>
      <c r="C2" t="s">
        <v>8</v>
      </c>
      <c r="D2">
        <v>2.09</v>
      </c>
      <c r="E2">
        <v>9</v>
      </c>
      <c r="F2">
        <v>18</v>
      </c>
      <c r="G2">
        <v>6496000</v>
      </c>
      <c r="H2">
        <f>IF(Table1[[#This Row],[data]]=DATE(2015, 1, 23),1,0)</f>
        <v>0</v>
      </c>
      <c r="I2" t="str">
        <f>LEFT(Table1[[#This Row],[ISIN]],2)</f>
        <v>PL</v>
      </c>
      <c r="J2">
        <f>Table1[[#This Row],[pakiet_wig]]*Table1[[#This Row],[kurs_zamkniecia]]</f>
        <v>13576640</v>
      </c>
      <c r="K2" s="4"/>
      <c r="L2">
        <v>95.4</v>
      </c>
      <c r="M2" t="s">
        <v>957</v>
      </c>
      <c r="N2" t="s">
        <v>958</v>
      </c>
      <c r="O2"/>
      <c r="P2"/>
      <c r="Q2"/>
      <c r="R2" t="str" cm="1">
        <f t="array" ref="R2:R471">_xlfn.UNIQUE(C2:C1411)</f>
        <v>PLNFI0600010</v>
      </c>
      <c r="S2" t="str">
        <f>LEFT(R2,2)</f>
        <v>PL</v>
      </c>
      <c r="U2">
        <v>95.1</v>
      </c>
    </row>
    <row r="3" spans="1:24" x14ac:dyDescent="0.3">
      <c r="A3" s="2">
        <v>42026</v>
      </c>
      <c r="B3" s="1" t="s">
        <v>7</v>
      </c>
      <c r="C3" t="s">
        <v>8</v>
      </c>
      <c r="D3">
        <v>2.2599999999999998</v>
      </c>
      <c r="E3">
        <v>20</v>
      </c>
      <c r="F3">
        <v>40</v>
      </c>
      <c r="G3">
        <v>6496000</v>
      </c>
      <c r="H3">
        <f>IF(Table1[[#This Row],[data]]=DATE(2015, 1, 23),1,0)</f>
        <v>0</v>
      </c>
      <c r="I3" s="4" t="str">
        <f>LEFT(Table1[[#This Row],[ISIN]],2)</f>
        <v>PL</v>
      </c>
      <c r="J3" s="4">
        <f>Table1[[#This Row],[pakiet_wig]]*Table1[[#This Row],[kurs_zamkniecia]]</f>
        <v>14680959.999999998</v>
      </c>
      <c r="K3" s="4"/>
      <c r="L3" s="4" t="s">
        <v>954</v>
      </c>
      <c r="M3" s="5">
        <f>SUMIFS(J2:J1411,A2:A1411,DATE(2015,1,21))</f>
        <v>281091498490</v>
      </c>
      <c r="N3" s="4">
        <f>ROUND((M3/(57140000*96.48213739))*1000,2)</f>
        <v>50987.13</v>
      </c>
      <c r="O3" s="4"/>
      <c r="P3" s="4"/>
      <c r="Q3" s="4"/>
      <c r="R3" s="4" t="str">
        <v>PLNFI0800016</v>
      </c>
      <c r="S3" t="str">
        <f t="shared" ref="S3:S66" si="0">LEFT(R3,2)</f>
        <v>PL</v>
      </c>
      <c r="U3" t="s">
        <v>497</v>
      </c>
      <c r="V3">
        <v>7485.84</v>
      </c>
    </row>
    <row r="4" spans="1:24" x14ac:dyDescent="0.3">
      <c r="A4" s="2">
        <v>42027</v>
      </c>
      <c r="B4" s="1" t="s">
        <v>7</v>
      </c>
      <c r="C4" t="s">
        <v>8</v>
      </c>
      <c r="D4">
        <v>2.14</v>
      </c>
      <c r="E4">
        <v>15</v>
      </c>
      <c r="F4">
        <v>30</v>
      </c>
      <c r="G4">
        <v>6496000</v>
      </c>
      <c r="H4">
        <f>IF(Table1[[#This Row],[data]]=DATE(2015, 1, 23),1,0)</f>
        <v>1</v>
      </c>
      <c r="I4" s="4" t="str">
        <f>LEFT(Table1[[#This Row],[ISIN]],2)</f>
        <v>PL</v>
      </c>
      <c r="J4" s="4">
        <f>Table1[[#This Row],[pakiet_wig]]*Table1[[#This Row],[kurs_zamkniecia]]</f>
        <v>13901440</v>
      </c>
      <c r="K4" s="4" t="str" cm="1">
        <f t="array" ref="K4">_xlfn.IFS(AND(Table1[[#This Row],[Column1]]=1,D3-D2&lt;Table1[[#This Row],[kurs_zamkniecia]]-D3,D2&lt;D3,D3&lt;Table1[[#This Row],[kurs_zamkniecia]]),"K",AND(Table1[[#This Row],[Column1]]=1,D3-D2&gt;Table1[[#This Row],[kurs_zamkniecia]]-D3,D2&gt;D3,D3&gt;Table1[[#This Row],[kurs_zamkniecia]]),"S",Table1[[#This Row],[Column1]]=1,"H",Table1[[#This Row],[Column1]]=0,0)</f>
        <v>H</v>
      </c>
      <c r="L4" s="4" t="s">
        <v>955</v>
      </c>
      <c r="M4" s="6">
        <f>SUMIFS(J2:J1411,A2:A1411,DATE(2015,1,22))</f>
        <v>284219170040</v>
      </c>
      <c r="N4" s="4">
        <f t="shared" ref="N4:N5" si="1">ROUND((M4/(57140000*96.48213739))*1000,2)</f>
        <v>51554.46</v>
      </c>
      <c r="O4" s="4"/>
      <c r="P4" s="4"/>
      <c r="Q4" s="4"/>
      <c r="R4" s="4" t="str">
        <v>PL4FNMD00013</v>
      </c>
      <c r="S4" t="str">
        <f t="shared" si="0"/>
        <v>PL</v>
      </c>
      <c r="U4" t="s">
        <v>909</v>
      </c>
      <c r="V4">
        <v>960.06</v>
      </c>
    </row>
    <row r="5" spans="1:24" x14ac:dyDescent="0.3">
      <c r="A5" s="2">
        <v>42025</v>
      </c>
      <c r="B5" s="1" t="s">
        <v>9</v>
      </c>
      <c r="C5" t="s">
        <v>10</v>
      </c>
      <c r="D5">
        <v>0.79</v>
      </c>
      <c r="E5">
        <v>25</v>
      </c>
      <c r="F5">
        <v>21</v>
      </c>
      <c r="G5">
        <v>22309000</v>
      </c>
      <c r="H5">
        <f>IF(Table1[[#This Row],[data]]=DATE(2015, 1, 23),1,0)</f>
        <v>0</v>
      </c>
      <c r="I5" s="4" t="str">
        <f>LEFT(Table1[[#This Row],[ISIN]],2)</f>
        <v>PL</v>
      </c>
      <c r="J5" s="4">
        <f>Table1[[#This Row],[pakiet_wig]]*Table1[[#This Row],[kurs_zamkniecia]]</f>
        <v>17624110</v>
      </c>
      <c r="K5" s="4" cm="1">
        <f t="array" ref="K5">_xlfn.IFS(AND(Table1[[#This Row],[Column1]]=1,D4-D3&lt;Table1[[#This Row],[kurs_zamkniecia]]-D4,D3&lt;D4,D4&lt;Table1[[#This Row],[kurs_zamkniecia]]),"K",AND(Table1[[#This Row],[Column1]]=1,D4-D3&gt;Table1[[#This Row],[kurs_zamkniecia]]-D4,D3&gt;D4,D4&gt;Table1[[#This Row],[kurs_zamkniecia]]),"S",Table1[[#This Row],[Column1]]=1,"H",Table1[[#This Row],[Column1]]=0,0)</f>
        <v>0</v>
      </c>
      <c r="L5" s="4" t="s">
        <v>956</v>
      </c>
      <c r="M5" s="6">
        <f>SUMIFS(J2:J1411,A2:A1411,DATE(2015,1,23))</f>
        <v>285297602760</v>
      </c>
      <c r="N5" s="4">
        <f t="shared" si="1"/>
        <v>51750.07</v>
      </c>
      <c r="O5" s="4"/>
      <c r="P5" s="4"/>
      <c r="Q5" s="4"/>
      <c r="R5" s="4" t="str">
        <v>PLABCDT00014</v>
      </c>
      <c r="S5" t="str">
        <f t="shared" si="0"/>
        <v>PL</v>
      </c>
      <c r="U5" t="s">
        <v>725</v>
      </c>
      <c r="V5">
        <v>481.56</v>
      </c>
    </row>
    <row r="6" spans="1:24" x14ac:dyDescent="0.3">
      <c r="A6" s="2">
        <v>42026</v>
      </c>
      <c r="B6" s="1" t="s">
        <v>9</v>
      </c>
      <c r="C6" t="s">
        <v>10</v>
      </c>
      <c r="D6">
        <v>0.79</v>
      </c>
      <c r="E6">
        <v>87</v>
      </c>
      <c r="F6">
        <v>70</v>
      </c>
      <c r="G6">
        <v>22309000</v>
      </c>
      <c r="H6">
        <f>IF(Table1[[#This Row],[data]]=DATE(2015, 1, 23),1,0)</f>
        <v>0</v>
      </c>
      <c r="I6" t="str">
        <f>LEFT(Table1[[#This Row],[ISIN]],2)</f>
        <v>PL</v>
      </c>
      <c r="J6">
        <f>Table1[[#This Row],[pakiet_wig]]*Table1[[#This Row],[kurs_zamkniecia]]</f>
        <v>17624110</v>
      </c>
      <c r="K6" s="4" cm="1">
        <f t="array" ref="K6">_xlfn.IFS(AND(Table1[[#This Row],[Column1]]=1,D5-D4&lt;Table1[[#This Row],[kurs_zamkniecia]]-D5,D4&lt;D5,D5&lt;Table1[[#This Row],[kurs_zamkniecia]]),"K",AND(Table1[[#This Row],[Column1]]=1,D5-D4&gt;Table1[[#This Row],[kurs_zamkniecia]]-D5,D4&gt;D5,D5&gt;Table1[[#This Row],[kurs_zamkniecia]]),"S",Table1[[#This Row],[Column1]]=1,"H",Table1[[#This Row],[Column1]]=0,0)</f>
        <v>0</v>
      </c>
      <c r="L6"/>
      <c r="M6"/>
      <c r="N6"/>
      <c r="O6"/>
      <c r="P6"/>
      <c r="Q6"/>
      <c r="R6" t="str">
        <v>PLABMSD00015</v>
      </c>
      <c r="S6" t="str">
        <f t="shared" si="0"/>
        <v>PL</v>
      </c>
      <c r="W6">
        <v>95.2</v>
      </c>
    </row>
    <row r="7" spans="1:24" x14ac:dyDescent="0.3">
      <c r="A7" s="2">
        <v>42027</v>
      </c>
      <c r="B7" s="1" t="s">
        <v>9</v>
      </c>
      <c r="C7" t="s">
        <v>10</v>
      </c>
      <c r="D7">
        <v>0.79</v>
      </c>
      <c r="E7">
        <v>79</v>
      </c>
      <c r="F7">
        <v>60</v>
      </c>
      <c r="G7">
        <v>22309000</v>
      </c>
      <c r="H7">
        <f>IF(Table1[[#This Row],[data]]=DATE(2015, 1, 23),1,0)</f>
        <v>1</v>
      </c>
      <c r="I7" t="str">
        <f>LEFT(Table1[[#This Row],[ISIN]],2)</f>
        <v>PL</v>
      </c>
      <c r="J7">
        <f>Table1[[#This Row],[pakiet_wig]]*Table1[[#This Row],[kurs_zamkniecia]]</f>
        <v>17624110</v>
      </c>
      <c r="K7" s="4" t="str" cm="1">
        <f t="array" ref="K7">_xlfn.IFS(AND(Table1[[#This Row],[Column1]]=1,D6-D5&lt;Table1[[#This Row],[kurs_zamkniecia]]-D6,D5&lt;D6,D6&lt;Table1[[#This Row],[kurs_zamkniecia]]),"K",AND(Table1[[#This Row],[Column1]]=1,D6-D5&gt;Table1[[#This Row],[kurs_zamkniecia]]-D6,D5&gt;D6,D6&gt;Table1[[#This Row],[kurs_zamkniecia]]),"S",Table1[[#This Row],[Column1]]=1,"H",Table1[[#This Row],[Column1]]=0,0)</f>
        <v>H</v>
      </c>
      <c r="L7">
        <v>95.5</v>
      </c>
      <c r="M7"/>
      <c r="N7"/>
      <c r="O7"/>
      <c r="P7"/>
      <c r="Q7"/>
      <c r="R7" t="str">
        <v>PLAB00000019</v>
      </c>
      <c r="S7" t="str">
        <f t="shared" si="0"/>
        <v>PL</v>
      </c>
      <c r="T7" s="3"/>
      <c r="W7" t="s">
        <v>537</v>
      </c>
      <c r="X7" s="3">
        <v>0.27848101265822778</v>
      </c>
    </row>
    <row r="8" spans="1:24" x14ac:dyDescent="0.3">
      <c r="A8" s="2">
        <v>42025</v>
      </c>
      <c r="B8" s="1" t="s">
        <v>11</v>
      </c>
      <c r="C8" t="s">
        <v>12</v>
      </c>
      <c r="D8">
        <v>5.8</v>
      </c>
      <c r="E8">
        <v>1090</v>
      </c>
      <c r="F8">
        <v>6270</v>
      </c>
      <c r="G8">
        <v>1852000</v>
      </c>
      <c r="H8">
        <f>IF(Table1[[#This Row],[data]]=DATE(2015, 1, 23),1,0)</f>
        <v>0</v>
      </c>
      <c r="I8" t="str">
        <f>LEFT(Table1[[#This Row],[ISIN]],2)</f>
        <v>PL</v>
      </c>
      <c r="J8">
        <f>Table1[[#This Row],[pakiet_wig]]*Table1[[#This Row],[kurs_zamkniecia]]</f>
        <v>10741600</v>
      </c>
      <c r="K8" s="4" cm="1">
        <f t="array" ref="K8">_xlfn.IFS(AND(Table1[[#This Row],[Column1]]=1,D7-D6&lt;Table1[[#This Row],[kurs_zamkniecia]]-D7,D6&lt;D7,D7&lt;Table1[[#This Row],[kurs_zamkniecia]]),"K",AND(Table1[[#This Row],[Column1]]=1,D7-D6&gt;Table1[[#This Row],[kurs_zamkniecia]]-D7,D6&gt;D7,D7&gt;Table1[[#This Row],[kurs_zamkniecia]]),"S",Table1[[#This Row],[Column1]]=1,"H",Table1[[#This Row],[Column1]]=0,0)</f>
        <v>0</v>
      </c>
      <c r="L8" t="s">
        <v>960</v>
      </c>
      <c r="M8">
        <f>COUNTIFS(K2:K1411,"S")</f>
        <v>20</v>
      </c>
      <c r="N8"/>
      <c r="O8"/>
      <c r="P8"/>
      <c r="Q8"/>
      <c r="R8" t="str">
        <v>PLACSA000014</v>
      </c>
      <c r="S8" t="str">
        <f t="shared" si="0"/>
        <v>PL</v>
      </c>
      <c r="U8">
        <v>95.3</v>
      </c>
    </row>
    <row r="9" spans="1:24" x14ac:dyDescent="0.3">
      <c r="A9" s="2">
        <v>42026</v>
      </c>
      <c r="B9" s="1" t="s">
        <v>11</v>
      </c>
      <c r="C9" t="s">
        <v>12</v>
      </c>
      <c r="D9">
        <v>5.85</v>
      </c>
      <c r="E9">
        <v>638</v>
      </c>
      <c r="F9">
        <v>3680</v>
      </c>
      <c r="G9">
        <v>1852000</v>
      </c>
      <c r="H9">
        <f>IF(Table1[[#This Row],[data]]=DATE(2015, 1, 23),1,0)</f>
        <v>0</v>
      </c>
      <c r="I9" t="str">
        <f>LEFT(Table1[[#This Row],[ISIN]],2)</f>
        <v>PL</v>
      </c>
      <c r="J9">
        <f>Table1[[#This Row],[pakiet_wig]]*Table1[[#This Row],[kurs_zamkniecia]]</f>
        <v>10834200</v>
      </c>
      <c r="K9" s="4" cm="1">
        <f t="array" ref="K9">_xlfn.IFS(AND(Table1[[#This Row],[Column1]]=1,D8-D7&lt;Table1[[#This Row],[kurs_zamkniecia]]-D8,D7&lt;D8,D8&lt;Table1[[#This Row],[kurs_zamkniecia]]),"K",AND(Table1[[#This Row],[Column1]]=1,D8-D7&gt;Table1[[#This Row],[kurs_zamkniecia]]-D8,D7&gt;D8,D8&gt;Table1[[#This Row],[kurs_zamkniecia]]),"S",Table1[[#This Row],[Column1]]=1,"H",Table1[[#This Row],[Column1]]=0,0)</f>
        <v>0</v>
      </c>
      <c r="L9" t="s">
        <v>961</v>
      </c>
      <c r="M9">
        <f>COUNTIFS(K2:K1411,"K")</f>
        <v>53</v>
      </c>
      <c r="N9"/>
      <c r="O9"/>
      <c r="P9"/>
      <c r="Q9"/>
      <c r="R9" t="str">
        <v>LU0299378421</v>
      </c>
      <c r="S9" t="str">
        <f t="shared" si="0"/>
        <v>LU</v>
      </c>
      <c r="U9" t="s">
        <v>950</v>
      </c>
      <c r="V9" t="s">
        <v>951</v>
      </c>
      <c r="X9">
        <f>SUM(F2:F1411)</f>
        <v>2456783001</v>
      </c>
    </row>
    <row r="10" spans="1:24" x14ac:dyDescent="0.3">
      <c r="A10" s="2">
        <v>42027</v>
      </c>
      <c r="B10" s="1" t="s">
        <v>11</v>
      </c>
      <c r="C10" t="s">
        <v>12</v>
      </c>
      <c r="D10">
        <v>6.1</v>
      </c>
      <c r="E10">
        <v>469</v>
      </c>
      <c r="F10">
        <v>2830</v>
      </c>
      <c r="G10">
        <v>1852000</v>
      </c>
      <c r="H10">
        <f>IF(Table1[[#This Row],[data]]=DATE(2015, 1, 23),1,0)</f>
        <v>1</v>
      </c>
      <c r="I10" t="str">
        <f>LEFT(Table1[[#This Row],[ISIN]],2)</f>
        <v>PL</v>
      </c>
      <c r="J10">
        <f>Table1[[#This Row],[pakiet_wig]]*Table1[[#This Row],[kurs_zamkniecia]]</f>
        <v>11297200</v>
      </c>
      <c r="K10" s="4" t="str" cm="1">
        <f t="array" ref="K10">_xlfn.IFS(AND(Table1[[#This Row],[Column1]]=1,D9-D8&lt;Table1[[#This Row],[kurs_zamkniecia]]-D9,D8&lt;D9,D9&lt;Table1[[#This Row],[kurs_zamkniecia]]),"K",AND(Table1[[#This Row],[Column1]]=1,D9-D8&gt;Table1[[#This Row],[kurs_zamkniecia]]-D9,D8&gt;D9,D9&gt;Table1[[#This Row],[kurs_zamkniecia]]),"S",Table1[[#This Row],[Column1]]=1,"H",Table1[[#This Row],[Column1]]=0,0)</f>
        <v>K</v>
      </c>
      <c r="L10" t="s">
        <v>962</v>
      </c>
      <c r="M10">
        <f>COUNTIFS(K2:K1411,"H")</f>
        <v>397</v>
      </c>
      <c r="N10"/>
      <c r="O10"/>
      <c r="P10"/>
      <c r="Q10"/>
      <c r="R10" t="str">
        <v>PLACTIN00018</v>
      </c>
      <c r="S10" t="str">
        <f t="shared" si="0"/>
        <v>PL</v>
      </c>
      <c r="T10" t="s">
        <v>952</v>
      </c>
      <c r="U10">
        <f>COUNTIFS(S2:S471,"PL")</f>
        <v>418</v>
      </c>
      <c r="V10">
        <f>470-U10</f>
        <v>52</v>
      </c>
    </row>
    <row r="11" spans="1:24" x14ac:dyDescent="0.3">
      <c r="A11" s="2">
        <v>42025</v>
      </c>
      <c r="B11" s="1" t="s">
        <v>13</v>
      </c>
      <c r="C11" t="s">
        <v>14</v>
      </c>
      <c r="D11">
        <v>3.37</v>
      </c>
      <c r="E11">
        <v>10129</v>
      </c>
      <c r="F11">
        <v>34090</v>
      </c>
      <c r="G11">
        <v>48206000</v>
      </c>
      <c r="H11">
        <f>IF(Table1[[#This Row],[data]]=DATE(2015, 1, 23),1,0)</f>
        <v>0</v>
      </c>
      <c r="I11" t="str">
        <f>LEFT(Table1[[#This Row],[ISIN]],2)</f>
        <v>PL</v>
      </c>
      <c r="J11">
        <f>Table1[[#This Row],[pakiet_wig]]*Table1[[#This Row],[kurs_zamkniecia]]</f>
        <v>162454220</v>
      </c>
      <c r="K11" s="4" cm="1">
        <f t="array" ref="K11">_xlfn.IFS(AND(Table1[[#This Row],[Column1]]=1,D10-D9&lt;Table1[[#This Row],[kurs_zamkniecia]]-D10,D9&lt;D10,D10&lt;Table1[[#This Row],[kurs_zamkniecia]]),"K",AND(Table1[[#This Row],[Column1]]=1,D10-D9&gt;Table1[[#This Row],[kurs_zamkniecia]]-D10,D9&gt;D10,D10&gt;Table1[[#This Row],[kurs_zamkniecia]]),"S",Table1[[#This Row],[Column1]]=1,"H",Table1[[#This Row],[Column1]]=0,0)</f>
        <v>0</v>
      </c>
      <c r="L11"/>
      <c r="M11"/>
      <c r="N11"/>
      <c r="O11"/>
      <c r="P11"/>
      <c r="Q11"/>
      <c r="R11" t="str">
        <v>PLMBRST00015</v>
      </c>
      <c r="S11" t="str">
        <f t="shared" si="0"/>
        <v>PL</v>
      </c>
      <c r="T11" t="s">
        <v>953</v>
      </c>
      <c r="U11">
        <f>SUMIFS(F2:F1411,I2:I1411,"PL")</f>
        <v>2427046811</v>
      </c>
      <c r="V11">
        <f>X9-U11</f>
        <v>29736190</v>
      </c>
      <c r="W11" s="3">
        <f>U11/X9</f>
        <v>0.98789628958361553</v>
      </c>
    </row>
    <row r="12" spans="1:24" x14ac:dyDescent="0.3">
      <c r="A12" s="2">
        <v>42026</v>
      </c>
      <c r="B12" s="1" t="s">
        <v>13</v>
      </c>
      <c r="C12" t="s">
        <v>14</v>
      </c>
      <c r="D12">
        <v>3.43</v>
      </c>
      <c r="E12">
        <v>17268</v>
      </c>
      <c r="F12">
        <v>58130</v>
      </c>
      <c r="G12">
        <v>48206000</v>
      </c>
      <c r="H12">
        <f>IF(Table1[[#This Row],[data]]=DATE(2015, 1, 23),1,0)</f>
        <v>0</v>
      </c>
      <c r="I12" t="str">
        <f>LEFT(Table1[[#This Row],[ISIN]],2)</f>
        <v>PL</v>
      </c>
      <c r="J12">
        <f>Table1[[#This Row],[pakiet_wig]]*Table1[[#This Row],[kurs_zamkniecia]]</f>
        <v>165346580</v>
      </c>
      <c r="K12" s="4" cm="1">
        <f t="array" ref="K12">_xlfn.IFS(AND(Table1[[#This Row],[Column1]]=1,D11-D10&lt;Table1[[#This Row],[kurs_zamkniecia]]-D11,D10&lt;D11,D11&lt;Table1[[#This Row],[kurs_zamkniecia]]),"K",AND(Table1[[#This Row],[Column1]]=1,D11-D10&gt;Table1[[#This Row],[kurs_zamkniecia]]-D11,D10&gt;D11,D11&gt;Table1[[#This Row],[kurs_zamkniecia]]),"S",Table1[[#This Row],[Column1]]=1,"H",Table1[[#This Row],[Column1]]=0,0)</f>
        <v>0</v>
      </c>
      <c r="L12"/>
      <c r="M12"/>
      <c r="N12"/>
      <c r="O12"/>
      <c r="P12"/>
      <c r="Q12"/>
      <c r="R12" t="str">
        <v>PLAGORA00067</v>
      </c>
      <c r="S12" t="str">
        <f t="shared" si="0"/>
        <v>PL</v>
      </c>
    </row>
    <row r="13" spans="1:24" x14ac:dyDescent="0.3">
      <c r="A13" s="2">
        <v>42027</v>
      </c>
      <c r="B13" s="1" t="s">
        <v>13</v>
      </c>
      <c r="C13" t="s">
        <v>14</v>
      </c>
      <c r="D13">
        <v>3.4</v>
      </c>
      <c r="E13">
        <v>7616</v>
      </c>
      <c r="F13">
        <v>26050</v>
      </c>
      <c r="G13">
        <v>48206000</v>
      </c>
      <c r="H13">
        <f>IF(Table1[[#This Row],[data]]=DATE(2015, 1, 23),1,0)</f>
        <v>1</v>
      </c>
      <c r="I13" t="str">
        <f>LEFT(Table1[[#This Row],[ISIN]],2)</f>
        <v>PL</v>
      </c>
      <c r="J13">
        <f>Table1[[#This Row],[pakiet_wig]]*Table1[[#This Row],[kurs_zamkniecia]]</f>
        <v>163900400</v>
      </c>
      <c r="K13" s="4" t="str" cm="1">
        <f t="array" ref="K13">_xlfn.IFS(AND(Table1[[#This Row],[Column1]]=1,D12-D11&lt;Table1[[#This Row],[kurs_zamkniecia]]-D12,D11&lt;D12,D12&lt;Table1[[#This Row],[kurs_zamkniecia]]),"K",AND(Table1[[#This Row],[Column1]]=1,D12-D11&gt;Table1[[#This Row],[kurs_zamkniecia]]-D12,D11&gt;D12,D12&gt;Table1[[#This Row],[kurs_zamkniecia]]),"S",Table1[[#This Row],[Column1]]=1,"H",Table1[[#This Row],[Column1]]=0,0)</f>
        <v>H</v>
      </c>
      <c r="L13"/>
      <c r="M13"/>
      <c r="N13"/>
      <c r="O13"/>
      <c r="P13"/>
      <c r="Q13"/>
      <c r="R13" t="str">
        <v>CY0101062111</v>
      </c>
      <c r="S13" t="str">
        <f t="shared" si="0"/>
        <v>CY</v>
      </c>
    </row>
    <row r="14" spans="1:24" x14ac:dyDescent="0.3">
      <c r="A14" s="2">
        <v>42025</v>
      </c>
      <c r="B14" s="1" t="s">
        <v>15</v>
      </c>
      <c r="C14" t="s">
        <v>16</v>
      </c>
      <c r="D14">
        <v>0.3</v>
      </c>
      <c r="E14">
        <v>0</v>
      </c>
      <c r="F14">
        <v>0</v>
      </c>
      <c r="G14">
        <v>0</v>
      </c>
      <c r="H14">
        <f>IF(Table1[[#This Row],[data]]=DATE(2015, 1, 23),1,0)</f>
        <v>0</v>
      </c>
      <c r="I14" t="str">
        <f>LEFT(Table1[[#This Row],[ISIN]],2)</f>
        <v>PL</v>
      </c>
      <c r="J14">
        <f>Table1[[#This Row],[pakiet_wig]]*Table1[[#This Row],[kurs_zamkniecia]]</f>
        <v>0</v>
      </c>
      <c r="K14" s="4" cm="1">
        <f t="array" ref="K14">_xlfn.IFS(AND(Table1[[#This Row],[Column1]]=1,D13-D12&lt;Table1[[#This Row],[kurs_zamkniecia]]-D13,D12&lt;D13,D13&lt;Table1[[#This Row],[kurs_zamkniecia]]),"K",AND(Table1[[#This Row],[Column1]]=1,D13-D12&gt;Table1[[#This Row],[kurs_zamkniecia]]-D13,D12&gt;D13,D13&gt;Table1[[#This Row],[kurs_zamkniecia]]),"S",Table1[[#This Row],[Column1]]=1,"H",Table1[[#This Row],[Column1]]=0,0)</f>
        <v>0</v>
      </c>
      <c r="L14"/>
      <c r="M14"/>
      <c r="N14"/>
      <c r="O14"/>
      <c r="P14"/>
      <c r="Q14"/>
      <c r="R14" t="str">
        <v>LT0000127466</v>
      </c>
      <c r="S14" t="str">
        <f t="shared" si="0"/>
        <v>LT</v>
      </c>
    </row>
    <row r="15" spans="1:24" x14ac:dyDescent="0.3">
      <c r="A15" s="2">
        <v>42026</v>
      </c>
      <c r="B15" s="1" t="s">
        <v>15</v>
      </c>
      <c r="C15" t="s">
        <v>16</v>
      </c>
      <c r="D15">
        <v>0.3</v>
      </c>
      <c r="E15">
        <v>0</v>
      </c>
      <c r="F15">
        <v>0</v>
      </c>
      <c r="G15">
        <v>0</v>
      </c>
      <c r="H15">
        <f>IF(Table1[[#This Row],[data]]=DATE(2015, 1, 23),1,0)</f>
        <v>0</v>
      </c>
      <c r="I15" t="str">
        <f>LEFT(Table1[[#This Row],[ISIN]],2)</f>
        <v>PL</v>
      </c>
      <c r="J15">
        <f>Table1[[#This Row],[pakiet_wig]]*Table1[[#This Row],[kurs_zamkniecia]]</f>
        <v>0</v>
      </c>
      <c r="K15" s="4" cm="1">
        <f t="array" ref="K15">_xlfn.IFS(AND(Table1[[#This Row],[Column1]]=1,D14-D13&lt;Table1[[#This Row],[kurs_zamkniecia]]-D14,D13&lt;D14,D14&lt;Table1[[#This Row],[kurs_zamkniecia]]),"K",AND(Table1[[#This Row],[Column1]]=1,D14-D13&gt;Table1[[#This Row],[kurs_zamkniecia]]-D14,D13&gt;D14,D14&gt;Table1[[#This Row],[kurs_zamkniecia]]),"S",Table1[[#This Row],[Column1]]=1,"H",Table1[[#This Row],[Column1]]=0,0)</f>
        <v>0</v>
      </c>
      <c r="L15"/>
      <c r="M15"/>
      <c r="N15"/>
      <c r="O15"/>
      <c r="P15"/>
      <c r="Q15"/>
      <c r="R15" t="str">
        <v>PLGRBRN00012</v>
      </c>
      <c r="S15" t="str">
        <f t="shared" si="0"/>
        <v>PL</v>
      </c>
    </row>
    <row r="16" spans="1:24" x14ac:dyDescent="0.3">
      <c r="A16" s="2">
        <v>42027</v>
      </c>
      <c r="B16" s="1" t="s">
        <v>15</v>
      </c>
      <c r="C16" t="s">
        <v>16</v>
      </c>
      <c r="D16">
        <v>0.3</v>
      </c>
      <c r="E16">
        <v>1500</v>
      </c>
      <c r="F16">
        <v>450</v>
      </c>
      <c r="G16">
        <v>0</v>
      </c>
      <c r="H16">
        <f>IF(Table1[[#This Row],[data]]=DATE(2015, 1, 23),1,0)</f>
        <v>1</v>
      </c>
      <c r="I16" t="str">
        <f>LEFT(Table1[[#This Row],[ISIN]],2)</f>
        <v>PL</v>
      </c>
      <c r="J16">
        <f>Table1[[#This Row],[pakiet_wig]]*Table1[[#This Row],[kurs_zamkniecia]]</f>
        <v>0</v>
      </c>
      <c r="K16" s="4" t="str" cm="1">
        <f t="array" ref="K16">_xlfn.IFS(AND(Table1[[#This Row],[Column1]]=1,D15-D14&lt;Table1[[#This Row],[kurs_zamkniecia]]-D15,D14&lt;D15,D15&lt;Table1[[#This Row],[kurs_zamkniecia]]),"K",AND(Table1[[#This Row],[Column1]]=1,D15-D14&gt;Table1[[#This Row],[kurs_zamkniecia]]-D15,D14&gt;D15,D15&gt;Table1[[#This Row],[kurs_zamkniecia]]),"S",Table1[[#This Row],[Column1]]=1,"H",Table1[[#This Row],[Column1]]=0,0)</f>
        <v>H</v>
      </c>
      <c r="L16"/>
      <c r="M16"/>
      <c r="N16"/>
      <c r="O16"/>
      <c r="P16"/>
      <c r="Q16"/>
      <c r="R16" t="str">
        <v>PLALIOR00045</v>
      </c>
      <c r="S16" t="str">
        <f t="shared" si="0"/>
        <v>PL</v>
      </c>
    </row>
    <row r="17" spans="1:19" x14ac:dyDescent="0.3">
      <c r="A17" s="2">
        <v>42025</v>
      </c>
      <c r="B17" s="1" t="s">
        <v>17</v>
      </c>
      <c r="C17" t="s">
        <v>18</v>
      </c>
      <c r="D17">
        <v>32.5</v>
      </c>
      <c r="E17">
        <v>894</v>
      </c>
      <c r="F17">
        <v>29050</v>
      </c>
      <c r="G17">
        <v>13122000</v>
      </c>
      <c r="H17">
        <f>IF(Table1[[#This Row],[data]]=DATE(2015, 1, 23),1,0)</f>
        <v>0</v>
      </c>
      <c r="I17" t="str">
        <f>LEFT(Table1[[#This Row],[ISIN]],2)</f>
        <v>PL</v>
      </c>
      <c r="J17">
        <f>Table1[[#This Row],[pakiet_wig]]*Table1[[#This Row],[kurs_zamkniecia]]</f>
        <v>426465000</v>
      </c>
      <c r="K17" s="4" cm="1">
        <f t="array" ref="K17">_xlfn.IFS(AND(Table1[[#This Row],[Column1]]=1,D16-D15&lt;Table1[[#This Row],[kurs_zamkniecia]]-D16,D15&lt;D16,D16&lt;Table1[[#This Row],[kurs_zamkniecia]]),"K",AND(Table1[[#This Row],[Column1]]=1,D16-D15&gt;Table1[[#This Row],[kurs_zamkniecia]]-D16,D15&gt;D16,D16&gt;Table1[[#This Row],[kurs_zamkniecia]]),"S",Table1[[#This Row],[Column1]]=1,"H",Table1[[#This Row],[Column1]]=0,0)</f>
        <v>0</v>
      </c>
      <c r="L17"/>
      <c r="M17"/>
      <c r="N17"/>
      <c r="O17"/>
      <c r="P17"/>
      <c r="Q17"/>
      <c r="R17" t="str">
        <v>PLKRCHM00015</v>
      </c>
      <c r="S17" t="str">
        <f t="shared" si="0"/>
        <v>PL</v>
      </c>
    </row>
    <row r="18" spans="1:19" x14ac:dyDescent="0.3">
      <c r="A18" s="2">
        <v>42026</v>
      </c>
      <c r="B18" s="1" t="s">
        <v>17</v>
      </c>
      <c r="C18" t="s">
        <v>18</v>
      </c>
      <c r="D18">
        <v>34.99</v>
      </c>
      <c r="E18">
        <v>20654</v>
      </c>
      <c r="F18">
        <v>669900</v>
      </c>
      <c r="G18">
        <v>13122000</v>
      </c>
      <c r="H18">
        <f>IF(Table1[[#This Row],[data]]=DATE(2015, 1, 23),1,0)</f>
        <v>0</v>
      </c>
      <c r="I18" t="str">
        <f>LEFT(Table1[[#This Row],[ISIN]],2)</f>
        <v>PL</v>
      </c>
      <c r="J18">
        <f>Table1[[#This Row],[pakiet_wig]]*Table1[[#This Row],[kurs_zamkniecia]]</f>
        <v>459138780</v>
      </c>
      <c r="K18" s="4" cm="1">
        <f t="array" ref="K18">_xlfn.IFS(AND(Table1[[#This Row],[Column1]]=1,D17-D16&lt;Table1[[#This Row],[kurs_zamkniecia]]-D17,D16&lt;D17,D17&lt;Table1[[#This Row],[kurs_zamkniecia]]),"K",AND(Table1[[#This Row],[Column1]]=1,D17-D16&gt;Table1[[#This Row],[kurs_zamkniecia]]-D17,D16&gt;D17,D17&gt;Table1[[#This Row],[kurs_zamkniecia]]),"S",Table1[[#This Row],[Column1]]=1,"H",Table1[[#This Row],[Column1]]=0,0)</f>
        <v>0</v>
      </c>
      <c r="L18"/>
      <c r="M18"/>
      <c r="N18"/>
      <c r="O18"/>
      <c r="P18"/>
      <c r="Q18"/>
      <c r="R18" t="str">
        <v>PLTRNSU00013</v>
      </c>
      <c r="S18" t="str">
        <f t="shared" si="0"/>
        <v>PL</v>
      </c>
    </row>
    <row r="19" spans="1:19" x14ac:dyDescent="0.3">
      <c r="A19" s="2">
        <v>42027</v>
      </c>
      <c r="B19" s="1" t="s">
        <v>17</v>
      </c>
      <c r="C19" t="s">
        <v>18</v>
      </c>
      <c r="D19">
        <v>35.479999999999997</v>
      </c>
      <c r="E19">
        <v>5781</v>
      </c>
      <c r="F19">
        <v>199340</v>
      </c>
      <c r="G19">
        <v>13122000</v>
      </c>
      <c r="H19">
        <f>IF(Table1[[#This Row],[data]]=DATE(2015, 1, 23),1,0)</f>
        <v>1</v>
      </c>
      <c r="I19" t="str">
        <f>LEFT(Table1[[#This Row],[ISIN]],2)</f>
        <v>PL</v>
      </c>
      <c r="J19">
        <f>Table1[[#This Row],[pakiet_wig]]*Table1[[#This Row],[kurs_zamkniecia]]</f>
        <v>465568559.99999994</v>
      </c>
      <c r="K19" s="4" t="str" cm="1">
        <f t="array" ref="K19">_xlfn.IFS(AND(Table1[[#This Row],[Column1]]=1,D18-D17&lt;Table1[[#This Row],[kurs_zamkniecia]]-D18,D17&lt;D18,D18&lt;Table1[[#This Row],[kurs_zamkniecia]]),"K",AND(Table1[[#This Row],[Column1]]=1,D18-D17&gt;Table1[[#This Row],[kurs_zamkniecia]]-D18,D17&gt;D18,D18&gt;Table1[[#This Row],[kurs_zamkniecia]]),"S",Table1[[#This Row],[Column1]]=1,"H",Table1[[#This Row],[Column1]]=0,0)</f>
        <v>H</v>
      </c>
      <c r="L19"/>
      <c r="M19"/>
      <c r="N19"/>
      <c r="O19"/>
      <c r="P19"/>
      <c r="Q19"/>
      <c r="R19" t="str">
        <v>PLSRBEX00014</v>
      </c>
      <c r="S19" t="str">
        <f t="shared" si="0"/>
        <v>PL</v>
      </c>
    </row>
    <row r="20" spans="1:19" x14ac:dyDescent="0.3">
      <c r="A20" s="2">
        <v>42025</v>
      </c>
      <c r="B20" s="1" t="s">
        <v>19</v>
      </c>
      <c r="C20" t="s">
        <v>20</v>
      </c>
      <c r="D20">
        <v>27.5</v>
      </c>
      <c r="E20">
        <v>718</v>
      </c>
      <c r="F20">
        <v>19710</v>
      </c>
      <c r="G20">
        <v>8143000</v>
      </c>
      <c r="H20">
        <f>IF(Table1[[#This Row],[data]]=DATE(2015, 1, 23),1,0)</f>
        <v>0</v>
      </c>
      <c r="I20" t="str">
        <f>LEFT(Table1[[#This Row],[ISIN]],2)</f>
        <v>PL</v>
      </c>
      <c r="J20">
        <f>Table1[[#This Row],[pakiet_wig]]*Table1[[#This Row],[kurs_zamkniecia]]</f>
        <v>223932500</v>
      </c>
      <c r="K20" s="4" cm="1">
        <f t="array" ref="K20">_xlfn.IFS(AND(Table1[[#This Row],[Column1]]=1,D19-D18&lt;Table1[[#This Row],[kurs_zamkniecia]]-D19,D18&lt;D19,D19&lt;Table1[[#This Row],[kurs_zamkniecia]]),"K",AND(Table1[[#This Row],[Column1]]=1,D19-D18&gt;Table1[[#This Row],[kurs_zamkniecia]]-D19,D18&gt;D19,D19&gt;Table1[[#This Row],[kurs_zamkniecia]]),"S",Table1[[#This Row],[Column1]]=1,"H",Table1[[#This Row],[Column1]]=0,0)</f>
        <v>0</v>
      </c>
      <c r="L20"/>
      <c r="M20"/>
      <c r="N20"/>
      <c r="O20"/>
      <c r="P20"/>
      <c r="Q20"/>
      <c r="R20" t="str">
        <v>PLATTFI00018</v>
      </c>
      <c r="S20" t="str">
        <f t="shared" si="0"/>
        <v>PL</v>
      </c>
    </row>
    <row r="21" spans="1:19" x14ac:dyDescent="0.3">
      <c r="A21" s="2">
        <v>42026</v>
      </c>
      <c r="B21" s="1" t="s">
        <v>19</v>
      </c>
      <c r="C21" t="s">
        <v>20</v>
      </c>
      <c r="D21">
        <v>27.51</v>
      </c>
      <c r="E21">
        <v>4</v>
      </c>
      <c r="F21">
        <v>110</v>
      </c>
      <c r="G21">
        <v>8143000</v>
      </c>
      <c r="H21">
        <f>IF(Table1[[#This Row],[data]]=DATE(2015, 1, 23),1,0)</f>
        <v>0</v>
      </c>
      <c r="I21" t="str">
        <f>LEFT(Table1[[#This Row],[ISIN]],2)</f>
        <v>PL</v>
      </c>
      <c r="J21">
        <f>Table1[[#This Row],[pakiet_wig]]*Table1[[#This Row],[kurs_zamkniecia]]</f>
        <v>224013930</v>
      </c>
      <c r="K21" s="4" cm="1">
        <f t="array" ref="K21">_xlfn.IFS(AND(Table1[[#This Row],[Column1]]=1,D20-D19&lt;Table1[[#This Row],[kurs_zamkniecia]]-D20,D19&lt;D20,D20&lt;Table1[[#This Row],[kurs_zamkniecia]]),"K",AND(Table1[[#This Row],[Column1]]=1,D20-D19&gt;Table1[[#This Row],[kurs_zamkniecia]]-D20,D19&gt;D20,D20&gt;Table1[[#This Row],[kurs_zamkniecia]]),"S",Table1[[#This Row],[Column1]]=1,"H",Table1[[#This Row],[Column1]]=0,0)</f>
        <v>0</v>
      </c>
      <c r="L21"/>
      <c r="M21"/>
      <c r="N21"/>
      <c r="O21"/>
      <c r="P21"/>
      <c r="Q21"/>
      <c r="R21" t="str">
        <v>PLALMTL00023</v>
      </c>
      <c r="S21" t="str">
        <f t="shared" si="0"/>
        <v>PL</v>
      </c>
    </row>
    <row r="22" spans="1:19" x14ac:dyDescent="0.3">
      <c r="A22" s="2">
        <v>42027</v>
      </c>
      <c r="B22" s="1" t="s">
        <v>19</v>
      </c>
      <c r="C22" t="s">
        <v>20</v>
      </c>
      <c r="D22">
        <v>27.6</v>
      </c>
      <c r="E22">
        <v>70</v>
      </c>
      <c r="F22">
        <v>1930</v>
      </c>
      <c r="G22">
        <v>8143000</v>
      </c>
      <c r="H22">
        <f>IF(Table1[[#This Row],[data]]=DATE(2015, 1, 23),1,0)</f>
        <v>1</v>
      </c>
      <c r="I22" t="str">
        <f>LEFT(Table1[[#This Row],[ISIN]],2)</f>
        <v>PL</v>
      </c>
      <c r="J22">
        <f>Table1[[#This Row],[pakiet_wig]]*Table1[[#This Row],[kurs_zamkniecia]]</f>
        <v>224746800</v>
      </c>
      <c r="K22" s="4" t="str" cm="1">
        <f t="array" ref="K22">_xlfn.IFS(AND(Table1[[#This Row],[Column1]]=1,D21-D20&lt;Table1[[#This Row],[kurs_zamkniecia]]-D21,D20&lt;D21,D21&lt;Table1[[#This Row],[kurs_zamkniecia]]),"K",AND(Table1[[#This Row],[Column1]]=1,D21-D20&gt;Table1[[#This Row],[kurs_zamkniecia]]-D21,D20&gt;D21,D21&gt;Table1[[#This Row],[kurs_zamkniecia]]),"S",Table1[[#This Row],[Column1]]=1,"H",Table1[[#This Row],[Column1]]=0,0)</f>
        <v>K</v>
      </c>
      <c r="L22"/>
      <c r="M22"/>
      <c r="N22"/>
      <c r="O22"/>
      <c r="P22"/>
      <c r="Q22"/>
      <c r="R22" t="str">
        <v>PLAMBRA00013</v>
      </c>
      <c r="S22" t="str">
        <f t="shared" si="0"/>
        <v>PL</v>
      </c>
    </row>
    <row r="23" spans="1:19" x14ac:dyDescent="0.3">
      <c r="A23" s="2">
        <v>42025</v>
      </c>
      <c r="B23" s="1" t="s">
        <v>21</v>
      </c>
      <c r="C23" t="s">
        <v>22</v>
      </c>
      <c r="D23">
        <v>8.24</v>
      </c>
      <c r="E23">
        <v>648</v>
      </c>
      <c r="F23">
        <v>5340</v>
      </c>
      <c r="G23">
        <v>17461000</v>
      </c>
      <c r="H23">
        <f>IF(Table1[[#This Row],[data]]=DATE(2015, 1, 23),1,0)</f>
        <v>0</v>
      </c>
      <c r="I23" t="str">
        <f>LEFT(Table1[[#This Row],[ISIN]],2)</f>
        <v>LU</v>
      </c>
      <c r="J23">
        <f>Table1[[#This Row],[pakiet_wig]]*Table1[[#This Row],[kurs_zamkniecia]]</f>
        <v>143878640</v>
      </c>
      <c r="K23" s="4" cm="1">
        <f t="array" ref="K23">_xlfn.IFS(AND(Table1[[#This Row],[Column1]]=1,D22-D21&lt;Table1[[#This Row],[kurs_zamkniecia]]-D22,D21&lt;D22,D22&lt;Table1[[#This Row],[kurs_zamkniecia]]),"K",AND(Table1[[#This Row],[Column1]]=1,D22-D21&gt;Table1[[#This Row],[kurs_zamkniecia]]-D22,D21&gt;D22,D22&gt;Table1[[#This Row],[kurs_zamkniecia]]),"S",Table1[[#This Row],[Column1]]=1,"H",Table1[[#This Row],[Column1]]=0,0)</f>
        <v>0</v>
      </c>
      <c r="L23"/>
      <c r="M23"/>
      <c r="N23"/>
      <c r="O23"/>
      <c r="P23"/>
      <c r="Q23"/>
      <c r="R23" t="str">
        <v>PLAMICA00010</v>
      </c>
      <c r="S23" t="str">
        <f t="shared" si="0"/>
        <v>PL</v>
      </c>
    </row>
    <row r="24" spans="1:19" x14ac:dyDescent="0.3">
      <c r="A24" s="2">
        <v>42026</v>
      </c>
      <c r="B24" s="1" t="s">
        <v>21</v>
      </c>
      <c r="C24" t="s">
        <v>22</v>
      </c>
      <c r="D24">
        <v>8</v>
      </c>
      <c r="E24">
        <v>10793</v>
      </c>
      <c r="F24">
        <v>88910</v>
      </c>
      <c r="G24">
        <v>17461000</v>
      </c>
      <c r="H24">
        <f>IF(Table1[[#This Row],[data]]=DATE(2015, 1, 23),1,0)</f>
        <v>0</v>
      </c>
      <c r="I24" t="str">
        <f>LEFT(Table1[[#This Row],[ISIN]],2)</f>
        <v>LU</v>
      </c>
      <c r="J24">
        <f>Table1[[#This Row],[pakiet_wig]]*Table1[[#This Row],[kurs_zamkniecia]]</f>
        <v>139688000</v>
      </c>
      <c r="K24" s="4" cm="1">
        <f t="array" ref="K24">_xlfn.IFS(AND(Table1[[#This Row],[Column1]]=1,D23-D22&lt;Table1[[#This Row],[kurs_zamkniecia]]-D23,D22&lt;D23,D23&lt;Table1[[#This Row],[kurs_zamkniecia]]),"K",AND(Table1[[#This Row],[Column1]]=1,D23-D22&gt;Table1[[#This Row],[kurs_zamkniecia]]-D23,D22&gt;D23,D23&gt;Table1[[#This Row],[kurs_zamkniecia]]),"S",Table1[[#This Row],[Column1]]=1,"H",Table1[[#This Row],[Column1]]=0,0)</f>
        <v>0</v>
      </c>
      <c r="L24"/>
      <c r="M24"/>
      <c r="N24"/>
      <c r="O24"/>
      <c r="P24"/>
      <c r="Q24"/>
      <c r="R24" t="str">
        <v>PLAMPLI00019</v>
      </c>
      <c r="S24" t="str">
        <f t="shared" si="0"/>
        <v>PL</v>
      </c>
    </row>
    <row r="25" spans="1:19" x14ac:dyDescent="0.3">
      <c r="A25" s="2">
        <v>42027</v>
      </c>
      <c r="B25" s="1" t="s">
        <v>21</v>
      </c>
      <c r="C25" t="s">
        <v>22</v>
      </c>
      <c r="D25">
        <v>8.7899999999999991</v>
      </c>
      <c r="E25">
        <v>302553</v>
      </c>
      <c r="F25">
        <v>2500660</v>
      </c>
      <c r="G25">
        <v>17461000</v>
      </c>
      <c r="H25">
        <f>IF(Table1[[#This Row],[data]]=DATE(2015, 1, 23),1,0)</f>
        <v>1</v>
      </c>
      <c r="I25" t="str">
        <f>LEFT(Table1[[#This Row],[ISIN]],2)</f>
        <v>LU</v>
      </c>
      <c r="J25">
        <f>Table1[[#This Row],[pakiet_wig]]*Table1[[#This Row],[kurs_zamkniecia]]</f>
        <v>153482190</v>
      </c>
      <c r="K25" s="4" t="str" cm="1">
        <f t="array" ref="K25">_xlfn.IFS(AND(Table1[[#This Row],[Column1]]=1,D24-D23&lt;Table1[[#This Row],[kurs_zamkniecia]]-D24,D23&lt;D24,D24&lt;Table1[[#This Row],[kurs_zamkniecia]]),"K",AND(Table1[[#This Row],[Column1]]=1,D24-D23&gt;Table1[[#This Row],[kurs_zamkniecia]]-D24,D23&gt;D24,D24&gt;Table1[[#This Row],[kurs_zamkniecia]]),"S",Table1[[#This Row],[Column1]]=1,"H",Table1[[#This Row],[Column1]]=0,0)</f>
        <v>H</v>
      </c>
      <c r="L25"/>
      <c r="M25"/>
      <c r="N25"/>
      <c r="O25"/>
      <c r="P25"/>
      <c r="Q25"/>
      <c r="R25" t="str">
        <v>NL0000474351</v>
      </c>
      <c r="S25" t="str">
        <f t="shared" si="0"/>
        <v>NL</v>
      </c>
    </row>
    <row r="26" spans="1:19" x14ac:dyDescent="0.3">
      <c r="A26" s="2">
        <v>42025</v>
      </c>
      <c r="B26" s="1" t="s">
        <v>23</v>
      </c>
      <c r="C26" t="s">
        <v>24</v>
      </c>
      <c r="D26">
        <v>44.89</v>
      </c>
      <c r="E26">
        <v>4548</v>
      </c>
      <c r="F26">
        <v>204890</v>
      </c>
      <c r="G26">
        <v>8852000</v>
      </c>
      <c r="H26">
        <f>IF(Table1[[#This Row],[data]]=DATE(2015, 1, 23),1,0)</f>
        <v>0</v>
      </c>
      <c r="I26" t="str">
        <f>LEFT(Table1[[#This Row],[ISIN]],2)</f>
        <v>PL</v>
      </c>
      <c r="J26">
        <f>Table1[[#This Row],[pakiet_wig]]*Table1[[#This Row],[kurs_zamkniecia]]</f>
        <v>397366280</v>
      </c>
      <c r="K26" s="4" cm="1">
        <f t="array" ref="K26">_xlfn.IFS(AND(Table1[[#This Row],[Column1]]=1,D25-D24&lt;Table1[[#This Row],[kurs_zamkniecia]]-D25,D24&lt;D25,D25&lt;Table1[[#This Row],[kurs_zamkniecia]]),"K",AND(Table1[[#This Row],[Column1]]=1,D25-D24&gt;Table1[[#This Row],[kurs_zamkniecia]]-D25,D24&gt;D25,D25&gt;Table1[[#This Row],[kurs_zamkniecia]]),"S",Table1[[#This Row],[Column1]]=1,"H",Table1[[#This Row],[Column1]]=0,0)</f>
        <v>0</v>
      </c>
      <c r="L26"/>
      <c r="M26"/>
      <c r="N26"/>
      <c r="O26"/>
      <c r="P26"/>
      <c r="Q26"/>
      <c r="R26" t="str">
        <v>PLAPATR00018</v>
      </c>
      <c r="S26" t="str">
        <f t="shared" si="0"/>
        <v>PL</v>
      </c>
    </row>
    <row r="27" spans="1:19" x14ac:dyDescent="0.3">
      <c r="A27" s="2">
        <v>42026</v>
      </c>
      <c r="B27" s="1" t="s">
        <v>23</v>
      </c>
      <c r="C27" t="s">
        <v>24</v>
      </c>
      <c r="D27">
        <v>45.85</v>
      </c>
      <c r="E27">
        <v>706</v>
      </c>
      <c r="F27">
        <v>31870</v>
      </c>
      <c r="G27">
        <v>8852000</v>
      </c>
      <c r="H27">
        <f>IF(Table1[[#This Row],[data]]=DATE(2015, 1, 23),1,0)</f>
        <v>0</v>
      </c>
      <c r="I27" t="str">
        <f>LEFT(Table1[[#This Row],[ISIN]],2)</f>
        <v>PL</v>
      </c>
      <c r="J27">
        <f>Table1[[#This Row],[pakiet_wig]]*Table1[[#This Row],[kurs_zamkniecia]]</f>
        <v>405864200</v>
      </c>
      <c r="K27" s="4" cm="1">
        <f t="array" ref="K27">_xlfn.IFS(AND(Table1[[#This Row],[Column1]]=1,D26-D25&lt;Table1[[#This Row],[kurs_zamkniecia]]-D26,D25&lt;D26,D26&lt;Table1[[#This Row],[kurs_zamkniecia]]),"K",AND(Table1[[#This Row],[Column1]]=1,D26-D25&gt;Table1[[#This Row],[kurs_zamkniecia]]-D26,D25&gt;D26,D26&gt;Table1[[#This Row],[kurs_zamkniecia]]),"S",Table1[[#This Row],[Column1]]=1,"H",Table1[[#This Row],[Column1]]=0,0)</f>
        <v>0</v>
      </c>
      <c r="L27"/>
      <c r="M27"/>
      <c r="N27"/>
      <c r="O27"/>
      <c r="P27"/>
      <c r="Q27"/>
      <c r="R27" t="str">
        <v>PLAPLS000016</v>
      </c>
      <c r="S27" t="str">
        <f t="shared" si="0"/>
        <v>PL</v>
      </c>
    </row>
    <row r="28" spans="1:19" x14ac:dyDescent="0.3">
      <c r="A28" s="2">
        <v>42027</v>
      </c>
      <c r="B28" s="1" t="s">
        <v>23</v>
      </c>
      <c r="C28" t="s">
        <v>24</v>
      </c>
      <c r="D28">
        <v>45.2</v>
      </c>
      <c r="E28">
        <v>23374</v>
      </c>
      <c r="F28">
        <v>1060560</v>
      </c>
      <c r="G28">
        <v>8852000</v>
      </c>
      <c r="H28">
        <f>IF(Table1[[#This Row],[data]]=DATE(2015, 1, 23),1,0)</f>
        <v>1</v>
      </c>
      <c r="I28" t="str">
        <f>LEFT(Table1[[#This Row],[ISIN]],2)</f>
        <v>PL</v>
      </c>
      <c r="J28">
        <f>Table1[[#This Row],[pakiet_wig]]*Table1[[#This Row],[kurs_zamkniecia]]</f>
        <v>400110400</v>
      </c>
      <c r="K28" s="4" t="str" cm="1">
        <f t="array" ref="K28">_xlfn.IFS(AND(Table1[[#This Row],[Column1]]=1,D27-D26&lt;Table1[[#This Row],[kurs_zamkniecia]]-D27,D26&lt;D27,D27&lt;Table1[[#This Row],[kurs_zamkniecia]]),"K",AND(Table1[[#This Row],[Column1]]=1,D27-D26&gt;Table1[[#This Row],[kurs_zamkniecia]]-D27,D26&gt;D27,D27&gt;Table1[[#This Row],[kurs_zamkniecia]]),"S",Table1[[#This Row],[Column1]]=1,"H",Table1[[#This Row],[Column1]]=0,0)</f>
        <v>H</v>
      </c>
      <c r="L28"/>
      <c r="M28"/>
      <c r="N28"/>
      <c r="O28"/>
      <c r="P28"/>
      <c r="Q28"/>
      <c r="R28" t="str">
        <v>PLARTPR00012</v>
      </c>
      <c r="S28" t="str">
        <f t="shared" si="0"/>
        <v>PL</v>
      </c>
    </row>
    <row r="29" spans="1:19" x14ac:dyDescent="0.3">
      <c r="A29" s="2">
        <v>42025</v>
      </c>
      <c r="B29" s="1" t="s">
        <v>25</v>
      </c>
      <c r="C29" t="s">
        <v>26</v>
      </c>
      <c r="D29">
        <v>0.01</v>
      </c>
      <c r="E29">
        <v>0</v>
      </c>
      <c r="F29">
        <v>0</v>
      </c>
      <c r="G29">
        <v>0</v>
      </c>
      <c r="H29">
        <f>IF(Table1[[#This Row],[data]]=DATE(2015, 1, 23),1,0)</f>
        <v>0</v>
      </c>
      <c r="I29" t="str">
        <f>LEFT(Table1[[#This Row],[ISIN]],2)</f>
        <v>PL</v>
      </c>
      <c r="J29">
        <f>Table1[[#This Row],[pakiet_wig]]*Table1[[#This Row],[kurs_zamkniecia]]</f>
        <v>0</v>
      </c>
      <c r="K29" s="4" cm="1">
        <f t="array" ref="K29">_xlfn.IFS(AND(Table1[[#This Row],[Column1]]=1,D28-D27&lt;Table1[[#This Row],[kurs_zamkniecia]]-D28,D27&lt;D28,D28&lt;Table1[[#This Row],[kurs_zamkniecia]]),"K",AND(Table1[[#This Row],[Column1]]=1,D28-D27&gt;Table1[[#This Row],[kurs_zamkniecia]]-D28,D27&gt;D28,D28&gt;Table1[[#This Row],[kurs_zamkniecia]]),"S",Table1[[#This Row],[Column1]]=1,"H",Table1[[#This Row],[Column1]]=0,0)</f>
        <v>0</v>
      </c>
      <c r="L29"/>
      <c r="M29"/>
      <c r="N29"/>
      <c r="O29"/>
      <c r="P29"/>
      <c r="Q29"/>
      <c r="R29" t="str">
        <v>PLARCUS00040</v>
      </c>
      <c r="S29" t="str">
        <f t="shared" si="0"/>
        <v>PL</v>
      </c>
    </row>
    <row r="30" spans="1:19" x14ac:dyDescent="0.3">
      <c r="A30" s="2">
        <v>42026</v>
      </c>
      <c r="B30" s="1" t="s">
        <v>25</v>
      </c>
      <c r="C30" t="s">
        <v>26</v>
      </c>
      <c r="D30">
        <v>0.01</v>
      </c>
      <c r="E30">
        <v>4200</v>
      </c>
      <c r="F30">
        <v>40</v>
      </c>
      <c r="G30">
        <v>0</v>
      </c>
      <c r="H30">
        <f>IF(Table1[[#This Row],[data]]=DATE(2015, 1, 23),1,0)</f>
        <v>0</v>
      </c>
      <c r="I30" t="str">
        <f>LEFT(Table1[[#This Row],[ISIN]],2)</f>
        <v>PL</v>
      </c>
      <c r="J30">
        <f>Table1[[#This Row],[pakiet_wig]]*Table1[[#This Row],[kurs_zamkniecia]]</f>
        <v>0</v>
      </c>
      <c r="K30" s="4" cm="1">
        <f t="array" ref="K30">_xlfn.IFS(AND(Table1[[#This Row],[Column1]]=1,D29-D28&lt;Table1[[#This Row],[kurs_zamkniecia]]-D29,D28&lt;D29,D29&lt;Table1[[#This Row],[kurs_zamkniecia]]),"K",AND(Table1[[#This Row],[Column1]]=1,D29-D28&gt;Table1[[#This Row],[kurs_zamkniecia]]-D29,D28&gt;D29,D29&gt;Table1[[#This Row],[kurs_zamkniecia]]),"S",Table1[[#This Row],[Column1]]=1,"H",Table1[[#This Row],[Column1]]=0,0)</f>
        <v>0</v>
      </c>
      <c r="L30"/>
      <c r="M30"/>
      <c r="N30"/>
      <c r="O30"/>
      <c r="P30"/>
      <c r="Q30"/>
      <c r="R30" t="str">
        <v>PLARTER00016</v>
      </c>
      <c r="S30" t="str">
        <f t="shared" si="0"/>
        <v>PL</v>
      </c>
    </row>
    <row r="31" spans="1:19" x14ac:dyDescent="0.3">
      <c r="A31" s="2">
        <v>42027</v>
      </c>
      <c r="B31" s="1" t="s">
        <v>25</v>
      </c>
      <c r="C31" t="s">
        <v>26</v>
      </c>
      <c r="D31">
        <v>0.01</v>
      </c>
      <c r="E31">
        <v>0</v>
      </c>
      <c r="F31">
        <v>0</v>
      </c>
      <c r="G31">
        <v>0</v>
      </c>
      <c r="H31">
        <f>IF(Table1[[#This Row],[data]]=DATE(2015, 1, 23),1,0)</f>
        <v>1</v>
      </c>
      <c r="I31" t="str">
        <f>LEFT(Table1[[#This Row],[ISIN]],2)</f>
        <v>PL</v>
      </c>
      <c r="J31">
        <f>Table1[[#This Row],[pakiet_wig]]*Table1[[#This Row],[kurs_zamkniecia]]</f>
        <v>0</v>
      </c>
      <c r="K31" s="4" t="str" cm="1">
        <f t="array" ref="K31">_xlfn.IFS(AND(Table1[[#This Row],[Column1]]=1,D30-D29&lt;Table1[[#This Row],[kurs_zamkniecia]]-D30,D29&lt;D30,D30&lt;Table1[[#This Row],[kurs_zamkniecia]]),"K",AND(Table1[[#This Row],[Column1]]=1,D30-D29&gt;Table1[[#This Row],[kurs_zamkniecia]]-D30,D29&gt;D30,D30&gt;Table1[[#This Row],[kurs_zamkniecia]]),"S",Table1[[#This Row],[Column1]]=1,"H",Table1[[#This Row],[Column1]]=0,0)</f>
        <v>H</v>
      </c>
      <c r="L31"/>
      <c r="M31"/>
      <c r="N31"/>
      <c r="O31"/>
      <c r="P31"/>
      <c r="Q31"/>
      <c r="R31" t="str">
        <v>CY1000031710</v>
      </c>
      <c r="S31" t="str">
        <f t="shared" si="0"/>
        <v>CY</v>
      </c>
    </row>
    <row r="32" spans="1:19" x14ac:dyDescent="0.3">
      <c r="A32" s="2">
        <v>42025</v>
      </c>
      <c r="B32" s="1" t="s">
        <v>27</v>
      </c>
      <c r="C32" t="s">
        <v>28</v>
      </c>
      <c r="D32">
        <v>7.95</v>
      </c>
      <c r="E32">
        <v>25</v>
      </c>
      <c r="F32">
        <v>200</v>
      </c>
      <c r="G32">
        <v>43035000</v>
      </c>
      <c r="H32">
        <f>IF(Table1[[#This Row],[data]]=DATE(2015, 1, 23),1,0)</f>
        <v>0</v>
      </c>
      <c r="I32" t="str">
        <f>LEFT(Table1[[#This Row],[ISIN]],2)</f>
        <v>PL</v>
      </c>
      <c r="J32">
        <f>Table1[[#This Row],[pakiet_wig]]*Table1[[#This Row],[kurs_zamkniecia]]</f>
        <v>342128250</v>
      </c>
      <c r="K32" s="4" cm="1">
        <f t="array" ref="K32">_xlfn.IFS(AND(Table1[[#This Row],[Column1]]=1,D31-D30&lt;Table1[[#This Row],[kurs_zamkniecia]]-D31,D30&lt;D31,D31&lt;Table1[[#This Row],[kurs_zamkniecia]]),"K",AND(Table1[[#This Row],[Column1]]=1,D31-D30&gt;Table1[[#This Row],[kurs_zamkniecia]]-D31,D30&gt;D31,D31&gt;Table1[[#This Row],[kurs_zamkniecia]]),"S",Table1[[#This Row],[Column1]]=1,"H",Table1[[#This Row],[Column1]]=0,0)</f>
        <v>0</v>
      </c>
      <c r="L32"/>
      <c r="M32"/>
      <c r="N32"/>
      <c r="O32"/>
      <c r="P32"/>
      <c r="Q32"/>
      <c r="R32" t="str">
        <v>PLABS0000018</v>
      </c>
      <c r="S32" t="str">
        <f t="shared" si="0"/>
        <v>PL</v>
      </c>
    </row>
    <row r="33" spans="1:19" x14ac:dyDescent="0.3">
      <c r="A33" s="2">
        <v>42026</v>
      </c>
      <c r="B33" s="1" t="s">
        <v>27</v>
      </c>
      <c r="C33" t="s">
        <v>28</v>
      </c>
      <c r="D33">
        <v>8.1</v>
      </c>
      <c r="E33">
        <v>213603</v>
      </c>
      <c r="F33">
        <v>1682130</v>
      </c>
      <c r="G33">
        <v>43035000</v>
      </c>
      <c r="H33">
        <f>IF(Table1[[#This Row],[data]]=DATE(2015, 1, 23),1,0)</f>
        <v>0</v>
      </c>
      <c r="I33" t="str">
        <f>LEFT(Table1[[#This Row],[ISIN]],2)</f>
        <v>PL</v>
      </c>
      <c r="J33">
        <f>Table1[[#This Row],[pakiet_wig]]*Table1[[#This Row],[kurs_zamkniecia]]</f>
        <v>348583500</v>
      </c>
      <c r="K33" s="4" cm="1">
        <f t="array" ref="K33">_xlfn.IFS(AND(Table1[[#This Row],[Column1]]=1,D32-D31&lt;Table1[[#This Row],[kurs_zamkniecia]]-D32,D31&lt;D32,D32&lt;Table1[[#This Row],[kurs_zamkniecia]]),"K",AND(Table1[[#This Row],[Column1]]=1,D32-D31&gt;Table1[[#This Row],[kurs_zamkniecia]]-D32,D31&gt;D32,D32&gt;Table1[[#This Row],[kurs_zamkniecia]]),"S",Table1[[#This Row],[Column1]]=1,"H",Table1[[#This Row],[Column1]]=0,0)</f>
        <v>0</v>
      </c>
      <c r="L33"/>
      <c r="M33"/>
      <c r="N33"/>
      <c r="O33"/>
      <c r="P33"/>
      <c r="Q33"/>
      <c r="R33" t="str">
        <v>PLSOFTB00016</v>
      </c>
      <c r="S33" t="str">
        <f t="shared" si="0"/>
        <v>PL</v>
      </c>
    </row>
    <row r="34" spans="1:19" x14ac:dyDescent="0.3">
      <c r="A34" s="2">
        <v>42027</v>
      </c>
      <c r="B34" s="1" t="s">
        <v>27</v>
      </c>
      <c r="C34" t="s">
        <v>28</v>
      </c>
      <c r="D34">
        <v>8.35</v>
      </c>
      <c r="E34">
        <v>40541</v>
      </c>
      <c r="F34">
        <v>334400</v>
      </c>
      <c r="G34">
        <v>43035000</v>
      </c>
      <c r="H34">
        <f>IF(Table1[[#This Row],[data]]=DATE(2015, 1, 23),1,0)</f>
        <v>1</v>
      </c>
      <c r="I34" t="str">
        <f>LEFT(Table1[[#This Row],[ISIN]],2)</f>
        <v>PL</v>
      </c>
      <c r="J34">
        <f>Table1[[#This Row],[pakiet_wig]]*Table1[[#This Row],[kurs_zamkniecia]]</f>
        <v>359342250</v>
      </c>
      <c r="K34" s="4" t="str" cm="1">
        <f t="array" ref="K34">_xlfn.IFS(AND(Table1[[#This Row],[Column1]]=1,D33-D32&lt;Table1[[#This Row],[kurs_zamkniecia]]-D33,D32&lt;D33,D33&lt;Table1[[#This Row],[kurs_zamkniecia]]),"K",AND(Table1[[#This Row],[Column1]]=1,D33-D32&gt;Table1[[#This Row],[kurs_zamkniecia]]-D33,D32&gt;D33,D33&gt;Table1[[#This Row],[kurs_zamkniecia]]),"S",Table1[[#This Row],[Column1]]=1,"H",Table1[[#This Row],[Column1]]=0,0)</f>
        <v>K</v>
      </c>
      <c r="L34"/>
      <c r="M34"/>
      <c r="N34"/>
      <c r="O34"/>
      <c r="P34"/>
      <c r="Q34"/>
      <c r="R34" t="str">
        <v>PLASSEE00014</v>
      </c>
      <c r="S34" t="str">
        <f t="shared" si="0"/>
        <v>PL</v>
      </c>
    </row>
    <row r="35" spans="1:19" x14ac:dyDescent="0.3">
      <c r="A35" s="2">
        <v>42025</v>
      </c>
      <c r="B35" s="1" t="s">
        <v>29</v>
      </c>
      <c r="C35" t="s">
        <v>30</v>
      </c>
      <c r="D35">
        <v>1.37</v>
      </c>
      <c r="E35">
        <v>10228</v>
      </c>
      <c r="F35">
        <v>13810</v>
      </c>
      <c r="G35">
        <v>0</v>
      </c>
      <c r="H35">
        <f>IF(Table1[[#This Row],[data]]=DATE(2015, 1, 23),1,0)</f>
        <v>0</v>
      </c>
      <c r="I35" t="str">
        <f>LEFT(Table1[[#This Row],[ISIN]],2)</f>
        <v>CY</v>
      </c>
      <c r="J35">
        <f>Table1[[#This Row],[pakiet_wig]]*Table1[[#This Row],[kurs_zamkniecia]]</f>
        <v>0</v>
      </c>
      <c r="K35" s="4" cm="1">
        <f t="array" ref="K35">_xlfn.IFS(AND(Table1[[#This Row],[Column1]]=1,D34-D33&lt;Table1[[#This Row],[kurs_zamkniecia]]-D34,D33&lt;D34,D34&lt;Table1[[#This Row],[kurs_zamkniecia]]),"K",AND(Table1[[#This Row],[Column1]]=1,D34-D33&gt;Table1[[#This Row],[kurs_zamkniecia]]-D34,D33&gt;D34,D34&gt;Table1[[#This Row],[kurs_zamkniecia]]),"S",Table1[[#This Row],[Column1]]=1,"H",Table1[[#This Row],[Column1]]=0,0)</f>
        <v>0</v>
      </c>
      <c r="L35"/>
      <c r="M35"/>
      <c r="N35"/>
      <c r="O35"/>
      <c r="P35"/>
      <c r="Q35"/>
      <c r="R35" t="str">
        <v>SK1120009230</v>
      </c>
      <c r="S35" t="str">
        <f t="shared" si="0"/>
        <v>SK</v>
      </c>
    </row>
    <row r="36" spans="1:19" x14ac:dyDescent="0.3">
      <c r="A36" s="2">
        <v>42026</v>
      </c>
      <c r="B36" s="1" t="s">
        <v>29</v>
      </c>
      <c r="C36" t="s">
        <v>30</v>
      </c>
      <c r="D36">
        <v>1.41</v>
      </c>
      <c r="E36">
        <v>70408</v>
      </c>
      <c r="F36">
        <v>98630</v>
      </c>
      <c r="G36">
        <v>0</v>
      </c>
      <c r="H36">
        <f>IF(Table1[[#This Row],[data]]=DATE(2015, 1, 23),1,0)</f>
        <v>0</v>
      </c>
      <c r="I36" t="str">
        <f>LEFT(Table1[[#This Row],[ISIN]],2)</f>
        <v>CY</v>
      </c>
      <c r="J36">
        <f>Table1[[#This Row],[pakiet_wig]]*Table1[[#This Row],[kurs_zamkniecia]]</f>
        <v>0</v>
      </c>
      <c r="K36" s="4" cm="1">
        <f t="array" ref="K36">_xlfn.IFS(AND(Table1[[#This Row],[Column1]]=1,D35-D34&lt;Table1[[#This Row],[kurs_zamkniecia]]-D35,D34&lt;D35,D35&lt;Table1[[#This Row],[kurs_zamkniecia]]),"K",AND(Table1[[#This Row],[Column1]]=1,D35-D34&gt;Table1[[#This Row],[kurs_zamkniecia]]-D35,D34&gt;D35,D35&gt;Table1[[#This Row],[kurs_zamkniecia]]),"S",Table1[[#This Row],[Column1]]=1,"H",Table1[[#This Row],[Column1]]=0,0)</f>
        <v>0</v>
      </c>
      <c r="L36"/>
      <c r="M36"/>
      <c r="N36"/>
      <c r="O36"/>
      <c r="P36"/>
      <c r="Q36"/>
      <c r="R36" t="str">
        <v>NL0000686509</v>
      </c>
      <c r="S36" t="str">
        <f t="shared" si="0"/>
        <v>NL</v>
      </c>
    </row>
    <row r="37" spans="1:19" x14ac:dyDescent="0.3">
      <c r="A37" s="2">
        <v>42027</v>
      </c>
      <c r="B37" s="1" t="s">
        <v>29</v>
      </c>
      <c r="C37" t="s">
        <v>30</v>
      </c>
      <c r="D37">
        <v>1.43</v>
      </c>
      <c r="E37">
        <v>36350</v>
      </c>
      <c r="F37">
        <v>51250</v>
      </c>
      <c r="G37">
        <v>0</v>
      </c>
      <c r="H37">
        <f>IF(Table1[[#This Row],[data]]=DATE(2015, 1, 23),1,0)</f>
        <v>1</v>
      </c>
      <c r="I37" t="str">
        <f>LEFT(Table1[[#This Row],[ISIN]],2)</f>
        <v>CY</v>
      </c>
      <c r="J37">
        <f>Table1[[#This Row],[pakiet_wig]]*Table1[[#This Row],[kurs_zamkniecia]]</f>
        <v>0</v>
      </c>
      <c r="K37" s="4" t="str" cm="1">
        <f t="array" ref="K37">_xlfn.IFS(AND(Table1[[#This Row],[Column1]]=1,D36-D35&lt;Table1[[#This Row],[kurs_zamkniecia]]-D36,D35&lt;D36,D36&lt;Table1[[#This Row],[kurs_zamkniecia]]),"K",AND(Table1[[#This Row],[Column1]]=1,D36-D35&gt;Table1[[#This Row],[kurs_zamkniecia]]-D36,D35&gt;D36,D36&gt;Table1[[#This Row],[kurs_zamkniecia]]),"S",Table1[[#This Row],[Column1]]=1,"H",Table1[[#This Row],[Column1]]=0,0)</f>
        <v>H</v>
      </c>
      <c r="L37"/>
      <c r="M37"/>
      <c r="N37"/>
      <c r="O37"/>
      <c r="P37"/>
      <c r="Q37"/>
      <c r="R37" t="str">
        <v>PLATMSI00016</v>
      </c>
      <c r="S37" t="str">
        <f t="shared" si="0"/>
        <v>PL</v>
      </c>
    </row>
    <row r="38" spans="1:19" x14ac:dyDescent="0.3">
      <c r="A38" s="2">
        <v>42025</v>
      </c>
      <c r="B38" s="1" t="s">
        <v>31</v>
      </c>
      <c r="C38" t="s">
        <v>32</v>
      </c>
      <c r="D38">
        <v>1</v>
      </c>
      <c r="E38">
        <v>0</v>
      </c>
      <c r="F38">
        <v>0</v>
      </c>
      <c r="G38">
        <v>0</v>
      </c>
      <c r="H38">
        <f>IF(Table1[[#This Row],[data]]=DATE(2015, 1, 23),1,0)</f>
        <v>0</v>
      </c>
      <c r="I38" t="str">
        <f>LEFT(Table1[[#This Row],[ISIN]],2)</f>
        <v>LT</v>
      </c>
      <c r="J38">
        <f>Table1[[#This Row],[pakiet_wig]]*Table1[[#This Row],[kurs_zamkniecia]]</f>
        <v>0</v>
      </c>
      <c r="K38" s="4" cm="1">
        <f t="array" ref="K38">_xlfn.IFS(AND(Table1[[#This Row],[Column1]]=1,D37-D36&lt;Table1[[#This Row],[kurs_zamkniecia]]-D37,D36&lt;D37,D37&lt;Table1[[#This Row],[kurs_zamkniecia]]),"K",AND(Table1[[#This Row],[Column1]]=1,D37-D36&gt;Table1[[#This Row],[kurs_zamkniecia]]-D37,D36&gt;D37,D37&gt;Table1[[#This Row],[kurs_zamkniecia]]),"S",Table1[[#This Row],[Column1]]=1,"H",Table1[[#This Row],[Column1]]=0,0)</f>
        <v>0</v>
      </c>
      <c r="L38"/>
      <c r="M38"/>
      <c r="N38"/>
      <c r="O38"/>
      <c r="P38"/>
      <c r="Q38"/>
      <c r="R38" t="str">
        <v>PLATLPL00018</v>
      </c>
      <c r="S38" t="str">
        <f t="shared" si="0"/>
        <v>PL</v>
      </c>
    </row>
    <row r="39" spans="1:19" x14ac:dyDescent="0.3">
      <c r="A39" s="2">
        <v>42026</v>
      </c>
      <c r="B39" s="1" t="s">
        <v>31</v>
      </c>
      <c r="C39" t="s">
        <v>32</v>
      </c>
      <c r="D39">
        <v>1</v>
      </c>
      <c r="E39">
        <v>0</v>
      </c>
      <c r="F39">
        <v>0</v>
      </c>
      <c r="G39">
        <v>0</v>
      </c>
      <c r="H39">
        <f>IF(Table1[[#This Row],[data]]=DATE(2015, 1, 23),1,0)</f>
        <v>0</v>
      </c>
      <c r="I39" t="str">
        <f>LEFT(Table1[[#This Row],[ISIN]],2)</f>
        <v>LT</v>
      </c>
      <c r="J39">
        <f>Table1[[#This Row],[pakiet_wig]]*Table1[[#This Row],[kurs_zamkniecia]]</f>
        <v>0</v>
      </c>
      <c r="K39" s="4" cm="1">
        <f t="array" ref="K39">_xlfn.IFS(AND(Table1[[#This Row],[Column1]]=1,D38-D37&lt;Table1[[#This Row],[kurs_zamkniecia]]-D38,D37&lt;D38,D38&lt;Table1[[#This Row],[kurs_zamkniecia]]),"K",AND(Table1[[#This Row],[Column1]]=1,D38-D37&gt;Table1[[#This Row],[kurs_zamkniecia]]-D38,D37&gt;D38,D38&gt;Table1[[#This Row],[kurs_zamkniecia]]),"S",Table1[[#This Row],[Column1]]=1,"H",Table1[[#This Row],[Column1]]=0,0)</f>
        <v>0</v>
      </c>
      <c r="L39"/>
      <c r="M39"/>
      <c r="N39"/>
      <c r="O39"/>
      <c r="P39"/>
      <c r="Q39"/>
      <c r="R39" t="str">
        <v>PLATLNT00016</v>
      </c>
      <c r="S39" t="str">
        <f t="shared" si="0"/>
        <v>PL</v>
      </c>
    </row>
    <row r="40" spans="1:19" x14ac:dyDescent="0.3">
      <c r="A40" s="2">
        <v>42027</v>
      </c>
      <c r="B40" s="1" t="s">
        <v>31</v>
      </c>
      <c r="C40" t="s">
        <v>32</v>
      </c>
      <c r="D40">
        <v>1</v>
      </c>
      <c r="E40">
        <v>0</v>
      </c>
      <c r="F40">
        <v>0</v>
      </c>
      <c r="G40">
        <v>0</v>
      </c>
      <c r="H40">
        <f>IF(Table1[[#This Row],[data]]=DATE(2015, 1, 23),1,0)</f>
        <v>1</v>
      </c>
      <c r="I40" t="str">
        <f>LEFT(Table1[[#This Row],[ISIN]],2)</f>
        <v>LT</v>
      </c>
      <c r="J40">
        <f>Table1[[#This Row],[pakiet_wig]]*Table1[[#This Row],[kurs_zamkniecia]]</f>
        <v>0</v>
      </c>
      <c r="K40" s="4" t="str" cm="1">
        <f t="array" ref="K40">_xlfn.IFS(AND(Table1[[#This Row],[Column1]]=1,D39-D38&lt;Table1[[#This Row],[kurs_zamkniecia]]-D39,D38&lt;D39,D39&lt;Table1[[#This Row],[kurs_zamkniecia]]),"K",AND(Table1[[#This Row],[Column1]]=1,D39-D38&gt;Table1[[#This Row],[kurs_zamkniecia]]-D39,D38&gt;D39,D39&gt;Table1[[#This Row],[kurs_zamkniecia]]),"S",Table1[[#This Row],[Column1]]=1,"H",Table1[[#This Row],[Column1]]=0,0)</f>
        <v>H</v>
      </c>
      <c r="L40"/>
      <c r="M40"/>
      <c r="N40"/>
      <c r="O40"/>
      <c r="P40"/>
      <c r="Q40"/>
      <c r="R40" t="str">
        <v>GB00B0WDBP88</v>
      </c>
      <c r="S40" t="str">
        <f t="shared" si="0"/>
        <v>GB</v>
      </c>
    </row>
    <row r="41" spans="1:19" x14ac:dyDescent="0.3">
      <c r="A41" s="2">
        <v>42025</v>
      </c>
      <c r="B41" s="1" t="s">
        <v>33</v>
      </c>
      <c r="C41" t="s">
        <v>34</v>
      </c>
      <c r="D41">
        <v>5.08</v>
      </c>
      <c r="E41">
        <v>1200234</v>
      </c>
      <c r="F41">
        <v>6091020</v>
      </c>
      <c r="G41">
        <v>29399000</v>
      </c>
      <c r="H41">
        <f>IF(Table1[[#This Row],[data]]=DATE(2015, 1, 23),1,0)</f>
        <v>0</v>
      </c>
      <c r="I41" t="str">
        <f>LEFT(Table1[[#This Row],[ISIN]],2)</f>
        <v>PL</v>
      </c>
      <c r="J41">
        <f>Table1[[#This Row],[pakiet_wig]]*Table1[[#This Row],[kurs_zamkniecia]]</f>
        <v>149346920</v>
      </c>
      <c r="K41" s="4" cm="1">
        <f t="array" ref="K41">_xlfn.IFS(AND(Table1[[#This Row],[Column1]]=1,D40-D39&lt;Table1[[#This Row],[kurs_zamkniecia]]-D40,D39&lt;D40,D40&lt;Table1[[#This Row],[kurs_zamkniecia]]),"K",AND(Table1[[#This Row],[Column1]]=1,D40-D39&gt;Table1[[#This Row],[kurs_zamkniecia]]-D40,D39&gt;D40,D40&gt;Table1[[#This Row],[kurs_zamkniecia]]),"S",Table1[[#This Row],[Column1]]=1,"H",Table1[[#This Row],[Column1]]=0,0)</f>
        <v>0</v>
      </c>
      <c r="L41"/>
      <c r="M41"/>
      <c r="N41"/>
      <c r="O41"/>
      <c r="P41"/>
      <c r="Q41"/>
      <c r="R41" t="str">
        <v>PLATMSA00013</v>
      </c>
      <c r="S41" t="str">
        <f t="shared" si="0"/>
        <v>PL</v>
      </c>
    </row>
    <row r="42" spans="1:19" x14ac:dyDescent="0.3">
      <c r="A42" s="2">
        <v>42026</v>
      </c>
      <c r="B42" s="1" t="s">
        <v>33</v>
      </c>
      <c r="C42" t="s">
        <v>34</v>
      </c>
      <c r="D42">
        <v>5.08</v>
      </c>
      <c r="E42">
        <v>1120106</v>
      </c>
      <c r="F42">
        <v>5657820</v>
      </c>
      <c r="G42">
        <v>29399000</v>
      </c>
      <c r="H42">
        <f>IF(Table1[[#This Row],[data]]=DATE(2015, 1, 23),1,0)</f>
        <v>0</v>
      </c>
      <c r="I42" t="str">
        <f>LEFT(Table1[[#This Row],[ISIN]],2)</f>
        <v>PL</v>
      </c>
      <c r="J42">
        <f>Table1[[#This Row],[pakiet_wig]]*Table1[[#This Row],[kurs_zamkniecia]]</f>
        <v>149346920</v>
      </c>
      <c r="K42" s="4" cm="1">
        <f t="array" ref="K42">_xlfn.IFS(AND(Table1[[#This Row],[Column1]]=1,D41-D40&lt;Table1[[#This Row],[kurs_zamkniecia]]-D41,D40&lt;D41,D41&lt;Table1[[#This Row],[kurs_zamkniecia]]),"K",AND(Table1[[#This Row],[Column1]]=1,D41-D40&gt;Table1[[#This Row],[kurs_zamkniecia]]-D41,D40&gt;D41,D41&gt;Table1[[#This Row],[kurs_zamkniecia]]),"S",Table1[[#This Row],[Column1]]=1,"H",Table1[[#This Row],[Column1]]=0,0)</f>
        <v>0</v>
      </c>
      <c r="L42"/>
      <c r="M42"/>
      <c r="N42"/>
      <c r="O42"/>
      <c r="P42"/>
      <c r="Q42"/>
      <c r="R42" t="str">
        <v>PLATM0000021</v>
      </c>
      <c r="S42" t="str">
        <f t="shared" si="0"/>
        <v>PL</v>
      </c>
    </row>
    <row r="43" spans="1:19" x14ac:dyDescent="0.3">
      <c r="A43" s="2">
        <v>42027</v>
      </c>
      <c r="B43" s="1" t="s">
        <v>33</v>
      </c>
      <c r="C43" t="s">
        <v>34</v>
      </c>
      <c r="D43">
        <v>5.05</v>
      </c>
      <c r="E43">
        <v>1205700</v>
      </c>
      <c r="F43">
        <v>6090840</v>
      </c>
      <c r="G43">
        <v>29399000</v>
      </c>
      <c r="H43">
        <f>IF(Table1[[#This Row],[data]]=DATE(2015, 1, 23),1,0)</f>
        <v>1</v>
      </c>
      <c r="I43" t="str">
        <f>LEFT(Table1[[#This Row],[ISIN]],2)</f>
        <v>PL</v>
      </c>
      <c r="J43">
        <f>Table1[[#This Row],[pakiet_wig]]*Table1[[#This Row],[kurs_zamkniecia]]</f>
        <v>148464950</v>
      </c>
      <c r="K43" s="4" t="str" cm="1">
        <f t="array" ref="K43">_xlfn.IFS(AND(Table1[[#This Row],[Column1]]=1,D42-D41&lt;Table1[[#This Row],[kurs_zamkniecia]]-D42,D41&lt;D42,D42&lt;Table1[[#This Row],[kurs_zamkniecia]]),"K",AND(Table1[[#This Row],[Column1]]=1,D42-D41&gt;Table1[[#This Row],[kurs_zamkniecia]]-D42,D41&gt;D42,D42&gt;Table1[[#This Row],[kurs_zamkniecia]]),"S",Table1[[#This Row],[Column1]]=1,"H",Table1[[#This Row],[Column1]]=0,0)</f>
        <v>H</v>
      </c>
      <c r="L43"/>
      <c r="M43"/>
      <c r="N43"/>
      <c r="O43"/>
      <c r="P43"/>
      <c r="Q43"/>
      <c r="R43" t="str">
        <v>PLATREM00017</v>
      </c>
      <c r="S43" t="str">
        <f t="shared" si="0"/>
        <v>PL</v>
      </c>
    </row>
    <row r="44" spans="1:19" x14ac:dyDescent="0.3">
      <c r="A44" s="2">
        <v>42025</v>
      </c>
      <c r="B44" s="1" t="s">
        <v>35</v>
      </c>
      <c r="C44" t="s">
        <v>36</v>
      </c>
      <c r="D44">
        <v>79.790000000000006</v>
      </c>
      <c r="E44">
        <v>62843</v>
      </c>
      <c r="F44">
        <v>4999620</v>
      </c>
      <c r="G44">
        <v>43097000</v>
      </c>
      <c r="H44">
        <f>IF(Table1[[#This Row],[data]]=DATE(2015, 1, 23),1,0)</f>
        <v>0</v>
      </c>
      <c r="I44" t="str">
        <f>LEFT(Table1[[#This Row],[ISIN]],2)</f>
        <v>PL</v>
      </c>
      <c r="J44">
        <f>Table1[[#This Row],[pakiet_wig]]*Table1[[#This Row],[kurs_zamkniecia]]</f>
        <v>3438709630.0000005</v>
      </c>
      <c r="K44" s="4" cm="1">
        <f t="array" ref="K44">_xlfn.IFS(AND(Table1[[#This Row],[Column1]]=1,D43-D42&lt;Table1[[#This Row],[kurs_zamkniecia]]-D43,D42&lt;D43,D43&lt;Table1[[#This Row],[kurs_zamkniecia]]),"K",AND(Table1[[#This Row],[Column1]]=1,D43-D42&gt;Table1[[#This Row],[kurs_zamkniecia]]-D43,D42&gt;D43,D43&gt;Table1[[#This Row],[kurs_zamkniecia]]),"S",Table1[[#This Row],[Column1]]=1,"H",Table1[[#This Row],[Column1]]=0,0)</f>
        <v>0</v>
      </c>
      <c r="L44"/>
      <c r="M44"/>
      <c r="N44"/>
      <c r="O44"/>
      <c r="P44"/>
      <c r="Q44"/>
      <c r="R44" t="str">
        <v>LT0000128555</v>
      </c>
      <c r="S44" t="str">
        <f t="shared" si="0"/>
        <v>LT</v>
      </c>
    </row>
    <row r="45" spans="1:19" x14ac:dyDescent="0.3">
      <c r="A45" s="2">
        <v>42026</v>
      </c>
      <c r="B45" s="1" t="s">
        <v>35</v>
      </c>
      <c r="C45" t="s">
        <v>36</v>
      </c>
      <c r="D45">
        <v>84</v>
      </c>
      <c r="E45">
        <v>194224</v>
      </c>
      <c r="F45">
        <v>15997670</v>
      </c>
      <c r="G45">
        <v>43097000</v>
      </c>
      <c r="H45">
        <f>IF(Table1[[#This Row],[data]]=DATE(2015, 1, 23),1,0)</f>
        <v>0</v>
      </c>
      <c r="I45" t="str">
        <f>LEFT(Table1[[#This Row],[ISIN]],2)</f>
        <v>PL</v>
      </c>
      <c r="J45">
        <f>Table1[[#This Row],[pakiet_wig]]*Table1[[#This Row],[kurs_zamkniecia]]</f>
        <v>3620148000</v>
      </c>
      <c r="K45" s="4" cm="1">
        <f t="array" ref="K45">_xlfn.IFS(AND(Table1[[#This Row],[Column1]]=1,D44-D43&lt;Table1[[#This Row],[kurs_zamkniecia]]-D44,D43&lt;D44,D44&lt;Table1[[#This Row],[kurs_zamkniecia]]),"K",AND(Table1[[#This Row],[Column1]]=1,D44-D43&gt;Table1[[#This Row],[kurs_zamkniecia]]-D44,D43&gt;D44,D44&gt;Table1[[#This Row],[kurs_zamkniecia]]),"S",Table1[[#This Row],[Column1]]=1,"H",Table1[[#This Row],[Column1]]=0,0)</f>
        <v>0</v>
      </c>
      <c r="L45"/>
      <c r="M45"/>
      <c r="N45"/>
      <c r="O45"/>
      <c r="P45"/>
      <c r="Q45"/>
      <c r="R45" t="str">
        <v>LT0000128381</v>
      </c>
      <c r="S45" t="str">
        <f t="shared" si="0"/>
        <v>LT</v>
      </c>
    </row>
    <row r="46" spans="1:19" x14ac:dyDescent="0.3">
      <c r="A46" s="2">
        <v>42027</v>
      </c>
      <c r="B46" s="1" t="s">
        <v>35</v>
      </c>
      <c r="C46" t="s">
        <v>36</v>
      </c>
      <c r="D46">
        <v>84.77</v>
      </c>
      <c r="E46">
        <v>559043</v>
      </c>
      <c r="F46">
        <v>47275020</v>
      </c>
      <c r="G46">
        <v>43097000</v>
      </c>
      <c r="H46">
        <f>IF(Table1[[#This Row],[data]]=DATE(2015, 1, 23),1,0)</f>
        <v>1</v>
      </c>
      <c r="I46" t="str">
        <f>LEFT(Table1[[#This Row],[ISIN]],2)</f>
        <v>PL</v>
      </c>
      <c r="J46">
        <f>Table1[[#This Row],[pakiet_wig]]*Table1[[#This Row],[kurs_zamkniecia]]</f>
        <v>3653332690</v>
      </c>
      <c r="K46" s="4" t="str" cm="1">
        <f t="array" ref="K46">_xlfn.IFS(AND(Table1[[#This Row],[Column1]]=1,D45-D44&lt;Table1[[#This Row],[kurs_zamkniecia]]-D45,D44&lt;D45,D45&lt;Table1[[#This Row],[kurs_zamkniecia]]),"K",AND(Table1[[#This Row],[Column1]]=1,D45-D44&gt;Table1[[#This Row],[kurs_zamkniecia]]-D45,D44&gt;D45,D45&gt;Table1[[#This Row],[kurs_zamkniecia]]),"S",Table1[[#This Row],[Column1]]=1,"H",Table1[[#This Row],[Column1]]=0,0)</f>
        <v>H</v>
      </c>
      <c r="L46"/>
      <c r="M46"/>
      <c r="N46"/>
      <c r="O46"/>
      <c r="P46"/>
      <c r="Q46"/>
      <c r="R46" t="str">
        <v>PLINSTL00011</v>
      </c>
      <c r="S46" t="str">
        <f t="shared" si="0"/>
        <v>PL</v>
      </c>
    </row>
    <row r="47" spans="1:19" x14ac:dyDescent="0.3">
      <c r="A47" s="2">
        <v>42025</v>
      </c>
      <c r="B47" s="1" t="s">
        <v>37</v>
      </c>
      <c r="C47" t="s">
        <v>38</v>
      </c>
      <c r="D47">
        <v>14.14</v>
      </c>
      <c r="E47">
        <v>408</v>
      </c>
      <c r="F47">
        <v>5810</v>
      </c>
      <c r="G47">
        <v>3975000</v>
      </c>
      <c r="H47">
        <f>IF(Table1[[#This Row],[data]]=DATE(2015, 1, 23),1,0)</f>
        <v>0</v>
      </c>
      <c r="I47" t="str">
        <f>LEFT(Table1[[#This Row],[ISIN]],2)</f>
        <v>PL</v>
      </c>
      <c r="J47">
        <f>Table1[[#This Row],[pakiet_wig]]*Table1[[#This Row],[kurs_zamkniecia]]</f>
        <v>56206500</v>
      </c>
      <c r="K47" s="4" cm="1">
        <f t="array" ref="K47">_xlfn.IFS(AND(Table1[[#This Row],[Column1]]=1,D46-D45&lt;Table1[[#This Row],[kurs_zamkniecia]]-D46,D45&lt;D46,D46&lt;Table1[[#This Row],[kurs_zamkniecia]]),"K",AND(Table1[[#This Row],[Column1]]=1,D46-D45&gt;Table1[[#This Row],[kurs_zamkniecia]]-D46,D45&gt;D46,D46&gt;Table1[[#This Row],[kurs_zamkniecia]]),"S",Table1[[#This Row],[Column1]]=1,"H",Table1[[#This Row],[Column1]]=0,0)</f>
        <v>0</v>
      </c>
      <c r="L47"/>
      <c r="M47"/>
      <c r="N47"/>
      <c r="O47"/>
      <c r="P47"/>
      <c r="Q47"/>
      <c r="R47" t="str">
        <v>PLBSSTM00013</v>
      </c>
      <c r="S47" t="str">
        <f t="shared" si="0"/>
        <v>PL</v>
      </c>
    </row>
    <row r="48" spans="1:19" x14ac:dyDescent="0.3">
      <c r="A48" s="2">
        <v>42026</v>
      </c>
      <c r="B48" s="1" t="s">
        <v>37</v>
      </c>
      <c r="C48" t="s">
        <v>38</v>
      </c>
      <c r="D48">
        <v>14.15</v>
      </c>
      <c r="E48">
        <v>1039</v>
      </c>
      <c r="F48">
        <v>14690</v>
      </c>
      <c r="G48">
        <v>3975000</v>
      </c>
      <c r="H48">
        <f>IF(Table1[[#This Row],[data]]=DATE(2015, 1, 23),1,0)</f>
        <v>0</v>
      </c>
      <c r="I48" t="str">
        <f>LEFT(Table1[[#This Row],[ISIN]],2)</f>
        <v>PL</v>
      </c>
      <c r="J48">
        <f>Table1[[#This Row],[pakiet_wig]]*Table1[[#This Row],[kurs_zamkniecia]]</f>
        <v>56246250</v>
      </c>
      <c r="K48" s="4" cm="1">
        <f t="array" ref="K48">_xlfn.IFS(AND(Table1[[#This Row],[Column1]]=1,D47-D46&lt;Table1[[#This Row],[kurs_zamkniecia]]-D47,D46&lt;D47,D47&lt;Table1[[#This Row],[kurs_zamkniecia]]),"K",AND(Table1[[#This Row],[Column1]]=1,D47-D46&gt;Table1[[#This Row],[kurs_zamkniecia]]-D47,D46&gt;D47,D47&gt;Table1[[#This Row],[kurs_zamkniecia]]),"S",Table1[[#This Row],[Column1]]=1,"H",Table1[[#This Row],[Column1]]=0,0)</f>
        <v>0</v>
      </c>
      <c r="L48"/>
      <c r="M48"/>
      <c r="N48"/>
      <c r="O48"/>
      <c r="P48"/>
      <c r="Q48"/>
      <c r="R48" t="str">
        <v>PLBKLND00017</v>
      </c>
      <c r="S48" t="str">
        <f t="shared" si="0"/>
        <v>PL</v>
      </c>
    </row>
    <row r="49" spans="1:19" x14ac:dyDescent="0.3">
      <c r="A49" s="2">
        <v>42027</v>
      </c>
      <c r="B49" s="1" t="s">
        <v>37</v>
      </c>
      <c r="C49" t="s">
        <v>38</v>
      </c>
      <c r="D49">
        <v>14.65</v>
      </c>
      <c r="E49">
        <v>1108</v>
      </c>
      <c r="F49">
        <v>16070</v>
      </c>
      <c r="G49">
        <v>3975000</v>
      </c>
      <c r="H49">
        <f>IF(Table1[[#This Row],[data]]=DATE(2015, 1, 23),1,0)</f>
        <v>1</v>
      </c>
      <c r="I49" t="str">
        <f>LEFT(Table1[[#This Row],[ISIN]],2)</f>
        <v>PL</v>
      </c>
      <c r="J49">
        <f>Table1[[#This Row],[pakiet_wig]]*Table1[[#This Row],[kurs_zamkniecia]]</f>
        <v>58233750</v>
      </c>
      <c r="K49" s="4" t="str" cm="1">
        <f t="array" ref="K49">_xlfn.IFS(AND(Table1[[#This Row],[Column1]]=1,D48-D47&lt;Table1[[#This Row],[kurs_zamkniecia]]-D48,D47&lt;D48,D48&lt;Table1[[#This Row],[kurs_zamkniecia]]),"K",AND(Table1[[#This Row],[Column1]]=1,D48-D47&gt;Table1[[#This Row],[kurs_zamkniecia]]-D48,D47&gt;D48,D48&gt;Table1[[#This Row],[kurs_zamkniecia]]),"S",Table1[[#This Row],[Column1]]=1,"H",Table1[[#This Row],[Column1]]=0,0)</f>
        <v>K</v>
      </c>
      <c r="L49"/>
      <c r="M49"/>
      <c r="N49"/>
      <c r="O49"/>
      <c r="P49"/>
      <c r="Q49"/>
      <c r="R49" t="str">
        <v>PLBALTN00014</v>
      </c>
      <c r="S49" t="str">
        <f t="shared" si="0"/>
        <v>PL</v>
      </c>
    </row>
    <row r="50" spans="1:19" x14ac:dyDescent="0.3">
      <c r="A50" s="2">
        <v>42025</v>
      </c>
      <c r="B50" s="1" t="s">
        <v>39</v>
      </c>
      <c r="C50" t="s">
        <v>40</v>
      </c>
      <c r="D50">
        <v>2.1</v>
      </c>
      <c r="E50">
        <v>4664</v>
      </c>
      <c r="F50">
        <v>9710</v>
      </c>
      <c r="G50">
        <v>7353000</v>
      </c>
      <c r="H50">
        <f>IF(Table1[[#This Row],[data]]=DATE(2015, 1, 23),1,0)</f>
        <v>0</v>
      </c>
      <c r="I50" t="str">
        <f>LEFT(Table1[[#This Row],[ISIN]],2)</f>
        <v>PL</v>
      </c>
      <c r="J50">
        <f>Table1[[#This Row],[pakiet_wig]]*Table1[[#This Row],[kurs_zamkniecia]]</f>
        <v>15441300</v>
      </c>
      <c r="K50" s="4" cm="1">
        <f t="array" ref="K50">_xlfn.IFS(AND(Table1[[#This Row],[Column1]]=1,D49-D48&lt;Table1[[#This Row],[kurs_zamkniecia]]-D49,D48&lt;D49,D49&lt;Table1[[#This Row],[kurs_zamkniecia]]),"K",AND(Table1[[#This Row],[Column1]]=1,D49-D48&gt;Table1[[#This Row],[kurs_zamkniecia]]-D49,D48&gt;D49,D49&gt;Table1[[#This Row],[kurs_zamkniecia]]),"S",Table1[[#This Row],[Column1]]=1,"H",Table1[[#This Row],[Column1]]=0,0)</f>
        <v>0</v>
      </c>
      <c r="L50"/>
      <c r="M50"/>
      <c r="N50"/>
      <c r="O50"/>
      <c r="P50"/>
      <c r="Q50"/>
      <c r="R50" t="str">
        <v>PLBPH0000019</v>
      </c>
      <c r="S50" t="str">
        <f t="shared" si="0"/>
        <v>PL</v>
      </c>
    </row>
    <row r="51" spans="1:19" x14ac:dyDescent="0.3">
      <c r="A51" s="2">
        <v>42026</v>
      </c>
      <c r="B51" s="1" t="s">
        <v>39</v>
      </c>
      <c r="C51" t="s">
        <v>40</v>
      </c>
      <c r="D51">
        <v>2.08</v>
      </c>
      <c r="E51">
        <v>1980</v>
      </c>
      <c r="F51">
        <v>4060</v>
      </c>
      <c r="G51">
        <v>7353000</v>
      </c>
      <c r="H51">
        <f>IF(Table1[[#This Row],[data]]=DATE(2015, 1, 23),1,0)</f>
        <v>0</v>
      </c>
      <c r="I51" t="str">
        <f>LEFT(Table1[[#This Row],[ISIN]],2)</f>
        <v>PL</v>
      </c>
      <c r="J51">
        <f>Table1[[#This Row],[pakiet_wig]]*Table1[[#This Row],[kurs_zamkniecia]]</f>
        <v>15294240</v>
      </c>
      <c r="K51" s="4" cm="1">
        <f t="array" ref="K51">_xlfn.IFS(AND(Table1[[#This Row],[Column1]]=1,D50-D49&lt;Table1[[#This Row],[kurs_zamkniecia]]-D50,D49&lt;D50,D50&lt;Table1[[#This Row],[kurs_zamkniecia]]),"K",AND(Table1[[#This Row],[Column1]]=1,D50-D49&gt;Table1[[#This Row],[kurs_zamkniecia]]-D50,D49&gt;D50,D50&gt;Table1[[#This Row],[kurs_zamkniecia]]),"S",Table1[[#This Row],[Column1]]=1,"H",Table1[[#This Row],[Column1]]=0,0)</f>
        <v>0</v>
      </c>
      <c r="L51"/>
      <c r="M51"/>
      <c r="N51"/>
      <c r="O51"/>
      <c r="P51"/>
      <c r="Q51"/>
      <c r="R51" t="str">
        <v>PLNFI1200018</v>
      </c>
      <c r="S51" t="str">
        <f t="shared" si="0"/>
        <v>PL</v>
      </c>
    </row>
    <row r="52" spans="1:19" x14ac:dyDescent="0.3">
      <c r="A52" s="2">
        <v>42027</v>
      </c>
      <c r="B52" s="1" t="s">
        <v>39</v>
      </c>
      <c r="C52" t="s">
        <v>40</v>
      </c>
      <c r="D52">
        <v>2.09</v>
      </c>
      <c r="E52">
        <v>770</v>
      </c>
      <c r="F52">
        <v>1600</v>
      </c>
      <c r="G52">
        <v>7353000</v>
      </c>
      <c r="H52">
        <f>IF(Table1[[#This Row],[data]]=DATE(2015, 1, 23),1,0)</f>
        <v>1</v>
      </c>
      <c r="I52" t="str">
        <f>LEFT(Table1[[#This Row],[ISIN]],2)</f>
        <v>PL</v>
      </c>
      <c r="J52">
        <f>Table1[[#This Row],[pakiet_wig]]*Table1[[#This Row],[kurs_zamkniecia]]</f>
        <v>15367769.999999998</v>
      </c>
      <c r="K52" s="4" t="str" cm="1">
        <f t="array" ref="K52">_xlfn.IFS(AND(Table1[[#This Row],[Column1]]=1,D51-D50&lt;Table1[[#This Row],[kurs_zamkniecia]]-D51,D50&lt;D51,D51&lt;Table1[[#This Row],[kurs_zamkniecia]]),"K",AND(Table1[[#This Row],[Column1]]=1,D51-D50&gt;Table1[[#This Row],[kurs_zamkniecia]]-D51,D50&gt;D51,D51&gt;Table1[[#This Row],[kurs_zamkniecia]]),"S",Table1[[#This Row],[Column1]]=1,"H",Table1[[#This Row],[Column1]]=0,0)</f>
        <v>H</v>
      </c>
      <c r="L52"/>
      <c r="M52"/>
      <c r="N52"/>
      <c r="O52"/>
      <c r="P52"/>
      <c r="Q52"/>
      <c r="R52" t="str">
        <v>PLECBDZ00013</v>
      </c>
      <c r="S52" t="str">
        <f t="shared" si="0"/>
        <v>PL</v>
      </c>
    </row>
    <row r="53" spans="1:19" x14ac:dyDescent="0.3">
      <c r="A53" s="2">
        <v>42025</v>
      </c>
      <c r="B53" s="1" t="s">
        <v>41</v>
      </c>
      <c r="C53" t="s">
        <v>42</v>
      </c>
      <c r="D53">
        <v>0.64</v>
      </c>
      <c r="E53">
        <v>0</v>
      </c>
      <c r="F53">
        <v>0</v>
      </c>
      <c r="G53">
        <v>0</v>
      </c>
      <c r="H53">
        <f>IF(Table1[[#This Row],[data]]=DATE(2015, 1, 23),1,0)</f>
        <v>0</v>
      </c>
      <c r="I53" t="str">
        <f>LEFT(Table1[[#This Row],[ISIN]],2)</f>
        <v>PL</v>
      </c>
      <c r="J53">
        <f>Table1[[#This Row],[pakiet_wig]]*Table1[[#This Row],[kurs_zamkniecia]]</f>
        <v>0</v>
      </c>
      <c r="K53" s="4" cm="1">
        <f t="array" ref="K53">_xlfn.IFS(AND(Table1[[#This Row],[Column1]]=1,D52-D51&lt;Table1[[#This Row],[kurs_zamkniecia]]-D52,D51&lt;D52,D52&lt;Table1[[#This Row],[kurs_zamkniecia]]),"K",AND(Table1[[#This Row],[Column1]]=1,D52-D51&gt;Table1[[#This Row],[kurs_zamkniecia]]-D52,D51&gt;D52,D52&gt;Table1[[#This Row],[kurs_zamkniecia]]),"S",Table1[[#This Row],[Column1]]=1,"H",Table1[[#This Row],[Column1]]=0,0)</f>
        <v>0</v>
      </c>
      <c r="L53"/>
      <c r="M53"/>
      <c r="N53"/>
      <c r="O53"/>
      <c r="P53"/>
      <c r="Q53"/>
      <c r="R53" t="str">
        <v>PLBNFTS00018</v>
      </c>
      <c r="S53" t="str">
        <f t="shared" si="0"/>
        <v>PL</v>
      </c>
    </row>
    <row r="54" spans="1:19" x14ac:dyDescent="0.3">
      <c r="A54" s="2">
        <v>42026</v>
      </c>
      <c r="B54" s="1" t="s">
        <v>41</v>
      </c>
      <c r="C54" t="s">
        <v>42</v>
      </c>
      <c r="D54">
        <v>0.64</v>
      </c>
      <c r="E54">
        <v>0</v>
      </c>
      <c r="F54">
        <v>0</v>
      </c>
      <c r="G54">
        <v>0</v>
      </c>
      <c r="H54">
        <f>IF(Table1[[#This Row],[data]]=DATE(2015, 1, 23),1,0)</f>
        <v>0</v>
      </c>
      <c r="I54" t="str">
        <f>LEFT(Table1[[#This Row],[ISIN]],2)</f>
        <v>PL</v>
      </c>
      <c r="J54">
        <f>Table1[[#This Row],[pakiet_wig]]*Table1[[#This Row],[kurs_zamkniecia]]</f>
        <v>0</v>
      </c>
      <c r="K54" s="4" cm="1">
        <f t="array" ref="K54">_xlfn.IFS(AND(Table1[[#This Row],[Column1]]=1,D53-D52&lt;Table1[[#This Row],[kurs_zamkniecia]]-D53,D52&lt;D53,D53&lt;Table1[[#This Row],[kurs_zamkniecia]]),"K",AND(Table1[[#This Row],[Column1]]=1,D53-D52&gt;Table1[[#This Row],[kurs_zamkniecia]]-D53,D52&gt;D53,D53&gt;Table1[[#This Row],[kurs_zamkniecia]]),"S",Table1[[#This Row],[Column1]]=1,"H",Table1[[#This Row],[Column1]]=0,0)</f>
        <v>0</v>
      </c>
      <c r="L54"/>
      <c r="M54"/>
      <c r="N54"/>
      <c r="O54"/>
      <c r="P54"/>
      <c r="Q54"/>
      <c r="R54" t="str">
        <v>PLBRLNG00015</v>
      </c>
      <c r="S54" t="str">
        <f t="shared" si="0"/>
        <v>PL</v>
      </c>
    </row>
    <row r="55" spans="1:19" x14ac:dyDescent="0.3">
      <c r="A55" s="2">
        <v>42027</v>
      </c>
      <c r="B55" s="1" t="s">
        <v>41</v>
      </c>
      <c r="C55" t="s">
        <v>42</v>
      </c>
      <c r="D55">
        <v>0.64</v>
      </c>
      <c r="E55">
        <v>0</v>
      </c>
      <c r="F55">
        <v>0</v>
      </c>
      <c r="G55">
        <v>0</v>
      </c>
      <c r="H55">
        <f>IF(Table1[[#This Row],[data]]=DATE(2015, 1, 23),1,0)</f>
        <v>1</v>
      </c>
      <c r="I55" t="str">
        <f>LEFT(Table1[[#This Row],[ISIN]],2)</f>
        <v>PL</v>
      </c>
      <c r="J55">
        <f>Table1[[#This Row],[pakiet_wig]]*Table1[[#This Row],[kurs_zamkniecia]]</f>
        <v>0</v>
      </c>
      <c r="K55" s="4" t="str" cm="1">
        <f t="array" ref="K55">_xlfn.IFS(AND(Table1[[#This Row],[Column1]]=1,D54-D53&lt;Table1[[#This Row],[kurs_zamkniecia]]-D54,D53&lt;D54,D54&lt;Table1[[#This Row],[kurs_zamkniecia]]),"K",AND(Table1[[#This Row],[Column1]]=1,D54-D53&gt;Table1[[#This Row],[kurs_zamkniecia]]-D54,D53&gt;D54,D54&gt;Table1[[#This Row],[kurs_zamkniecia]]),"S",Table1[[#This Row],[Column1]]=1,"H",Table1[[#This Row],[Column1]]=0,0)</f>
        <v>H</v>
      </c>
      <c r="L55"/>
      <c r="M55"/>
      <c r="N55"/>
      <c r="O55"/>
      <c r="P55"/>
      <c r="Q55"/>
      <c r="R55" t="str">
        <v>PLBEST000010</v>
      </c>
      <c r="S55" t="str">
        <f t="shared" si="0"/>
        <v>PL</v>
      </c>
    </row>
    <row r="56" spans="1:19" x14ac:dyDescent="0.3">
      <c r="A56" s="2">
        <v>42025</v>
      </c>
      <c r="B56" s="1" t="s">
        <v>43</v>
      </c>
      <c r="C56" t="s">
        <v>44</v>
      </c>
      <c r="D56">
        <v>9</v>
      </c>
      <c r="E56">
        <v>232624</v>
      </c>
      <c r="F56">
        <v>2099590</v>
      </c>
      <c r="G56">
        <v>24397000</v>
      </c>
      <c r="H56">
        <f>IF(Table1[[#This Row],[data]]=DATE(2015, 1, 23),1,0)</f>
        <v>0</v>
      </c>
      <c r="I56" t="str">
        <f>LEFT(Table1[[#This Row],[ISIN]],2)</f>
        <v>PL</v>
      </c>
      <c r="J56">
        <f>Table1[[#This Row],[pakiet_wig]]*Table1[[#This Row],[kurs_zamkniecia]]</f>
        <v>219573000</v>
      </c>
      <c r="K56" s="4" cm="1">
        <f t="array" ref="K56">_xlfn.IFS(AND(Table1[[#This Row],[Column1]]=1,D55-D54&lt;Table1[[#This Row],[kurs_zamkniecia]]-D55,D54&lt;D55,D55&lt;Table1[[#This Row],[kurs_zamkniecia]]),"K",AND(Table1[[#This Row],[Column1]]=1,D55-D54&gt;Table1[[#This Row],[kurs_zamkniecia]]-D55,D54&gt;D55,D55&gt;Table1[[#This Row],[kurs_zamkniecia]]),"S",Table1[[#This Row],[Column1]]=1,"H",Table1[[#This Row],[Column1]]=0,0)</f>
        <v>0</v>
      </c>
      <c r="L56"/>
      <c r="M56"/>
      <c r="N56"/>
      <c r="O56"/>
      <c r="P56"/>
      <c r="Q56"/>
      <c r="R56" t="str">
        <v>PLBTCOM00016</v>
      </c>
      <c r="S56" t="str">
        <f t="shared" si="0"/>
        <v>PL</v>
      </c>
    </row>
    <row r="57" spans="1:19" x14ac:dyDescent="0.3">
      <c r="A57" s="2">
        <v>42026</v>
      </c>
      <c r="B57" s="1" t="s">
        <v>43</v>
      </c>
      <c r="C57" t="s">
        <v>44</v>
      </c>
      <c r="D57">
        <v>9.1</v>
      </c>
      <c r="E57">
        <v>117048</v>
      </c>
      <c r="F57">
        <v>1062830</v>
      </c>
      <c r="G57">
        <v>24397000</v>
      </c>
      <c r="H57">
        <f>IF(Table1[[#This Row],[data]]=DATE(2015, 1, 23),1,0)</f>
        <v>0</v>
      </c>
      <c r="I57" t="str">
        <f>LEFT(Table1[[#This Row],[ISIN]],2)</f>
        <v>PL</v>
      </c>
      <c r="J57">
        <f>Table1[[#This Row],[pakiet_wig]]*Table1[[#This Row],[kurs_zamkniecia]]</f>
        <v>222012700</v>
      </c>
      <c r="K57" s="4" cm="1">
        <f t="array" ref="K57">_xlfn.IFS(AND(Table1[[#This Row],[Column1]]=1,D56-D55&lt;Table1[[#This Row],[kurs_zamkniecia]]-D56,D55&lt;D56,D56&lt;Table1[[#This Row],[kurs_zamkniecia]]),"K",AND(Table1[[#This Row],[Column1]]=1,D56-D55&gt;Table1[[#This Row],[kurs_zamkniecia]]-D56,D55&gt;D56,D56&gt;Table1[[#This Row],[kurs_zamkniecia]]),"S",Table1[[#This Row],[Column1]]=1,"H",Table1[[#This Row],[Column1]]=0,0)</f>
        <v>0</v>
      </c>
      <c r="L57"/>
      <c r="M57"/>
      <c r="N57"/>
      <c r="O57"/>
      <c r="P57"/>
      <c r="Q57"/>
      <c r="R57" t="str">
        <v>PLBGZ0000010</v>
      </c>
      <c r="S57" t="str">
        <f t="shared" si="0"/>
        <v>PL</v>
      </c>
    </row>
    <row r="58" spans="1:19" x14ac:dyDescent="0.3">
      <c r="A58" s="2">
        <v>42027</v>
      </c>
      <c r="B58" s="1" t="s">
        <v>43</v>
      </c>
      <c r="C58" t="s">
        <v>44</v>
      </c>
      <c r="D58">
        <v>9.1</v>
      </c>
      <c r="E58">
        <v>8284</v>
      </c>
      <c r="F58">
        <v>75340</v>
      </c>
      <c r="G58">
        <v>24397000</v>
      </c>
      <c r="H58">
        <f>IF(Table1[[#This Row],[data]]=DATE(2015, 1, 23),1,0)</f>
        <v>1</v>
      </c>
      <c r="I58" t="str">
        <f>LEFT(Table1[[#This Row],[ISIN]],2)</f>
        <v>PL</v>
      </c>
      <c r="J58">
        <f>Table1[[#This Row],[pakiet_wig]]*Table1[[#This Row],[kurs_zamkniecia]]</f>
        <v>222012700</v>
      </c>
      <c r="K58" s="4" t="str" cm="1">
        <f t="array" ref="K58">_xlfn.IFS(AND(Table1[[#This Row],[Column1]]=1,D57-D56&lt;Table1[[#This Row],[kurs_zamkniecia]]-D57,D56&lt;D57,D57&lt;Table1[[#This Row],[kurs_zamkniecia]]),"K",AND(Table1[[#This Row],[Column1]]=1,D57-D56&gt;Table1[[#This Row],[kurs_zamkniecia]]-D57,D56&gt;D57,D57&gt;Table1[[#This Row],[kurs_zamkniecia]]),"S",Table1[[#This Row],[Column1]]=1,"H",Table1[[#This Row],[Column1]]=0,0)</f>
        <v>H</v>
      </c>
      <c r="L58"/>
      <c r="M58"/>
      <c r="N58"/>
      <c r="O58"/>
      <c r="P58"/>
      <c r="Q58"/>
      <c r="R58" t="str">
        <v>PLBIOTN00029</v>
      </c>
      <c r="S58" t="str">
        <f t="shared" si="0"/>
        <v>PL</v>
      </c>
    </row>
    <row r="59" spans="1:19" x14ac:dyDescent="0.3">
      <c r="A59" s="2">
        <v>42025</v>
      </c>
      <c r="B59" s="1" t="s">
        <v>45</v>
      </c>
      <c r="C59" t="s">
        <v>46</v>
      </c>
      <c r="D59">
        <v>44.4</v>
      </c>
      <c r="E59">
        <v>2992</v>
      </c>
      <c r="F59">
        <v>132870</v>
      </c>
      <c r="G59">
        <v>9046000</v>
      </c>
      <c r="H59">
        <f>IF(Table1[[#This Row],[data]]=DATE(2015, 1, 23),1,0)</f>
        <v>0</v>
      </c>
      <c r="I59" t="str">
        <f>LEFT(Table1[[#This Row],[ISIN]],2)</f>
        <v>PL</v>
      </c>
      <c r="J59">
        <f>Table1[[#This Row],[pakiet_wig]]*Table1[[#This Row],[kurs_zamkniecia]]</f>
        <v>401642400</v>
      </c>
      <c r="K59" s="4" cm="1">
        <f t="array" ref="K59">_xlfn.IFS(AND(Table1[[#This Row],[Column1]]=1,D58-D57&lt;Table1[[#This Row],[kurs_zamkniecia]]-D58,D57&lt;D58,D58&lt;Table1[[#This Row],[kurs_zamkniecia]]),"K",AND(Table1[[#This Row],[Column1]]=1,D58-D57&gt;Table1[[#This Row],[kurs_zamkniecia]]-D58,D57&gt;D58,D58&gt;Table1[[#This Row],[kurs_zamkniecia]]),"S",Table1[[#This Row],[Column1]]=1,"H",Table1[[#This Row],[Column1]]=0,0)</f>
        <v>0</v>
      </c>
      <c r="L59"/>
      <c r="M59"/>
      <c r="N59"/>
      <c r="O59"/>
      <c r="P59"/>
      <c r="Q59"/>
      <c r="R59" t="str">
        <v>PLBPRMT00011</v>
      </c>
      <c r="S59" t="str">
        <f t="shared" si="0"/>
        <v>PL</v>
      </c>
    </row>
    <row r="60" spans="1:19" x14ac:dyDescent="0.3">
      <c r="A60" s="2">
        <v>42026</v>
      </c>
      <c r="B60" s="1" t="s">
        <v>45</v>
      </c>
      <c r="C60" t="s">
        <v>46</v>
      </c>
      <c r="D60">
        <v>45.7</v>
      </c>
      <c r="E60">
        <v>5386</v>
      </c>
      <c r="F60">
        <v>243420</v>
      </c>
      <c r="G60">
        <v>9046000</v>
      </c>
      <c r="H60">
        <f>IF(Table1[[#This Row],[data]]=DATE(2015, 1, 23),1,0)</f>
        <v>0</v>
      </c>
      <c r="I60" t="str">
        <f>LEFT(Table1[[#This Row],[ISIN]],2)</f>
        <v>PL</v>
      </c>
      <c r="J60">
        <f>Table1[[#This Row],[pakiet_wig]]*Table1[[#This Row],[kurs_zamkniecia]]</f>
        <v>413402200</v>
      </c>
      <c r="K60" s="4" cm="1">
        <f t="array" ref="K60">_xlfn.IFS(AND(Table1[[#This Row],[Column1]]=1,D59-D58&lt;Table1[[#This Row],[kurs_zamkniecia]]-D59,D58&lt;D59,D59&lt;Table1[[#This Row],[kurs_zamkniecia]]),"K",AND(Table1[[#This Row],[Column1]]=1,D59-D58&gt;Table1[[#This Row],[kurs_zamkniecia]]-D59,D58&gt;D59,D59&gt;Table1[[#This Row],[kurs_zamkniecia]]),"S",Table1[[#This Row],[Column1]]=1,"H",Table1[[#This Row],[Column1]]=0,0)</f>
        <v>0</v>
      </c>
      <c r="L60"/>
      <c r="M60"/>
      <c r="N60"/>
      <c r="O60"/>
      <c r="P60"/>
      <c r="Q60"/>
      <c r="R60" t="str">
        <v>PLNFI0400015</v>
      </c>
      <c r="S60" t="str">
        <f t="shared" si="0"/>
        <v>PL</v>
      </c>
    </row>
    <row r="61" spans="1:19" x14ac:dyDescent="0.3">
      <c r="A61" s="2">
        <v>42027</v>
      </c>
      <c r="B61" s="1" t="s">
        <v>45</v>
      </c>
      <c r="C61" t="s">
        <v>46</v>
      </c>
      <c r="D61">
        <v>46.19</v>
      </c>
      <c r="E61">
        <v>2635</v>
      </c>
      <c r="F61">
        <v>121140</v>
      </c>
      <c r="G61">
        <v>9046000</v>
      </c>
      <c r="H61">
        <f>IF(Table1[[#This Row],[data]]=DATE(2015, 1, 23),1,0)</f>
        <v>1</v>
      </c>
      <c r="I61" t="str">
        <f>LEFT(Table1[[#This Row],[ISIN]],2)</f>
        <v>PL</v>
      </c>
      <c r="J61">
        <f>Table1[[#This Row],[pakiet_wig]]*Table1[[#This Row],[kurs_zamkniecia]]</f>
        <v>417834740</v>
      </c>
      <c r="K61" s="4" t="str" cm="1">
        <f t="array" ref="K61">_xlfn.IFS(AND(Table1[[#This Row],[Column1]]=1,D60-D59&lt;Table1[[#This Row],[kurs_zamkniecia]]-D60,D59&lt;D60,D60&lt;Table1[[#This Row],[kurs_zamkniecia]]),"K",AND(Table1[[#This Row],[Column1]]=1,D60-D59&gt;Table1[[#This Row],[kurs_zamkniecia]]-D60,D59&gt;D60,D60&gt;Table1[[#This Row],[kurs_zamkniecia]]),"S",Table1[[#This Row],[Column1]]=1,"H",Table1[[#This Row],[Column1]]=0,0)</f>
        <v>H</v>
      </c>
      <c r="L61"/>
      <c r="M61"/>
      <c r="N61"/>
      <c r="O61"/>
      <c r="P61"/>
      <c r="Q61"/>
      <c r="R61" t="str">
        <v>DE0003304200</v>
      </c>
      <c r="S61" t="str">
        <f t="shared" si="0"/>
        <v>DE</v>
      </c>
    </row>
    <row r="62" spans="1:19" x14ac:dyDescent="0.3">
      <c r="A62" s="2">
        <v>42025</v>
      </c>
      <c r="B62" s="1" t="s">
        <v>47</v>
      </c>
      <c r="C62" t="s">
        <v>48</v>
      </c>
      <c r="D62">
        <v>8.06</v>
      </c>
      <c r="E62">
        <v>860</v>
      </c>
      <c r="F62">
        <v>6980</v>
      </c>
      <c r="G62">
        <v>9800000</v>
      </c>
      <c r="H62">
        <f>IF(Table1[[#This Row],[data]]=DATE(2015, 1, 23),1,0)</f>
        <v>0</v>
      </c>
      <c r="I62" t="str">
        <f>LEFT(Table1[[#This Row],[ISIN]],2)</f>
        <v>PL</v>
      </c>
      <c r="J62">
        <f>Table1[[#This Row],[pakiet_wig]]*Table1[[#This Row],[kurs_zamkniecia]]</f>
        <v>78988000</v>
      </c>
      <c r="K62" s="4" cm="1">
        <f t="array" ref="K62">_xlfn.IFS(AND(Table1[[#This Row],[Column1]]=1,D61-D60&lt;Table1[[#This Row],[kurs_zamkniecia]]-D61,D60&lt;D61,D61&lt;Table1[[#This Row],[kurs_zamkniecia]]),"K",AND(Table1[[#This Row],[Column1]]=1,D61-D60&gt;Table1[[#This Row],[kurs_zamkniecia]]-D61,D60&gt;D61,D61&gt;Table1[[#This Row],[kurs_zamkniecia]]),"S",Table1[[#This Row],[Column1]]=1,"H",Table1[[#This Row],[Column1]]=0,0)</f>
        <v>0</v>
      </c>
      <c r="L62"/>
      <c r="M62"/>
      <c r="N62"/>
      <c r="O62"/>
      <c r="P62"/>
      <c r="Q62"/>
      <c r="R62" t="str">
        <v>PLPPAB000011</v>
      </c>
      <c r="S62" t="str">
        <f t="shared" si="0"/>
        <v>PL</v>
      </c>
    </row>
    <row r="63" spans="1:19" x14ac:dyDescent="0.3">
      <c r="A63" s="2">
        <v>42026</v>
      </c>
      <c r="B63" s="1" t="s">
        <v>47</v>
      </c>
      <c r="C63" t="s">
        <v>48</v>
      </c>
      <c r="D63">
        <v>8.02</v>
      </c>
      <c r="E63">
        <v>2114</v>
      </c>
      <c r="F63">
        <v>17060</v>
      </c>
      <c r="G63">
        <v>9800000</v>
      </c>
      <c r="H63">
        <f>IF(Table1[[#This Row],[data]]=DATE(2015, 1, 23),1,0)</f>
        <v>0</v>
      </c>
      <c r="I63" t="str">
        <f>LEFT(Table1[[#This Row],[ISIN]],2)</f>
        <v>PL</v>
      </c>
      <c r="J63">
        <f>Table1[[#This Row],[pakiet_wig]]*Table1[[#This Row],[kurs_zamkniecia]]</f>
        <v>78596000</v>
      </c>
      <c r="K63" s="4" cm="1">
        <f t="array" ref="K63">_xlfn.IFS(AND(Table1[[#This Row],[Column1]]=1,D62-D61&lt;Table1[[#This Row],[kurs_zamkniecia]]-D62,D61&lt;D62,D62&lt;Table1[[#This Row],[kurs_zamkniecia]]),"K",AND(Table1[[#This Row],[Column1]]=1,D62-D61&gt;Table1[[#This Row],[kurs_zamkniecia]]-D62,D61&gt;D62,D62&gt;Table1[[#This Row],[kurs_zamkniecia]]),"S",Table1[[#This Row],[Column1]]=1,"H",Table1[[#This Row],[Column1]]=0,0)</f>
        <v>0</v>
      </c>
      <c r="L63"/>
      <c r="M63"/>
      <c r="N63"/>
      <c r="O63"/>
      <c r="P63"/>
      <c r="Q63"/>
      <c r="R63" t="str">
        <v>PLLWBGD00016</v>
      </c>
      <c r="S63" t="str">
        <f t="shared" si="0"/>
        <v>PL</v>
      </c>
    </row>
    <row r="64" spans="1:19" x14ac:dyDescent="0.3">
      <c r="A64" s="2">
        <v>42027</v>
      </c>
      <c r="B64" s="1" t="s">
        <v>47</v>
      </c>
      <c r="C64" t="s">
        <v>48</v>
      </c>
      <c r="D64">
        <v>8.02</v>
      </c>
      <c r="E64">
        <v>1591</v>
      </c>
      <c r="F64">
        <v>12810</v>
      </c>
      <c r="G64">
        <v>9800000</v>
      </c>
      <c r="H64">
        <f>IF(Table1[[#This Row],[data]]=DATE(2015, 1, 23),1,0)</f>
        <v>1</v>
      </c>
      <c r="I64" t="str">
        <f>LEFT(Table1[[#This Row],[ISIN]],2)</f>
        <v>PL</v>
      </c>
      <c r="J64">
        <f>Table1[[#This Row],[pakiet_wig]]*Table1[[#This Row],[kurs_zamkniecia]]</f>
        <v>78596000</v>
      </c>
      <c r="K64" s="4" t="str" cm="1">
        <f t="array" ref="K64">_xlfn.IFS(AND(Table1[[#This Row],[Column1]]=1,D63-D62&lt;Table1[[#This Row],[kurs_zamkniecia]]-D63,D62&lt;D63,D63&lt;Table1[[#This Row],[kurs_zamkniecia]]),"K",AND(Table1[[#This Row],[Column1]]=1,D63-D62&gt;Table1[[#This Row],[kurs_zamkniecia]]-D63,D62&gt;D63,D63&gt;Table1[[#This Row],[kurs_zamkniecia]]),"S",Table1[[#This Row],[Column1]]=1,"H",Table1[[#This Row],[Column1]]=0,0)</f>
        <v>H</v>
      </c>
      <c r="L64"/>
      <c r="M64"/>
      <c r="N64"/>
      <c r="O64"/>
      <c r="P64"/>
      <c r="Q64"/>
      <c r="R64" t="str">
        <v>PLBRSZW00011</v>
      </c>
      <c r="S64" t="str">
        <f t="shared" si="0"/>
        <v>PL</v>
      </c>
    </row>
    <row r="65" spans="1:19" x14ac:dyDescent="0.3">
      <c r="A65" s="2">
        <v>42025</v>
      </c>
      <c r="B65" s="1" t="s">
        <v>49</v>
      </c>
      <c r="C65" t="s">
        <v>50</v>
      </c>
      <c r="D65">
        <v>99</v>
      </c>
      <c r="E65">
        <v>13191</v>
      </c>
      <c r="F65">
        <v>1299690</v>
      </c>
      <c r="G65">
        <v>4659000</v>
      </c>
      <c r="H65">
        <f>IF(Table1[[#This Row],[data]]=DATE(2015, 1, 23),1,0)</f>
        <v>0</v>
      </c>
      <c r="I65" t="str">
        <f>LEFT(Table1[[#This Row],[ISIN]],2)</f>
        <v>PL</v>
      </c>
      <c r="J65">
        <f>Table1[[#This Row],[pakiet_wig]]*Table1[[#This Row],[kurs_zamkniecia]]</f>
        <v>461241000</v>
      </c>
      <c r="K65" s="4" cm="1">
        <f t="array" ref="K65">_xlfn.IFS(AND(Table1[[#This Row],[Column1]]=1,D64-D63&lt;Table1[[#This Row],[kurs_zamkniecia]]-D64,D63&lt;D64,D64&lt;Table1[[#This Row],[kurs_zamkniecia]]),"K",AND(Table1[[#This Row],[Column1]]=1,D64-D63&gt;Table1[[#This Row],[kurs_zamkniecia]]-D64,D63&gt;D64,D64&gt;Table1[[#This Row],[kurs_zamkniecia]]),"S",Table1[[#This Row],[Column1]]=1,"H",Table1[[#This Row],[Column1]]=0,0)</f>
        <v>0</v>
      </c>
      <c r="L65"/>
      <c r="M65"/>
      <c r="N65"/>
      <c r="O65"/>
      <c r="P65"/>
      <c r="Q65"/>
      <c r="R65" t="str">
        <v>PLBOS0000019</v>
      </c>
      <c r="S65" t="str">
        <f t="shared" si="0"/>
        <v>PL</v>
      </c>
    </row>
    <row r="66" spans="1:19" x14ac:dyDescent="0.3">
      <c r="A66" s="2">
        <v>42026</v>
      </c>
      <c r="B66" s="1" t="s">
        <v>49</v>
      </c>
      <c r="C66" t="s">
        <v>50</v>
      </c>
      <c r="D66">
        <v>99.5</v>
      </c>
      <c r="E66">
        <v>31650</v>
      </c>
      <c r="F66">
        <v>3138890</v>
      </c>
      <c r="G66">
        <v>4659000</v>
      </c>
      <c r="H66">
        <f>IF(Table1[[#This Row],[data]]=DATE(2015, 1, 23),1,0)</f>
        <v>0</v>
      </c>
      <c r="I66" t="str">
        <f>LEFT(Table1[[#This Row],[ISIN]],2)</f>
        <v>PL</v>
      </c>
      <c r="J66">
        <f>Table1[[#This Row],[pakiet_wig]]*Table1[[#This Row],[kurs_zamkniecia]]</f>
        <v>463570500</v>
      </c>
      <c r="K66" s="4" cm="1">
        <f t="array" ref="K66">_xlfn.IFS(AND(Table1[[#This Row],[Column1]]=1,D65-D64&lt;Table1[[#This Row],[kurs_zamkniecia]]-D65,D64&lt;D65,D65&lt;Table1[[#This Row],[kurs_zamkniecia]]),"K",AND(Table1[[#This Row],[Column1]]=1,D65-D64&gt;Table1[[#This Row],[kurs_zamkniecia]]-D65,D64&gt;D65,D65&gt;Table1[[#This Row],[kurs_zamkniecia]]),"S",Table1[[#This Row],[Column1]]=1,"H",Table1[[#This Row],[Column1]]=0,0)</f>
        <v>0</v>
      </c>
      <c r="L66"/>
      <c r="M66"/>
      <c r="N66"/>
      <c r="O66"/>
      <c r="P66"/>
      <c r="Q66"/>
      <c r="R66" t="str">
        <v>PLBOWM000019</v>
      </c>
      <c r="S66" t="str">
        <f t="shared" si="0"/>
        <v>PL</v>
      </c>
    </row>
    <row r="67" spans="1:19" x14ac:dyDescent="0.3">
      <c r="A67" s="2">
        <v>42027</v>
      </c>
      <c r="B67" s="1" t="s">
        <v>49</v>
      </c>
      <c r="C67" t="s">
        <v>50</v>
      </c>
      <c r="D67">
        <v>105</v>
      </c>
      <c r="E67">
        <v>35257</v>
      </c>
      <c r="F67">
        <v>3532300</v>
      </c>
      <c r="G67">
        <v>4659000</v>
      </c>
      <c r="H67">
        <f>IF(Table1[[#This Row],[data]]=DATE(2015, 1, 23),1,0)</f>
        <v>1</v>
      </c>
      <c r="I67" t="str">
        <f>LEFT(Table1[[#This Row],[ISIN]],2)</f>
        <v>PL</v>
      </c>
      <c r="J67">
        <f>Table1[[#This Row],[pakiet_wig]]*Table1[[#This Row],[kurs_zamkniecia]]</f>
        <v>489195000</v>
      </c>
      <c r="K67" s="4" t="str" cm="1">
        <f t="array" ref="K67">_xlfn.IFS(AND(Table1[[#This Row],[Column1]]=1,D66-D65&lt;Table1[[#This Row],[kurs_zamkniecia]]-D66,D65&lt;D66,D66&lt;Table1[[#This Row],[kurs_zamkniecia]]),"K",AND(Table1[[#This Row],[Column1]]=1,D66-D65&gt;Table1[[#This Row],[kurs_zamkniecia]]-D66,D65&gt;D66,D66&gt;Table1[[#This Row],[kurs_zamkniecia]]),"S",Table1[[#This Row],[Column1]]=1,"H",Table1[[#This Row],[Column1]]=0,0)</f>
        <v>K</v>
      </c>
      <c r="L67"/>
      <c r="M67"/>
      <c r="N67"/>
      <c r="O67"/>
      <c r="P67"/>
      <c r="Q67"/>
      <c r="R67" t="str">
        <v>PLBRIJU00010</v>
      </c>
      <c r="S67" t="str">
        <f t="shared" ref="S67:S130" si="2">LEFT(R67,2)</f>
        <v>PL</v>
      </c>
    </row>
    <row r="68" spans="1:19" x14ac:dyDescent="0.3">
      <c r="A68" s="2">
        <v>42025</v>
      </c>
      <c r="B68" s="1" t="s">
        <v>51</v>
      </c>
      <c r="C68" t="s">
        <v>52</v>
      </c>
      <c r="D68">
        <v>0.26</v>
      </c>
      <c r="E68">
        <v>0</v>
      </c>
      <c r="F68">
        <v>0</v>
      </c>
      <c r="G68">
        <v>0</v>
      </c>
      <c r="H68">
        <f>IF(Table1[[#This Row],[data]]=DATE(2015, 1, 23),1,0)</f>
        <v>0</v>
      </c>
      <c r="I68" t="str">
        <f>LEFT(Table1[[#This Row],[ISIN]],2)</f>
        <v>PL</v>
      </c>
      <c r="J68">
        <f>Table1[[#This Row],[pakiet_wig]]*Table1[[#This Row],[kurs_zamkniecia]]</f>
        <v>0</v>
      </c>
      <c r="K68" s="4" cm="1">
        <f t="array" ref="K68">_xlfn.IFS(AND(Table1[[#This Row],[Column1]]=1,D67-D66&lt;Table1[[#This Row],[kurs_zamkniecia]]-D67,D66&lt;D67,D67&lt;Table1[[#This Row],[kurs_zamkniecia]]),"K",AND(Table1[[#This Row],[Column1]]=1,D67-D66&gt;Table1[[#This Row],[kurs_zamkniecia]]-D67,D66&gt;D67,D67&gt;Table1[[#This Row],[kurs_zamkniecia]]),"S",Table1[[#This Row],[Column1]]=1,"H",Table1[[#This Row],[Column1]]=0,0)</f>
        <v>0</v>
      </c>
      <c r="L68"/>
      <c r="M68"/>
      <c r="N68"/>
      <c r="O68"/>
      <c r="P68"/>
      <c r="Q68"/>
      <c r="R68" t="str">
        <v>PLBSCDO00017</v>
      </c>
      <c r="S68" t="str">
        <f t="shared" si="2"/>
        <v>PL</v>
      </c>
    </row>
    <row r="69" spans="1:19" x14ac:dyDescent="0.3">
      <c r="A69" s="2">
        <v>42026</v>
      </c>
      <c r="B69" s="1" t="s">
        <v>51</v>
      </c>
      <c r="C69" t="s">
        <v>52</v>
      </c>
      <c r="D69">
        <v>0.26</v>
      </c>
      <c r="E69">
        <v>0</v>
      </c>
      <c r="F69">
        <v>0</v>
      </c>
      <c r="G69">
        <v>0</v>
      </c>
      <c r="H69">
        <f>IF(Table1[[#This Row],[data]]=DATE(2015, 1, 23),1,0)</f>
        <v>0</v>
      </c>
      <c r="I69" t="str">
        <f>LEFT(Table1[[#This Row],[ISIN]],2)</f>
        <v>PL</v>
      </c>
      <c r="J69">
        <f>Table1[[#This Row],[pakiet_wig]]*Table1[[#This Row],[kurs_zamkniecia]]</f>
        <v>0</v>
      </c>
      <c r="K69" s="4" cm="1">
        <f t="array" ref="K69">_xlfn.IFS(AND(Table1[[#This Row],[Column1]]=1,D68-D67&lt;Table1[[#This Row],[kurs_zamkniecia]]-D68,D67&lt;D68,D68&lt;Table1[[#This Row],[kurs_zamkniecia]]),"K",AND(Table1[[#This Row],[Column1]]=1,D68-D67&gt;Table1[[#This Row],[kurs_zamkniecia]]-D68,D67&gt;D68,D68&gt;Table1[[#This Row],[kurs_zamkniecia]]),"S",Table1[[#This Row],[Column1]]=1,"H",Table1[[#This Row],[Column1]]=0,0)</f>
        <v>0</v>
      </c>
      <c r="L69"/>
      <c r="M69"/>
      <c r="N69"/>
      <c r="O69"/>
      <c r="P69"/>
      <c r="Q69"/>
      <c r="R69" t="str">
        <v>PLBUDMX00013</v>
      </c>
      <c r="S69" t="str">
        <f t="shared" si="2"/>
        <v>PL</v>
      </c>
    </row>
    <row r="70" spans="1:19" x14ac:dyDescent="0.3">
      <c r="A70" s="2">
        <v>42027</v>
      </c>
      <c r="B70" s="1" t="s">
        <v>51</v>
      </c>
      <c r="C70" t="s">
        <v>52</v>
      </c>
      <c r="D70">
        <v>0.26</v>
      </c>
      <c r="E70">
        <v>0</v>
      </c>
      <c r="F70">
        <v>0</v>
      </c>
      <c r="G70">
        <v>0</v>
      </c>
      <c r="H70">
        <f>IF(Table1[[#This Row],[data]]=DATE(2015, 1, 23),1,0)</f>
        <v>1</v>
      </c>
      <c r="I70" t="str">
        <f>LEFT(Table1[[#This Row],[ISIN]],2)</f>
        <v>PL</v>
      </c>
      <c r="J70">
        <f>Table1[[#This Row],[pakiet_wig]]*Table1[[#This Row],[kurs_zamkniecia]]</f>
        <v>0</v>
      </c>
      <c r="K70" s="4" t="str" cm="1">
        <f t="array" ref="K70">_xlfn.IFS(AND(Table1[[#This Row],[Column1]]=1,D69-D68&lt;Table1[[#This Row],[kurs_zamkniecia]]-D69,D68&lt;D69,D69&lt;Table1[[#This Row],[kurs_zamkniecia]]),"K",AND(Table1[[#This Row],[Column1]]=1,D69-D68&gt;Table1[[#This Row],[kurs_zamkniecia]]-D69,D68&gt;D69,D69&gt;Table1[[#This Row],[kurs_zamkniecia]]),"S",Table1[[#This Row],[Column1]]=1,"H",Table1[[#This Row],[Column1]]=0,0)</f>
        <v>H</v>
      </c>
      <c r="L70"/>
      <c r="M70"/>
      <c r="N70"/>
      <c r="O70"/>
      <c r="P70"/>
      <c r="Q70"/>
      <c r="R70" t="str">
        <v>PLBDPWR00014</v>
      </c>
      <c r="S70" t="str">
        <f t="shared" si="2"/>
        <v>PL</v>
      </c>
    </row>
    <row r="71" spans="1:19" x14ac:dyDescent="0.3">
      <c r="A71" s="2">
        <v>42025</v>
      </c>
      <c r="B71" s="1" t="s">
        <v>53</v>
      </c>
      <c r="C71" t="s">
        <v>54</v>
      </c>
      <c r="D71">
        <v>104.5</v>
      </c>
      <c r="E71">
        <v>332</v>
      </c>
      <c r="F71">
        <v>34380</v>
      </c>
      <c r="G71">
        <v>14487000</v>
      </c>
      <c r="H71">
        <f>IF(Table1[[#This Row],[data]]=DATE(2015, 1, 23),1,0)</f>
        <v>0</v>
      </c>
      <c r="I71" t="str">
        <f>LEFT(Table1[[#This Row],[ISIN]],2)</f>
        <v>NL</v>
      </c>
      <c r="J71">
        <f>Table1[[#This Row],[pakiet_wig]]*Table1[[#This Row],[kurs_zamkniecia]]</f>
        <v>1513891500</v>
      </c>
      <c r="K71" s="4" cm="1">
        <f t="array" ref="K71">_xlfn.IFS(AND(Table1[[#This Row],[Column1]]=1,D70-D69&lt;Table1[[#This Row],[kurs_zamkniecia]]-D70,D69&lt;D70,D70&lt;Table1[[#This Row],[kurs_zamkniecia]]),"K",AND(Table1[[#This Row],[Column1]]=1,D70-D69&gt;Table1[[#This Row],[kurs_zamkniecia]]-D70,D69&gt;D70,D70&gt;Table1[[#This Row],[kurs_zamkniecia]]),"S",Table1[[#This Row],[Column1]]=1,"H",Table1[[#This Row],[Column1]]=0,0)</f>
        <v>0</v>
      </c>
      <c r="L71"/>
      <c r="M71"/>
      <c r="N71"/>
      <c r="O71"/>
      <c r="P71"/>
      <c r="Q71"/>
      <c r="R71" t="str">
        <v>PLBMECH00012</v>
      </c>
      <c r="S71" t="str">
        <f t="shared" si="2"/>
        <v>PL</v>
      </c>
    </row>
    <row r="72" spans="1:19" x14ac:dyDescent="0.3">
      <c r="A72" s="2">
        <v>42026</v>
      </c>
      <c r="B72" s="1" t="s">
        <v>53</v>
      </c>
      <c r="C72" t="s">
        <v>54</v>
      </c>
      <c r="D72">
        <v>108</v>
      </c>
      <c r="E72">
        <v>17841</v>
      </c>
      <c r="F72">
        <v>1906540</v>
      </c>
      <c r="G72">
        <v>14487000</v>
      </c>
      <c r="H72">
        <f>IF(Table1[[#This Row],[data]]=DATE(2015, 1, 23),1,0)</f>
        <v>0</v>
      </c>
      <c r="I72" t="str">
        <f>LEFT(Table1[[#This Row],[ISIN]],2)</f>
        <v>NL</v>
      </c>
      <c r="J72">
        <f>Table1[[#This Row],[pakiet_wig]]*Table1[[#This Row],[kurs_zamkniecia]]</f>
        <v>1564596000</v>
      </c>
      <c r="K72" s="4" cm="1">
        <f t="array" ref="K72">_xlfn.IFS(AND(Table1[[#This Row],[Column1]]=1,D71-D70&lt;Table1[[#This Row],[kurs_zamkniecia]]-D71,D70&lt;D71,D71&lt;Table1[[#This Row],[kurs_zamkniecia]]),"K",AND(Table1[[#This Row],[Column1]]=1,D71-D70&gt;Table1[[#This Row],[kurs_zamkniecia]]-D71,D70&gt;D71,D71&gt;Table1[[#This Row],[kurs_zamkniecia]]),"S",Table1[[#This Row],[Column1]]=1,"H",Table1[[#This Row],[Column1]]=0,0)</f>
        <v>0</v>
      </c>
      <c r="L72"/>
      <c r="M72"/>
      <c r="N72"/>
      <c r="O72"/>
      <c r="P72"/>
      <c r="Q72"/>
      <c r="R72" t="str">
        <v>AT00BUWOG001</v>
      </c>
      <c r="S72" t="str">
        <f t="shared" si="2"/>
        <v>AT</v>
      </c>
    </row>
    <row r="73" spans="1:19" x14ac:dyDescent="0.3">
      <c r="A73" s="2">
        <v>42027</v>
      </c>
      <c r="B73" s="1" t="s">
        <v>53</v>
      </c>
      <c r="C73" t="s">
        <v>54</v>
      </c>
      <c r="D73">
        <v>108</v>
      </c>
      <c r="E73">
        <v>1478</v>
      </c>
      <c r="F73">
        <v>159510</v>
      </c>
      <c r="G73">
        <v>14487000</v>
      </c>
      <c r="H73">
        <f>IF(Table1[[#This Row],[data]]=DATE(2015, 1, 23),1,0)</f>
        <v>1</v>
      </c>
      <c r="I73" t="str">
        <f>LEFT(Table1[[#This Row],[ISIN]],2)</f>
        <v>NL</v>
      </c>
      <c r="J73">
        <f>Table1[[#This Row],[pakiet_wig]]*Table1[[#This Row],[kurs_zamkniecia]]</f>
        <v>1564596000</v>
      </c>
      <c r="K73" s="4" t="str" cm="1">
        <f t="array" ref="K73">_xlfn.IFS(AND(Table1[[#This Row],[Column1]]=1,D72-D71&lt;Table1[[#This Row],[kurs_zamkniecia]]-D72,D71&lt;D72,D72&lt;Table1[[#This Row],[kurs_zamkniecia]]),"K",AND(Table1[[#This Row],[Column1]]=1,D72-D71&gt;Table1[[#This Row],[kurs_zamkniecia]]-D72,D71&gt;D72,D72&gt;Table1[[#This Row],[kurs_zamkniecia]]),"S",Table1[[#This Row],[Column1]]=1,"H",Table1[[#This Row],[Column1]]=0,0)</f>
        <v>H</v>
      </c>
      <c r="L73"/>
      <c r="M73"/>
      <c r="N73"/>
      <c r="O73"/>
      <c r="P73"/>
      <c r="Q73"/>
      <c r="R73" t="str">
        <v>PLBYTOM00010</v>
      </c>
      <c r="S73" t="str">
        <f t="shared" si="2"/>
        <v>PL</v>
      </c>
    </row>
    <row r="74" spans="1:19" x14ac:dyDescent="0.3">
      <c r="A74" s="2">
        <v>42025</v>
      </c>
      <c r="B74" s="1" t="s">
        <v>55</v>
      </c>
      <c r="C74" t="s">
        <v>56</v>
      </c>
      <c r="D74">
        <v>35.479999999999997</v>
      </c>
      <c r="E74">
        <v>765</v>
      </c>
      <c r="F74">
        <v>26910</v>
      </c>
      <c r="G74">
        <v>25382000</v>
      </c>
      <c r="H74">
        <f>IF(Table1[[#This Row],[data]]=DATE(2015, 1, 23),1,0)</f>
        <v>0</v>
      </c>
      <c r="I74" t="str">
        <f>LEFT(Table1[[#This Row],[ISIN]],2)</f>
        <v>PL</v>
      </c>
      <c r="J74">
        <f>Table1[[#This Row],[pakiet_wig]]*Table1[[#This Row],[kurs_zamkniecia]]</f>
        <v>900553359.99999988</v>
      </c>
      <c r="K74" s="4" cm="1">
        <f t="array" ref="K74">_xlfn.IFS(AND(Table1[[#This Row],[Column1]]=1,D73-D72&lt;Table1[[#This Row],[kurs_zamkniecia]]-D73,D72&lt;D73,D73&lt;Table1[[#This Row],[kurs_zamkniecia]]),"K",AND(Table1[[#This Row],[Column1]]=1,D73-D72&gt;Table1[[#This Row],[kurs_zamkniecia]]-D73,D72&gt;D73,D73&gt;Table1[[#This Row],[kurs_zamkniecia]]),"S",Table1[[#This Row],[Column1]]=1,"H",Table1[[#This Row],[Column1]]=0,0)</f>
        <v>0</v>
      </c>
      <c r="L74"/>
      <c r="M74"/>
      <c r="N74"/>
      <c r="O74"/>
      <c r="P74"/>
      <c r="Q74"/>
      <c r="R74" t="str">
        <v>PLBZ00000044</v>
      </c>
      <c r="S74" t="str">
        <f t="shared" si="2"/>
        <v>PL</v>
      </c>
    </row>
    <row r="75" spans="1:19" x14ac:dyDescent="0.3">
      <c r="A75" s="2">
        <v>42026</v>
      </c>
      <c r="B75" s="1" t="s">
        <v>55</v>
      </c>
      <c r="C75" t="s">
        <v>56</v>
      </c>
      <c r="D75">
        <v>35.17</v>
      </c>
      <c r="E75">
        <v>1405</v>
      </c>
      <c r="F75">
        <v>49850</v>
      </c>
      <c r="G75">
        <v>25382000</v>
      </c>
      <c r="H75">
        <f>IF(Table1[[#This Row],[data]]=DATE(2015, 1, 23),1,0)</f>
        <v>0</v>
      </c>
      <c r="I75" t="str">
        <f>LEFT(Table1[[#This Row],[ISIN]],2)</f>
        <v>PL</v>
      </c>
      <c r="J75">
        <f>Table1[[#This Row],[pakiet_wig]]*Table1[[#This Row],[kurs_zamkniecia]]</f>
        <v>892684940</v>
      </c>
      <c r="K75" s="4" cm="1">
        <f t="array" ref="K75">_xlfn.IFS(AND(Table1[[#This Row],[Column1]]=1,D74-D73&lt;Table1[[#This Row],[kurs_zamkniecia]]-D74,D73&lt;D74,D74&lt;Table1[[#This Row],[kurs_zamkniecia]]),"K",AND(Table1[[#This Row],[Column1]]=1,D74-D73&gt;Table1[[#This Row],[kurs_zamkniecia]]-D74,D73&gt;D74,D74&gt;Table1[[#This Row],[kurs_zamkniecia]]),"S",Table1[[#This Row],[Column1]]=1,"H",Table1[[#This Row],[Column1]]=0,0)</f>
        <v>0</v>
      </c>
      <c r="L75"/>
      <c r="M75"/>
      <c r="N75"/>
      <c r="O75"/>
      <c r="P75"/>
      <c r="Q75"/>
      <c r="R75" t="str">
        <v>PLBRSTM00015</v>
      </c>
      <c r="S75" t="str">
        <f t="shared" si="2"/>
        <v>PL</v>
      </c>
    </row>
    <row r="76" spans="1:19" x14ac:dyDescent="0.3">
      <c r="A76" s="2">
        <v>42027</v>
      </c>
      <c r="B76" s="1" t="s">
        <v>55</v>
      </c>
      <c r="C76" t="s">
        <v>56</v>
      </c>
      <c r="D76">
        <v>35.21</v>
      </c>
      <c r="E76">
        <v>1838</v>
      </c>
      <c r="F76">
        <v>64690</v>
      </c>
      <c r="G76">
        <v>25382000</v>
      </c>
      <c r="H76">
        <f>IF(Table1[[#This Row],[data]]=DATE(2015, 1, 23),1,0)</f>
        <v>1</v>
      </c>
      <c r="I76" t="str">
        <f>LEFT(Table1[[#This Row],[ISIN]],2)</f>
        <v>PL</v>
      </c>
      <c r="J76">
        <f>Table1[[#This Row],[pakiet_wig]]*Table1[[#This Row],[kurs_zamkniecia]]</f>
        <v>893700220</v>
      </c>
      <c r="K76" s="4" t="str" cm="1">
        <f t="array" ref="K76">_xlfn.IFS(AND(Table1[[#This Row],[Column1]]=1,D75-D74&lt;Table1[[#This Row],[kurs_zamkniecia]]-D75,D74&lt;D75,D75&lt;Table1[[#This Row],[kurs_zamkniecia]]),"K",AND(Table1[[#This Row],[Column1]]=1,D75-D74&gt;Table1[[#This Row],[kurs_zamkniecia]]-D75,D74&gt;D75,D75&gt;Table1[[#This Row],[kurs_zamkniecia]]),"S",Table1[[#This Row],[Column1]]=1,"H",Table1[[#This Row],[Column1]]=0,0)</f>
        <v>H</v>
      </c>
      <c r="L76"/>
      <c r="M76"/>
      <c r="N76"/>
      <c r="O76"/>
      <c r="P76"/>
      <c r="Q76"/>
      <c r="R76" t="str">
        <v>PLCAMMD00032</v>
      </c>
      <c r="S76" t="str">
        <f t="shared" si="2"/>
        <v>PL</v>
      </c>
    </row>
    <row r="77" spans="1:19" x14ac:dyDescent="0.3">
      <c r="A77" s="2">
        <v>42025</v>
      </c>
      <c r="B77" s="1" t="s">
        <v>57</v>
      </c>
      <c r="C77" t="s">
        <v>58</v>
      </c>
      <c r="D77">
        <v>12.3</v>
      </c>
      <c r="E77">
        <v>1</v>
      </c>
      <c r="F77">
        <v>10</v>
      </c>
      <c r="G77">
        <v>5540000</v>
      </c>
      <c r="H77">
        <f>IF(Table1[[#This Row],[data]]=DATE(2015, 1, 23),1,0)</f>
        <v>0</v>
      </c>
      <c r="I77" t="str">
        <f>LEFT(Table1[[#This Row],[ISIN]],2)</f>
        <v>PL</v>
      </c>
      <c r="J77">
        <f>Table1[[#This Row],[pakiet_wig]]*Table1[[#This Row],[kurs_zamkniecia]]</f>
        <v>68142000</v>
      </c>
      <c r="K77" s="4" cm="1">
        <f t="array" ref="K77">_xlfn.IFS(AND(Table1[[#This Row],[Column1]]=1,D76-D75&lt;Table1[[#This Row],[kurs_zamkniecia]]-D76,D75&lt;D76,D76&lt;Table1[[#This Row],[kurs_zamkniecia]]),"K",AND(Table1[[#This Row],[Column1]]=1,D76-D75&gt;Table1[[#This Row],[kurs_zamkniecia]]-D76,D75&gt;D76,D76&gt;Table1[[#This Row],[kurs_zamkniecia]]),"S",Table1[[#This Row],[Column1]]=1,"H",Table1[[#This Row],[Column1]]=0,0)</f>
        <v>0</v>
      </c>
      <c r="L77"/>
      <c r="M77"/>
      <c r="N77"/>
      <c r="O77"/>
      <c r="P77"/>
      <c r="Q77"/>
      <c r="R77" t="str">
        <v>PLCPTLP00015</v>
      </c>
      <c r="S77" t="str">
        <f t="shared" si="2"/>
        <v>PL</v>
      </c>
    </row>
    <row r="78" spans="1:19" x14ac:dyDescent="0.3">
      <c r="A78" s="2">
        <v>42026</v>
      </c>
      <c r="B78" s="1" t="s">
        <v>57</v>
      </c>
      <c r="C78" t="s">
        <v>58</v>
      </c>
      <c r="D78">
        <v>12.3</v>
      </c>
      <c r="E78">
        <v>45</v>
      </c>
      <c r="F78">
        <v>550</v>
      </c>
      <c r="G78">
        <v>5540000</v>
      </c>
      <c r="H78">
        <f>IF(Table1[[#This Row],[data]]=DATE(2015, 1, 23),1,0)</f>
        <v>0</v>
      </c>
      <c r="I78" t="str">
        <f>LEFT(Table1[[#This Row],[ISIN]],2)</f>
        <v>PL</v>
      </c>
      <c r="J78">
        <f>Table1[[#This Row],[pakiet_wig]]*Table1[[#This Row],[kurs_zamkniecia]]</f>
        <v>68142000</v>
      </c>
      <c r="K78" s="4" cm="1">
        <f t="array" ref="K78">_xlfn.IFS(AND(Table1[[#This Row],[Column1]]=1,D77-D76&lt;Table1[[#This Row],[kurs_zamkniecia]]-D77,D76&lt;D77,D77&lt;Table1[[#This Row],[kurs_zamkniecia]]),"K",AND(Table1[[#This Row],[Column1]]=1,D77-D76&gt;Table1[[#This Row],[kurs_zamkniecia]]-D77,D76&gt;D77,D77&gt;Table1[[#This Row],[kurs_zamkniecia]]),"S",Table1[[#This Row],[Column1]]=1,"H",Table1[[#This Row],[Column1]]=0,0)</f>
        <v>0</v>
      </c>
      <c r="L78"/>
      <c r="M78"/>
      <c r="N78"/>
      <c r="O78"/>
      <c r="P78"/>
      <c r="Q78"/>
      <c r="R78" t="str">
        <v>PLCASHF00018</v>
      </c>
      <c r="S78" t="str">
        <f t="shared" si="2"/>
        <v>PL</v>
      </c>
    </row>
    <row r="79" spans="1:19" x14ac:dyDescent="0.3">
      <c r="A79" s="2">
        <v>42027</v>
      </c>
      <c r="B79" s="1" t="s">
        <v>57</v>
      </c>
      <c r="C79" t="s">
        <v>58</v>
      </c>
      <c r="D79">
        <v>12.29</v>
      </c>
      <c r="E79">
        <v>66</v>
      </c>
      <c r="F79">
        <v>810</v>
      </c>
      <c r="G79">
        <v>5540000</v>
      </c>
      <c r="H79">
        <f>IF(Table1[[#This Row],[data]]=DATE(2015, 1, 23),1,0)</f>
        <v>1</v>
      </c>
      <c r="I79" t="str">
        <f>LEFT(Table1[[#This Row],[ISIN]],2)</f>
        <v>PL</v>
      </c>
      <c r="J79">
        <f>Table1[[#This Row],[pakiet_wig]]*Table1[[#This Row],[kurs_zamkniecia]]</f>
        <v>68086600</v>
      </c>
      <c r="K79" s="4" t="str" cm="1">
        <f t="array" ref="K79">_xlfn.IFS(AND(Table1[[#This Row],[Column1]]=1,D78-D77&lt;Table1[[#This Row],[kurs_zamkniecia]]-D78,D77&lt;D78,D78&lt;Table1[[#This Row],[kurs_zamkniecia]]),"K",AND(Table1[[#This Row],[Column1]]=1,D78-D77&gt;Table1[[#This Row],[kurs_zamkniecia]]-D78,D77&gt;D78,D78&gt;Table1[[#This Row],[kurs_zamkniecia]]),"S",Table1[[#This Row],[Column1]]=1,"H",Table1[[#This Row],[Column1]]=0,0)</f>
        <v>H</v>
      </c>
      <c r="L79"/>
      <c r="M79"/>
      <c r="N79"/>
      <c r="O79"/>
      <c r="P79"/>
      <c r="Q79"/>
      <c r="R79" t="str">
        <v>PLCCC0000016</v>
      </c>
      <c r="S79" t="str">
        <f t="shared" si="2"/>
        <v>PL</v>
      </c>
    </row>
    <row r="80" spans="1:19" x14ac:dyDescent="0.3">
      <c r="A80" s="2">
        <v>42025</v>
      </c>
      <c r="B80" s="1" t="s">
        <v>59</v>
      </c>
      <c r="C80" t="s">
        <v>60</v>
      </c>
      <c r="D80">
        <v>4.88</v>
      </c>
      <c r="E80">
        <v>194121</v>
      </c>
      <c r="F80">
        <v>934490</v>
      </c>
      <c r="G80">
        <v>22063000</v>
      </c>
      <c r="H80">
        <f>IF(Table1[[#This Row],[data]]=DATE(2015, 1, 23),1,0)</f>
        <v>0</v>
      </c>
      <c r="I80" t="str">
        <f>LEFT(Table1[[#This Row],[ISIN]],2)</f>
        <v>PL</v>
      </c>
      <c r="J80">
        <f>Table1[[#This Row],[pakiet_wig]]*Table1[[#This Row],[kurs_zamkniecia]]</f>
        <v>107667440</v>
      </c>
      <c r="K80" s="4" cm="1">
        <f t="array" ref="K80">_xlfn.IFS(AND(Table1[[#This Row],[Column1]]=1,D79-D78&lt;Table1[[#This Row],[kurs_zamkniecia]]-D79,D78&lt;D79,D79&lt;Table1[[#This Row],[kurs_zamkniecia]]),"K",AND(Table1[[#This Row],[Column1]]=1,D79-D78&gt;Table1[[#This Row],[kurs_zamkniecia]]-D79,D78&gt;D79,D79&gt;Table1[[#This Row],[kurs_zamkniecia]]),"S",Table1[[#This Row],[Column1]]=1,"H",Table1[[#This Row],[Column1]]=0,0)</f>
        <v>0</v>
      </c>
      <c r="L80"/>
      <c r="M80"/>
      <c r="N80"/>
      <c r="O80"/>
      <c r="P80"/>
      <c r="Q80"/>
      <c r="R80" t="str">
        <v>PLKAREN00014</v>
      </c>
      <c r="S80" t="str">
        <f t="shared" si="2"/>
        <v>PL</v>
      </c>
    </row>
    <row r="81" spans="1:19" x14ac:dyDescent="0.3">
      <c r="A81" s="2">
        <v>42026</v>
      </c>
      <c r="B81" s="1" t="s">
        <v>59</v>
      </c>
      <c r="C81" t="s">
        <v>60</v>
      </c>
      <c r="D81">
        <v>4.8</v>
      </c>
      <c r="E81">
        <v>49208</v>
      </c>
      <c r="F81">
        <v>238770</v>
      </c>
      <c r="G81">
        <v>22063000</v>
      </c>
      <c r="H81">
        <f>IF(Table1[[#This Row],[data]]=DATE(2015, 1, 23),1,0)</f>
        <v>0</v>
      </c>
      <c r="I81" t="str">
        <f>LEFT(Table1[[#This Row],[ISIN]],2)</f>
        <v>PL</v>
      </c>
      <c r="J81">
        <f>Table1[[#This Row],[pakiet_wig]]*Table1[[#This Row],[kurs_zamkniecia]]</f>
        <v>105902400</v>
      </c>
      <c r="K81" s="4" cm="1">
        <f t="array" ref="K81">_xlfn.IFS(AND(Table1[[#This Row],[Column1]]=1,D80-D79&lt;Table1[[#This Row],[kurs_zamkniecia]]-D80,D79&lt;D80,D80&lt;Table1[[#This Row],[kurs_zamkniecia]]),"K",AND(Table1[[#This Row],[Column1]]=1,D80-D79&gt;Table1[[#This Row],[kurs_zamkniecia]]-D80,D79&gt;D80,D80&gt;Table1[[#This Row],[kurs_zamkniecia]]),"S",Table1[[#This Row],[Column1]]=1,"H",Table1[[#This Row],[Column1]]=0,0)</f>
        <v>0</v>
      </c>
      <c r="L81"/>
      <c r="M81"/>
      <c r="N81"/>
      <c r="O81"/>
      <c r="P81"/>
      <c r="Q81"/>
      <c r="R81" t="str">
        <v>PLOPTTC00011</v>
      </c>
      <c r="S81" t="str">
        <f t="shared" si="2"/>
        <v>PL</v>
      </c>
    </row>
    <row r="82" spans="1:19" x14ac:dyDescent="0.3">
      <c r="A82" s="2">
        <v>42027</v>
      </c>
      <c r="B82" s="1" t="s">
        <v>59</v>
      </c>
      <c r="C82" t="s">
        <v>60</v>
      </c>
      <c r="D82">
        <v>4.87</v>
      </c>
      <c r="E82">
        <v>85584</v>
      </c>
      <c r="F82">
        <v>413590</v>
      </c>
      <c r="G82">
        <v>22063000</v>
      </c>
      <c r="H82">
        <f>IF(Table1[[#This Row],[data]]=DATE(2015, 1, 23),1,0)</f>
        <v>1</v>
      </c>
      <c r="I82" t="str">
        <f>LEFT(Table1[[#This Row],[ISIN]],2)</f>
        <v>PL</v>
      </c>
      <c r="J82">
        <f>Table1[[#This Row],[pakiet_wig]]*Table1[[#This Row],[kurs_zamkniecia]]</f>
        <v>107446810</v>
      </c>
      <c r="K82" s="4" t="str" cm="1">
        <f t="array" ref="K82">_xlfn.IFS(AND(Table1[[#This Row],[Column1]]=1,D81-D80&lt;Table1[[#This Row],[kurs_zamkniecia]]-D81,D80&lt;D81,D81&lt;Table1[[#This Row],[kurs_zamkniecia]]),"K",AND(Table1[[#This Row],[Column1]]=1,D81-D80&gt;Table1[[#This Row],[kurs_zamkniecia]]-D81,D80&gt;D81,D81&gt;Table1[[#This Row],[kurs_zamkniecia]]),"S",Table1[[#This Row],[Column1]]=1,"H",Table1[[#This Row],[Column1]]=0,0)</f>
        <v>H</v>
      </c>
      <c r="L82"/>
      <c r="M82"/>
      <c r="N82"/>
      <c r="O82"/>
      <c r="P82"/>
      <c r="Q82"/>
      <c r="R82" t="str">
        <v>PLCDRL000043</v>
      </c>
      <c r="S82" t="str">
        <f t="shared" si="2"/>
        <v>PL</v>
      </c>
    </row>
    <row r="83" spans="1:19" x14ac:dyDescent="0.3">
      <c r="A83" s="2">
        <v>42025</v>
      </c>
      <c r="B83" s="1" t="s">
        <v>61</v>
      </c>
      <c r="C83" t="s">
        <v>62</v>
      </c>
      <c r="D83">
        <v>1.47</v>
      </c>
      <c r="E83">
        <v>352</v>
      </c>
      <c r="F83">
        <v>490</v>
      </c>
      <c r="G83">
        <v>2520000</v>
      </c>
      <c r="H83">
        <f>IF(Table1[[#This Row],[data]]=DATE(2015, 1, 23),1,0)</f>
        <v>0</v>
      </c>
      <c r="I83" t="str">
        <f>LEFT(Table1[[#This Row],[ISIN]],2)</f>
        <v>PL</v>
      </c>
      <c r="J83">
        <f>Table1[[#This Row],[pakiet_wig]]*Table1[[#This Row],[kurs_zamkniecia]]</f>
        <v>3704400</v>
      </c>
      <c r="K83" s="4" cm="1">
        <f t="array" ref="K83">_xlfn.IFS(AND(Table1[[#This Row],[Column1]]=1,D82-D81&lt;Table1[[#This Row],[kurs_zamkniecia]]-D82,D81&lt;D82,D82&lt;Table1[[#This Row],[kurs_zamkniecia]]),"K",AND(Table1[[#This Row],[Column1]]=1,D82-D81&gt;Table1[[#This Row],[kurs_zamkniecia]]-D82,D81&gt;D82,D82&gt;Table1[[#This Row],[kurs_zamkniecia]]),"S",Table1[[#This Row],[Column1]]=1,"H",Table1[[#This Row],[Column1]]=0,0)</f>
        <v>0</v>
      </c>
      <c r="L83"/>
      <c r="M83"/>
      <c r="N83"/>
      <c r="O83"/>
      <c r="P83"/>
      <c r="Q83"/>
      <c r="R83" t="str">
        <v>PLCELPD00013</v>
      </c>
      <c r="S83" t="str">
        <f t="shared" si="2"/>
        <v>PL</v>
      </c>
    </row>
    <row r="84" spans="1:19" x14ac:dyDescent="0.3">
      <c r="A84" s="2">
        <v>42026</v>
      </c>
      <c r="B84" s="1" t="s">
        <v>61</v>
      </c>
      <c r="C84" t="s">
        <v>62</v>
      </c>
      <c r="D84">
        <v>1.47</v>
      </c>
      <c r="E84">
        <v>2996</v>
      </c>
      <c r="F84">
        <v>4220</v>
      </c>
      <c r="G84">
        <v>2520000</v>
      </c>
      <c r="H84">
        <f>IF(Table1[[#This Row],[data]]=DATE(2015, 1, 23),1,0)</f>
        <v>0</v>
      </c>
      <c r="I84" t="str">
        <f>LEFT(Table1[[#This Row],[ISIN]],2)</f>
        <v>PL</v>
      </c>
      <c r="J84">
        <f>Table1[[#This Row],[pakiet_wig]]*Table1[[#This Row],[kurs_zamkniecia]]</f>
        <v>3704400</v>
      </c>
      <c r="K84" s="4" cm="1">
        <f t="array" ref="K84">_xlfn.IFS(AND(Table1[[#This Row],[Column1]]=1,D83-D82&lt;Table1[[#This Row],[kurs_zamkniecia]]-D83,D82&lt;D83,D83&lt;Table1[[#This Row],[kurs_zamkniecia]]),"K",AND(Table1[[#This Row],[Column1]]=1,D83-D82&gt;Table1[[#This Row],[kurs_zamkniecia]]-D83,D82&gt;D83,D83&gt;Table1[[#This Row],[kurs_zamkniecia]]),"S",Table1[[#This Row],[Column1]]=1,"H",Table1[[#This Row],[Column1]]=0,0)</f>
        <v>0</v>
      </c>
      <c r="L84"/>
      <c r="M84"/>
      <c r="N84"/>
      <c r="O84"/>
      <c r="P84"/>
      <c r="Q84"/>
      <c r="R84" t="str">
        <v>CZ0005112300</v>
      </c>
      <c r="S84" t="str">
        <f t="shared" si="2"/>
        <v>CZ</v>
      </c>
    </row>
    <row r="85" spans="1:19" x14ac:dyDescent="0.3">
      <c r="A85" s="2">
        <v>42027</v>
      </c>
      <c r="B85" s="1" t="s">
        <v>61</v>
      </c>
      <c r="C85" t="s">
        <v>62</v>
      </c>
      <c r="D85">
        <v>1.47</v>
      </c>
      <c r="E85">
        <v>0</v>
      </c>
      <c r="F85">
        <v>0</v>
      </c>
      <c r="G85">
        <v>2520000</v>
      </c>
      <c r="H85">
        <f>IF(Table1[[#This Row],[data]]=DATE(2015, 1, 23),1,0)</f>
        <v>1</v>
      </c>
      <c r="I85" t="str">
        <f>LEFT(Table1[[#This Row],[ISIN]],2)</f>
        <v>PL</v>
      </c>
      <c r="J85">
        <f>Table1[[#This Row],[pakiet_wig]]*Table1[[#This Row],[kurs_zamkniecia]]</f>
        <v>3704400</v>
      </c>
      <c r="K85" s="4" t="str" cm="1">
        <f t="array" ref="K85">_xlfn.IFS(AND(Table1[[#This Row],[Column1]]=1,D84-D83&lt;Table1[[#This Row],[kurs_zamkniecia]]-D84,D83&lt;D84,D84&lt;Table1[[#This Row],[kurs_zamkniecia]]),"K",AND(Table1[[#This Row],[Column1]]=1,D84-D83&gt;Table1[[#This Row],[kurs_zamkniecia]]-D84,D83&gt;D84,D84&gt;Table1[[#This Row],[kurs_zamkniecia]]),"S",Table1[[#This Row],[Column1]]=1,"H",Table1[[#This Row],[Column1]]=0,0)</f>
        <v>H</v>
      </c>
      <c r="L85"/>
      <c r="M85"/>
      <c r="N85"/>
      <c r="O85"/>
      <c r="P85"/>
      <c r="Q85"/>
      <c r="R85" t="str">
        <v>PLCHMDW00010</v>
      </c>
      <c r="S85" t="str">
        <f t="shared" si="2"/>
        <v>PL</v>
      </c>
    </row>
    <row r="86" spans="1:19" x14ac:dyDescent="0.3">
      <c r="A86" s="2">
        <v>42025</v>
      </c>
      <c r="B86" s="1" t="s">
        <v>63</v>
      </c>
      <c r="C86" t="s">
        <v>64</v>
      </c>
      <c r="D86">
        <v>14.55</v>
      </c>
      <c r="E86">
        <v>5</v>
      </c>
      <c r="F86">
        <v>70</v>
      </c>
      <c r="G86">
        <v>3286000</v>
      </c>
      <c r="H86">
        <f>IF(Table1[[#This Row],[data]]=DATE(2015, 1, 23),1,0)</f>
        <v>0</v>
      </c>
      <c r="I86" t="str">
        <f>LEFT(Table1[[#This Row],[ISIN]],2)</f>
        <v>PL</v>
      </c>
      <c r="J86">
        <f>Table1[[#This Row],[pakiet_wig]]*Table1[[#This Row],[kurs_zamkniecia]]</f>
        <v>47811300</v>
      </c>
      <c r="K86" s="4" cm="1">
        <f t="array" ref="K86">_xlfn.IFS(AND(Table1[[#This Row],[Column1]]=1,D85-D84&lt;Table1[[#This Row],[kurs_zamkniecia]]-D85,D84&lt;D85,D85&lt;Table1[[#This Row],[kurs_zamkniecia]]),"K",AND(Table1[[#This Row],[Column1]]=1,D85-D84&gt;Table1[[#This Row],[kurs_zamkniecia]]-D85,D84&gt;D85,D85&gt;Table1[[#This Row],[kurs_zamkniecia]]),"S",Table1[[#This Row],[Column1]]=1,"H",Table1[[#This Row],[Column1]]=0,0)</f>
        <v>0</v>
      </c>
      <c r="L86"/>
      <c r="M86"/>
      <c r="N86"/>
      <c r="O86"/>
      <c r="P86"/>
      <c r="Q86"/>
      <c r="R86" t="str">
        <v>PLCIECH00018</v>
      </c>
      <c r="S86" t="str">
        <f t="shared" si="2"/>
        <v>PL</v>
      </c>
    </row>
    <row r="87" spans="1:19" x14ac:dyDescent="0.3">
      <c r="A87" s="2">
        <v>42026</v>
      </c>
      <c r="B87" s="1" t="s">
        <v>63</v>
      </c>
      <c r="C87" t="s">
        <v>64</v>
      </c>
      <c r="D87">
        <v>14.89</v>
      </c>
      <c r="E87">
        <v>588</v>
      </c>
      <c r="F87">
        <v>8750</v>
      </c>
      <c r="G87">
        <v>3286000</v>
      </c>
      <c r="H87">
        <f>IF(Table1[[#This Row],[data]]=DATE(2015, 1, 23),1,0)</f>
        <v>0</v>
      </c>
      <c r="I87" t="str">
        <f>LEFT(Table1[[#This Row],[ISIN]],2)</f>
        <v>PL</v>
      </c>
      <c r="J87">
        <f>Table1[[#This Row],[pakiet_wig]]*Table1[[#This Row],[kurs_zamkniecia]]</f>
        <v>48928540</v>
      </c>
      <c r="K87" s="4" cm="1">
        <f t="array" ref="K87">_xlfn.IFS(AND(Table1[[#This Row],[Column1]]=1,D86-D85&lt;Table1[[#This Row],[kurs_zamkniecia]]-D86,D85&lt;D86,D86&lt;Table1[[#This Row],[kurs_zamkniecia]]),"K",AND(Table1[[#This Row],[Column1]]=1,D86-D85&gt;Table1[[#This Row],[kurs_zamkniecia]]-D86,D85&gt;D86,D86&gt;Table1[[#This Row],[kurs_zamkniecia]]),"S",Table1[[#This Row],[Column1]]=1,"H",Table1[[#This Row],[Column1]]=0,0)</f>
        <v>0</v>
      </c>
      <c r="L87"/>
      <c r="M87"/>
      <c r="N87"/>
      <c r="O87"/>
      <c r="P87"/>
      <c r="Q87"/>
      <c r="R87" t="str">
        <v>PLCTINT00018</v>
      </c>
      <c r="S87" t="str">
        <f t="shared" si="2"/>
        <v>PL</v>
      </c>
    </row>
    <row r="88" spans="1:19" x14ac:dyDescent="0.3">
      <c r="A88" s="2">
        <v>42027</v>
      </c>
      <c r="B88" s="1" t="s">
        <v>63</v>
      </c>
      <c r="C88" t="s">
        <v>64</v>
      </c>
      <c r="D88">
        <v>14.9</v>
      </c>
      <c r="E88">
        <v>97730</v>
      </c>
      <c r="F88">
        <v>1456170</v>
      </c>
      <c r="G88">
        <v>3286000</v>
      </c>
      <c r="H88">
        <f>IF(Table1[[#This Row],[data]]=DATE(2015, 1, 23),1,0)</f>
        <v>1</v>
      </c>
      <c r="I88" t="str">
        <f>LEFT(Table1[[#This Row],[ISIN]],2)</f>
        <v>PL</v>
      </c>
      <c r="J88">
        <f>Table1[[#This Row],[pakiet_wig]]*Table1[[#This Row],[kurs_zamkniecia]]</f>
        <v>48961400</v>
      </c>
      <c r="K88" s="4" t="str" cm="1">
        <f t="array" ref="K88">_xlfn.IFS(AND(Table1[[#This Row],[Column1]]=1,D87-D86&lt;Table1[[#This Row],[kurs_zamkniecia]]-D87,D86&lt;D87,D87&lt;Table1[[#This Row],[kurs_zamkniecia]]),"K",AND(Table1[[#This Row],[Column1]]=1,D87-D86&gt;Table1[[#This Row],[kurs_zamkniecia]]-D87,D86&gt;D87,D87&gt;Table1[[#This Row],[kurs_zamkniecia]]),"S",Table1[[#This Row],[Column1]]=1,"H",Table1[[#This Row],[Column1]]=0,0)</f>
        <v>H</v>
      </c>
      <c r="L88"/>
      <c r="M88"/>
      <c r="N88"/>
      <c r="O88"/>
      <c r="P88"/>
      <c r="Q88"/>
      <c r="R88" t="str">
        <v>PLERGPL00014</v>
      </c>
      <c r="S88" t="str">
        <f t="shared" si="2"/>
        <v>PL</v>
      </c>
    </row>
    <row r="89" spans="1:19" x14ac:dyDescent="0.3">
      <c r="A89" s="2">
        <v>42025</v>
      </c>
      <c r="B89" s="1" t="s">
        <v>65</v>
      </c>
      <c r="C89" t="s">
        <v>66</v>
      </c>
      <c r="D89">
        <v>1.94</v>
      </c>
      <c r="E89">
        <v>743472</v>
      </c>
      <c r="F89">
        <v>1375550</v>
      </c>
      <c r="G89">
        <v>32823000</v>
      </c>
      <c r="H89">
        <f>IF(Table1[[#This Row],[data]]=DATE(2015, 1, 23),1,0)</f>
        <v>0</v>
      </c>
      <c r="I89" t="str">
        <f>LEFT(Table1[[#This Row],[ISIN]],2)</f>
        <v>CY</v>
      </c>
      <c r="J89">
        <f>Table1[[#This Row],[pakiet_wig]]*Table1[[#This Row],[kurs_zamkniecia]]</f>
        <v>63676620</v>
      </c>
      <c r="K89" s="4" cm="1">
        <f t="array" ref="K89">_xlfn.IFS(AND(Table1[[#This Row],[Column1]]=1,D88-D87&lt;Table1[[#This Row],[kurs_zamkniecia]]-D88,D87&lt;D88,D88&lt;Table1[[#This Row],[kurs_zamkniecia]]),"K",AND(Table1[[#This Row],[Column1]]=1,D88-D87&gt;Table1[[#This Row],[kurs_zamkniecia]]-D88,D87&gt;D88,D88&gt;Table1[[#This Row],[kurs_zamkniecia]]),"S",Table1[[#This Row],[Column1]]=1,"H",Table1[[#This Row],[Column1]]=0,0)</f>
        <v>0</v>
      </c>
      <c r="L89"/>
      <c r="M89"/>
      <c r="N89"/>
      <c r="O89"/>
      <c r="P89"/>
      <c r="Q89"/>
      <c r="R89" t="str">
        <v>LU0646112838</v>
      </c>
      <c r="S89" t="str">
        <f t="shared" si="2"/>
        <v>LU</v>
      </c>
    </row>
    <row r="90" spans="1:19" x14ac:dyDescent="0.3">
      <c r="A90" s="2">
        <v>42026</v>
      </c>
      <c r="B90" s="1" t="s">
        <v>65</v>
      </c>
      <c r="C90" t="s">
        <v>66</v>
      </c>
      <c r="D90">
        <v>1.95</v>
      </c>
      <c r="E90">
        <v>750865</v>
      </c>
      <c r="F90">
        <v>1490750</v>
      </c>
      <c r="G90">
        <v>32823000</v>
      </c>
      <c r="H90">
        <f>IF(Table1[[#This Row],[data]]=DATE(2015, 1, 23),1,0)</f>
        <v>0</v>
      </c>
      <c r="I90" t="str">
        <f>LEFT(Table1[[#This Row],[ISIN]],2)</f>
        <v>CY</v>
      </c>
      <c r="J90">
        <f>Table1[[#This Row],[pakiet_wig]]*Table1[[#This Row],[kurs_zamkniecia]]</f>
        <v>64004850</v>
      </c>
      <c r="K90" s="4" cm="1">
        <f t="array" ref="K90">_xlfn.IFS(AND(Table1[[#This Row],[Column1]]=1,D89-D88&lt;Table1[[#This Row],[kurs_zamkniecia]]-D89,D88&lt;D89,D89&lt;Table1[[#This Row],[kurs_zamkniecia]]),"K",AND(Table1[[#This Row],[Column1]]=1,D89-D88&gt;Table1[[#This Row],[kurs_zamkniecia]]-D89,D88&gt;D89,D89&gt;Table1[[#This Row],[kurs_zamkniecia]]),"S",Table1[[#This Row],[Column1]]=1,"H",Table1[[#This Row],[Column1]]=0,0)</f>
        <v>0</v>
      </c>
      <c r="L90"/>
      <c r="M90"/>
      <c r="N90"/>
      <c r="O90"/>
      <c r="P90"/>
      <c r="Q90"/>
      <c r="R90" t="str">
        <v>PLCNTSL00014</v>
      </c>
      <c r="S90" t="str">
        <f t="shared" si="2"/>
        <v>PL</v>
      </c>
    </row>
    <row r="91" spans="1:19" x14ac:dyDescent="0.3">
      <c r="A91" s="2">
        <v>42027</v>
      </c>
      <c r="B91" s="1" t="s">
        <v>65</v>
      </c>
      <c r="C91" t="s">
        <v>66</v>
      </c>
      <c r="D91">
        <v>1.98</v>
      </c>
      <c r="E91">
        <v>480355</v>
      </c>
      <c r="F91">
        <v>939510</v>
      </c>
      <c r="G91">
        <v>32823000</v>
      </c>
      <c r="H91">
        <f>IF(Table1[[#This Row],[data]]=DATE(2015, 1, 23),1,0)</f>
        <v>1</v>
      </c>
      <c r="I91" t="str">
        <f>LEFT(Table1[[#This Row],[ISIN]],2)</f>
        <v>CY</v>
      </c>
      <c r="J91">
        <f>Table1[[#This Row],[pakiet_wig]]*Table1[[#This Row],[kurs_zamkniecia]]</f>
        <v>64989540</v>
      </c>
      <c r="K91" s="4" t="str" cm="1">
        <f t="array" ref="K91">_xlfn.IFS(AND(Table1[[#This Row],[Column1]]=1,D90-D89&lt;Table1[[#This Row],[kurs_zamkniecia]]-D90,D89&lt;D90,D90&lt;Table1[[#This Row],[kurs_zamkniecia]]),"K",AND(Table1[[#This Row],[Column1]]=1,D90-D89&gt;Table1[[#This Row],[kurs_zamkniecia]]-D90,D89&gt;D90,D90&gt;Table1[[#This Row],[kurs_zamkniecia]]),"S",Table1[[#This Row],[Column1]]=1,"H",Table1[[#This Row],[Column1]]=0,0)</f>
        <v>K</v>
      </c>
      <c r="L91"/>
      <c r="M91"/>
      <c r="N91"/>
      <c r="O91"/>
      <c r="P91"/>
      <c r="Q91"/>
      <c r="R91" t="str">
        <v>PLJTRZN00011</v>
      </c>
      <c r="S91" t="str">
        <f t="shared" si="2"/>
        <v>PL</v>
      </c>
    </row>
    <row r="92" spans="1:19" x14ac:dyDescent="0.3">
      <c r="A92" s="2">
        <v>42025</v>
      </c>
      <c r="B92" s="1" t="s">
        <v>67</v>
      </c>
      <c r="C92" t="s">
        <v>68</v>
      </c>
      <c r="D92">
        <v>12.95</v>
      </c>
      <c r="E92">
        <v>1040</v>
      </c>
      <c r="F92">
        <v>13860</v>
      </c>
      <c r="G92">
        <v>17889000</v>
      </c>
      <c r="H92">
        <f>IF(Table1[[#This Row],[data]]=DATE(2015, 1, 23),1,0)</f>
        <v>0</v>
      </c>
      <c r="I92" t="str">
        <f>LEFT(Table1[[#This Row],[ISIN]],2)</f>
        <v>PL</v>
      </c>
      <c r="J92">
        <f>Table1[[#This Row],[pakiet_wig]]*Table1[[#This Row],[kurs_zamkniecia]]</f>
        <v>231662550</v>
      </c>
      <c r="K92" s="4" cm="1">
        <f t="array" ref="K92">_xlfn.IFS(AND(Table1[[#This Row],[Column1]]=1,D91-D90&lt;Table1[[#This Row],[kurs_zamkniecia]]-D91,D90&lt;D91,D91&lt;Table1[[#This Row],[kurs_zamkniecia]]),"K",AND(Table1[[#This Row],[Column1]]=1,D91-D90&gt;Table1[[#This Row],[kurs_zamkniecia]]-D91,D90&gt;D91,D91&gt;Table1[[#This Row],[kurs_zamkniecia]]),"S",Table1[[#This Row],[Column1]]=1,"H",Table1[[#This Row],[Column1]]=0,0)</f>
        <v>0</v>
      </c>
      <c r="L92"/>
      <c r="M92"/>
      <c r="N92"/>
      <c r="O92"/>
      <c r="P92"/>
      <c r="Q92"/>
      <c r="R92" t="str">
        <v>PLCOMAR00012</v>
      </c>
      <c r="S92" t="str">
        <f t="shared" si="2"/>
        <v>PL</v>
      </c>
    </row>
    <row r="93" spans="1:19" x14ac:dyDescent="0.3">
      <c r="A93" s="2">
        <v>42026</v>
      </c>
      <c r="B93" s="1" t="s">
        <v>67</v>
      </c>
      <c r="C93" t="s">
        <v>68</v>
      </c>
      <c r="D93">
        <v>13.2</v>
      </c>
      <c r="E93">
        <v>282</v>
      </c>
      <c r="F93">
        <v>3710</v>
      </c>
      <c r="G93">
        <v>17889000</v>
      </c>
      <c r="H93">
        <f>IF(Table1[[#This Row],[data]]=DATE(2015, 1, 23),1,0)</f>
        <v>0</v>
      </c>
      <c r="I93" t="str">
        <f>LEFT(Table1[[#This Row],[ISIN]],2)</f>
        <v>PL</v>
      </c>
      <c r="J93">
        <f>Table1[[#This Row],[pakiet_wig]]*Table1[[#This Row],[kurs_zamkniecia]]</f>
        <v>236134800</v>
      </c>
      <c r="K93" s="4" cm="1">
        <f t="array" ref="K93">_xlfn.IFS(AND(Table1[[#This Row],[Column1]]=1,D92-D91&lt;Table1[[#This Row],[kurs_zamkniecia]]-D92,D91&lt;D92,D92&lt;Table1[[#This Row],[kurs_zamkniecia]]),"K",AND(Table1[[#This Row],[Column1]]=1,D92-D91&gt;Table1[[#This Row],[kurs_zamkniecia]]-D92,D91&gt;D92,D92&gt;Table1[[#This Row],[kurs_zamkniecia]]),"S",Table1[[#This Row],[Column1]]=1,"H",Table1[[#This Row],[Column1]]=0,0)</f>
        <v>0</v>
      </c>
      <c r="L93"/>
      <c r="M93"/>
      <c r="N93"/>
      <c r="O93"/>
      <c r="P93"/>
      <c r="Q93"/>
      <c r="R93" t="str">
        <v>PLCMP0000017</v>
      </c>
      <c r="S93" t="str">
        <f t="shared" si="2"/>
        <v>PL</v>
      </c>
    </row>
    <row r="94" spans="1:19" x14ac:dyDescent="0.3">
      <c r="A94" s="2">
        <v>42027</v>
      </c>
      <c r="B94" s="1" t="s">
        <v>67</v>
      </c>
      <c r="C94" t="s">
        <v>68</v>
      </c>
      <c r="D94">
        <v>13.4</v>
      </c>
      <c r="E94">
        <v>15132</v>
      </c>
      <c r="F94">
        <v>201250</v>
      </c>
      <c r="G94">
        <v>17889000</v>
      </c>
      <c r="H94">
        <f>IF(Table1[[#This Row],[data]]=DATE(2015, 1, 23),1,0)</f>
        <v>1</v>
      </c>
      <c r="I94" t="str">
        <f>LEFT(Table1[[#This Row],[ISIN]],2)</f>
        <v>PL</v>
      </c>
      <c r="J94">
        <f>Table1[[#This Row],[pakiet_wig]]*Table1[[#This Row],[kurs_zamkniecia]]</f>
        <v>239712600</v>
      </c>
      <c r="K94" s="4" t="str" cm="1">
        <f t="array" ref="K94">_xlfn.IFS(AND(Table1[[#This Row],[Column1]]=1,D93-D92&lt;Table1[[#This Row],[kurs_zamkniecia]]-D93,D92&lt;D93,D93&lt;Table1[[#This Row],[kurs_zamkniecia]]),"K",AND(Table1[[#This Row],[Column1]]=1,D93-D92&gt;Table1[[#This Row],[kurs_zamkniecia]]-D93,D92&gt;D93,D93&gt;Table1[[#This Row],[kurs_zamkniecia]]),"S",Table1[[#This Row],[Column1]]=1,"H",Table1[[#This Row],[Column1]]=0,0)</f>
        <v>H</v>
      </c>
      <c r="L94"/>
      <c r="M94"/>
      <c r="N94"/>
      <c r="O94"/>
      <c r="P94"/>
      <c r="Q94"/>
      <c r="R94" t="str">
        <v>PLCOMPR00010</v>
      </c>
      <c r="S94" t="str">
        <f t="shared" si="2"/>
        <v>PL</v>
      </c>
    </row>
    <row r="95" spans="1:19" x14ac:dyDescent="0.3">
      <c r="A95" s="2">
        <v>42025</v>
      </c>
      <c r="B95" s="1" t="s">
        <v>69</v>
      </c>
      <c r="C95" t="s">
        <v>70</v>
      </c>
      <c r="D95">
        <v>52.98</v>
      </c>
      <c r="E95">
        <v>98115</v>
      </c>
      <c r="F95">
        <v>5207410</v>
      </c>
      <c r="G95">
        <v>74917000</v>
      </c>
      <c r="H95">
        <f>IF(Table1[[#This Row],[data]]=DATE(2015, 1, 23),1,0)</f>
        <v>0</v>
      </c>
      <c r="I95" t="str">
        <f>LEFT(Table1[[#This Row],[ISIN]],2)</f>
        <v>PL</v>
      </c>
      <c r="J95">
        <f>Table1[[#This Row],[pakiet_wig]]*Table1[[#This Row],[kurs_zamkniecia]]</f>
        <v>3969102660</v>
      </c>
      <c r="K95" s="4" cm="1">
        <f t="array" ref="K95">_xlfn.IFS(AND(Table1[[#This Row],[Column1]]=1,D94-D93&lt;Table1[[#This Row],[kurs_zamkniecia]]-D94,D93&lt;D94,D94&lt;Table1[[#This Row],[kurs_zamkniecia]]),"K",AND(Table1[[#This Row],[Column1]]=1,D94-D93&gt;Table1[[#This Row],[kurs_zamkniecia]]-D94,D93&gt;D94,D94&gt;Table1[[#This Row],[kurs_zamkniecia]]),"S",Table1[[#This Row],[Column1]]=1,"H",Table1[[#This Row],[Column1]]=0,0)</f>
        <v>0</v>
      </c>
      <c r="L95"/>
      <c r="M95"/>
      <c r="N95"/>
      <c r="O95"/>
      <c r="P95"/>
      <c r="Q95"/>
      <c r="R95" t="str">
        <v>PLCMRAY00029</v>
      </c>
      <c r="S95" t="str">
        <f t="shared" si="2"/>
        <v>PL</v>
      </c>
    </row>
    <row r="96" spans="1:19" x14ac:dyDescent="0.3">
      <c r="A96" s="2">
        <v>42026</v>
      </c>
      <c r="B96" s="1" t="s">
        <v>69</v>
      </c>
      <c r="C96" t="s">
        <v>70</v>
      </c>
      <c r="D96">
        <v>54</v>
      </c>
      <c r="E96">
        <v>85264</v>
      </c>
      <c r="F96">
        <v>4567480</v>
      </c>
      <c r="G96">
        <v>74917000</v>
      </c>
      <c r="H96">
        <f>IF(Table1[[#This Row],[data]]=DATE(2015, 1, 23),1,0)</f>
        <v>0</v>
      </c>
      <c r="I96" t="str">
        <f>LEFT(Table1[[#This Row],[ISIN]],2)</f>
        <v>PL</v>
      </c>
      <c r="J96">
        <f>Table1[[#This Row],[pakiet_wig]]*Table1[[#This Row],[kurs_zamkniecia]]</f>
        <v>4045518000</v>
      </c>
      <c r="K96" s="4" cm="1">
        <f t="array" ref="K96">_xlfn.IFS(AND(Table1[[#This Row],[Column1]]=1,D95-D94&lt;Table1[[#This Row],[kurs_zamkniecia]]-D95,D94&lt;D95,D95&lt;Table1[[#This Row],[kurs_zamkniecia]]),"K",AND(Table1[[#This Row],[Column1]]=1,D95-D94&gt;Table1[[#This Row],[kurs_zamkniecia]]-D95,D94&gt;D95,D95&gt;Table1[[#This Row],[kurs_zamkniecia]]),"S",Table1[[#This Row],[Column1]]=1,"H",Table1[[#This Row],[Column1]]=0,0)</f>
        <v>0</v>
      </c>
      <c r="L96"/>
      <c r="M96"/>
      <c r="N96"/>
      <c r="O96"/>
      <c r="P96"/>
      <c r="Q96"/>
      <c r="R96" t="str">
        <v>PLCPPRK00037</v>
      </c>
      <c r="S96" t="str">
        <f t="shared" si="2"/>
        <v>PL</v>
      </c>
    </row>
    <row r="97" spans="1:19" x14ac:dyDescent="0.3">
      <c r="A97" s="2">
        <v>42027</v>
      </c>
      <c r="B97" s="1" t="s">
        <v>69</v>
      </c>
      <c r="C97" t="s">
        <v>70</v>
      </c>
      <c r="D97">
        <v>53.8</v>
      </c>
      <c r="E97">
        <v>92256</v>
      </c>
      <c r="F97">
        <v>4996710</v>
      </c>
      <c r="G97">
        <v>74917000</v>
      </c>
      <c r="H97">
        <f>IF(Table1[[#This Row],[data]]=DATE(2015, 1, 23),1,0)</f>
        <v>1</v>
      </c>
      <c r="I97" t="str">
        <f>LEFT(Table1[[#This Row],[ISIN]],2)</f>
        <v>PL</v>
      </c>
      <c r="J97">
        <f>Table1[[#This Row],[pakiet_wig]]*Table1[[#This Row],[kurs_zamkniecia]]</f>
        <v>4030534600</v>
      </c>
      <c r="K97" s="4" t="str" cm="1">
        <f t="array" ref="K97">_xlfn.IFS(AND(Table1[[#This Row],[Column1]]=1,D96-D95&lt;Table1[[#This Row],[kurs_zamkniecia]]-D96,D95&lt;D96,D96&lt;Table1[[#This Row],[kurs_zamkniecia]]),"K",AND(Table1[[#This Row],[Column1]]=1,D96-D95&gt;Table1[[#This Row],[kurs_zamkniecia]]-D96,D95&gt;D96,D96&gt;Table1[[#This Row],[kurs_zamkniecia]]),"S",Table1[[#This Row],[Column1]]=1,"H",Table1[[#This Row],[Column1]]=0,0)</f>
        <v>H</v>
      </c>
      <c r="L97"/>
      <c r="M97"/>
      <c r="N97"/>
      <c r="O97"/>
      <c r="P97"/>
      <c r="Q97"/>
      <c r="R97" t="str">
        <v>PLMCINT00013</v>
      </c>
      <c r="S97" t="str">
        <f t="shared" si="2"/>
        <v>PL</v>
      </c>
    </row>
    <row r="98" spans="1:19" x14ac:dyDescent="0.3">
      <c r="A98" s="2">
        <v>42025</v>
      </c>
      <c r="B98" s="1" t="s">
        <v>71</v>
      </c>
      <c r="C98" t="s">
        <v>72</v>
      </c>
      <c r="D98">
        <v>8.3000000000000007</v>
      </c>
      <c r="E98">
        <v>1200</v>
      </c>
      <c r="F98">
        <v>9960</v>
      </c>
      <c r="G98">
        <v>16750000</v>
      </c>
      <c r="H98">
        <f>IF(Table1[[#This Row],[data]]=DATE(2015, 1, 23),1,0)</f>
        <v>0</v>
      </c>
      <c r="I98" t="str">
        <f>LEFT(Table1[[#This Row],[ISIN]],2)</f>
        <v>PL</v>
      </c>
      <c r="J98">
        <f>Table1[[#This Row],[pakiet_wig]]*Table1[[#This Row],[kurs_zamkniecia]]</f>
        <v>139025000</v>
      </c>
      <c r="K98" s="4" cm="1">
        <f t="array" ref="K98">_xlfn.IFS(AND(Table1[[#This Row],[Column1]]=1,D97-D96&lt;Table1[[#This Row],[kurs_zamkniecia]]-D97,D96&lt;D97,D97&lt;Table1[[#This Row],[kurs_zamkniecia]]),"K",AND(Table1[[#This Row],[Column1]]=1,D97-D96&gt;Table1[[#This Row],[kurs_zamkniecia]]-D97,D96&gt;D97,D97&gt;Table1[[#This Row],[kurs_zamkniecia]]),"S",Table1[[#This Row],[Column1]]=1,"H",Table1[[#This Row],[Column1]]=0,0)</f>
        <v>0</v>
      </c>
      <c r="L98"/>
      <c r="M98"/>
      <c r="N98"/>
      <c r="O98"/>
      <c r="P98"/>
      <c r="Q98"/>
      <c r="R98" t="str">
        <v>PLCFRPT00013</v>
      </c>
      <c r="S98" t="str">
        <f t="shared" si="2"/>
        <v>PL</v>
      </c>
    </row>
    <row r="99" spans="1:19" x14ac:dyDescent="0.3">
      <c r="A99" s="2">
        <v>42026</v>
      </c>
      <c r="B99" s="1" t="s">
        <v>71</v>
      </c>
      <c r="C99" t="s">
        <v>72</v>
      </c>
      <c r="D99">
        <v>8.3000000000000007</v>
      </c>
      <c r="E99">
        <v>100</v>
      </c>
      <c r="F99">
        <v>830</v>
      </c>
      <c r="G99">
        <v>16750000</v>
      </c>
      <c r="H99">
        <f>IF(Table1[[#This Row],[data]]=DATE(2015, 1, 23),1,0)</f>
        <v>0</v>
      </c>
      <c r="I99" t="str">
        <f>LEFT(Table1[[#This Row],[ISIN]],2)</f>
        <v>PL</v>
      </c>
      <c r="J99">
        <f>Table1[[#This Row],[pakiet_wig]]*Table1[[#This Row],[kurs_zamkniecia]]</f>
        <v>139025000</v>
      </c>
      <c r="K99" s="4" cm="1">
        <f t="array" ref="K99">_xlfn.IFS(AND(Table1[[#This Row],[Column1]]=1,D98-D97&lt;Table1[[#This Row],[kurs_zamkniecia]]-D98,D97&lt;D98,D98&lt;Table1[[#This Row],[kurs_zamkniecia]]),"K",AND(Table1[[#This Row],[Column1]]=1,D98-D97&gt;Table1[[#This Row],[kurs_zamkniecia]]-D98,D97&gt;D98,D98&gt;Table1[[#This Row],[kurs_zamkniecia]]),"S",Table1[[#This Row],[Column1]]=1,"H",Table1[[#This Row],[Column1]]=0,0)</f>
        <v>0</v>
      </c>
      <c r="L99"/>
      <c r="M99"/>
      <c r="N99"/>
      <c r="O99"/>
      <c r="P99"/>
      <c r="Q99"/>
      <c r="R99" t="str">
        <v>PLCRWTR00022</v>
      </c>
      <c r="S99" t="str">
        <f t="shared" si="2"/>
        <v>PL</v>
      </c>
    </row>
    <row r="100" spans="1:19" x14ac:dyDescent="0.3">
      <c r="A100" s="2">
        <v>42027</v>
      </c>
      <c r="B100" s="1" t="s">
        <v>71</v>
      </c>
      <c r="C100" t="s">
        <v>72</v>
      </c>
      <c r="D100">
        <v>8.3000000000000007</v>
      </c>
      <c r="E100">
        <v>2302</v>
      </c>
      <c r="F100">
        <v>19100</v>
      </c>
      <c r="G100">
        <v>16750000</v>
      </c>
      <c r="H100">
        <f>IF(Table1[[#This Row],[data]]=DATE(2015, 1, 23),1,0)</f>
        <v>1</v>
      </c>
      <c r="I100" t="str">
        <f>LEFT(Table1[[#This Row],[ISIN]],2)</f>
        <v>PL</v>
      </c>
      <c r="J100">
        <f>Table1[[#This Row],[pakiet_wig]]*Table1[[#This Row],[kurs_zamkniecia]]</f>
        <v>139025000</v>
      </c>
      <c r="K100" s="4" t="str" cm="1">
        <f t="array" ref="K100">_xlfn.IFS(AND(Table1[[#This Row],[Column1]]=1,D99-D98&lt;Table1[[#This Row],[kurs_zamkniecia]]-D99,D98&lt;D99,D99&lt;Table1[[#This Row],[kurs_zamkniecia]]),"K",AND(Table1[[#This Row],[Column1]]=1,D99-D98&gt;Table1[[#This Row],[kurs_zamkniecia]]-D99,D98&gt;D99,D99&gt;Table1[[#This Row],[kurs_zamkniecia]]),"S",Table1[[#This Row],[Column1]]=1,"H",Table1[[#This Row],[Column1]]=0,0)</f>
        <v>H</v>
      </c>
      <c r="L100"/>
      <c r="M100"/>
      <c r="N100"/>
      <c r="O100"/>
      <c r="P100"/>
      <c r="Q100"/>
      <c r="R100" t="str">
        <v>PLDEBCA00016</v>
      </c>
      <c r="S100" t="str">
        <f t="shared" si="2"/>
        <v>PL</v>
      </c>
    </row>
    <row r="101" spans="1:19" x14ac:dyDescent="0.3">
      <c r="A101" s="2">
        <v>42025</v>
      </c>
      <c r="B101" s="1" t="s">
        <v>73</v>
      </c>
      <c r="C101" t="s">
        <v>74</v>
      </c>
      <c r="D101">
        <v>15.56</v>
      </c>
      <c r="E101">
        <v>133</v>
      </c>
      <c r="F101">
        <v>2070</v>
      </c>
      <c r="G101">
        <v>0</v>
      </c>
      <c r="H101">
        <f>IF(Table1[[#This Row],[data]]=DATE(2015, 1, 23),1,0)</f>
        <v>0</v>
      </c>
      <c r="I101" t="str">
        <f>LEFT(Table1[[#This Row],[ISIN]],2)</f>
        <v>SK</v>
      </c>
      <c r="J101">
        <f>Table1[[#This Row],[pakiet_wig]]*Table1[[#This Row],[kurs_zamkniecia]]</f>
        <v>0</v>
      </c>
      <c r="K101" s="4" cm="1">
        <f t="array" ref="K101">_xlfn.IFS(AND(Table1[[#This Row],[Column1]]=1,D100-D99&lt;Table1[[#This Row],[kurs_zamkniecia]]-D100,D99&lt;D100,D100&lt;Table1[[#This Row],[kurs_zamkniecia]]),"K",AND(Table1[[#This Row],[Column1]]=1,D100-D99&gt;Table1[[#This Row],[kurs_zamkniecia]]-D100,D99&gt;D100,D100&gt;Table1[[#This Row],[kurs_zamkniecia]]),"S",Table1[[#This Row],[Column1]]=1,"H",Table1[[#This Row],[Column1]]=0,0)</f>
        <v>0</v>
      </c>
      <c r="L101"/>
      <c r="M101"/>
      <c r="N101"/>
      <c r="O101"/>
      <c r="P101"/>
      <c r="Q101"/>
      <c r="R101" t="str">
        <v>PLDECOR00013</v>
      </c>
      <c r="S101" t="str">
        <f t="shared" si="2"/>
        <v>PL</v>
      </c>
    </row>
    <row r="102" spans="1:19" x14ac:dyDescent="0.3">
      <c r="A102" s="2">
        <v>42026</v>
      </c>
      <c r="B102" s="1" t="s">
        <v>73</v>
      </c>
      <c r="C102" t="s">
        <v>74</v>
      </c>
      <c r="D102">
        <v>16.02</v>
      </c>
      <c r="E102">
        <v>3</v>
      </c>
      <c r="F102">
        <v>50</v>
      </c>
      <c r="G102">
        <v>0</v>
      </c>
      <c r="H102">
        <f>IF(Table1[[#This Row],[data]]=DATE(2015, 1, 23),1,0)</f>
        <v>0</v>
      </c>
      <c r="I102" t="str">
        <f>LEFT(Table1[[#This Row],[ISIN]],2)</f>
        <v>SK</v>
      </c>
      <c r="J102">
        <f>Table1[[#This Row],[pakiet_wig]]*Table1[[#This Row],[kurs_zamkniecia]]</f>
        <v>0</v>
      </c>
      <c r="K102" s="4" cm="1">
        <f t="array" ref="K102">_xlfn.IFS(AND(Table1[[#This Row],[Column1]]=1,D101-D100&lt;Table1[[#This Row],[kurs_zamkniecia]]-D101,D100&lt;D101,D101&lt;Table1[[#This Row],[kurs_zamkniecia]]),"K",AND(Table1[[#This Row],[Column1]]=1,D101-D100&gt;Table1[[#This Row],[kurs_zamkniecia]]-D101,D100&gt;D101,D101&gt;Table1[[#This Row],[kurs_zamkniecia]]),"S",Table1[[#This Row],[Column1]]=1,"H",Table1[[#This Row],[Column1]]=0,0)</f>
        <v>0</v>
      </c>
      <c r="L102"/>
      <c r="M102"/>
      <c r="N102"/>
      <c r="O102"/>
      <c r="P102"/>
      <c r="Q102"/>
      <c r="R102" t="str">
        <v>PLDELKO00019</v>
      </c>
      <c r="S102" t="str">
        <f t="shared" si="2"/>
        <v>PL</v>
      </c>
    </row>
    <row r="103" spans="1:19" x14ac:dyDescent="0.3">
      <c r="A103" s="2">
        <v>42027</v>
      </c>
      <c r="B103" s="1" t="s">
        <v>73</v>
      </c>
      <c r="C103" t="s">
        <v>74</v>
      </c>
      <c r="D103">
        <v>16.02</v>
      </c>
      <c r="E103">
        <v>10</v>
      </c>
      <c r="F103">
        <v>160</v>
      </c>
      <c r="G103">
        <v>0</v>
      </c>
      <c r="H103">
        <f>IF(Table1[[#This Row],[data]]=DATE(2015, 1, 23),1,0)</f>
        <v>1</v>
      </c>
      <c r="I103" t="str">
        <f>LEFT(Table1[[#This Row],[ISIN]],2)</f>
        <v>SK</v>
      </c>
      <c r="J103">
        <f>Table1[[#This Row],[pakiet_wig]]*Table1[[#This Row],[kurs_zamkniecia]]</f>
        <v>0</v>
      </c>
      <c r="K103" s="4" t="str" cm="1">
        <f t="array" ref="K103">_xlfn.IFS(AND(Table1[[#This Row],[Column1]]=1,D102-D101&lt;Table1[[#This Row],[kurs_zamkniecia]]-D102,D101&lt;D102,D102&lt;Table1[[#This Row],[kurs_zamkniecia]]),"K",AND(Table1[[#This Row],[Column1]]=1,D102-D101&gt;Table1[[#This Row],[kurs_zamkniecia]]-D102,D101&gt;D102,D102&gt;Table1[[#This Row],[kurs_zamkniecia]]),"S",Table1[[#This Row],[Column1]]=1,"H",Table1[[#This Row],[Column1]]=0,0)</f>
        <v>H</v>
      </c>
      <c r="L103"/>
      <c r="M103"/>
      <c r="N103"/>
      <c r="O103"/>
      <c r="P103"/>
      <c r="Q103"/>
      <c r="R103" t="str">
        <v>PLDGA0000019</v>
      </c>
      <c r="S103" t="str">
        <f t="shared" si="2"/>
        <v>PL</v>
      </c>
    </row>
    <row r="104" spans="1:19" x14ac:dyDescent="0.3">
      <c r="A104" s="2">
        <v>42025</v>
      </c>
      <c r="B104" s="1" t="s">
        <v>75</v>
      </c>
      <c r="C104" t="s">
        <v>76</v>
      </c>
      <c r="D104">
        <v>26</v>
      </c>
      <c r="E104">
        <v>21878</v>
      </c>
      <c r="F104">
        <v>569020</v>
      </c>
      <c r="G104">
        <v>9253000</v>
      </c>
      <c r="H104">
        <f>IF(Table1[[#This Row],[data]]=DATE(2015, 1, 23),1,0)</f>
        <v>0</v>
      </c>
      <c r="I104" t="str">
        <f>LEFT(Table1[[#This Row],[ISIN]],2)</f>
        <v>NL</v>
      </c>
      <c r="J104">
        <f>Table1[[#This Row],[pakiet_wig]]*Table1[[#This Row],[kurs_zamkniecia]]</f>
        <v>240578000</v>
      </c>
      <c r="K104" s="4" cm="1">
        <f t="array" ref="K104">_xlfn.IFS(AND(Table1[[#This Row],[Column1]]=1,D103-D102&lt;Table1[[#This Row],[kurs_zamkniecia]]-D103,D102&lt;D103,D103&lt;Table1[[#This Row],[kurs_zamkniecia]]),"K",AND(Table1[[#This Row],[Column1]]=1,D103-D102&gt;Table1[[#This Row],[kurs_zamkniecia]]-D103,D102&gt;D103,D103&gt;Table1[[#This Row],[kurs_zamkniecia]]),"S",Table1[[#This Row],[Column1]]=1,"H",Table1[[#This Row],[Column1]]=0,0)</f>
        <v>0</v>
      </c>
      <c r="L104"/>
      <c r="M104"/>
      <c r="N104"/>
      <c r="O104"/>
      <c r="P104"/>
      <c r="Q104"/>
      <c r="R104" t="str">
        <v>PLWDM0000029</v>
      </c>
      <c r="S104" t="str">
        <f t="shared" si="2"/>
        <v>PL</v>
      </c>
    </row>
    <row r="105" spans="1:19" x14ac:dyDescent="0.3">
      <c r="A105" s="2">
        <v>42026</v>
      </c>
      <c r="B105" s="1" t="s">
        <v>75</v>
      </c>
      <c r="C105" t="s">
        <v>76</v>
      </c>
      <c r="D105">
        <v>26.5</v>
      </c>
      <c r="E105">
        <v>11520</v>
      </c>
      <c r="F105">
        <v>305320</v>
      </c>
      <c r="G105">
        <v>9253000</v>
      </c>
      <c r="H105">
        <f>IF(Table1[[#This Row],[data]]=DATE(2015, 1, 23),1,0)</f>
        <v>0</v>
      </c>
      <c r="I105" t="str">
        <f>LEFT(Table1[[#This Row],[ISIN]],2)</f>
        <v>NL</v>
      </c>
      <c r="J105">
        <f>Table1[[#This Row],[pakiet_wig]]*Table1[[#This Row],[kurs_zamkniecia]]</f>
        <v>245204500</v>
      </c>
      <c r="K105" s="4" cm="1">
        <f t="array" ref="K105">_xlfn.IFS(AND(Table1[[#This Row],[Column1]]=1,D104-D103&lt;Table1[[#This Row],[kurs_zamkniecia]]-D104,D103&lt;D104,D104&lt;Table1[[#This Row],[kurs_zamkniecia]]),"K",AND(Table1[[#This Row],[Column1]]=1,D104-D103&gt;Table1[[#This Row],[kurs_zamkniecia]]-D104,D103&gt;D104,D104&gt;Table1[[#This Row],[kurs_zamkniecia]]),"S",Table1[[#This Row],[Column1]]=1,"H",Table1[[#This Row],[Column1]]=0,0)</f>
        <v>0</v>
      </c>
      <c r="L105"/>
      <c r="M105"/>
      <c r="N105"/>
      <c r="O105"/>
      <c r="P105"/>
      <c r="Q105"/>
      <c r="R105" t="str">
        <v>PLDMDVL00012</v>
      </c>
      <c r="S105" t="str">
        <f t="shared" si="2"/>
        <v>PL</v>
      </c>
    </row>
    <row r="106" spans="1:19" x14ac:dyDescent="0.3">
      <c r="A106" s="2">
        <v>42027</v>
      </c>
      <c r="B106" s="1" t="s">
        <v>75</v>
      </c>
      <c r="C106" t="s">
        <v>76</v>
      </c>
      <c r="D106">
        <v>26.67</v>
      </c>
      <c r="E106">
        <v>3989</v>
      </c>
      <c r="F106">
        <v>106360</v>
      </c>
      <c r="G106">
        <v>9253000</v>
      </c>
      <c r="H106">
        <f>IF(Table1[[#This Row],[data]]=DATE(2015, 1, 23),1,0)</f>
        <v>1</v>
      </c>
      <c r="I106" t="str">
        <f>LEFT(Table1[[#This Row],[ISIN]],2)</f>
        <v>NL</v>
      </c>
      <c r="J106">
        <f>Table1[[#This Row],[pakiet_wig]]*Table1[[#This Row],[kurs_zamkniecia]]</f>
        <v>246777510.00000003</v>
      </c>
      <c r="K106" s="4" t="str" cm="1">
        <f t="array" ref="K106">_xlfn.IFS(AND(Table1[[#This Row],[Column1]]=1,D105-D104&lt;Table1[[#This Row],[kurs_zamkniecia]]-D105,D104&lt;D105,D105&lt;Table1[[#This Row],[kurs_zamkniecia]]),"K",AND(Table1[[#This Row],[Column1]]=1,D105-D104&gt;Table1[[#This Row],[kurs_zamkniecia]]-D105,D104&gt;D105,D105&gt;Table1[[#This Row],[kurs_zamkniecia]]),"S",Table1[[#This Row],[Column1]]=1,"H",Table1[[#This Row],[Column1]]=0,0)</f>
        <v>H</v>
      </c>
      <c r="L106"/>
      <c r="M106"/>
      <c r="N106"/>
      <c r="O106"/>
      <c r="P106"/>
      <c r="Q106"/>
      <c r="R106" t="str">
        <v>PLADDRG00015</v>
      </c>
      <c r="S106" t="str">
        <f t="shared" si="2"/>
        <v>PL</v>
      </c>
    </row>
    <row r="107" spans="1:19" x14ac:dyDescent="0.3">
      <c r="A107" s="2">
        <v>42025</v>
      </c>
      <c r="B107" s="1" t="s">
        <v>77</v>
      </c>
      <c r="C107" t="s">
        <v>78</v>
      </c>
      <c r="D107">
        <v>2.42</v>
      </c>
      <c r="E107">
        <v>1697</v>
      </c>
      <c r="F107">
        <v>4100</v>
      </c>
      <c r="G107">
        <v>24386000</v>
      </c>
      <c r="H107">
        <f>IF(Table1[[#This Row],[data]]=DATE(2015, 1, 23),1,0)</f>
        <v>0</v>
      </c>
      <c r="I107" t="str">
        <f>LEFT(Table1[[#This Row],[ISIN]],2)</f>
        <v>PL</v>
      </c>
      <c r="J107">
        <f>Table1[[#This Row],[pakiet_wig]]*Table1[[#This Row],[kurs_zamkniecia]]</f>
        <v>59014120</v>
      </c>
      <c r="K107" s="4" cm="1">
        <f t="array" ref="K107">_xlfn.IFS(AND(Table1[[#This Row],[Column1]]=1,D106-D105&lt;Table1[[#This Row],[kurs_zamkniecia]]-D106,D105&lt;D106,D106&lt;Table1[[#This Row],[kurs_zamkniecia]]),"K",AND(Table1[[#This Row],[Column1]]=1,D106-D105&gt;Table1[[#This Row],[kurs_zamkniecia]]-D106,D105&gt;D106,D106&gt;Table1[[#This Row],[kurs_zamkniecia]]),"S",Table1[[#This Row],[Column1]]=1,"H",Table1[[#This Row],[Column1]]=0,0)</f>
        <v>0</v>
      </c>
      <c r="L107"/>
      <c r="M107"/>
      <c r="N107"/>
      <c r="O107"/>
      <c r="P107"/>
      <c r="Q107"/>
      <c r="R107" t="str">
        <v>PLDREWX00012</v>
      </c>
      <c r="S107" t="str">
        <f t="shared" si="2"/>
        <v>PL</v>
      </c>
    </row>
    <row r="108" spans="1:19" x14ac:dyDescent="0.3">
      <c r="A108" s="2">
        <v>42026</v>
      </c>
      <c r="B108" s="1" t="s">
        <v>77</v>
      </c>
      <c r="C108" t="s">
        <v>78</v>
      </c>
      <c r="D108">
        <v>2.5</v>
      </c>
      <c r="E108">
        <v>3370</v>
      </c>
      <c r="F108">
        <v>8410</v>
      </c>
      <c r="G108">
        <v>24386000</v>
      </c>
      <c r="H108">
        <f>IF(Table1[[#This Row],[data]]=DATE(2015, 1, 23),1,0)</f>
        <v>0</v>
      </c>
      <c r="I108" t="str">
        <f>LEFT(Table1[[#This Row],[ISIN]],2)</f>
        <v>PL</v>
      </c>
      <c r="J108">
        <f>Table1[[#This Row],[pakiet_wig]]*Table1[[#This Row],[kurs_zamkniecia]]</f>
        <v>60965000</v>
      </c>
      <c r="K108" s="4" cm="1">
        <f t="array" ref="K108">_xlfn.IFS(AND(Table1[[#This Row],[Column1]]=1,D107-D106&lt;Table1[[#This Row],[kurs_zamkniecia]]-D107,D106&lt;D107,D107&lt;Table1[[#This Row],[kurs_zamkniecia]]),"K",AND(Table1[[#This Row],[Column1]]=1,D107-D106&gt;Table1[[#This Row],[kurs_zamkniecia]]-D107,D106&gt;D107,D107&gt;Table1[[#This Row],[kurs_zamkniecia]]),"S",Table1[[#This Row],[Column1]]=1,"H",Table1[[#This Row],[Column1]]=0,0)</f>
        <v>0</v>
      </c>
      <c r="L108"/>
      <c r="M108"/>
      <c r="N108"/>
      <c r="O108"/>
      <c r="P108"/>
      <c r="Q108"/>
      <c r="R108" t="str">
        <v>PLDROP000011</v>
      </c>
      <c r="S108" t="str">
        <f t="shared" si="2"/>
        <v>PL</v>
      </c>
    </row>
    <row r="109" spans="1:19" x14ac:dyDescent="0.3">
      <c r="A109" s="2">
        <v>42027</v>
      </c>
      <c r="B109" s="1" t="s">
        <v>77</v>
      </c>
      <c r="C109" t="s">
        <v>78</v>
      </c>
      <c r="D109">
        <v>2.44</v>
      </c>
      <c r="E109">
        <v>1954</v>
      </c>
      <c r="F109">
        <v>4820</v>
      </c>
      <c r="G109">
        <v>24386000</v>
      </c>
      <c r="H109">
        <f>IF(Table1[[#This Row],[data]]=DATE(2015, 1, 23),1,0)</f>
        <v>1</v>
      </c>
      <c r="I109" t="str">
        <f>LEFT(Table1[[#This Row],[ISIN]],2)</f>
        <v>PL</v>
      </c>
      <c r="J109">
        <f>Table1[[#This Row],[pakiet_wig]]*Table1[[#This Row],[kurs_zamkniecia]]</f>
        <v>59501840</v>
      </c>
      <c r="K109" s="4" t="str" cm="1">
        <f t="array" ref="K109">_xlfn.IFS(AND(Table1[[#This Row],[Column1]]=1,D108-D107&lt;Table1[[#This Row],[kurs_zamkniecia]]-D108,D107&lt;D108,D108&lt;Table1[[#This Row],[kurs_zamkniecia]]),"K",AND(Table1[[#This Row],[Column1]]=1,D108-D107&gt;Table1[[#This Row],[kurs_zamkniecia]]-D108,D107&gt;D108,D108&gt;Table1[[#This Row],[kurs_zamkniecia]]),"S",Table1[[#This Row],[Column1]]=1,"H",Table1[[#This Row],[Column1]]=0,0)</f>
        <v>H</v>
      </c>
      <c r="L109"/>
      <c r="M109"/>
      <c r="N109"/>
      <c r="O109"/>
      <c r="P109"/>
      <c r="Q109"/>
      <c r="R109" t="str">
        <v>PLDRZPL00032</v>
      </c>
      <c r="S109" t="str">
        <f t="shared" si="2"/>
        <v>PL</v>
      </c>
    </row>
    <row r="110" spans="1:19" x14ac:dyDescent="0.3">
      <c r="A110" s="2">
        <v>42025</v>
      </c>
      <c r="B110" s="1" t="s">
        <v>79</v>
      </c>
      <c r="C110" t="s">
        <v>80</v>
      </c>
      <c r="D110">
        <v>6.79</v>
      </c>
      <c r="E110">
        <v>1587</v>
      </c>
      <c r="F110">
        <v>10560</v>
      </c>
      <c r="G110">
        <v>2464000</v>
      </c>
      <c r="H110">
        <f>IF(Table1[[#This Row],[data]]=DATE(2015, 1, 23),1,0)</f>
        <v>0</v>
      </c>
      <c r="I110" t="str">
        <f>LEFT(Table1[[#This Row],[ISIN]],2)</f>
        <v>PL</v>
      </c>
      <c r="J110">
        <f>Table1[[#This Row],[pakiet_wig]]*Table1[[#This Row],[kurs_zamkniecia]]</f>
        <v>16730560</v>
      </c>
      <c r="K110" s="4" cm="1">
        <f t="array" ref="K110">_xlfn.IFS(AND(Table1[[#This Row],[Column1]]=1,D109-D108&lt;Table1[[#This Row],[kurs_zamkniecia]]-D109,D108&lt;D109,D109&lt;Table1[[#This Row],[kurs_zamkniecia]]),"K",AND(Table1[[#This Row],[Column1]]=1,D109-D108&gt;Table1[[#This Row],[kurs_zamkniecia]]-D109,D108&gt;D109,D109&gt;Table1[[#This Row],[kurs_zamkniecia]]),"S",Table1[[#This Row],[Column1]]=1,"H",Table1[[#This Row],[Column1]]=0,0)</f>
        <v>0</v>
      </c>
      <c r="L110"/>
      <c r="M110"/>
      <c r="N110"/>
      <c r="O110"/>
      <c r="P110"/>
      <c r="Q110"/>
      <c r="R110" t="str">
        <v>PLDLSS000010</v>
      </c>
      <c r="S110" t="str">
        <f t="shared" si="2"/>
        <v>PL</v>
      </c>
    </row>
    <row r="111" spans="1:19" x14ac:dyDescent="0.3">
      <c r="A111" s="2">
        <v>42026</v>
      </c>
      <c r="B111" s="1" t="s">
        <v>79</v>
      </c>
      <c r="C111" t="s">
        <v>80</v>
      </c>
      <c r="D111">
        <v>6.87</v>
      </c>
      <c r="E111">
        <v>4231</v>
      </c>
      <c r="F111">
        <v>28930</v>
      </c>
      <c r="G111">
        <v>2464000</v>
      </c>
      <c r="H111">
        <f>IF(Table1[[#This Row],[data]]=DATE(2015, 1, 23),1,0)</f>
        <v>0</v>
      </c>
      <c r="I111" t="str">
        <f>LEFT(Table1[[#This Row],[ISIN]],2)</f>
        <v>PL</v>
      </c>
      <c r="J111">
        <f>Table1[[#This Row],[pakiet_wig]]*Table1[[#This Row],[kurs_zamkniecia]]</f>
        <v>16927680</v>
      </c>
      <c r="K111" s="4" cm="1">
        <f t="array" ref="K111">_xlfn.IFS(AND(Table1[[#This Row],[Column1]]=1,D110-D109&lt;Table1[[#This Row],[kurs_zamkniecia]]-D110,D109&lt;D110,D110&lt;Table1[[#This Row],[kurs_zamkniecia]]),"K",AND(Table1[[#This Row],[Column1]]=1,D110-D109&gt;Table1[[#This Row],[kurs_zamkniecia]]-D110,D109&gt;D110,D110&gt;Table1[[#This Row],[kurs_zamkniecia]]),"S",Table1[[#This Row],[Column1]]=1,"H",Table1[[#This Row],[Column1]]=0,0)</f>
        <v>0</v>
      </c>
      <c r="L111"/>
      <c r="M111"/>
      <c r="N111"/>
      <c r="O111"/>
      <c r="P111"/>
      <c r="Q111"/>
      <c r="R111" t="str">
        <v>PLDTP0000010</v>
      </c>
      <c r="S111" t="str">
        <f t="shared" si="2"/>
        <v>PL</v>
      </c>
    </row>
    <row r="112" spans="1:19" x14ac:dyDescent="0.3">
      <c r="A112" s="2">
        <v>42027</v>
      </c>
      <c r="B112" s="1" t="s">
        <v>79</v>
      </c>
      <c r="C112" t="s">
        <v>80</v>
      </c>
      <c r="D112">
        <v>6.78</v>
      </c>
      <c r="E112">
        <v>25236</v>
      </c>
      <c r="F112">
        <v>171660</v>
      </c>
      <c r="G112">
        <v>2464000</v>
      </c>
      <c r="H112">
        <f>IF(Table1[[#This Row],[data]]=DATE(2015, 1, 23),1,0)</f>
        <v>1</v>
      </c>
      <c r="I112" t="str">
        <f>LEFT(Table1[[#This Row],[ISIN]],2)</f>
        <v>PL</v>
      </c>
      <c r="J112">
        <f>Table1[[#This Row],[pakiet_wig]]*Table1[[#This Row],[kurs_zamkniecia]]</f>
        <v>16705920</v>
      </c>
      <c r="K112" s="4" t="str" cm="1">
        <f t="array" ref="K112">_xlfn.IFS(AND(Table1[[#This Row],[Column1]]=1,D111-D110&lt;Table1[[#This Row],[kurs_zamkniecia]]-D111,D110&lt;D111,D111&lt;Table1[[#This Row],[kurs_zamkniecia]]),"K",AND(Table1[[#This Row],[Column1]]=1,D111-D110&gt;Table1[[#This Row],[kurs_zamkniecia]]-D111,D110&gt;D111,D111&gt;Table1[[#This Row],[kurs_zamkniecia]]),"S",Table1[[#This Row],[Column1]]=1,"H",Table1[[#This Row],[Column1]]=0,0)</f>
        <v>H</v>
      </c>
      <c r="L112"/>
      <c r="M112"/>
      <c r="N112"/>
      <c r="O112"/>
      <c r="P112"/>
      <c r="Q112"/>
      <c r="R112" t="str">
        <v>PLDUDA000016</v>
      </c>
      <c r="S112" t="str">
        <f t="shared" si="2"/>
        <v>PL</v>
      </c>
    </row>
    <row r="113" spans="1:19" x14ac:dyDescent="0.3">
      <c r="A113" s="2">
        <v>42025</v>
      </c>
      <c r="B113" s="1" t="s">
        <v>81</v>
      </c>
      <c r="C113" t="s">
        <v>82</v>
      </c>
      <c r="D113">
        <v>0.98</v>
      </c>
      <c r="E113">
        <v>19808</v>
      </c>
      <c r="F113">
        <v>18970</v>
      </c>
      <c r="G113">
        <v>11698000</v>
      </c>
      <c r="H113">
        <f>IF(Table1[[#This Row],[data]]=DATE(2015, 1, 23),1,0)</f>
        <v>0</v>
      </c>
      <c r="I113" t="str">
        <f>LEFT(Table1[[#This Row],[ISIN]],2)</f>
        <v>PL</v>
      </c>
      <c r="J113">
        <f>Table1[[#This Row],[pakiet_wig]]*Table1[[#This Row],[kurs_zamkniecia]]</f>
        <v>11464040</v>
      </c>
      <c r="K113" s="4" cm="1">
        <f t="array" ref="K113">_xlfn.IFS(AND(Table1[[#This Row],[Column1]]=1,D112-D111&lt;Table1[[#This Row],[kurs_zamkniecia]]-D112,D111&lt;D112,D112&lt;Table1[[#This Row],[kurs_zamkniecia]]),"K",AND(Table1[[#This Row],[Column1]]=1,D112-D111&gt;Table1[[#This Row],[kurs_zamkniecia]]-D112,D111&gt;D112,D112&gt;Table1[[#This Row],[kurs_zamkniecia]]),"S",Table1[[#This Row],[Column1]]=1,"H",Table1[[#This Row],[Column1]]=0,0)</f>
        <v>0</v>
      </c>
      <c r="L113"/>
      <c r="M113"/>
      <c r="N113"/>
      <c r="O113"/>
      <c r="P113"/>
      <c r="Q113"/>
      <c r="R113" t="str">
        <v>PLCPENR00035</v>
      </c>
      <c r="S113" t="str">
        <f t="shared" si="2"/>
        <v>PL</v>
      </c>
    </row>
    <row r="114" spans="1:19" x14ac:dyDescent="0.3">
      <c r="A114" s="2">
        <v>42026</v>
      </c>
      <c r="B114" s="1" t="s">
        <v>81</v>
      </c>
      <c r="C114" t="s">
        <v>82</v>
      </c>
      <c r="D114">
        <v>0.99</v>
      </c>
      <c r="E114">
        <v>5919</v>
      </c>
      <c r="F114">
        <v>5790</v>
      </c>
      <c r="G114">
        <v>11698000</v>
      </c>
      <c r="H114">
        <f>IF(Table1[[#This Row],[data]]=DATE(2015, 1, 23),1,0)</f>
        <v>0</v>
      </c>
      <c r="I114" t="str">
        <f>LEFT(Table1[[#This Row],[ISIN]],2)</f>
        <v>PL</v>
      </c>
      <c r="J114">
        <f>Table1[[#This Row],[pakiet_wig]]*Table1[[#This Row],[kurs_zamkniecia]]</f>
        <v>11581020</v>
      </c>
      <c r="K114" s="4" cm="1">
        <f t="array" ref="K114">_xlfn.IFS(AND(Table1[[#This Row],[Column1]]=1,D113-D112&lt;Table1[[#This Row],[kurs_zamkniecia]]-D113,D112&lt;D113,D113&lt;Table1[[#This Row],[kurs_zamkniecia]]),"K",AND(Table1[[#This Row],[Column1]]=1,D113-D112&gt;Table1[[#This Row],[kurs_zamkniecia]]-D113,D112&gt;D113,D113&gt;Table1[[#This Row],[kurs_zamkniecia]]),"S",Table1[[#This Row],[Column1]]=1,"H",Table1[[#This Row],[Column1]]=0,0)</f>
        <v>0</v>
      </c>
      <c r="L114"/>
      <c r="M114"/>
      <c r="N114"/>
      <c r="O114"/>
      <c r="P114"/>
      <c r="Q114"/>
      <c r="R114" t="str">
        <v>PLECARD00012</v>
      </c>
      <c r="S114" t="str">
        <f t="shared" si="2"/>
        <v>PL</v>
      </c>
    </row>
    <row r="115" spans="1:19" x14ac:dyDescent="0.3">
      <c r="A115" s="2">
        <v>42027</v>
      </c>
      <c r="B115" s="1" t="s">
        <v>81</v>
      </c>
      <c r="C115" t="s">
        <v>82</v>
      </c>
      <c r="D115">
        <v>1</v>
      </c>
      <c r="E115">
        <v>68895</v>
      </c>
      <c r="F115">
        <v>68810</v>
      </c>
      <c r="G115">
        <v>11698000</v>
      </c>
      <c r="H115">
        <f>IF(Table1[[#This Row],[data]]=DATE(2015, 1, 23),1,0)</f>
        <v>1</v>
      </c>
      <c r="I115" t="str">
        <f>LEFT(Table1[[#This Row],[ISIN]],2)</f>
        <v>PL</v>
      </c>
      <c r="J115">
        <f>Table1[[#This Row],[pakiet_wig]]*Table1[[#This Row],[kurs_zamkniecia]]</f>
        <v>11698000</v>
      </c>
      <c r="K115" s="4" t="str" cm="1">
        <f t="array" ref="K115">_xlfn.IFS(AND(Table1[[#This Row],[Column1]]=1,D114-D113&lt;Table1[[#This Row],[kurs_zamkniecia]]-D114,D113&lt;D114,D114&lt;Table1[[#This Row],[kurs_zamkniecia]]),"K",AND(Table1[[#This Row],[Column1]]=1,D114-D113&gt;Table1[[#This Row],[kurs_zamkniecia]]-D114,D113&gt;D114,D114&gt;Table1[[#This Row],[kurs_zamkniecia]]),"S",Table1[[#This Row],[Column1]]=1,"H",Table1[[#This Row],[Column1]]=0,0)</f>
        <v>H</v>
      </c>
      <c r="L115"/>
      <c r="M115"/>
      <c r="N115"/>
      <c r="O115"/>
      <c r="P115"/>
      <c r="Q115"/>
      <c r="R115" t="str">
        <v>PLECHPS00019</v>
      </c>
      <c r="S115" t="str">
        <f t="shared" si="2"/>
        <v>PL</v>
      </c>
    </row>
    <row r="116" spans="1:19" x14ac:dyDescent="0.3">
      <c r="A116" s="2">
        <v>42025</v>
      </c>
      <c r="B116" s="1" t="s">
        <v>83</v>
      </c>
      <c r="C116" t="s">
        <v>84</v>
      </c>
      <c r="D116">
        <v>1.04</v>
      </c>
      <c r="E116">
        <v>10</v>
      </c>
      <c r="F116">
        <v>10</v>
      </c>
      <c r="G116">
        <v>0</v>
      </c>
      <c r="H116">
        <f>IF(Table1[[#This Row],[data]]=DATE(2015, 1, 23),1,0)</f>
        <v>0</v>
      </c>
      <c r="I116" t="str">
        <f>LEFT(Table1[[#This Row],[ISIN]],2)</f>
        <v>GB</v>
      </c>
      <c r="J116">
        <f>Table1[[#This Row],[pakiet_wig]]*Table1[[#This Row],[kurs_zamkniecia]]</f>
        <v>0</v>
      </c>
      <c r="K116" s="4" cm="1">
        <f t="array" ref="K116">_xlfn.IFS(AND(Table1[[#This Row],[Column1]]=1,D115-D114&lt;Table1[[#This Row],[kurs_zamkniecia]]-D115,D114&lt;D115,D115&lt;Table1[[#This Row],[kurs_zamkniecia]]),"K",AND(Table1[[#This Row],[Column1]]=1,D115-D114&gt;Table1[[#This Row],[kurs_zamkniecia]]-D115,D114&gt;D115,D115&gt;Table1[[#This Row],[kurs_zamkniecia]]),"S",Table1[[#This Row],[Column1]]=1,"H",Table1[[#This Row],[Column1]]=0,0)</f>
        <v>0</v>
      </c>
      <c r="L116"/>
      <c r="M116"/>
      <c r="N116"/>
      <c r="O116"/>
      <c r="P116"/>
      <c r="Q116"/>
      <c r="R116" t="str">
        <v>PLEDINV00014</v>
      </c>
      <c r="S116" t="str">
        <f t="shared" si="2"/>
        <v>PL</v>
      </c>
    </row>
    <row r="117" spans="1:19" x14ac:dyDescent="0.3">
      <c r="A117" s="2">
        <v>42026</v>
      </c>
      <c r="B117" s="1" t="s">
        <v>83</v>
      </c>
      <c r="C117" t="s">
        <v>84</v>
      </c>
      <c r="D117">
        <v>1.05</v>
      </c>
      <c r="E117">
        <v>5</v>
      </c>
      <c r="F117">
        <v>10</v>
      </c>
      <c r="G117">
        <v>0</v>
      </c>
      <c r="H117">
        <f>IF(Table1[[#This Row],[data]]=DATE(2015, 1, 23),1,0)</f>
        <v>0</v>
      </c>
      <c r="I117" t="str">
        <f>LEFT(Table1[[#This Row],[ISIN]],2)</f>
        <v>GB</v>
      </c>
      <c r="J117">
        <f>Table1[[#This Row],[pakiet_wig]]*Table1[[#This Row],[kurs_zamkniecia]]</f>
        <v>0</v>
      </c>
      <c r="K117" s="4" cm="1">
        <f t="array" ref="K117">_xlfn.IFS(AND(Table1[[#This Row],[Column1]]=1,D116-D115&lt;Table1[[#This Row],[kurs_zamkniecia]]-D116,D115&lt;D116,D116&lt;Table1[[#This Row],[kurs_zamkniecia]]),"K",AND(Table1[[#This Row],[Column1]]=1,D116-D115&gt;Table1[[#This Row],[kurs_zamkniecia]]-D116,D115&gt;D116,D116&gt;Table1[[#This Row],[kurs_zamkniecia]]),"S",Table1[[#This Row],[Column1]]=1,"H",Table1[[#This Row],[Column1]]=0,0)</f>
        <v>0</v>
      </c>
      <c r="L117"/>
      <c r="M117"/>
      <c r="N117"/>
      <c r="O117"/>
      <c r="P117"/>
      <c r="Q117"/>
      <c r="R117" t="str">
        <v>PLEFEKT00018</v>
      </c>
      <c r="S117" t="str">
        <f t="shared" si="2"/>
        <v>PL</v>
      </c>
    </row>
    <row r="118" spans="1:19" x14ac:dyDescent="0.3">
      <c r="A118" s="2">
        <v>42027</v>
      </c>
      <c r="B118" s="1" t="s">
        <v>83</v>
      </c>
      <c r="C118" t="s">
        <v>84</v>
      </c>
      <c r="D118">
        <v>1.05</v>
      </c>
      <c r="E118">
        <v>4600</v>
      </c>
      <c r="F118">
        <v>4830</v>
      </c>
      <c r="G118">
        <v>0</v>
      </c>
      <c r="H118">
        <f>IF(Table1[[#This Row],[data]]=DATE(2015, 1, 23),1,0)</f>
        <v>1</v>
      </c>
      <c r="I118" t="str">
        <f>LEFT(Table1[[#This Row],[ISIN]],2)</f>
        <v>GB</v>
      </c>
      <c r="J118">
        <f>Table1[[#This Row],[pakiet_wig]]*Table1[[#This Row],[kurs_zamkniecia]]</f>
        <v>0</v>
      </c>
      <c r="K118" s="4" t="str" cm="1">
        <f t="array" ref="K118">_xlfn.IFS(AND(Table1[[#This Row],[Column1]]=1,D117-D116&lt;Table1[[#This Row],[kurs_zamkniecia]]-D117,D116&lt;D117,D117&lt;Table1[[#This Row],[kurs_zamkniecia]]),"K",AND(Table1[[#This Row],[Column1]]=1,D117-D116&gt;Table1[[#This Row],[kurs_zamkniecia]]-D117,D116&gt;D117,D117&gt;Table1[[#This Row],[kurs_zamkniecia]]),"S",Table1[[#This Row],[Column1]]=1,"H",Table1[[#This Row],[Column1]]=0,0)</f>
        <v>H</v>
      </c>
      <c r="L118"/>
      <c r="M118"/>
      <c r="N118"/>
      <c r="O118"/>
      <c r="P118"/>
      <c r="Q118"/>
      <c r="R118" t="str">
        <v>PLEFH0000022</v>
      </c>
      <c r="S118" t="str">
        <f t="shared" si="2"/>
        <v>PL</v>
      </c>
    </row>
    <row r="119" spans="1:19" x14ac:dyDescent="0.3">
      <c r="A119" s="2">
        <v>42025</v>
      </c>
      <c r="B119" s="1" t="s">
        <v>85</v>
      </c>
      <c r="C119" t="s">
        <v>86</v>
      </c>
      <c r="D119">
        <v>10.85</v>
      </c>
      <c r="E119">
        <v>916</v>
      </c>
      <c r="F119">
        <v>9950</v>
      </c>
      <c r="G119">
        <v>24981000</v>
      </c>
      <c r="H119">
        <f>IF(Table1[[#This Row],[data]]=DATE(2015, 1, 23),1,0)</f>
        <v>0</v>
      </c>
      <c r="I119" t="str">
        <f>LEFT(Table1[[#This Row],[ISIN]],2)</f>
        <v>PL</v>
      </c>
      <c r="J119">
        <f>Table1[[#This Row],[pakiet_wig]]*Table1[[#This Row],[kurs_zamkniecia]]</f>
        <v>271043850</v>
      </c>
      <c r="K119" s="4" cm="1">
        <f t="array" ref="K119">_xlfn.IFS(AND(Table1[[#This Row],[Column1]]=1,D118-D117&lt;Table1[[#This Row],[kurs_zamkniecia]]-D118,D117&lt;D118,D118&lt;Table1[[#This Row],[kurs_zamkniecia]]),"K",AND(Table1[[#This Row],[Column1]]=1,D118-D117&gt;Table1[[#This Row],[kurs_zamkniecia]]-D118,D117&gt;D118,D118&gt;Table1[[#This Row],[kurs_zamkniecia]]),"S",Table1[[#This Row],[Column1]]=1,"H",Table1[[#This Row],[Column1]]=0,0)</f>
        <v>0</v>
      </c>
      <c r="L119"/>
      <c r="M119"/>
      <c r="N119"/>
      <c r="O119"/>
      <c r="P119"/>
      <c r="Q119"/>
      <c r="R119" t="str">
        <v>PLEKGPF00011</v>
      </c>
      <c r="S119" t="str">
        <f t="shared" si="2"/>
        <v>PL</v>
      </c>
    </row>
    <row r="120" spans="1:19" x14ac:dyDescent="0.3">
      <c r="A120" s="2">
        <v>42026</v>
      </c>
      <c r="B120" s="1" t="s">
        <v>85</v>
      </c>
      <c r="C120" t="s">
        <v>86</v>
      </c>
      <c r="D120">
        <v>11.19</v>
      </c>
      <c r="E120">
        <v>2021</v>
      </c>
      <c r="F120">
        <v>22080</v>
      </c>
      <c r="G120">
        <v>24981000</v>
      </c>
      <c r="H120">
        <f>IF(Table1[[#This Row],[data]]=DATE(2015, 1, 23),1,0)</f>
        <v>0</v>
      </c>
      <c r="I120" t="str">
        <f>LEFT(Table1[[#This Row],[ISIN]],2)</f>
        <v>PL</v>
      </c>
      <c r="J120">
        <f>Table1[[#This Row],[pakiet_wig]]*Table1[[#This Row],[kurs_zamkniecia]]</f>
        <v>279537390</v>
      </c>
      <c r="K120" s="4" cm="1">
        <f t="array" ref="K120">_xlfn.IFS(AND(Table1[[#This Row],[Column1]]=1,D119-D118&lt;Table1[[#This Row],[kurs_zamkniecia]]-D119,D118&lt;D119,D119&lt;Table1[[#This Row],[kurs_zamkniecia]]),"K",AND(Table1[[#This Row],[Column1]]=1,D119-D118&gt;Table1[[#This Row],[kurs_zamkniecia]]-D119,D118&gt;D119,D119&gt;Table1[[#This Row],[kurs_zamkniecia]]),"S",Table1[[#This Row],[Column1]]=1,"H",Table1[[#This Row],[Column1]]=0,0)</f>
        <v>0</v>
      </c>
      <c r="L120"/>
      <c r="M120"/>
      <c r="N120"/>
      <c r="O120"/>
      <c r="P120"/>
      <c r="Q120"/>
      <c r="R120" t="str">
        <v>PLEKEP000019</v>
      </c>
      <c r="S120" t="str">
        <f t="shared" si="2"/>
        <v>PL</v>
      </c>
    </row>
    <row r="121" spans="1:19" x14ac:dyDescent="0.3">
      <c r="A121" s="2">
        <v>42027</v>
      </c>
      <c r="B121" s="1" t="s">
        <v>85</v>
      </c>
      <c r="C121" t="s">
        <v>86</v>
      </c>
      <c r="D121">
        <v>11.4</v>
      </c>
      <c r="E121">
        <v>4285</v>
      </c>
      <c r="F121">
        <v>48030</v>
      </c>
      <c r="G121">
        <v>24981000</v>
      </c>
      <c r="H121">
        <f>IF(Table1[[#This Row],[data]]=DATE(2015, 1, 23),1,0)</f>
        <v>1</v>
      </c>
      <c r="I121" t="str">
        <f>LEFT(Table1[[#This Row],[ISIN]],2)</f>
        <v>PL</v>
      </c>
      <c r="J121">
        <f>Table1[[#This Row],[pakiet_wig]]*Table1[[#This Row],[kurs_zamkniecia]]</f>
        <v>284783400</v>
      </c>
      <c r="K121" s="4" t="str" cm="1">
        <f t="array" ref="K121">_xlfn.IFS(AND(Table1[[#This Row],[Column1]]=1,D120-D119&lt;Table1[[#This Row],[kurs_zamkniecia]]-D120,D119&lt;D120,D120&lt;Table1[[#This Row],[kurs_zamkniecia]]),"K",AND(Table1[[#This Row],[Column1]]=1,D120-D119&gt;Table1[[#This Row],[kurs_zamkniecia]]-D120,D119&gt;D120,D120&gt;Table1[[#This Row],[kurs_zamkniecia]]),"S",Table1[[#This Row],[Column1]]=1,"H",Table1[[#This Row],[Column1]]=0,0)</f>
        <v>H</v>
      </c>
      <c r="L121"/>
      <c r="M121"/>
      <c r="N121"/>
      <c r="O121"/>
      <c r="P121"/>
      <c r="Q121"/>
      <c r="R121" t="str">
        <v>PLELTBD00017</v>
      </c>
      <c r="S121" t="str">
        <f t="shared" si="2"/>
        <v>PL</v>
      </c>
    </row>
    <row r="122" spans="1:19" x14ac:dyDescent="0.3">
      <c r="A122" s="2">
        <v>42025</v>
      </c>
      <c r="B122" s="1" t="s">
        <v>87</v>
      </c>
      <c r="C122" t="s">
        <v>88</v>
      </c>
      <c r="D122">
        <v>3.13</v>
      </c>
      <c r="E122">
        <v>2856</v>
      </c>
      <c r="F122">
        <v>8880</v>
      </c>
      <c r="G122">
        <v>39722000</v>
      </c>
      <c r="H122">
        <f>IF(Table1[[#This Row],[data]]=DATE(2015, 1, 23),1,0)</f>
        <v>0</v>
      </c>
      <c r="I122" t="str">
        <f>LEFT(Table1[[#This Row],[ISIN]],2)</f>
        <v>PL</v>
      </c>
      <c r="J122">
        <f>Table1[[#This Row],[pakiet_wig]]*Table1[[#This Row],[kurs_zamkniecia]]</f>
        <v>124329860</v>
      </c>
      <c r="K122" s="4" cm="1">
        <f t="array" ref="K122">_xlfn.IFS(AND(Table1[[#This Row],[Column1]]=1,D121-D120&lt;Table1[[#This Row],[kurs_zamkniecia]]-D121,D120&lt;D121,D121&lt;Table1[[#This Row],[kurs_zamkniecia]]),"K",AND(Table1[[#This Row],[Column1]]=1,D121-D120&gt;Table1[[#This Row],[kurs_zamkniecia]]-D121,D120&gt;D121,D121&gt;Table1[[#This Row],[kurs_zamkniecia]]),"S",Table1[[#This Row],[Column1]]=1,"H",Table1[[#This Row],[Column1]]=0,0)</f>
        <v>0</v>
      </c>
      <c r="L122"/>
      <c r="M122"/>
      <c r="N122"/>
      <c r="O122"/>
      <c r="P122"/>
      <c r="Q122"/>
      <c r="R122" t="str">
        <v>PLELEKT00016</v>
      </c>
      <c r="S122" t="str">
        <f t="shared" si="2"/>
        <v>PL</v>
      </c>
    </row>
    <row r="123" spans="1:19" x14ac:dyDescent="0.3">
      <c r="A123" s="2">
        <v>42026</v>
      </c>
      <c r="B123" s="1" t="s">
        <v>87</v>
      </c>
      <c r="C123" t="s">
        <v>88</v>
      </c>
      <c r="D123">
        <v>3.23</v>
      </c>
      <c r="E123">
        <v>35000</v>
      </c>
      <c r="F123">
        <v>110330</v>
      </c>
      <c r="G123">
        <v>39722000</v>
      </c>
      <c r="H123">
        <f>IF(Table1[[#This Row],[data]]=DATE(2015, 1, 23),1,0)</f>
        <v>0</v>
      </c>
      <c r="I123" t="str">
        <f>LEFT(Table1[[#This Row],[ISIN]],2)</f>
        <v>PL</v>
      </c>
      <c r="J123">
        <f>Table1[[#This Row],[pakiet_wig]]*Table1[[#This Row],[kurs_zamkniecia]]</f>
        <v>128302060</v>
      </c>
      <c r="K123" s="4" cm="1">
        <f t="array" ref="K123">_xlfn.IFS(AND(Table1[[#This Row],[Column1]]=1,D122-D121&lt;Table1[[#This Row],[kurs_zamkniecia]]-D122,D121&lt;D122,D122&lt;Table1[[#This Row],[kurs_zamkniecia]]),"K",AND(Table1[[#This Row],[Column1]]=1,D122-D121&gt;Table1[[#This Row],[kurs_zamkniecia]]-D122,D121&gt;D122,D122&gt;Table1[[#This Row],[kurs_zamkniecia]]),"S",Table1[[#This Row],[Column1]]=1,"H",Table1[[#This Row],[Column1]]=0,0)</f>
        <v>0</v>
      </c>
      <c r="L123"/>
      <c r="M123"/>
      <c r="N123"/>
      <c r="O123"/>
      <c r="P123"/>
      <c r="Q123"/>
      <c r="R123" t="str">
        <v>PLELMTL00017</v>
      </c>
      <c r="S123" t="str">
        <f t="shared" si="2"/>
        <v>PL</v>
      </c>
    </row>
    <row r="124" spans="1:19" x14ac:dyDescent="0.3">
      <c r="A124" s="2">
        <v>42027</v>
      </c>
      <c r="B124" s="1" t="s">
        <v>87</v>
      </c>
      <c r="C124" t="s">
        <v>88</v>
      </c>
      <c r="D124">
        <v>3.23</v>
      </c>
      <c r="E124">
        <v>1600</v>
      </c>
      <c r="F124">
        <v>5140</v>
      </c>
      <c r="G124">
        <v>39722000</v>
      </c>
      <c r="H124">
        <f>IF(Table1[[#This Row],[data]]=DATE(2015, 1, 23),1,0)</f>
        <v>1</v>
      </c>
      <c r="I124" t="str">
        <f>LEFT(Table1[[#This Row],[ISIN]],2)</f>
        <v>PL</v>
      </c>
      <c r="J124">
        <f>Table1[[#This Row],[pakiet_wig]]*Table1[[#This Row],[kurs_zamkniecia]]</f>
        <v>128302060</v>
      </c>
      <c r="K124" s="4" t="str" cm="1">
        <f t="array" ref="K124">_xlfn.IFS(AND(Table1[[#This Row],[Column1]]=1,D123-D122&lt;Table1[[#This Row],[kurs_zamkniecia]]-D123,D122&lt;D123,D123&lt;Table1[[#This Row],[kurs_zamkniecia]]),"K",AND(Table1[[#This Row],[Column1]]=1,D123-D122&gt;Table1[[#This Row],[kurs_zamkniecia]]-D123,D122&gt;D123,D123&gt;Table1[[#This Row],[kurs_zamkniecia]]),"S",Table1[[#This Row],[Column1]]=1,"H",Table1[[#This Row],[Column1]]=0,0)</f>
        <v>H</v>
      </c>
      <c r="L124"/>
      <c r="M124"/>
      <c r="N124"/>
      <c r="O124"/>
      <c r="P124"/>
      <c r="Q124"/>
      <c r="R124" t="str">
        <v>PLELKOP00013</v>
      </c>
      <c r="S124" t="str">
        <f t="shared" si="2"/>
        <v>PL</v>
      </c>
    </row>
    <row r="125" spans="1:19" x14ac:dyDescent="0.3">
      <c r="A125" s="2">
        <v>42025</v>
      </c>
      <c r="B125" s="1" t="s">
        <v>89</v>
      </c>
      <c r="C125" t="s">
        <v>90</v>
      </c>
      <c r="D125">
        <v>4.33</v>
      </c>
      <c r="E125">
        <v>16</v>
      </c>
      <c r="F125">
        <v>70</v>
      </c>
      <c r="G125">
        <v>3999000</v>
      </c>
      <c r="H125">
        <f>IF(Table1[[#This Row],[data]]=DATE(2015, 1, 23),1,0)</f>
        <v>0</v>
      </c>
      <c r="I125" t="str">
        <f>LEFT(Table1[[#This Row],[ISIN]],2)</f>
        <v>PL</v>
      </c>
      <c r="J125">
        <f>Table1[[#This Row],[pakiet_wig]]*Table1[[#This Row],[kurs_zamkniecia]]</f>
        <v>17315670</v>
      </c>
      <c r="K125" s="4" cm="1">
        <f t="array" ref="K125">_xlfn.IFS(AND(Table1[[#This Row],[Column1]]=1,D124-D123&lt;Table1[[#This Row],[kurs_zamkniecia]]-D124,D123&lt;D124,D124&lt;Table1[[#This Row],[kurs_zamkniecia]]),"K",AND(Table1[[#This Row],[Column1]]=1,D124-D123&gt;Table1[[#This Row],[kurs_zamkniecia]]-D124,D123&gt;D124,D124&gt;Table1[[#This Row],[kurs_zamkniecia]]),"S",Table1[[#This Row],[Column1]]=1,"H",Table1[[#This Row],[Column1]]=0,0)</f>
        <v>0</v>
      </c>
      <c r="L125"/>
      <c r="M125"/>
      <c r="N125"/>
      <c r="O125"/>
      <c r="P125"/>
      <c r="Q125"/>
      <c r="R125" t="str">
        <v>PLELZAB00010</v>
      </c>
      <c r="S125" t="str">
        <f t="shared" si="2"/>
        <v>PL</v>
      </c>
    </row>
    <row r="126" spans="1:19" x14ac:dyDescent="0.3">
      <c r="A126" s="2">
        <v>42026</v>
      </c>
      <c r="B126" s="1" t="s">
        <v>89</v>
      </c>
      <c r="C126" t="s">
        <v>90</v>
      </c>
      <c r="D126">
        <v>4.33</v>
      </c>
      <c r="E126">
        <v>974</v>
      </c>
      <c r="F126">
        <v>4220</v>
      </c>
      <c r="G126">
        <v>3999000</v>
      </c>
      <c r="H126">
        <f>IF(Table1[[#This Row],[data]]=DATE(2015, 1, 23),1,0)</f>
        <v>0</v>
      </c>
      <c r="I126" t="str">
        <f>LEFT(Table1[[#This Row],[ISIN]],2)</f>
        <v>PL</v>
      </c>
      <c r="J126">
        <f>Table1[[#This Row],[pakiet_wig]]*Table1[[#This Row],[kurs_zamkniecia]]</f>
        <v>17315670</v>
      </c>
      <c r="K126" s="4" cm="1">
        <f t="array" ref="K126">_xlfn.IFS(AND(Table1[[#This Row],[Column1]]=1,D125-D124&lt;Table1[[#This Row],[kurs_zamkniecia]]-D125,D124&lt;D125,D125&lt;Table1[[#This Row],[kurs_zamkniecia]]),"K",AND(Table1[[#This Row],[Column1]]=1,D125-D124&gt;Table1[[#This Row],[kurs_zamkniecia]]-D125,D124&gt;D125,D125&gt;Table1[[#This Row],[kurs_zamkniecia]]),"S",Table1[[#This Row],[Column1]]=1,"H",Table1[[#This Row],[Column1]]=0,0)</f>
        <v>0</v>
      </c>
      <c r="L126"/>
      <c r="M126"/>
      <c r="N126"/>
      <c r="O126"/>
      <c r="P126"/>
      <c r="Q126"/>
      <c r="R126" t="str">
        <v>PLEMCIM00017</v>
      </c>
      <c r="S126" t="str">
        <f t="shared" si="2"/>
        <v>PL</v>
      </c>
    </row>
    <row r="127" spans="1:19" x14ac:dyDescent="0.3">
      <c r="A127" s="2">
        <v>42027</v>
      </c>
      <c r="B127" s="1" t="s">
        <v>89</v>
      </c>
      <c r="C127" t="s">
        <v>90</v>
      </c>
      <c r="D127">
        <v>4.3</v>
      </c>
      <c r="E127">
        <v>2300</v>
      </c>
      <c r="F127">
        <v>9960</v>
      </c>
      <c r="G127">
        <v>3999000</v>
      </c>
      <c r="H127">
        <f>IF(Table1[[#This Row],[data]]=DATE(2015, 1, 23),1,0)</f>
        <v>1</v>
      </c>
      <c r="I127" t="str">
        <f>LEFT(Table1[[#This Row],[ISIN]],2)</f>
        <v>PL</v>
      </c>
      <c r="J127">
        <f>Table1[[#This Row],[pakiet_wig]]*Table1[[#This Row],[kurs_zamkniecia]]</f>
        <v>17195700</v>
      </c>
      <c r="K127" s="4" t="str" cm="1">
        <f t="array" ref="K127">_xlfn.IFS(AND(Table1[[#This Row],[Column1]]=1,D126-D125&lt;Table1[[#This Row],[kurs_zamkniecia]]-D126,D125&lt;D126,D126&lt;Table1[[#This Row],[kurs_zamkniecia]]),"K",AND(Table1[[#This Row],[Column1]]=1,D126-D125&gt;Table1[[#This Row],[kurs_zamkniecia]]-D126,D125&gt;D126,D126&gt;Table1[[#This Row],[kurs_zamkniecia]]),"S",Table1[[#This Row],[Column1]]=1,"H",Table1[[#This Row],[Column1]]=0,0)</f>
        <v>H</v>
      </c>
      <c r="L127"/>
      <c r="M127"/>
      <c r="N127"/>
      <c r="O127"/>
      <c r="P127"/>
      <c r="Q127"/>
      <c r="R127" t="str">
        <v>PLELDRD00017</v>
      </c>
      <c r="S127" t="str">
        <f t="shared" si="2"/>
        <v>PL</v>
      </c>
    </row>
    <row r="128" spans="1:19" x14ac:dyDescent="0.3">
      <c r="A128" s="2">
        <v>42025</v>
      </c>
      <c r="B128" s="1" t="s">
        <v>91</v>
      </c>
      <c r="C128" t="s">
        <v>92</v>
      </c>
      <c r="D128">
        <v>7.23</v>
      </c>
      <c r="E128">
        <v>81</v>
      </c>
      <c r="F128">
        <v>590</v>
      </c>
      <c r="G128">
        <v>15327000</v>
      </c>
      <c r="H128">
        <f>IF(Table1[[#This Row],[data]]=DATE(2015, 1, 23),1,0)</f>
        <v>0</v>
      </c>
      <c r="I128" t="str">
        <f>LEFT(Table1[[#This Row],[ISIN]],2)</f>
        <v>LT</v>
      </c>
      <c r="J128">
        <f>Table1[[#This Row],[pakiet_wig]]*Table1[[#This Row],[kurs_zamkniecia]]</f>
        <v>110814210</v>
      </c>
      <c r="K128" s="4" cm="1">
        <f t="array" ref="K128">_xlfn.IFS(AND(Table1[[#This Row],[Column1]]=1,D127-D126&lt;Table1[[#This Row],[kurs_zamkniecia]]-D127,D126&lt;D127,D127&lt;Table1[[#This Row],[kurs_zamkniecia]]),"K",AND(Table1[[#This Row],[Column1]]=1,D127-D126&gt;Table1[[#This Row],[kurs_zamkniecia]]-D127,D126&gt;D127,D127&gt;Table1[[#This Row],[kurs_zamkniecia]]),"S",Table1[[#This Row],[Column1]]=1,"H",Table1[[#This Row],[Column1]]=0,0)</f>
        <v>0</v>
      </c>
      <c r="L128"/>
      <c r="M128"/>
      <c r="N128"/>
      <c r="O128"/>
      <c r="P128"/>
      <c r="Q128"/>
      <c r="R128" t="str">
        <v>PLENAP000010</v>
      </c>
      <c r="S128" t="str">
        <f t="shared" si="2"/>
        <v>PL</v>
      </c>
    </row>
    <row r="129" spans="1:19" x14ac:dyDescent="0.3">
      <c r="A129" s="2">
        <v>42026</v>
      </c>
      <c r="B129" s="1" t="s">
        <v>91</v>
      </c>
      <c r="C129" t="s">
        <v>92</v>
      </c>
      <c r="D129">
        <v>7.24</v>
      </c>
      <c r="E129">
        <v>250008</v>
      </c>
      <c r="F129">
        <v>1775060</v>
      </c>
      <c r="G129">
        <v>15327000</v>
      </c>
      <c r="H129">
        <f>IF(Table1[[#This Row],[data]]=DATE(2015, 1, 23),1,0)</f>
        <v>0</v>
      </c>
      <c r="I129" t="str">
        <f>LEFT(Table1[[#This Row],[ISIN]],2)</f>
        <v>LT</v>
      </c>
      <c r="J129">
        <f>Table1[[#This Row],[pakiet_wig]]*Table1[[#This Row],[kurs_zamkniecia]]</f>
        <v>110967480</v>
      </c>
      <c r="K129" s="4" cm="1">
        <f t="array" ref="K129">_xlfn.IFS(AND(Table1[[#This Row],[Column1]]=1,D128-D127&lt;Table1[[#This Row],[kurs_zamkniecia]]-D128,D127&lt;D128,D128&lt;Table1[[#This Row],[kurs_zamkniecia]]),"K",AND(Table1[[#This Row],[Column1]]=1,D128-D127&gt;Table1[[#This Row],[kurs_zamkniecia]]-D128,D127&gt;D128,D128&gt;Table1[[#This Row],[kurs_zamkniecia]]),"S",Table1[[#This Row],[Column1]]=1,"H",Table1[[#This Row],[Column1]]=0,0)</f>
        <v>0</v>
      </c>
      <c r="L129"/>
      <c r="M129"/>
      <c r="N129"/>
      <c r="O129"/>
      <c r="P129"/>
      <c r="Q129"/>
      <c r="R129" t="str">
        <v>PLENEA000013</v>
      </c>
      <c r="S129" t="str">
        <f t="shared" si="2"/>
        <v>PL</v>
      </c>
    </row>
    <row r="130" spans="1:19" x14ac:dyDescent="0.3">
      <c r="A130" s="2">
        <v>42027</v>
      </c>
      <c r="B130" s="1" t="s">
        <v>91</v>
      </c>
      <c r="C130" t="s">
        <v>92</v>
      </c>
      <c r="D130">
        <v>7.18</v>
      </c>
      <c r="E130">
        <v>22</v>
      </c>
      <c r="F130">
        <v>160</v>
      </c>
      <c r="G130">
        <v>15327000</v>
      </c>
      <c r="H130">
        <f>IF(Table1[[#This Row],[data]]=DATE(2015, 1, 23),1,0)</f>
        <v>1</v>
      </c>
      <c r="I130" t="str">
        <f>LEFT(Table1[[#This Row],[ISIN]],2)</f>
        <v>LT</v>
      </c>
      <c r="J130">
        <f>Table1[[#This Row],[pakiet_wig]]*Table1[[#This Row],[kurs_zamkniecia]]</f>
        <v>110047860</v>
      </c>
      <c r="K130" s="4" t="str" cm="1">
        <f t="array" ref="K130">_xlfn.IFS(AND(Table1[[#This Row],[Column1]]=1,D129-D128&lt;Table1[[#This Row],[kurs_zamkniecia]]-D129,D128&lt;D129,D129&lt;Table1[[#This Row],[kurs_zamkniecia]]),"K",AND(Table1[[#This Row],[Column1]]=1,D129-D128&gt;Table1[[#This Row],[kurs_zamkniecia]]-D129,D128&gt;D129,D129&gt;Table1[[#This Row],[kurs_zamkniecia]]),"S",Table1[[#This Row],[Column1]]=1,"H",Table1[[#This Row],[Column1]]=0,0)</f>
        <v>H</v>
      </c>
      <c r="L130"/>
      <c r="M130"/>
      <c r="N130"/>
      <c r="O130"/>
      <c r="P130"/>
      <c r="Q130"/>
      <c r="R130" t="str">
        <v>PLENLMD00017</v>
      </c>
      <c r="S130" t="str">
        <f t="shared" si="2"/>
        <v>PL</v>
      </c>
    </row>
    <row r="131" spans="1:19" x14ac:dyDescent="0.3">
      <c r="A131" s="2">
        <v>42025</v>
      </c>
      <c r="B131" s="1" t="s">
        <v>93</v>
      </c>
      <c r="C131" t="s">
        <v>94</v>
      </c>
      <c r="D131">
        <v>20.7</v>
      </c>
      <c r="E131">
        <v>0</v>
      </c>
      <c r="F131">
        <v>0</v>
      </c>
      <c r="G131">
        <v>2322000</v>
      </c>
      <c r="H131">
        <f>IF(Table1[[#This Row],[data]]=DATE(2015, 1, 23),1,0)</f>
        <v>0</v>
      </c>
      <c r="I131" t="str">
        <f>LEFT(Table1[[#This Row],[ISIN]],2)</f>
        <v>LT</v>
      </c>
      <c r="J131">
        <f>Table1[[#This Row],[pakiet_wig]]*Table1[[#This Row],[kurs_zamkniecia]]</f>
        <v>48065400</v>
      </c>
      <c r="K131" s="4" cm="1">
        <f t="array" ref="K131">_xlfn.IFS(AND(Table1[[#This Row],[Column1]]=1,D130-D129&lt;Table1[[#This Row],[kurs_zamkniecia]]-D130,D129&lt;D130,D130&lt;Table1[[#This Row],[kurs_zamkniecia]]),"K",AND(Table1[[#This Row],[Column1]]=1,D130-D129&gt;Table1[[#This Row],[kurs_zamkniecia]]-D130,D129&gt;D130,D130&gt;Table1[[#This Row],[kurs_zamkniecia]]),"S",Table1[[#This Row],[Column1]]=1,"H",Table1[[#This Row],[Column1]]=0,0)</f>
        <v>0</v>
      </c>
      <c r="L131"/>
      <c r="M131"/>
      <c r="N131"/>
      <c r="O131"/>
      <c r="P131"/>
      <c r="Q131"/>
      <c r="R131" t="str">
        <v>PLENERG00022</v>
      </c>
      <c r="S131" t="str">
        <f t="shared" ref="S131:S194" si="3">LEFT(R131,2)</f>
        <v>PL</v>
      </c>
    </row>
    <row r="132" spans="1:19" x14ac:dyDescent="0.3">
      <c r="A132" s="2">
        <v>42026</v>
      </c>
      <c r="B132" s="1" t="s">
        <v>93</v>
      </c>
      <c r="C132" t="s">
        <v>94</v>
      </c>
      <c r="D132">
        <v>20.7</v>
      </c>
      <c r="E132">
        <v>0</v>
      </c>
      <c r="F132">
        <v>0</v>
      </c>
      <c r="G132">
        <v>2322000</v>
      </c>
      <c r="H132">
        <f>IF(Table1[[#This Row],[data]]=DATE(2015, 1, 23),1,0)</f>
        <v>0</v>
      </c>
      <c r="I132" t="str">
        <f>LEFT(Table1[[#This Row],[ISIN]],2)</f>
        <v>LT</v>
      </c>
      <c r="J132">
        <f>Table1[[#This Row],[pakiet_wig]]*Table1[[#This Row],[kurs_zamkniecia]]</f>
        <v>48065400</v>
      </c>
      <c r="K132" s="4" cm="1">
        <f t="array" ref="K132">_xlfn.IFS(AND(Table1[[#This Row],[Column1]]=1,D131-D130&lt;Table1[[#This Row],[kurs_zamkniecia]]-D131,D130&lt;D131,D131&lt;Table1[[#This Row],[kurs_zamkniecia]]),"K",AND(Table1[[#This Row],[Column1]]=1,D131-D130&gt;Table1[[#This Row],[kurs_zamkniecia]]-D131,D130&gt;D131,D131&gt;Table1[[#This Row],[kurs_zamkniecia]]),"S",Table1[[#This Row],[Column1]]=1,"H",Table1[[#This Row],[Column1]]=0,0)</f>
        <v>0</v>
      </c>
      <c r="L132"/>
      <c r="M132"/>
      <c r="N132"/>
      <c r="O132"/>
      <c r="P132"/>
      <c r="Q132"/>
      <c r="R132" t="str">
        <v>PLERGIN00015</v>
      </c>
      <c r="S132" t="str">
        <f t="shared" si="3"/>
        <v>PL</v>
      </c>
    </row>
    <row r="133" spans="1:19" x14ac:dyDescent="0.3">
      <c r="A133" s="2">
        <v>42027</v>
      </c>
      <c r="B133" s="1" t="s">
        <v>93</v>
      </c>
      <c r="C133" t="s">
        <v>94</v>
      </c>
      <c r="D133">
        <v>20.51</v>
      </c>
      <c r="E133">
        <v>233</v>
      </c>
      <c r="F133">
        <v>4680</v>
      </c>
      <c r="G133">
        <v>2322000</v>
      </c>
      <c r="H133">
        <f>IF(Table1[[#This Row],[data]]=DATE(2015, 1, 23),1,0)</f>
        <v>1</v>
      </c>
      <c r="I133" t="str">
        <f>LEFT(Table1[[#This Row],[ISIN]],2)</f>
        <v>LT</v>
      </c>
      <c r="J133">
        <f>Table1[[#This Row],[pakiet_wig]]*Table1[[#This Row],[kurs_zamkniecia]]</f>
        <v>47624220</v>
      </c>
      <c r="K133" s="4" t="str" cm="1">
        <f t="array" ref="K133">_xlfn.IFS(AND(Table1[[#This Row],[Column1]]=1,D132-D131&lt;Table1[[#This Row],[kurs_zamkniecia]]-D132,D131&lt;D132,D132&lt;Table1[[#This Row],[kurs_zamkniecia]]),"K",AND(Table1[[#This Row],[Column1]]=1,D132-D131&gt;Table1[[#This Row],[kurs_zamkniecia]]-D132,D131&gt;D132,D132&gt;Table1[[#This Row],[kurs_zamkniecia]]),"S",Table1[[#This Row],[Column1]]=1,"H",Table1[[#This Row],[Column1]]=0,0)</f>
        <v>H</v>
      </c>
      <c r="L133"/>
      <c r="M133"/>
      <c r="N133"/>
      <c r="O133"/>
      <c r="P133"/>
      <c r="Q133"/>
      <c r="R133" t="str">
        <v>PLERBUD00012</v>
      </c>
      <c r="S133" t="str">
        <f t="shared" si="3"/>
        <v>PL</v>
      </c>
    </row>
    <row r="134" spans="1:19" x14ac:dyDescent="0.3">
      <c r="A134" s="2">
        <v>42025</v>
      </c>
      <c r="B134" s="1" t="s">
        <v>95</v>
      </c>
      <c r="C134" t="s">
        <v>96</v>
      </c>
      <c r="D134">
        <v>3</v>
      </c>
      <c r="E134">
        <v>0</v>
      </c>
      <c r="F134">
        <v>0</v>
      </c>
      <c r="G134">
        <v>0</v>
      </c>
      <c r="H134">
        <f>IF(Table1[[#This Row],[data]]=DATE(2015, 1, 23),1,0)</f>
        <v>0</v>
      </c>
      <c r="I134" t="str">
        <f>LEFT(Table1[[#This Row],[ISIN]],2)</f>
        <v>PL</v>
      </c>
      <c r="J134">
        <f>Table1[[#This Row],[pakiet_wig]]*Table1[[#This Row],[kurs_zamkniecia]]</f>
        <v>0</v>
      </c>
      <c r="K134" s="4" cm="1">
        <f t="array" ref="K134">_xlfn.IFS(AND(Table1[[#This Row],[Column1]]=1,D133-D132&lt;Table1[[#This Row],[kurs_zamkniecia]]-D133,D132&lt;D133,D133&lt;Table1[[#This Row],[kurs_zamkniecia]]),"K",AND(Table1[[#This Row],[Column1]]=1,D133-D132&gt;Table1[[#This Row],[kurs_zamkniecia]]-D133,D132&gt;D133,D133&gt;Table1[[#This Row],[kurs_zamkniecia]]),"S",Table1[[#This Row],[Column1]]=1,"H",Table1[[#This Row],[Column1]]=0,0)</f>
        <v>0</v>
      </c>
      <c r="L134"/>
      <c r="M134"/>
      <c r="N134"/>
      <c r="O134"/>
      <c r="P134"/>
      <c r="Q134"/>
      <c r="R134" t="str">
        <v>PLERGZB00014</v>
      </c>
      <c r="S134" t="str">
        <f t="shared" si="3"/>
        <v>PL</v>
      </c>
    </row>
    <row r="135" spans="1:19" x14ac:dyDescent="0.3">
      <c r="A135" s="2">
        <v>42026</v>
      </c>
      <c r="B135" s="1" t="s">
        <v>95</v>
      </c>
      <c r="C135" t="s">
        <v>96</v>
      </c>
      <c r="D135">
        <v>3</v>
      </c>
      <c r="E135">
        <v>701</v>
      </c>
      <c r="F135">
        <v>1970</v>
      </c>
      <c r="G135">
        <v>0</v>
      </c>
      <c r="H135">
        <f>IF(Table1[[#This Row],[data]]=DATE(2015, 1, 23),1,0)</f>
        <v>0</v>
      </c>
      <c r="I135" t="str">
        <f>LEFT(Table1[[#This Row],[ISIN]],2)</f>
        <v>PL</v>
      </c>
      <c r="J135">
        <f>Table1[[#This Row],[pakiet_wig]]*Table1[[#This Row],[kurs_zamkniecia]]</f>
        <v>0</v>
      </c>
      <c r="K135" s="4" cm="1">
        <f t="array" ref="K135">_xlfn.IFS(AND(Table1[[#This Row],[Column1]]=1,D134-D133&lt;Table1[[#This Row],[kurs_zamkniecia]]-D134,D133&lt;D134,D134&lt;Table1[[#This Row],[kurs_zamkniecia]]),"K",AND(Table1[[#This Row],[Column1]]=1,D134-D133&gt;Table1[[#This Row],[kurs_zamkniecia]]-D134,D133&gt;D134,D134&gt;Table1[[#This Row],[kurs_zamkniecia]]),"S",Table1[[#This Row],[Column1]]=1,"H",Table1[[#This Row],[Column1]]=0,0)</f>
        <v>0</v>
      </c>
      <c r="L135"/>
      <c r="M135"/>
      <c r="N135"/>
      <c r="O135"/>
      <c r="P135"/>
      <c r="Q135"/>
      <c r="R135" t="str">
        <v>PLEUFLM00017</v>
      </c>
      <c r="S135" t="str">
        <f t="shared" si="3"/>
        <v>PL</v>
      </c>
    </row>
    <row r="136" spans="1:19" x14ac:dyDescent="0.3">
      <c r="A136" s="2">
        <v>42027</v>
      </c>
      <c r="B136" s="1" t="s">
        <v>95</v>
      </c>
      <c r="C136" t="s">
        <v>96</v>
      </c>
      <c r="D136">
        <v>2.99</v>
      </c>
      <c r="E136">
        <v>941</v>
      </c>
      <c r="F136">
        <v>2660</v>
      </c>
      <c r="G136">
        <v>0</v>
      </c>
      <c r="H136">
        <f>IF(Table1[[#This Row],[data]]=DATE(2015, 1, 23),1,0)</f>
        <v>1</v>
      </c>
      <c r="I136" t="str">
        <f>LEFT(Table1[[#This Row],[ISIN]],2)</f>
        <v>PL</v>
      </c>
      <c r="J136">
        <f>Table1[[#This Row],[pakiet_wig]]*Table1[[#This Row],[kurs_zamkniecia]]</f>
        <v>0</v>
      </c>
      <c r="K136" s="4" t="str" cm="1">
        <f t="array" ref="K136">_xlfn.IFS(AND(Table1[[#This Row],[Column1]]=1,D135-D134&lt;Table1[[#This Row],[kurs_zamkniecia]]-D135,D134&lt;D135,D135&lt;Table1[[#This Row],[kurs_zamkniecia]]),"K",AND(Table1[[#This Row],[Column1]]=1,D135-D134&gt;Table1[[#This Row],[kurs_zamkniecia]]-D135,D134&gt;D135,D135&gt;Table1[[#This Row],[kurs_zamkniecia]]),"S",Table1[[#This Row],[Column1]]=1,"H",Table1[[#This Row],[Column1]]=0,0)</f>
        <v>H</v>
      </c>
      <c r="L136"/>
      <c r="M136"/>
      <c r="N136"/>
      <c r="O136"/>
      <c r="P136"/>
      <c r="Q136"/>
      <c r="R136" t="str">
        <v>PLESSYS00030</v>
      </c>
      <c r="S136" t="str">
        <f t="shared" si="3"/>
        <v>PL</v>
      </c>
    </row>
    <row r="137" spans="1:19" x14ac:dyDescent="0.3">
      <c r="A137" s="2">
        <v>42025</v>
      </c>
      <c r="B137" s="1" t="s">
        <v>97</v>
      </c>
      <c r="C137" t="s">
        <v>98</v>
      </c>
      <c r="D137">
        <v>2.48</v>
      </c>
      <c r="E137">
        <v>3557</v>
      </c>
      <c r="F137">
        <v>8780</v>
      </c>
      <c r="G137">
        <v>0</v>
      </c>
      <c r="H137">
        <f>IF(Table1[[#This Row],[data]]=DATE(2015, 1, 23),1,0)</f>
        <v>0</v>
      </c>
      <c r="I137" t="str">
        <f>LEFT(Table1[[#This Row],[ISIN]],2)</f>
        <v>PL</v>
      </c>
      <c r="J137">
        <f>Table1[[#This Row],[pakiet_wig]]*Table1[[#This Row],[kurs_zamkniecia]]</f>
        <v>0</v>
      </c>
      <c r="K137" s="4" cm="1">
        <f t="array" ref="K137">_xlfn.IFS(AND(Table1[[#This Row],[Column1]]=1,D136-D135&lt;Table1[[#This Row],[kurs_zamkniecia]]-D136,D135&lt;D136,D136&lt;Table1[[#This Row],[kurs_zamkniecia]]),"K",AND(Table1[[#This Row],[Column1]]=1,D136-D135&gt;Table1[[#This Row],[kurs_zamkniecia]]-D136,D135&gt;D136,D136&gt;Table1[[#This Row],[kurs_zamkniecia]]),"S",Table1[[#This Row],[Column1]]=1,"H",Table1[[#This Row],[Column1]]=0,0)</f>
        <v>0</v>
      </c>
      <c r="L137"/>
      <c r="M137"/>
      <c r="N137"/>
      <c r="O137"/>
      <c r="P137"/>
      <c r="Q137"/>
      <c r="R137" t="str">
        <v>HU0000089198</v>
      </c>
      <c r="S137" t="str">
        <f t="shared" si="3"/>
        <v>HU</v>
      </c>
    </row>
    <row r="138" spans="1:19" x14ac:dyDescent="0.3">
      <c r="A138" s="2">
        <v>42026</v>
      </c>
      <c r="B138" s="1" t="s">
        <v>97</v>
      </c>
      <c r="C138" t="s">
        <v>98</v>
      </c>
      <c r="D138">
        <v>2.5499999999999998</v>
      </c>
      <c r="E138">
        <v>2</v>
      </c>
      <c r="F138">
        <v>10</v>
      </c>
      <c r="G138">
        <v>0</v>
      </c>
      <c r="H138">
        <f>IF(Table1[[#This Row],[data]]=DATE(2015, 1, 23),1,0)</f>
        <v>0</v>
      </c>
      <c r="I138" t="str">
        <f>LEFT(Table1[[#This Row],[ISIN]],2)</f>
        <v>PL</v>
      </c>
      <c r="J138">
        <f>Table1[[#This Row],[pakiet_wig]]*Table1[[#This Row],[kurs_zamkniecia]]</f>
        <v>0</v>
      </c>
      <c r="K138" s="4" cm="1">
        <f t="array" ref="K138">_xlfn.IFS(AND(Table1[[#This Row],[Column1]]=1,D137-D136&lt;Table1[[#This Row],[kurs_zamkniecia]]-D137,D136&lt;D137,D137&lt;Table1[[#This Row],[kurs_zamkniecia]]),"K",AND(Table1[[#This Row],[Column1]]=1,D137-D136&gt;Table1[[#This Row],[kurs_zamkniecia]]-D137,D136&gt;D137,D137&gt;Table1[[#This Row],[kurs_zamkniecia]]),"S",Table1[[#This Row],[Column1]]=1,"H",Table1[[#This Row],[Column1]]=0,0)</f>
        <v>0</v>
      </c>
      <c r="L138"/>
      <c r="M138"/>
      <c r="N138"/>
      <c r="O138"/>
      <c r="P138"/>
      <c r="Q138"/>
      <c r="R138" t="str">
        <v>PLERPCO00017</v>
      </c>
      <c r="S138" t="str">
        <f t="shared" si="3"/>
        <v>PL</v>
      </c>
    </row>
    <row r="139" spans="1:19" x14ac:dyDescent="0.3">
      <c r="A139" s="2">
        <v>42027</v>
      </c>
      <c r="B139" s="1" t="s">
        <v>97</v>
      </c>
      <c r="C139" t="s">
        <v>98</v>
      </c>
      <c r="D139">
        <v>2.5299999999999998</v>
      </c>
      <c r="E139">
        <v>339</v>
      </c>
      <c r="F139">
        <v>800</v>
      </c>
      <c r="G139">
        <v>0</v>
      </c>
      <c r="H139">
        <f>IF(Table1[[#This Row],[data]]=DATE(2015, 1, 23),1,0)</f>
        <v>1</v>
      </c>
      <c r="I139" t="str">
        <f>LEFT(Table1[[#This Row],[ISIN]],2)</f>
        <v>PL</v>
      </c>
      <c r="J139">
        <f>Table1[[#This Row],[pakiet_wig]]*Table1[[#This Row],[kurs_zamkniecia]]</f>
        <v>0</v>
      </c>
      <c r="K139" s="4" t="str" cm="1">
        <f t="array" ref="K139">_xlfn.IFS(AND(Table1[[#This Row],[Column1]]=1,D138-D137&lt;Table1[[#This Row],[kurs_zamkniecia]]-D138,D137&lt;D138,D138&lt;Table1[[#This Row],[kurs_zamkniecia]]),"K",AND(Table1[[#This Row],[Column1]]=1,D138-D137&gt;Table1[[#This Row],[kurs_zamkniecia]]-D138,D137&gt;D138,D138&gt;Table1[[#This Row],[kurs_zamkniecia]]),"S",Table1[[#This Row],[Column1]]=1,"H",Table1[[#This Row],[Column1]]=0,0)</f>
        <v>H</v>
      </c>
      <c r="L139"/>
      <c r="M139"/>
      <c r="N139"/>
      <c r="O139"/>
      <c r="P139"/>
      <c r="Q139"/>
      <c r="R139" t="str">
        <v>PLERPLT00017</v>
      </c>
      <c r="S139" t="str">
        <f t="shared" si="3"/>
        <v>PL</v>
      </c>
    </row>
    <row r="140" spans="1:19" x14ac:dyDescent="0.3">
      <c r="A140" s="2">
        <v>42025</v>
      </c>
      <c r="B140" s="1" t="s">
        <v>99</v>
      </c>
      <c r="C140" t="s">
        <v>100</v>
      </c>
      <c r="D140">
        <v>2.77</v>
      </c>
      <c r="E140">
        <v>0</v>
      </c>
      <c r="F140">
        <v>0</v>
      </c>
      <c r="G140">
        <v>0</v>
      </c>
      <c r="H140">
        <f>IF(Table1[[#This Row],[data]]=DATE(2015, 1, 23),1,0)</f>
        <v>0</v>
      </c>
      <c r="I140" t="str">
        <f>LEFT(Table1[[#This Row],[ISIN]],2)</f>
        <v>PL</v>
      </c>
      <c r="J140">
        <f>Table1[[#This Row],[pakiet_wig]]*Table1[[#This Row],[kurs_zamkniecia]]</f>
        <v>0</v>
      </c>
      <c r="K140" s="4" cm="1">
        <f t="array" ref="K140">_xlfn.IFS(AND(Table1[[#This Row],[Column1]]=1,D139-D138&lt;Table1[[#This Row],[kurs_zamkniecia]]-D139,D138&lt;D139,D139&lt;Table1[[#This Row],[kurs_zamkniecia]]),"K",AND(Table1[[#This Row],[Column1]]=1,D139-D138&gt;Table1[[#This Row],[kurs_zamkniecia]]-D139,D138&gt;D139,D139&gt;Table1[[#This Row],[kurs_zamkniecia]]),"S",Table1[[#This Row],[Column1]]=1,"H",Table1[[#This Row],[Column1]]=0,0)</f>
        <v>0</v>
      </c>
      <c r="L140"/>
      <c r="M140"/>
      <c r="N140"/>
      <c r="O140"/>
      <c r="P140"/>
      <c r="Q140"/>
      <c r="R140" t="str">
        <v>PLEURCH00011</v>
      </c>
      <c r="S140" t="str">
        <f t="shared" si="3"/>
        <v>PL</v>
      </c>
    </row>
    <row r="141" spans="1:19" x14ac:dyDescent="0.3">
      <c r="A141" s="2">
        <v>42026</v>
      </c>
      <c r="B141" s="1" t="s">
        <v>99</v>
      </c>
      <c r="C141" t="s">
        <v>100</v>
      </c>
      <c r="D141">
        <v>2.77</v>
      </c>
      <c r="E141">
        <v>0</v>
      </c>
      <c r="F141">
        <v>0</v>
      </c>
      <c r="G141">
        <v>0</v>
      </c>
      <c r="H141">
        <f>IF(Table1[[#This Row],[data]]=DATE(2015, 1, 23),1,0)</f>
        <v>0</v>
      </c>
      <c r="I141" t="str">
        <f>LEFT(Table1[[#This Row],[ISIN]],2)</f>
        <v>PL</v>
      </c>
      <c r="J141">
        <f>Table1[[#This Row],[pakiet_wig]]*Table1[[#This Row],[kurs_zamkniecia]]</f>
        <v>0</v>
      </c>
      <c r="K141" s="4" cm="1">
        <f t="array" ref="K141">_xlfn.IFS(AND(Table1[[#This Row],[Column1]]=1,D140-D139&lt;Table1[[#This Row],[kurs_zamkniecia]]-D140,D139&lt;D140,D140&lt;Table1[[#This Row],[kurs_zamkniecia]]),"K",AND(Table1[[#This Row],[Column1]]=1,D140-D139&gt;Table1[[#This Row],[kurs_zamkniecia]]-D140,D139&gt;D140,D140&gt;Table1[[#This Row],[kurs_zamkniecia]]),"S",Table1[[#This Row],[Column1]]=1,"H",Table1[[#This Row],[Column1]]=0,0)</f>
        <v>0</v>
      </c>
      <c r="L141"/>
      <c r="M141"/>
      <c r="N141"/>
      <c r="O141"/>
      <c r="P141"/>
      <c r="Q141"/>
      <c r="R141" t="str">
        <v>BG1100114062</v>
      </c>
      <c r="S141" t="str">
        <f t="shared" si="3"/>
        <v>BG</v>
      </c>
    </row>
    <row r="142" spans="1:19" x14ac:dyDescent="0.3">
      <c r="A142" s="2">
        <v>42027</v>
      </c>
      <c r="B142" s="1" t="s">
        <v>99</v>
      </c>
      <c r="C142" t="s">
        <v>100</v>
      </c>
      <c r="D142">
        <v>2.77</v>
      </c>
      <c r="E142">
        <v>0</v>
      </c>
      <c r="F142">
        <v>0</v>
      </c>
      <c r="G142">
        <v>0</v>
      </c>
      <c r="H142">
        <f>IF(Table1[[#This Row],[data]]=DATE(2015, 1, 23),1,0)</f>
        <v>1</v>
      </c>
      <c r="I142" t="str">
        <f>LEFT(Table1[[#This Row],[ISIN]],2)</f>
        <v>PL</v>
      </c>
      <c r="J142">
        <f>Table1[[#This Row],[pakiet_wig]]*Table1[[#This Row],[kurs_zamkniecia]]</f>
        <v>0</v>
      </c>
      <c r="K142" s="4" t="str" cm="1">
        <f t="array" ref="K142">_xlfn.IFS(AND(Table1[[#This Row],[Column1]]=1,D141-D140&lt;Table1[[#This Row],[kurs_zamkniecia]]-D141,D140&lt;D141,D141&lt;Table1[[#This Row],[kurs_zamkniecia]]),"K",AND(Table1[[#This Row],[Column1]]=1,D141-D140&gt;Table1[[#This Row],[kurs_zamkniecia]]-D141,D140&gt;D141,D141&gt;Table1[[#This Row],[kurs_zamkniecia]]),"S",Table1[[#This Row],[Column1]]=1,"H",Table1[[#This Row],[Column1]]=0,0)</f>
        <v>H</v>
      </c>
      <c r="L142"/>
      <c r="M142"/>
      <c r="N142"/>
      <c r="O142"/>
      <c r="P142"/>
      <c r="Q142"/>
      <c r="R142" t="str">
        <v>PLERTEL00011</v>
      </c>
      <c r="S142" t="str">
        <f t="shared" si="3"/>
        <v>PL</v>
      </c>
    </row>
    <row r="143" spans="1:19" x14ac:dyDescent="0.3">
      <c r="A143" s="2">
        <v>42025</v>
      </c>
      <c r="B143" s="1" t="s">
        <v>101</v>
      </c>
      <c r="C143" t="s">
        <v>102</v>
      </c>
      <c r="D143">
        <v>7.19</v>
      </c>
      <c r="E143">
        <v>1</v>
      </c>
      <c r="F143">
        <v>10</v>
      </c>
      <c r="G143">
        <v>2174000</v>
      </c>
      <c r="H143">
        <f>IF(Table1[[#This Row],[data]]=DATE(2015, 1, 23),1,0)</f>
        <v>0</v>
      </c>
      <c r="I143" t="str">
        <f>LEFT(Table1[[#This Row],[ISIN]],2)</f>
        <v>PL</v>
      </c>
      <c r="J143">
        <f>Table1[[#This Row],[pakiet_wig]]*Table1[[#This Row],[kurs_zamkniecia]]</f>
        <v>15631060</v>
      </c>
      <c r="K143" s="4" cm="1">
        <f t="array" ref="K143">_xlfn.IFS(AND(Table1[[#This Row],[Column1]]=1,D142-D141&lt;Table1[[#This Row],[kurs_zamkniecia]]-D142,D141&lt;D142,D142&lt;Table1[[#This Row],[kurs_zamkniecia]]),"K",AND(Table1[[#This Row],[Column1]]=1,D142-D141&gt;Table1[[#This Row],[kurs_zamkniecia]]-D142,D141&gt;D142,D142&gt;Table1[[#This Row],[kurs_zamkniecia]]),"S",Table1[[#This Row],[Column1]]=1,"H",Table1[[#This Row],[Column1]]=0,0)</f>
        <v>0</v>
      </c>
      <c r="L143"/>
      <c r="M143"/>
      <c r="N143"/>
      <c r="O143"/>
      <c r="P143"/>
      <c r="Q143"/>
      <c r="R143" t="str">
        <v>IM00B58FMW76</v>
      </c>
      <c r="S143" t="str">
        <f t="shared" si="3"/>
        <v>IM</v>
      </c>
    </row>
    <row r="144" spans="1:19" x14ac:dyDescent="0.3">
      <c r="A144" s="2">
        <v>42026</v>
      </c>
      <c r="B144" s="1" t="s">
        <v>101</v>
      </c>
      <c r="C144" t="s">
        <v>102</v>
      </c>
      <c r="D144">
        <v>7.19</v>
      </c>
      <c r="E144">
        <v>1</v>
      </c>
      <c r="F144">
        <v>10</v>
      </c>
      <c r="G144">
        <v>2174000</v>
      </c>
      <c r="H144">
        <f>IF(Table1[[#This Row],[data]]=DATE(2015, 1, 23),1,0)</f>
        <v>0</v>
      </c>
      <c r="I144" t="str">
        <f>LEFT(Table1[[#This Row],[ISIN]],2)</f>
        <v>PL</v>
      </c>
      <c r="J144">
        <f>Table1[[#This Row],[pakiet_wig]]*Table1[[#This Row],[kurs_zamkniecia]]</f>
        <v>15631060</v>
      </c>
      <c r="K144" s="4" cm="1">
        <f t="array" ref="K144">_xlfn.IFS(AND(Table1[[#This Row],[Column1]]=1,D143-D142&lt;Table1[[#This Row],[kurs_zamkniecia]]-D143,D142&lt;D143,D143&lt;Table1[[#This Row],[kurs_zamkniecia]]),"K",AND(Table1[[#This Row],[Column1]]=1,D143-D142&gt;Table1[[#This Row],[kurs_zamkniecia]]-D143,D142&gt;D143,D143&gt;Table1[[#This Row],[kurs_zamkniecia]]),"S",Table1[[#This Row],[Column1]]=1,"H",Table1[[#This Row],[Column1]]=0,0)</f>
        <v>0</v>
      </c>
      <c r="L144"/>
      <c r="M144"/>
      <c r="N144"/>
      <c r="O144"/>
      <c r="P144"/>
      <c r="Q144"/>
      <c r="R144" t="str">
        <v>PLFAM0000012</v>
      </c>
      <c r="S144" t="str">
        <f t="shared" si="3"/>
        <v>PL</v>
      </c>
    </row>
    <row r="145" spans="1:19" x14ac:dyDescent="0.3">
      <c r="A145" s="2">
        <v>42027</v>
      </c>
      <c r="B145" s="1" t="s">
        <v>101</v>
      </c>
      <c r="C145" t="s">
        <v>102</v>
      </c>
      <c r="D145">
        <v>7</v>
      </c>
      <c r="E145">
        <v>262</v>
      </c>
      <c r="F145">
        <v>1830</v>
      </c>
      <c r="G145">
        <v>2174000</v>
      </c>
      <c r="H145">
        <f>IF(Table1[[#This Row],[data]]=DATE(2015, 1, 23),1,0)</f>
        <v>1</v>
      </c>
      <c r="I145" t="str">
        <f>LEFT(Table1[[#This Row],[ISIN]],2)</f>
        <v>PL</v>
      </c>
      <c r="J145">
        <f>Table1[[#This Row],[pakiet_wig]]*Table1[[#This Row],[kurs_zamkniecia]]</f>
        <v>15218000</v>
      </c>
      <c r="K145" s="4" t="str" cm="1">
        <f t="array" ref="K145">_xlfn.IFS(AND(Table1[[#This Row],[Column1]]=1,D144-D143&lt;Table1[[#This Row],[kurs_zamkniecia]]-D144,D143&lt;D144,D144&lt;Table1[[#This Row],[kurs_zamkniecia]]),"K",AND(Table1[[#This Row],[Column1]]=1,D144-D143&gt;Table1[[#This Row],[kurs_zamkniecia]]-D144,D143&gt;D144,D144&gt;Table1[[#This Row],[kurs_zamkniecia]]),"S",Table1[[#This Row],[Column1]]=1,"H",Table1[[#This Row],[Column1]]=0,0)</f>
        <v>H</v>
      </c>
      <c r="L145"/>
      <c r="M145"/>
      <c r="N145"/>
      <c r="O145"/>
      <c r="P145"/>
      <c r="Q145"/>
      <c r="R145" t="str">
        <v>PLFAMUR00012</v>
      </c>
      <c r="S145" t="str">
        <f t="shared" si="3"/>
        <v>PL</v>
      </c>
    </row>
    <row r="146" spans="1:19" x14ac:dyDescent="0.3">
      <c r="A146" s="2">
        <v>42025</v>
      </c>
      <c r="B146" s="1" t="s">
        <v>103</v>
      </c>
      <c r="C146" t="s">
        <v>104</v>
      </c>
      <c r="D146">
        <v>43.5</v>
      </c>
      <c r="E146">
        <v>24346</v>
      </c>
      <c r="F146">
        <v>1057320</v>
      </c>
      <c r="G146">
        <v>7788000</v>
      </c>
      <c r="H146">
        <f>IF(Table1[[#This Row],[data]]=DATE(2015, 1, 23),1,0)</f>
        <v>0</v>
      </c>
      <c r="I146" t="str">
        <f>LEFT(Table1[[#This Row],[ISIN]],2)</f>
        <v>PL</v>
      </c>
      <c r="J146">
        <f>Table1[[#This Row],[pakiet_wig]]*Table1[[#This Row],[kurs_zamkniecia]]</f>
        <v>338778000</v>
      </c>
      <c r="K146" s="4" cm="1">
        <f t="array" ref="K146">_xlfn.IFS(AND(Table1[[#This Row],[Column1]]=1,D145-D144&lt;Table1[[#This Row],[kurs_zamkniecia]]-D145,D144&lt;D145,D145&lt;Table1[[#This Row],[kurs_zamkniecia]]),"K",AND(Table1[[#This Row],[Column1]]=1,D145-D144&gt;Table1[[#This Row],[kurs_zamkniecia]]-D145,D144&gt;D145,D145&gt;Table1[[#This Row],[kurs_zamkniecia]]),"S",Table1[[#This Row],[Column1]]=1,"H",Table1[[#This Row],[Column1]]=0,0)</f>
        <v>0</v>
      </c>
      <c r="L146"/>
      <c r="M146"/>
      <c r="N146"/>
      <c r="O146"/>
      <c r="P146"/>
      <c r="Q146"/>
      <c r="R146" t="str">
        <v>PLFRMCL00066</v>
      </c>
      <c r="S146" t="str">
        <f t="shared" si="3"/>
        <v>PL</v>
      </c>
    </row>
    <row r="147" spans="1:19" x14ac:dyDescent="0.3">
      <c r="A147" s="2">
        <v>42026</v>
      </c>
      <c r="B147" s="1" t="s">
        <v>103</v>
      </c>
      <c r="C147" t="s">
        <v>104</v>
      </c>
      <c r="D147">
        <v>43</v>
      </c>
      <c r="E147">
        <v>17210</v>
      </c>
      <c r="F147">
        <v>744390</v>
      </c>
      <c r="G147">
        <v>7788000</v>
      </c>
      <c r="H147">
        <f>IF(Table1[[#This Row],[data]]=DATE(2015, 1, 23),1,0)</f>
        <v>0</v>
      </c>
      <c r="I147" t="str">
        <f>LEFT(Table1[[#This Row],[ISIN]],2)</f>
        <v>PL</v>
      </c>
      <c r="J147">
        <f>Table1[[#This Row],[pakiet_wig]]*Table1[[#This Row],[kurs_zamkniecia]]</f>
        <v>334884000</v>
      </c>
      <c r="K147" s="4" cm="1">
        <f t="array" ref="K147">_xlfn.IFS(AND(Table1[[#This Row],[Column1]]=1,D146-D145&lt;Table1[[#This Row],[kurs_zamkniecia]]-D146,D145&lt;D146,D146&lt;Table1[[#This Row],[kurs_zamkniecia]]),"K",AND(Table1[[#This Row],[Column1]]=1,D146-D145&gt;Table1[[#This Row],[kurs_zamkniecia]]-D146,D145&gt;D146,D146&gt;Table1[[#This Row],[kurs_zamkniecia]]),"S",Table1[[#This Row],[Column1]]=1,"H",Table1[[#This Row],[Column1]]=0,0)</f>
        <v>0</v>
      </c>
      <c r="L147"/>
      <c r="M147"/>
      <c r="N147"/>
      <c r="O147"/>
      <c r="P147"/>
      <c r="Q147"/>
      <c r="R147" t="str">
        <v>PLFSING00010</v>
      </c>
      <c r="S147" t="str">
        <f t="shared" si="3"/>
        <v>PL</v>
      </c>
    </row>
    <row r="148" spans="1:19" x14ac:dyDescent="0.3">
      <c r="A148" s="2">
        <v>42027</v>
      </c>
      <c r="B148" s="1" t="s">
        <v>103</v>
      </c>
      <c r="C148" t="s">
        <v>104</v>
      </c>
      <c r="D148">
        <v>43.95</v>
      </c>
      <c r="E148">
        <v>15934</v>
      </c>
      <c r="F148">
        <v>684960</v>
      </c>
      <c r="G148">
        <v>7788000</v>
      </c>
      <c r="H148">
        <f>IF(Table1[[#This Row],[data]]=DATE(2015, 1, 23),1,0)</f>
        <v>1</v>
      </c>
      <c r="I148" t="str">
        <f>LEFT(Table1[[#This Row],[ISIN]],2)</f>
        <v>PL</v>
      </c>
      <c r="J148">
        <f>Table1[[#This Row],[pakiet_wig]]*Table1[[#This Row],[kurs_zamkniecia]]</f>
        <v>342282600</v>
      </c>
      <c r="K148" s="4" t="str" cm="1">
        <f t="array" ref="K148">_xlfn.IFS(AND(Table1[[#This Row],[Column1]]=1,D147-D146&lt;Table1[[#This Row],[kurs_zamkniecia]]-D147,D146&lt;D147,D147&lt;Table1[[#This Row],[kurs_zamkniecia]]),"K",AND(Table1[[#This Row],[Column1]]=1,D147-D146&gt;Table1[[#This Row],[kurs_zamkniecia]]-D147,D146&gt;D147,D147&gt;Table1[[#This Row],[kurs_zamkniecia]]),"S",Table1[[#This Row],[Column1]]=1,"H",Table1[[#This Row],[Column1]]=0,0)</f>
        <v>H</v>
      </c>
      <c r="L148"/>
      <c r="M148"/>
      <c r="N148"/>
      <c r="O148"/>
      <c r="P148"/>
      <c r="Q148"/>
      <c r="R148" t="str">
        <v>PLFSTFC00012</v>
      </c>
      <c r="S148" t="str">
        <f t="shared" si="3"/>
        <v>PL</v>
      </c>
    </row>
    <row r="149" spans="1:19" x14ac:dyDescent="0.3">
      <c r="A149" s="2">
        <v>42025</v>
      </c>
      <c r="B149" s="1" t="s">
        <v>105</v>
      </c>
      <c r="C149" t="s">
        <v>106</v>
      </c>
      <c r="D149">
        <v>1.1399999999999999</v>
      </c>
      <c r="E149">
        <v>15297</v>
      </c>
      <c r="F149">
        <v>17180</v>
      </c>
      <c r="G149">
        <v>96494000</v>
      </c>
      <c r="H149">
        <f>IF(Table1[[#This Row],[data]]=DATE(2015, 1, 23),1,0)</f>
        <v>0</v>
      </c>
      <c r="I149" t="str">
        <f>LEFT(Table1[[#This Row],[ISIN]],2)</f>
        <v>PL</v>
      </c>
      <c r="J149">
        <f>Table1[[#This Row],[pakiet_wig]]*Table1[[#This Row],[kurs_zamkniecia]]</f>
        <v>110003159.99999999</v>
      </c>
      <c r="K149" s="4" cm="1">
        <f t="array" ref="K149">_xlfn.IFS(AND(Table1[[#This Row],[Column1]]=1,D148-D147&lt;Table1[[#This Row],[kurs_zamkniecia]]-D148,D147&lt;D148,D148&lt;Table1[[#This Row],[kurs_zamkniecia]]),"K",AND(Table1[[#This Row],[Column1]]=1,D148-D147&gt;Table1[[#This Row],[kurs_zamkniecia]]-D148,D147&gt;D148,D148&gt;Table1[[#This Row],[kurs_zamkniecia]]),"S",Table1[[#This Row],[Column1]]=1,"H",Table1[[#This Row],[Column1]]=0,0)</f>
        <v>0</v>
      </c>
      <c r="L149"/>
      <c r="M149"/>
      <c r="N149"/>
      <c r="O149"/>
      <c r="P149"/>
      <c r="Q149"/>
      <c r="R149" t="str">
        <v>PLFEERM00018</v>
      </c>
      <c r="S149" t="str">
        <f t="shared" si="3"/>
        <v>PL</v>
      </c>
    </row>
    <row r="150" spans="1:19" x14ac:dyDescent="0.3">
      <c r="A150" s="2">
        <v>42026</v>
      </c>
      <c r="B150" s="1" t="s">
        <v>105</v>
      </c>
      <c r="C150" t="s">
        <v>106</v>
      </c>
      <c r="D150">
        <v>1.1399999999999999</v>
      </c>
      <c r="E150">
        <v>14109</v>
      </c>
      <c r="F150">
        <v>15850</v>
      </c>
      <c r="G150">
        <v>96494000</v>
      </c>
      <c r="H150">
        <f>IF(Table1[[#This Row],[data]]=DATE(2015, 1, 23),1,0)</f>
        <v>0</v>
      </c>
      <c r="I150" t="str">
        <f>LEFT(Table1[[#This Row],[ISIN]],2)</f>
        <v>PL</v>
      </c>
      <c r="J150">
        <f>Table1[[#This Row],[pakiet_wig]]*Table1[[#This Row],[kurs_zamkniecia]]</f>
        <v>110003159.99999999</v>
      </c>
      <c r="K150" s="4" cm="1">
        <f t="array" ref="K150">_xlfn.IFS(AND(Table1[[#This Row],[Column1]]=1,D149-D148&lt;Table1[[#This Row],[kurs_zamkniecia]]-D149,D148&lt;D149,D149&lt;Table1[[#This Row],[kurs_zamkniecia]]),"K",AND(Table1[[#This Row],[Column1]]=1,D149-D148&gt;Table1[[#This Row],[kurs_zamkniecia]]-D149,D148&gt;D149,D149&gt;Table1[[#This Row],[kurs_zamkniecia]]),"S",Table1[[#This Row],[Column1]]=1,"H",Table1[[#This Row],[Column1]]=0,0)</f>
        <v>0</v>
      </c>
      <c r="L150"/>
      <c r="M150"/>
      <c r="N150"/>
      <c r="O150"/>
      <c r="P150"/>
      <c r="Q150"/>
      <c r="R150" t="str">
        <v>DE000A13SX89</v>
      </c>
      <c r="S150" t="str">
        <f t="shared" si="3"/>
        <v>DE</v>
      </c>
    </row>
    <row r="151" spans="1:19" x14ac:dyDescent="0.3">
      <c r="A151" s="2">
        <v>42027</v>
      </c>
      <c r="B151" s="1" t="s">
        <v>105</v>
      </c>
      <c r="C151" t="s">
        <v>106</v>
      </c>
      <c r="D151">
        <v>1.1200000000000001</v>
      </c>
      <c r="E151">
        <v>81484</v>
      </c>
      <c r="F151">
        <v>90930</v>
      </c>
      <c r="G151">
        <v>96494000</v>
      </c>
      <c r="H151">
        <f>IF(Table1[[#This Row],[data]]=DATE(2015, 1, 23),1,0)</f>
        <v>1</v>
      </c>
      <c r="I151" t="str">
        <f>LEFT(Table1[[#This Row],[ISIN]],2)</f>
        <v>PL</v>
      </c>
      <c r="J151">
        <f>Table1[[#This Row],[pakiet_wig]]*Table1[[#This Row],[kurs_zamkniecia]]</f>
        <v>108073280.00000001</v>
      </c>
      <c r="K151" s="4" t="str" cm="1">
        <f t="array" ref="K151">_xlfn.IFS(AND(Table1[[#This Row],[Column1]]=1,D150-D149&lt;Table1[[#This Row],[kurs_zamkniecia]]-D150,D149&lt;D150,D150&lt;Table1[[#This Row],[kurs_zamkniecia]]),"K",AND(Table1[[#This Row],[Column1]]=1,D150-D149&gt;Table1[[#This Row],[kurs_zamkniecia]]-D150,D149&gt;D150,D150&gt;Table1[[#This Row],[kurs_zamkniecia]]),"S",Table1[[#This Row],[Column1]]=1,"H",Table1[[#This Row],[Column1]]=0,0)</f>
        <v>H</v>
      </c>
      <c r="L151"/>
      <c r="M151"/>
      <c r="N151"/>
      <c r="O151"/>
      <c r="P151"/>
      <c r="Q151"/>
      <c r="R151" t="str">
        <v>PLFERRO00016</v>
      </c>
      <c r="S151" t="str">
        <f t="shared" si="3"/>
        <v>PL</v>
      </c>
    </row>
    <row r="152" spans="1:19" x14ac:dyDescent="0.3">
      <c r="A152" s="2">
        <v>42025</v>
      </c>
      <c r="B152" s="1" t="s">
        <v>107</v>
      </c>
      <c r="C152" t="s">
        <v>108</v>
      </c>
      <c r="D152">
        <v>12.3</v>
      </c>
      <c r="E152">
        <v>60</v>
      </c>
      <c r="F152">
        <v>740</v>
      </c>
      <c r="G152">
        <v>0</v>
      </c>
      <c r="H152">
        <f>IF(Table1[[#This Row],[data]]=DATE(2015, 1, 23),1,0)</f>
        <v>0</v>
      </c>
      <c r="I152" t="str">
        <f>LEFT(Table1[[#This Row],[ISIN]],2)</f>
        <v>PL</v>
      </c>
      <c r="J152">
        <f>Table1[[#This Row],[pakiet_wig]]*Table1[[#This Row],[kurs_zamkniecia]]</f>
        <v>0</v>
      </c>
      <c r="K152" s="4" cm="1">
        <f t="array" ref="K152">_xlfn.IFS(AND(Table1[[#This Row],[Column1]]=1,D151-D150&lt;Table1[[#This Row],[kurs_zamkniecia]]-D151,D150&lt;D151,D151&lt;Table1[[#This Row],[kurs_zamkniecia]]),"K",AND(Table1[[#This Row],[Column1]]=1,D151-D150&gt;Table1[[#This Row],[kurs_zamkniecia]]-D151,D150&gt;D151,D151&gt;Table1[[#This Row],[kurs_zamkniecia]]),"S",Table1[[#This Row],[Column1]]=1,"H",Table1[[#This Row],[Column1]]=0,0)</f>
        <v>0</v>
      </c>
      <c r="L152"/>
      <c r="M152"/>
      <c r="N152"/>
      <c r="O152"/>
      <c r="P152"/>
      <c r="Q152"/>
      <c r="R152" t="str">
        <v>PLFERUM00014</v>
      </c>
      <c r="S152" t="str">
        <f t="shared" si="3"/>
        <v>PL</v>
      </c>
    </row>
    <row r="153" spans="1:19" x14ac:dyDescent="0.3">
      <c r="A153" s="2">
        <v>42026</v>
      </c>
      <c r="B153" s="1" t="s">
        <v>107</v>
      </c>
      <c r="C153" t="s">
        <v>108</v>
      </c>
      <c r="D153">
        <v>13</v>
      </c>
      <c r="E153">
        <v>49</v>
      </c>
      <c r="F153">
        <v>640</v>
      </c>
      <c r="G153">
        <v>0</v>
      </c>
      <c r="H153">
        <f>IF(Table1[[#This Row],[data]]=DATE(2015, 1, 23),1,0)</f>
        <v>0</v>
      </c>
      <c r="I153" t="str">
        <f>LEFT(Table1[[#This Row],[ISIN]],2)</f>
        <v>PL</v>
      </c>
      <c r="J153">
        <f>Table1[[#This Row],[pakiet_wig]]*Table1[[#This Row],[kurs_zamkniecia]]</f>
        <v>0</v>
      </c>
      <c r="K153" s="4" cm="1">
        <f t="array" ref="K153">_xlfn.IFS(AND(Table1[[#This Row],[Column1]]=1,D152-D151&lt;Table1[[#This Row],[kurs_zamkniecia]]-D152,D151&lt;D152,D152&lt;Table1[[#This Row],[kurs_zamkniecia]]),"K",AND(Table1[[#This Row],[Column1]]=1,D152-D151&gt;Table1[[#This Row],[kurs_zamkniecia]]-D152,D151&gt;D152,D152&gt;Table1[[#This Row],[kurs_zamkniecia]]),"S",Table1[[#This Row],[Column1]]=1,"H",Table1[[#This Row],[Column1]]=0,0)</f>
        <v>0</v>
      </c>
      <c r="L153"/>
      <c r="M153"/>
      <c r="N153"/>
      <c r="O153"/>
      <c r="P153"/>
      <c r="Q153"/>
      <c r="R153" t="str">
        <v>PLCASPL00019</v>
      </c>
      <c r="S153" t="str">
        <f t="shared" si="3"/>
        <v>PL</v>
      </c>
    </row>
    <row r="154" spans="1:19" x14ac:dyDescent="0.3">
      <c r="A154" s="2">
        <v>42027</v>
      </c>
      <c r="B154" s="1" t="s">
        <v>107</v>
      </c>
      <c r="C154" t="s">
        <v>108</v>
      </c>
      <c r="D154">
        <v>13</v>
      </c>
      <c r="E154">
        <v>0</v>
      </c>
      <c r="F154">
        <v>0</v>
      </c>
      <c r="G154">
        <v>0</v>
      </c>
      <c r="H154">
        <f>IF(Table1[[#This Row],[data]]=DATE(2015, 1, 23),1,0)</f>
        <v>1</v>
      </c>
      <c r="I154" t="str">
        <f>LEFT(Table1[[#This Row],[ISIN]],2)</f>
        <v>PL</v>
      </c>
      <c r="J154">
        <f>Table1[[#This Row],[pakiet_wig]]*Table1[[#This Row],[kurs_zamkniecia]]</f>
        <v>0</v>
      </c>
      <c r="K154" s="4" t="str" cm="1">
        <f t="array" ref="K154">_xlfn.IFS(AND(Table1[[#This Row],[Column1]]=1,D153-D152&lt;Table1[[#This Row],[kurs_zamkniecia]]-D153,D152&lt;D153,D153&lt;Table1[[#This Row],[kurs_zamkniecia]]),"K",AND(Table1[[#This Row],[Column1]]=1,D153-D152&gt;Table1[[#This Row],[kurs_zamkniecia]]-D153,D152&gt;D153,D153&gt;Table1[[#This Row],[kurs_zamkniecia]]),"S",Table1[[#This Row],[Column1]]=1,"H",Table1[[#This Row],[Column1]]=0,0)</f>
        <v>H</v>
      </c>
      <c r="L154"/>
      <c r="M154"/>
      <c r="N154"/>
      <c r="O154"/>
      <c r="P154"/>
      <c r="Q154"/>
      <c r="R154" t="str">
        <v>PLFORTE00012</v>
      </c>
      <c r="S154" t="str">
        <f t="shared" si="3"/>
        <v>PL</v>
      </c>
    </row>
    <row r="155" spans="1:19" x14ac:dyDescent="0.3">
      <c r="A155" s="2">
        <v>42025</v>
      </c>
      <c r="B155" s="1" t="s">
        <v>109</v>
      </c>
      <c r="C155" t="s">
        <v>110</v>
      </c>
      <c r="D155">
        <v>304.5</v>
      </c>
      <c r="E155">
        <v>9298</v>
      </c>
      <c r="F155">
        <v>2845390</v>
      </c>
      <c r="G155">
        <v>1075000</v>
      </c>
      <c r="H155">
        <f>IF(Table1[[#This Row],[data]]=DATE(2015, 1, 23),1,0)</f>
        <v>0</v>
      </c>
      <c r="I155" t="str">
        <f>LEFT(Table1[[#This Row],[ISIN]],2)</f>
        <v>PL</v>
      </c>
      <c r="J155">
        <f>Table1[[#This Row],[pakiet_wig]]*Table1[[#This Row],[kurs_zamkniecia]]</f>
        <v>327337500</v>
      </c>
      <c r="K155" s="4" cm="1">
        <f t="array" ref="K155">_xlfn.IFS(AND(Table1[[#This Row],[Column1]]=1,D154-D153&lt;Table1[[#This Row],[kurs_zamkniecia]]-D154,D153&lt;D154,D154&lt;Table1[[#This Row],[kurs_zamkniecia]]),"K",AND(Table1[[#This Row],[Column1]]=1,D154-D153&gt;Table1[[#This Row],[kurs_zamkniecia]]-D154,D153&gt;D154,D154&gt;Table1[[#This Row],[kurs_zamkniecia]]),"S",Table1[[#This Row],[Column1]]=1,"H",Table1[[#This Row],[Column1]]=0,0)</f>
        <v>0</v>
      </c>
      <c r="L155"/>
      <c r="M155"/>
      <c r="N155"/>
      <c r="O155"/>
      <c r="P155"/>
      <c r="Q155"/>
      <c r="R155" t="str">
        <v>NL0009604859</v>
      </c>
      <c r="S155" t="str">
        <f t="shared" si="3"/>
        <v>NL</v>
      </c>
    </row>
    <row r="156" spans="1:19" x14ac:dyDescent="0.3">
      <c r="A156" s="2">
        <v>42026</v>
      </c>
      <c r="B156" s="1" t="s">
        <v>109</v>
      </c>
      <c r="C156" t="s">
        <v>110</v>
      </c>
      <c r="D156">
        <v>306.05</v>
      </c>
      <c r="E156">
        <v>82</v>
      </c>
      <c r="F156">
        <v>25440</v>
      </c>
      <c r="G156">
        <v>1075000</v>
      </c>
      <c r="H156">
        <f>IF(Table1[[#This Row],[data]]=DATE(2015, 1, 23),1,0)</f>
        <v>0</v>
      </c>
      <c r="I156" t="str">
        <f>LEFT(Table1[[#This Row],[ISIN]],2)</f>
        <v>PL</v>
      </c>
      <c r="J156">
        <f>Table1[[#This Row],[pakiet_wig]]*Table1[[#This Row],[kurs_zamkniecia]]</f>
        <v>329003750</v>
      </c>
      <c r="K156" s="4" cm="1">
        <f t="array" ref="K156">_xlfn.IFS(AND(Table1[[#This Row],[Column1]]=1,D155-D154&lt;Table1[[#This Row],[kurs_zamkniecia]]-D155,D154&lt;D155,D155&lt;Table1[[#This Row],[kurs_zamkniecia]]),"K",AND(Table1[[#This Row],[Column1]]=1,D155-D154&gt;Table1[[#This Row],[kurs_zamkniecia]]-D155,D154&gt;D155,D155&gt;Table1[[#This Row],[kurs_zamkniecia]]),"S",Table1[[#This Row],[Column1]]=1,"H",Table1[[#This Row],[Column1]]=0,0)</f>
        <v>0</v>
      </c>
      <c r="L156"/>
      <c r="M156"/>
      <c r="N156"/>
      <c r="O156"/>
      <c r="P156"/>
      <c r="Q156"/>
      <c r="R156" t="str">
        <v>PLFOTA000014</v>
      </c>
      <c r="S156" t="str">
        <f t="shared" si="3"/>
        <v>PL</v>
      </c>
    </row>
    <row r="157" spans="1:19" x14ac:dyDescent="0.3">
      <c r="A157" s="2">
        <v>42027</v>
      </c>
      <c r="B157" s="1" t="s">
        <v>109</v>
      </c>
      <c r="C157" t="s">
        <v>110</v>
      </c>
      <c r="D157">
        <v>308.45</v>
      </c>
      <c r="E157">
        <v>12</v>
      </c>
      <c r="F157">
        <v>3730</v>
      </c>
      <c r="G157">
        <v>1075000</v>
      </c>
      <c r="H157">
        <f>IF(Table1[[#This Row],[data]]=DATE(2015, 1, 23),1,0)</f>
        <v>1</v>
      </c>
      <c r="I157" t="str">
        <f>LEFT(Table1[[#This Row],[ISIN]],2)</f>
        <v>PL</v>
      </c>
      <c r="J157">
        <f>Table1[[#This Row],[pakiet_wig]]*Table1[[#This Row],[kurs_zamkniecia]]</f>
        <v>331583750</v>
      </c>
      <c r="K157" s="4" t="str" cm="1">
        <f t="array" ref="K157">_xlfn.IFS(AND(Table1[[#This Row],[Column1]]=1,D156-D155&lt;Table1[[#This Row],[kurs_zamkniecia]]-D156,D155&lt;D156,D156&lt;Table1[[#This Row],[kurs_zamkniecia]]),"K",AND(Table1[[#This Row],[Column1]]=1,D156-D155&gt;Table1[[#This Row],[kurs_zamkniecia]]-D156,D155&gt;D156,D156&gt;Table1[[#This Row],[kurs_zamkniecia]]),"S",Table1[[#This Row],[Column1]]=1,"H",Table1[[#This Row],[Column1]]=0,0)</f>
        <v>K</v>
      </c>
      <c r="L157"/>
      <c r="M157"/>
      <c r="N157"/>
      <c r="O157"/>
      <c r="P157"/>
      <c r="Q157"/>
      <c r="R157" t="str">
        <v>PLGANT000014</v>
      </c>
      <c r="S157" t="str">
        <f t="shared" si="3"/>
        <v>PL</v>
      </c>
    </row>
    <row r="158" spans="1:19" x14ac:dyDescent="0.3">
      <c r="A158" s="2">
        <v>42025</v>
      </c>
      <c r="B158" s="1" t="s">
        <v>111</v>
      </c>
      <c r="C158" t="s">
        <v>112</v>
      </c>
      <c r="D158">
        <v>3.79</v>
      </c>
      <c r="E158">
        <v>5130</v>
      </c>
      <c r="F158">
        <v>19440</v>
      </c>
      <c r="G158">
        <v>0</v>
      </c>
      <c r="H158">
        <f>IF(Table1[[#This Row],[data]]=DATE(2015, 1, 23),1,0)</f>
        <v>0</v>
      </c>
      <c r="I158" t="str">
        <f>LEFT(Table1[[#This Row],[ISIN]],2)</f>
        <v>PL</v>
      </c>
      <c r="J158">
        <f>Table1[[#This Row],[pakiet_wig]]*Table1[[#This Row],[kurs_zamkniecia]]</f>
        <v>0</v>
      </c>
      <c r="K158" s="4" cm="1">
        <f t="array" ref="K158">_xlfn.IFS(AND(Table1[[#This Row],[Column1]]=1,D157-D156&lt;Table1[[#This Row],[kurs_zamkniecia]]-D157,D156&lt;D157,D157&lt;Table1[[#This Row],[kurs_zamkniecia]]),"K",AND(Table1[[#This Row],[Column1]]=1,D157-D156&gt;Table1[[#This Row],[kurs_zamkniecia]]-D157,D156&gt;D157,D157&gt;Table1[[#This Row],[kurs_zamkniecia]]),"S",Table1[[#This Row],[Column1]]=1,"H",Table1[[#This Row],[Column1]]=0,0)</f>
        <v>0</v>
      </c>
      <c r="L158"/>
      <c r="M158"/>
      <c r="N158"/>
      <c r="O158"/>
      <c r="P158"/>
      <c r="Q158"/>
      <c r="R158" t="str">
        <v>PLGSPR000014</v>
      </c>
      <c r="S158" t="str">
        <f t="shared" si="3"/>
        <v>PL</v>
      </c>
    </row>
    <row r="159" spans="1:19" x14ac:dyDescent="0.3">
      <c r="A159" s="2">
        <v>42026</v>
      </c>
      <c r="B159" s="1" t="s">
        <v>111</v>
      </c>
      <c r="C159" t="s">
        <v>112</v>
      </c>
      <c r="D159">
        <v>3.77</v>
      </c>
      <c r="E159">
        <v>1302</v>
      </c>
      <c r="F159">
        <v>4930</v>
      </c>
      <c r="G159">
        <v>0</v>
      </c>
      <c r="H159">
        <f>IF(Table1[[#This Row],[data]]=DATE(2015, 1, 23),1,0)</f>
        <v>0</v>
      </c>
      <c r="I159" t="str">
        <f>LEFT(Table1[[#This Row],[ISIN]],2)</f>
        <v>PL</v>
      </c>
      <c r="J159">
        <f>Table1[[#This Row],[pakiet_wig]]*Table1[[#This Row],[kurs_zamkniecia]]</f>
        <v>0</v>
      </c>
      <c r="K159" s="4" cm="1">
        <f t="array" ref="K159">_xlfn.IFS(AND(Table1[[#This Row],[Column1]]=1,D158-D157&lt;Table1[[#This Row],[kurs_zamkniecia]]-D158,D157&lt;D158,D158&lt;Table1[[#This Row],[kurs_zamkniecia]]),"K",AND(Table1[[#This Row],[Column1]]=1,D158-D157&gt;Table1[[#This Row],[kurs_zamkniecia]]-D158,D157&gt;D158,D158&gt;Table1[[#This Row],[kurs_zamkniecia]]),"S",Table1[[#This Row],[Column1]]=1,"H",Table1[[#This Row],[Column1]]=0,0)</f>
        <v>0</v>
      </c>
      <c r="L159"/>
      <c r="M159"/>
      <c r="N159"/>
      <c r="O159"/>
      <c r="P159"/>
      <c r="Q159"/>
      <c r="R159" t="str">
        <v>PLGETBK00012</v>
      </c>
      <c r="S159" t="str">
        <f t="shared" si="3"/>
        <v>PL</v>
      </c>
    </row>
    <row r="160" spans="1:19" x14ac:dyDescent="0.3">
      <c r="A160" s="2">
        <v>42027</v>
      </c>
      <c r="B160" s="1" t="s">
        <v>111</v>
      </c>
      <c r="C160" t="s">
        <v>112</v>
      </c>
      <c r="D160">
        <v>3.79</v>
      </c>
      <c r="E160">
        <v>27132</v>
      </c>
      <c r="F160">
        <v>102830</v>
      </c>
      <c r="G160">
        <v>0</v>
      </c>
      <c r="H160">
        <f>IF(Table1[[#This Row],[data]]=DATE(2015, 1, 23),1,0)</f>
        <v>1</v>
      </c>
      <c r="I160" t="str">
        <f>LEFT(Table1[[#This Row],[ISIN]],2)</f>
        <v>PL</v>
      </c>
      <c r="J160">
        <f>Table1[[#This Row],[pakiet_wig]]*Table1[[#This Row],[kurs_zamkniecia]]</f>
        <v>0</v>
      </c>
      <c r="K160" s="4" t="str" cm="1">
        <f t="array" ref="K160">_xlfn.IFS(AND(Table1[[#This Row],[Column1]]=1,D159-D158&lt;Table1[[#This Row],[kurs_zamkniecia]]-D159,D158&lt;D159,D159&lt;Table1[[#This Row],[kurs_zamkniecia]]),"K",AND(Table1[[#This Row],[Column1]]=1,D159-D158&gt;Table1[[#This Row],[kurs_zamkniecia]]-D159,D158&gt;D159,D159&gt;Table1[[#This Row],[kurs_zamkniecia]]),"S",Table1[[#This Row],[Column1]]=1,"H",Table1[[#This Row],[Column1]]=0,0)</f>
        <v>H</v>
      </c>
      <c r="L160"/>
      <c r="M160"/>
      <c r="N160"/>
      <c r="O160"/>
      <c r="P160"/>
      <c r="Q160"/>
      <c r="R160" t="str">
        <v>PLGNRSI00015</v>
      </c>
      <c r="S160" t="str">
        <f t="shared" si="3"/>
        <v>PL</v>
      </c>
    </row>
    <row r="161" spans="1:19" x14ac:dyDescent="0.3">
      <c r="A161" s="2">
        <v>42025</v>
      </c>
      <c r="B161" s="1" t="s">
        <v>113</v>
      </c>
      <c r="C161" t="s">
        <v>114</v>
      </c>
      <c r="D161">
        <v>27.9</v>
      </c>
      <c r="E161">
        <v>0</v>
      </c>
      <c r="F161">
        <v>0</v>
      </c>
      <c r="G161">
        <v>0</v>
      </c>
      <c r="H161">
        <f>IF(Table1[[#This Row],[data]]=DATE(2015, 1, 23),1,0)</f>
        <v>0</v>
      </c>
      <c r="I161" t="str">
        <f>LEFT(Table1[[#This Row],[ISIN]],2)</f>
        <v>PL</v>
      </c>
      <c r="J161">
        <f>Table1[[#This Row],[pakiet_wig]]*Table1[[#This Row],[kurs_zamkniecia]]</f>
        <v>0</v>
      </c>
      <c r="K161" s="4" cm="1">
        <f t="array" ref="K161">_xlfn.IFS(AND(Table1[[#This Row],[Column1]]=1,D160-D159&lt;Table1[[#This Row],[kurs_zamkniecia]]-D160,D159&lt;D160,D160&lt;Table1[[#This Row],[kurs_zamkniecia]]),"K",AND(Table1[[#This Row],[Column1]]=1,D160-D159&gt;Table1[[#This Row],[kurs_zamkniecia]]-D160,D159&gt;D160,D160&gt;Table1[[#This Row],[kurs_zamkniecia]]),"S",Table1[[#This Row],[Column1]]=1,"H",Table1[[#This Row],[Column1]]=0,0)</f>
        <v>0</v>
      </c>
      <c r="L161"/>
      <c r="M161"/>
      <c r="N161"/>
      <c r="O161"/>
      <c r="P161"/>
      <c r="Q161"/>
      <c r="R161" t="str">
        <v>PLGLBLC00011</v>
      </c>
      <c r="S161" t="str">
        <f t="shared" si="3"/>
        <v>PL</v>
      </c>
    </row>
    <row r="162" spans="1:19" x14ac:dyDescent="0.3">
      <c r="A162" s="2">
        <v>42026</v>
      </c>
      <c r="B162" s="1" t="s">
        <v>113</v>
      </c>
      <c r="C162" t="s">
        <v>114</v>
      </c>
      <c r="D162">
        <v>27.9</v>
      </c>
      <c r="E162">
        <v>0</v>
      </c>
      <c r="F162">
        <v>0</v>
      </c>
      <c r="G162">
        <v>0</v>
      </c>
      <c r="H162">
        <f>IF(Table1[[#This Row],[data]]=DATE(2015, 1, 23),1,0)</f>
        <v>0</v>
      </c>
      <c r="I162" t="str">
        <f>LEFT(Table1[[#This Row],[ISIN]],2)</f>
        <v>PL</v>
      </c>
      <c r="J162">
        <f>Table1[[#This Row],[pakiet_wig]]*Table1[[#This Row],[kurs_zamkniecia]]</f>
        <v>0</v>
      </c>
      <c r="K162" s="4" cm="1">
        <f t="array" ref="K162">_xlfn.IFS(AND(Table1[[#This Row],[Column1]]=1,D161-D160&lt;Table1[[#This Row],[kurs_zamkniecia]]-D161,D160&lt;D161,D161&lt;Table1[[#This Row],[kurs_zamkniecia]]),"K",AND(Table1[[#This Row],[Column1]]=1,D161-D160&gt;Table1[[#This Row],[kurs_zamkniecia]]-D161,D160&gt;D161,D161&gt;Table1[[#This Row],[kurs_zamkniecia]]),"S",Table1[[#This Row],[Column1]]=1,"H",Table1[[#This Row],[Column1]]=0,0)</f>
        <v>0</v>
      </c>
      <c r="L162"/>
      <c r="M162"/>
      <c r="N162"/>
      <c r="O162"/>
      <c r="P162"/>
      <c r="Q162"/>
      <c r="R162" t="str">
        <v>NL0000687309</v>
      </c>
      <c r="S162" t="str">
        <f t="shared" si="3"/>
        <v>NL</v>
      </c>
    </row>
    <row r="163" spans="1:19" x14ac:dyDescent="0.3">
      <c r="A163" s="2">
        <v>42027</v>
      </c>
      <c r="B163" s="1" t="s">
        <v>113</v>
      </c>
      <c r="C163" t="s">
        <v>114</v>
      </c>
      <c r="D163">
        <v>27.9</v>
      </c>
      <c r="E163">
        <v>0</v>
      </c>
      <c r="F163">
        <v>0</v>
      </c>
      <c r="G163">
        <v>0</v>
      </c>
      <c r="H163">
        <f>IF(Table1[[#This Row],[data]]=DATE(2015, 1, 23),1,0)</f>
        <v>1</v>
      </c>
      <c r="I163" t="str">
        <f>LEFT(Table1[[#This Row],[ISIN]],2)</f>
        <v>PL</v>
      </c>
      <c r="J163">
        <f>Table1[[#This Row],[pakiet_wig]]*Table1[[#This Row],[kurs_zamkniecia]]</f>
        <v>0</v>
      </c>
      <c r="K163" s="4" t="str" cm="1">
        <f t="array" ref="K163">_xlfn.IFS(AND(Table1[[#This Row],[Column1]]=1,D162-D161&lt;Table1[[#This Row],[kurs_zamkniecia]]-D162,D161&lt;D162,D162&lt;Table1[[#This Row],[kurs_zamkniecia]]),"K",AND(Table1[[#This Row],[Column1]]=1,D162-D161&gt;Table1[[#This Row],[kurs_zamkniecia]]-D162,D161&gt;D162,D162&gt;Table1[[#This Row],[kurs_zamkniecia]]),"S",Table1[[#This Row],[Column1]]=1,"H",Table1[[#This Row],[Column1]]=0,0)</f>
        <v>H</v>
      </c>
      <c r="L163"/>
      <c r="M163"/>
      <c r="N163"/>
      <c r="O163"/>
      <c r="P163"/>
      <c r="Q163"/>
      <c r="R163" t="str">
        <v>SI0031104076</v>
      </c>
      <c r="S163" t="str">
        <f t="shared" si="3"/>
        <v>SI</v>
      </c>
    </row>
    <row r="164" spans="1:19" x14ac:dyDescent="0.3">
      <c r="A164" s="2">
        <v>42025</v>
      </c>
      <c r="B164" s="1" t="s">
        <v>115</v>
      </c>
      <c r="C164" t="s">
        <v>116</v>
      </c>
      <c r="D164">
        <v>11</v>
      </c>
      <c r="E164">
        <v>194</v>
      </c>
      <c r="F164">
        <v>2110</v>
      </c>
      <c r="G164">
        <v>911000</v>
      </c>
      <c r="H164">
        <f>IF(Table1[[#This Row],[data]]=DATE(2015, 1, 23),1,0)</f>
        <v>0</v>
      </c>
      <c r="I164" t="str">
        <f>LEFT(Table1[[#This Row],[ISIN]],2)</f>
        <v>PL</v>
      </c>
      <c r="J164">
        <f>Table1[[#This Row],[pakiet_wig]]*Table1[[#This Row],[kurs_zamkniecia]]</f>
        <v>10021000</v>
      </c>
      <c r="K164" s="4" cm="1">
        <f t="array" ref="K164">_xlfn.IFS(AND(Table1[[#This Row],[Column1]]=1,D163-D162&lt;Table1[[#This Row],[kurs_zamkniecia]]-D163,D162&lt;D163,D163&lt;Table1[[#This Row],[kurs_zamkniecia]]),"K",AND(Table1[[#This Row],[Column1]]=1,D163-D162&gt;Table1[[#This Row],[kurs_zamkniecia]]-D163,D162&gt;D163,D163&gt;Table1[[#This Row],[kurs_zamkniecia]]),"S",Table1[[#This Row],[Column1]]=1,"H",Table1[[#This Row],[Column1]]=0,0)</f>
        <v>0</v>
      </c>
      <c r="L164"/>
      <c r="M164"/>
      <c r="N164"/>
      <c r="O164"/>
      <c r="P164"/>
      <c r="Q164"/>
      <c r="R164" t="str">
        <v>PLGPW0000017</v>
      </c>
      <c r="S164" t="str">
        <f t="shared" si="3"/>
        <v>PL</v>
      </c>
    </row>
    <row r="165" spans="1:19" x14ac:dyDescent="0.3">
      <c r="A165" s="2">
        <v>42026</v>
      </c>
      <c r="B165" s="1" t="s">
        <v>115</v>
      </c>
      <c r="C165" t="s">
        <v>116</v>
      </c>
      <c r="D165">
        <v>11.02</v>
      </c>
      <c r="E165">
        <v>1002</v>
      </c>
      <c r="F165">
        <v>11030</v>
      </c>
      <c r="G165">
        <v>911000</v>
      </c>
      <c r="H165">
        <f>IF(Table1[[#This Row],[data]]=DATE(2015, 1, 23),1,0)</f>
        <v>0</v>
      </c>
      <c r="I165" t="str">
        <f>LEFT(Table1[[#This Row],[ISIN]],2)</f>
        <v>PL</v>
      </c>
      <c r="J165">
        <f>Table1[[#This Row],[pakiet_wig]]*Table1[[#This Row],[kurs_zamkniecia]]</f>
        <v>10039220</v>
      </c>
      <c r="K165" s="4" cm="1">
        <f t="array" ref="K165">_xlfn.IFS(AND(Table1[[#This Row],[Column1]]=1,D164-D163&lt;Table1[[#This Row],[kurs_zamkniecia]]-D164,D163&lt;D164,D164&lt;Table1[[#This Row],[kurs_zamkniecia]]),"K",AND(Table1[[#This Row],[Column1]]=1,D164-D163&gt;Table1[[#This Row],[kurs_zamkniecia]]-D164,D163&gt;D164,D164&gt;Table1[[#This Row],[kurs_zamkniecia]]),"S",Table1[[#This Row],[Column1]]=1,"H",Table1[[#This Row],[Column1]]=0,0)</f>
        <v>0</v>
      </c>
      <c r="L165"/>
      <c r="M165"/>
      <c r="N165"/>
      <c r="O165"/>
      <c r="P165"/>
      <c r="Q165"/>
      <c r="R165" t="str">
        <v>PLGRAAL00022</v>
      </c>
      <c r="S165" t="str">
        <f t="shared" si="3"/>
        <v>PL</v>
      </c>
    </row>
    <row r="166" spans="1:19" x14ac:dyDescent="0.3">
      <c r="A166" s="2">
        <v>42027</v>
      </c>
      <c r="B166" s="1" t="s">
        <v>115</v>
      </c>
      <c r="C166" t="s">
        <v>116</v>
      </c>
      <c r="D166">
        <v>11</v>
      </c>
      <c r="E166">
        <v>225</v>
      </c>
      <c r="F166">
        <v>2480</v>
      </c>
      <c r="G166">
        <v>911000</v>
      </c>
      <c r="H166">
        <f>IF(Table1[[#This Row],[data]]=DATE(2015, 1, 23),1,0)</f>
        <v>1</v>
      </c>
      <c r="I166" t="str">
        <f>LEFT(Table1[[#This Row],[ISIN]],2)</f>
        <v>PL</v>
      </c>
      <c r="J166">
        <f>Table1[[#This Row],[pakiet_wig]]*Table1[[#This Row],[kurs_zamkniecia]]</f>
        <v>10021000</v>
      </c>
      <c r="K166" s="4" t="str" cm="1">
        <f t="array" ref="K166">_xlfn.IFS(AND(Table1[[#This Row],[Column1]]=1,D165-D164&lt;Table1[[#This Row],[kurs_zamkniecia]]-D165,D164&lt;D165,D165&lt;Table1[[#This Row],[kurs_zamkniecia]]),"K",AND(Table1[[#This Row],[Column1]]=1,D165-D164&gt;Table1[[#This Row],[kurs_zamkniecia]]-D165,D164&gt;D165,D165&gt;Table1[[#This Row],[kurs_zamkniecia]]),"S",Table1[[#This Row],[Column1]]=1,"H",Table1[[#This Row],[Column1]]=0,0)</f>
        <v>H</v>
      </c>
      <c r="L166"/>
      <c r="M166"/>
      <c r="N166"/>
      <c r="O166"/>
      <c r="P166"/>
      <c r="Q166"/>
      <c r="R166" t="str">
        <v>PLZPW0000017</v>
      </c>
      <c r="S166" t="str">
        <f t="shared" si="3"/>
        <v>PL</v>
      </c>
    </row>
    <row r="167" spans="1:19" x14ac:dyDescent="0.3">
      <c r="A167" s="2">
        <v>42025</v>
      </c>
      <c r="B167" s="1" t="s">
        <v>117</v>
      </c>
      <c r="C167" t="s">
        <v>118</v>
      </c>
      <c r="D167">
        <v>79.95</v>
      </c>
      <c r="E167">
        <v>0</v>
      </c>
      <c r="F167">
        <v>0</v>
      </c>
      <c r="G167">
        <v>0</v>
      </c>
      <c r="H167">
        <f>IF(Table1[[#This Row],[data]]=DATE(2015, 1, 23),1,0)</f>
        <v>0</v>
      </c>
      <c r="I167" t="str">
        <f>LEFT(Table1[[#This Row],[ISIN]],2)</f>
        <v>PL</v>
      </c>
      <c r="J167">
        <f>Table1[[#This Row],[pakiet_wig]]*Table1[[#This Row],[kurs_zamkniecia]]</f>
        <v>0</v>
      </c>
      <c r="K167" s="4" cm="1">
        <f t="array" ref="K167">_xlfn.IFS(AND(Table1[[#This Row],[Column1]]=1,D166-D165&lt;Table1[[#This Row],[kurs_zamkniecia]]-D166,D165&lt;D166,D166&lt;Table1[[#This Row],[kurs_zamkniecia]]),"K",AND(Table1[[#This Row],[Column1]]=1,D166-D165&gt;Table1[[#This Row],[kurs_zamkniecia]]-D166,D165&gt;D166,D166&gt;Table1[[#This Row],[kurs_zamkniecia]]),"S",Table1[[#This Row],[Column1]]=1,"H",Table1[[#This Row],[Column1]]=0,0)</f>
        <v>0</v>
      </c>
      <c r="L167"/>
      <c r="M167"/>
      <c r="N167"/>
      <c r="O167"/>
      <c r="P167"/>
      <c r="Q167"/>
      <c r="R167" t="str">
        <v>PLERFKT00010</v>
      </c>
      <c r="S167" t="str">
        <f t="shared" si="3"/>
        <v>PL</v>
      </c>
    </row>
    <row r="168" spans="1:19" x14ac:dyDescent="0.3">
      <c r="A168" s="2">
        <v>42026</v>
      </c>
      <c r="B168" s="1" t="s">
        <v>117</v>
      </c>
      <c r="C168" t="s">
        <v>118</v>
      </c>
      <c r="D168">
        <v>79.95</v>
      </c>
      <c r="E168">
        <v>0</v>
      </c>
      <c r="F168">
        <v>0</v>
      </c>
      <c r="G168">
        <v>0</v>
      </c>
      <c r="H168">
        <f>IF(Table1[[#This Row],[data]]=DATE(2015, 1, 23),1,0)</f>
        <v>0</v>
      </c>
      <c r="I168" t="str">
        <f>LEFT(Table1[[#This Row],[ISIN]],2)</f>
        <v>PL</v>
      </c>
      <c r="J168">
        <f>Table1[[#This Row],[pakiet_wig]]*Table1[[#This Row],[kurs_zamkniecia]]</f>
        <v>0</v>
      </c>
      <c r="K168" s="4" cm="1">
        <f t="array" ref="K168">_xlfn.IFS(AND(Table1[[#This Row],[Column1]]=1,D167-D166&lt;Table1[[#This Row],[kurs_zamkniecia]]-D167,D166&lt;D167,D167&lt;Table1[[#This Row],[kurs_zamkniecia]]),"K",AND(Table1[[#This Row],[Column1]]=1,D167-D166&gt;Table1[[#This Row],[kurs_zamkniecia]]-D167,D166&gt;D167,D167&gt;Table1[[#This Row],[kurs_zamkniecia]]),"S",Table1[[#This Row],[Column1]]=1,"H",Table1[[#This Row],[Column1]]=0,0)</f>
        <v>0</v>
      </c>
      <c r="L168"/>
      <c r="M168"/>
      <c r="N168"/>
      <c r="O168"/>
      <c r="P168"/>
      <c r="Q168"/>
      <c r="R168" t="str">
        <v>PLINTGR00013</v>
      </c>
      <c r="S168" t="str">
        <f t="shared" si="3"/>
        <v>PL</v>
      </c>
    </row>
    <row r="169" spans="1:19" x14ac:dyDescent="0.3">
      <c r="A169" s="2">
        <v>42027</v>
      </c>
      <c r="B169" s="1" t="s">
        <v>117</v>
      </c>
      <c r="C169" t="s">
        <v>118</v>
      </c>
      <c r="D169">
        <v>79.95</v>
      </c>
      <c r="E169">
        <v>0</v>
      </c>
      <c r="F169">
        <v>0</v>
      </c>
      <c r="G169">
        <v>0</v>
      </c>
      <c r="H169">
        <f>IF(Table1[[#This Row],[data]]=DATE(2015, 1, 23),1,0)</f>
        <v>1</v>
      </c>
      <c r="I169" t="str">
        <f>LEFT(Table1[[#This Row],[ISIN]],2)</f>
        <v>PL</v>
      </c>
      <c r="J169">
        <f>Table1[[#This Row],[pakiet_wig]]*Table1[[#This Row],[kurs_zamkniecia]]</f>
        <v>0</v>
      </c>
      <c r="K169" s="4" t="str" cm="1">
        <f t="array" ref="K169">_xlfn.IFS(AND(Table1[[#This Row],[Column1]]=1,D168-D167&lt;Table1[[#This Row],[kurs_zamkniecia]]-D168,D167&lt;D168,D168&lt;Table1[[#This Row],[kurs_zamkniecia]]),"K",AND(Table1[[#This Row],[Column1]]=1,D168-D167&gt;Table1[[#This Row],[kurs_zamkniecia]]-D168,D167&gt;D168,D168&gt;Table1[[#This Row],[kurs_zamkniecia]]),"S",Table1[[#This Row],[Column1]]=1,"H",Table1[[#This Row],[Column1]]=0,0)</f>
        <v>H</v>
      </c>
      <c r="L169"/>
      <c r="M169"/>
      <c r="N169"/>
      <c r="O169"/>
      <c r="P169"/>
      <c r="Q169"/>
      <c r="R169" t="str">
        <v>PLZATRM00012</v>
      </c>
      <c r="S169" t="str">
        <f t="shared" si="3"/>
        <v>PL</v>
      </c>
    </row>
    <row r="170" spans="1:19" x14ac:dyDescent="0.3">
      <c r="A170" s="2">
        <v>42025</v>
      </c>
      <c r="B170" s="1" t="s">
        <v>119</v>
      </c>
      <c r="C170" t="s">
        <v>120</v>
      </c>
      <c r="D170">
        <v>4</v>
      </c>
      <c r="E170">
        <v>54134</v>
      </c>
      <c r="F170">
        <v>215930</v>
      </c>
      <c r="G170">
        <v>67191000</v>
      </c>
      <c r="H170">
        <f>IF(Table1[[#This Row],[data]]=DATE(2015, 1, 23),1,0)</f>
        <v>0</v>
      </c>
      <c r="I170" t="str">
        <f>LEFT(Table1[[#This Row],[ISIN]],2)</f>
        <v>PL</v>
      </c>
      <c r="J170">
        <f>Table1[[#This Row],[pakiet_wig]]*Table1[[#This Row],[kurs_zamkniecia]]</f>
        <v>268764000</v>
      </c>
      <c r="K170" s="4" cm="1">
        <f t="array" ref="K170">_xlfn.IFS(AND(Table1[[#This Row],[Column1]]=1,D169-D168&lt;Table1[[#This Row],[kurs_zamkniecia]]-D169,D168&lt;D169,D169&lt;Table1[[#This Row],[kurs_zamkniecia]]),"K",AND(Table1[[#This Row],[Column1]]=1,D169-D168&gt;Table1[[#This Row],[kurs_zamkniecia]]-D169,D168&gt;D169,D169&gt;Table1[[#This Row],[kurs_zamkniecia]]),"S",Table1[[#This Row],[Column1]]=1,"H",Table1[[#This Row],[Column1]]=0,0)</f>
        <v>0</v>
      </c>
      <c r="L170"/>
      <c r="M170"/>
      <c r="N170"/>
      <c r="O170"/>
      <c r="P170"/>
      <c r="Q170"/>
      <c r="R170" t="str">
        <v>PLGTC0000037</v>
      </c>
      <c r="S170" t="str">
        <f t="shared" si="3"/>
        <v>PL</v>
      </c>
    </row>
    <row r="171" spans="1:19" x14ac:dyDescent="0.3">
      <c r="A171" s="2">
        <v>42026</v>
      </c>
      <c r="B171" s="1" t="s">
        <v>119</v>
      </c>
      <c r="C171" t="s">
        <v>120</v>
      </c>
      <c r="D171">
        <v>4</v>
      </c>
      <c r="E171">
        <v>97499</v>
      </c>
      <c r="F171">
        <v>388340</v>
      </c>
      <c r="G171">
        <v>67191000</v>
      </c>
      <c r="H171">
        <f>IF(Table1[[#This Row],[data]]=DATE(2015, 1, 23),1,0)</f>
        <v>0</v>
      </c>
      <c r="I171" t="str">
        <f>LEFT(Table1[[#This Row],[ISIN]],2)</f>
        <v>PL</v>
      </c>
      <c r="J171">
        <f>Table1[[#This Row],[pakiet_wig]]*Table1[[#This Row],[kurs_zamkniecia]]</f>
        <v>268764000</v>
      </c>
      <c r="K171" s="4" cm="1">
        <f t="array" ref="K171">_xlfn.IFS(AND(Table1[[#This Row],[Column1]]=1,D170-D169&lt;Table1[[#This Row],[kurs_zamkniecia]]-D170,D169&lt;D170,D170&lt;Table1[[#This Row],[kurs_zamkniecia]]),"K",AND(Table1[[#This Row],[Column1]]=1,D170-D169&gt;Table1[[#This Row],[kurs_zamkniecia]]-D170,D169&gt;D170,D170&gt;Table1[[#This Row],[kurs_zamkniecia]]),"S",Table1[[#This Row],[Column1]]=1,"H",Table1[[#This Row],[Column1]]=0,0)</f>
        <v>0</v>
      </c>
      <c r="L171"/>
      <c r="M171"/>
      <c r="N171"/>
      <c r="O171"/>
      <c r="P171"/>
      <c r="Q171"/>
      <c r="R171" t="str">
        <v>PLBH00000012</v>
      </c>
      <c r="S171" t="str">
        <f t="shared" si="3"/>
        <v>PL</v>
      </c>
    </row>
    <row r="172" spans="1:19" x14ac:dyDescent="0.3">
      <c r="A172" s="2">
        <v>42027</v>
      </c>
      <c r="B172" s="1" t="s">
        <v>119</v>
      </c>
      <c r="C172" t="s">
        <v>120</v>
      </c>
      <c r="D172">
        <v>4.07</v>
      </c>
      <c r="E172">
        <v>51373</v>
      </c>
      <c r="F172">
        <v>206650</v>
      </c>
      <c r="G172">
        <v>67191000</v>
      </c>
      <c r="H172">
        <f>IF(Table1[[#This Row],[data]]=DATE(2015, 1, 23),1,0)</f>
        <v>1</v>
      </c>
      <c r="I172" t="str">
        <f>LEFT(Table1[[#This Row],[ISIN]],2)</f>
        <v>PL</v>
      </c>
      <c r="J172">
        <f>Table1[[#This Row],[pakiet_wig]]*Table1[[#This Row],[kurs_zamkniecia]]</f>
        <v>273467370</v>
      </c>
      <c r="K172" s="4" t="str" cm="1">
        <f t="array" ref="K172">_xlfn.IFS(AND(Table1[[#This Row],[Column1]]=1,D171-D170&lt;Table1[[#This Row],[kurs_zamkniecia]]-D171,D170&lt;D171,D171&lt;Table1[[#This Row],[kurs_zamkniecia]]),"K",AND(Table1[[#This Row],[Column1]]=1,D171-D170&gt;Table1[[#This Row],[kurs_zamkniecia]]-D171,D170&gt;D171,D171&gt;Table1[[#This Row],[kurs_zamkniecia]]),"S",Table1[[#This Row],[Column1]]=1,"H",Table1[[#This Row],[Column1]]=0,0)</f>
        <v>H</v>
      </c>
      <c r="L172"/>
      <c r="M172"/>
      <c r="N172"/>
      <c r="O172"/>
      <c r="P172"/>
      <c r="Q172"/>
      <c r="R172" t="str">
        <v>PLHRPHG00023</v>
      </c>
      <c r="S172" t="str">
        <f t="shared" si="3"/>
        <v>PL</v>
      </c>
    </row>
    <row r="173" spans="1:19" x14ac:dyDescent="0.3">
      <c r="A173" s="2">
        <v>42025</v>
      </c>
      <c r="B173" s="1" t="s">
        <v>121</v>
      </c>
      <c r="C173" t="s">
        <v>122</v>
      </c>
      <c r="D173">
        <v>3.49</v>
      </c>
      <c r="E173">
        <v>2513</v>
      </c>
      <c r="F173">
        <v>8770</v>
      </c>
      <c r="G173">
        <v>1797000</v>
      </c>
      <c r="H173">
        <f>IF(Table1[[#This Row],[data]]=DATE(2015, 1, 23),1,0)</f>
        <v>0</v>
      </c>
      <c r="I173" t="str">
        <f>LEFT(Table1[[#This Row],[ISIN]],2)</f>
        <v>PL</v>
      </c>
      <c r="J173">
        <f>Table1[[#This Row],[pakiet_wig]]*Table1[[#This Row],[kurs_zamkniecia]]</f>
        <v>6271530</v>
      </c>
      <c r="K173" s="4" cm="1">
        <f t="array" ref="K173">_xlfn.IFS(AND(Table1[[#This Row],[Column1]]=1,D172-D171&lt;Table1[[#This Row],[kurs_zamkniecia]]-D172,D171&lt;D172,D172&lt;Table1[[#This Row],[kurs_zamkniecia]]),"K",AND(Table1[[#This Row],[Column1]]=1,D172-D171&gt;Table1[[#This Row],[kurs_zamkniecia]]-D172,D171&gt;D172,D172&gt;Table1[[#This Row],[kurs_zamkniecia]]),"S",Table1[[#This Row],[Column1]]=1,"H",Table1[[#This Row],[Column1]]=0,0)</f>
        <v>0</v>
      </c>
      <c r="L173"/>
      <c r="M173"/>
      <c r="N173"/>
      <c r="O173"/>
      <c r="P173"/>
      <c r="Q173"/>
      <c r="R173" t="str">
        <v>PLVENTS00019</v>
      </c>
      <c r="S173" t="str">
        <f t="shared" si="3"/>
        <v>PL</v>
      </c>
    </row>
    <row r="174" spans="1:19" x14ac:dyDescent="0.3">
      <c r="A174" s="2">
        <v>42026</v>
      </c>
      <c r="B174" s="1" t="s">
        <v>121</v>
      </c>
      <c r="C174" t="s">
        <v>122</v>
      </c>
      <c r="D174">
        <v>3.49</v>
      </c>
      <c r="E174">
        <v>46908</v>
      </c>
      <c r="F174">
        <v>163710</v>
      </c>
      <c r="G174">
        <v>1797000</v>
      </c>
      <c r="H174">
        <f>IF(Table1[[#This Row],[data]]=DATE(2015, 1, 23),1,0)</f>
        <v>0</v>
      </c>
      <c r="I174" t="str">
        <f>LEFT(Table1[[#This Row],[ISIN]],2)</f>
        <v>PL</v>
      </c>
      <c r="J174">
        <f>Table1[[#This Row],[pakiet_wig]]*Table1[[#This Row],[kurs_zamkniecia]]</f>
        <v>6271530</v>
      </c>
      <c r="K174" s="4" cm="1">
        <f t="array" ref="K174">_xlfn.IFS(AND(Table1[[#This Row],[Column1]]=1,D173-D172&lt;Table1[[#This Row],[kurs_zamkniecia]]-D173,D172&lt;D173,D173&lt;Table1[[#This Row],[kurs_zamkniecia]]),"K",AND(Table1[[#This Row],[Column1]]=1,D173-D172&gt;Table1[[#This Row],[kurs_zamkniecia]]-D173,D172&gt;D173,D173&gt;Table1[[#This Row],[kurs_zamkniecia]]),"S",Table1[[#This Row],[Column1]]=1,"H",Table1[[#This Row],[Column1]]=0,0)</f>
        <v>0</v>
      </c>
      <c r="L174"/>
      <c r="M174"/>
      <c r="N174"/>
      <c r="O174"/>
      <c r="P174"/>
      <c r="Q174"/>
      <c r="R174" t="str">
        <v>PLHELIO00014</v>
      </c>
      <c r="S174" t="str">
        <f t="shared" si="3"/>
        <v>PL</v>
      </c>
    </row>
    <row r="175" spans="1:19" x14ac:dyDescent="0.3">
      <c r="A175" s="2">
        <v>42027</v>
      </c>
      <c r="B175" s="1" t="s">
        <v>121</v>
      </c>
      <c r="C175" t="s">
        <v>122</v>
      </c>
      <c r="D175">
        <v>3.5</v>
      </c>
      <c r="E175">
        <v>742</v>
      </c>
      <c r="F175">
        <v>2530</v>
      </c>
      <c r="G175">
        <v>1797000</v>
      </c>
      <c r="H175">
        <f>IF(Table1[[#This Row],[data]]=DATE(2015, 1, 23),1,0)</f>
        <v>1</v>
      </c>
      <c r="I175" t="str">
        <f>LEFT(Table1[[#This Row],[ISIN]],2)</f>
        <v>PL</v>
      </c>
      <c r="J175">
        <f>Table1[[#This Row],[pakiet_wig]]*Table1[[#This Row],[kurs_zamkniecia]]</f>
        <v>6289500</v>
      </c>
      <c r="K175" s="4" t="str" cm="1">
        <f t="array" ref="K175">_xlfn.IFS(AND(Table1[[#This Row],[Column1]]=1,D174-D173&lt;Table1[[#This Row],[kurs_zamkniecia]]-D174,D173&lt;D174,D174&lt;Table1[[#This Row],[kurs_zamkniecia]]),"K",AND(Table1[[#This Row],[Column1]]=1,D174-D173&gt;Table1[[#This Row],[kurs_zamkniecia]]-D174,D173&gt;D174,D174&gt;Table1[[#This Row],[kurs_zamkniecia]]),"S",Table1[[#This Row],[Column1]]=1,"H",Table1[[#This Row],[Column1]]=0,0)</f>
        <v>H</v>
      </c>
      <c r="L175"/>
      <c r="M175"/>
      <c r="N175"/>
      <c r="O175"/>
      <c r="P175"/>
      <c r="Q175"/>
      <c r="R175" t="str">
        <v>PLZRWZW00012</v>
      </c>
      <c r="S175" t="str">
        <f t="shared" si="3"/>
        <v>PL</v>
      </c>
    </row>
    <row r="176" spans="1:19" x14ac:dyDescent="0.3">
      <c r="A176" s="2">
        <v>42025</v>
      </c>
      <c r="B176" s="1" t="s">
        <v>123</v>
      </c>
      <c r="C176" t="s">
        <v>124</v>
      </c>
      <c r="D176">
        <v>1.2</v>
      </c>
      <c r="E176">
        <v>15438</v>
      </c>
      <c r="F176">
        <v>18910</v>
      </c>
      <c r="G176">
        <v>57095000</v>
      </c>
      <c r="H176">
        <f>IF(Table1[[#This Row],[data]]=DATE(2015, 1, 23),1,0)</f>
        <v>0</v>
      </c>
      <c r="I176" t="str">
        <f>LEFT(Table1[[#This Row],[ISIN]],2)</f>
        <v>PL</v>
      </c>
      <c r="J176">
        <f>Table1[[#This Row],[pakiet_wig]]*Table1[[#This Row],[kurs_zamkniecia]]</f>
        <v>68514000</v>
      </c>
      <c r="K176" s="4" cm="1">
        <f t="array" ref="K176">_xlfn.IFS(AND(Table1[[#This Row],[Column1]]=1,D175-D174&lt;Table1[[#This Row],[kurs_zamkniecia]]-D175,D174&lt;D175,D175&lt;Table1[[#This Row],[kurs_zamkniecia]]),"K",AND(Table1[[#This Row],[Column1]]=1,D175-D174&gt;Table1[[#This Row],[kurs_zamkniecia]]-D175,D174&gt;D175,D175&gt;Table1[[#This Row],[kurs_zamkniecia]]),"S",Table1[[#This Row],[Column1]]=1,"H",Table1[[#This Row],[Column1]]=0,0)</f>
        <v>0</v>
      </c>
      <c r="L176"/>
      <c r="M176"/>
      <c r="N176"/>
      <c r="O176"/>
      <c r="P176"/>
      <c r="Q176"/>
      <c r="R176" t="str">
        <v>PLHUTMN00017</v>
      </c>
      <c r="S176" t="str">
        <f t="shared" si="3"/>
        <v>PL</v>
      </c>
    </row>
    <row r="177" spans="1:19" x14ac:dyDescent="0.3">
      <c r="A177" s="2">
        <v>42026</v>
      </c>
      <c r="B177" s="1" t="s">
        <v>123</v>
      </c>
      <c r="C177" t="s">
        <v>124</v>
      </c>
      <c r="D177">
        <v>1.24</v>
      </c>
      <c r="E177">
        <v>13102</v>
      </c>
      <c r="F177">
        <v>15720</v>
      </c>
      <c r="G177">
        <v>57095000</v>
      </c>
      <c r="H177">
        <f>IF(Table1[[#This Row],[data]]=DATE(2015, 1, 23),1,0)</f>
        <v>0</v>
      </c>
      <c r="I177" t="str">
        <f>LEFT(Table1[[#This Row],[ISIN]],2)</f>
        <v>PL</v>
      </c>
      <c r="J177">
        <f>Table1[[#This Row],[pakiet_wig]]*Table1[[#This Row],[kurs_zamkniecia]]</f>
        <v>70797800</v>
      </c>
      <c r="K177" s="4" cm="1">
        <f t="array" ref="K177">_xlfn.IFS(AND(Table1[[#This Row],[Column1]]=1,D176-D175&lt;Table1[[#This Row],[kurs_zamkniecia]]-D176,D175&lt;D176,D176&lt;Table1[[#This Row],[kurs_zamkniecia]]),"K",AND(Table1[[#This Row],[Column1]]=1,D176-D175&gt;Table1[[#This Row],[kurs_zamkniecia]]-D176,D175&gt;D176,D176&gt;Table1[[#This Row],[kurs_zamkniecia]]),"S",Table1[[#This Row],[Column1]]=1,"H",Table1[[#This Row],[Column1]]=0,0)</f>
        <v>0</v>
      </c>
      <c r="L177"/>
      <c r="M177"/>
      <c r="N177"/>
      <c r="O177"/>
      <c r="P177"/>
      <c r="Q177"/>
      <c r="R177" t="str">
        <v>PLHDRTR00013</v>
      </c>
      <c r="S177" t="str">
        <f t="shared" si="3"/>
        <v>PL</v>
      </c>
    </row>
    <row r="178" spans="1:19" x14ac:dyDescent="0.3">
      <c r="A178" s="2">
        <v>42027</v>
      </c>
      <c r="B178" s="1" t="s">
        <v>123</v>
      </c>
      <c r="C178" t="s">
        <v>124</v>
      </c>
      <c r="D178">
        <v>1.24</v>
      </c>
      <c r="E178">
        <v>2217</v>
      </c>
      <c r="F178">
        <v>2640</v>
      </c>
      <c r="G178">
        <v>57095000</v>
      </c>
      <c r="H178">
        <f>IF(Table1[[#This Row],[data]]=DATE(2015, 1, 23),1,0)</f>
        <v>1</v>
      </c>
      <c r="I178" t="str">
        <f>LEFT(Table1[[#This Row],[ISIN]],2)</f>
        <v>PL</v>
      </c>
      <c r="J178">
        <f>Table1[[#This Row],[pakiet_wig]]*Table1[[#This Row],[kurs_zamkniecia]]</f>
        <v>70797800</v>
      </c>
      <c r="K178" s="4" t="str" cm="1">
        <f t="array" ref="K178">_xlfn.IFS(AND(Table1[[#This Row],[Column1]]=1,D177-D176&lt;Table1[[#This Row],[kurs_zamkniecia]]-D177,D176&lt;D177,D177&lt;Table1[[#This Row],[kurs_zamkniecia]]),"K",AND(Table1[[#This Row],[Column1]]=1,D177-D176&gt;Table1[[#This Row],[kurs_zamkniecia]]-D177,D176&gt;D177,D177&gt;Table1[[#This Row],[kurs_zamkniecia]]),"S",Table1[[#This Row],[Column1]]=1,"H",Table1[[#This Row],[Column1]]=0,0)</f>
        <v>H</v>
      </c>
      <c r="L178"/>
      <c r="M178"/>
      <c r="N178"/>
      <c r="O178"/>
      <c r="P178"/>
      <c r="Q178"/>
      <c r="R178" t="str">
        <v>PLHPRON00017</v>
      </c>
      <c r="S178" t="str">
        <f t="shared" si="3"/>
        <v>PL</v>
      </c>
    </row>
    <row r="179" spans="1:19" x14ac:dyDescent="0.3">
      <c r="A179" s="2">
        <v>42025</v>
      </c>
      <c r="B179" s="1" t="s">
        <v>125</v>
      </c>
      <c r="C179" t="s">
        <v>126</v>
      </c>
      <c r="D179">
        <v>2.81</v>
      </c>
      <c r="E179">
        <v>58</v>
      </c>
      <c r="F179">
        <v>160</v>
      </c>
      <c r="G179">
        <v>2181000</v>
      </c>
      <c r="H179">
        <f>IF(Table1[[#This Row],[data]]=DATE(2015, 1, 23),1,0)</f>
        <v>0</v>
      </c>
      <c r="I179" t="str">
        <f>LEFT(Table1[[#This Row],[ISIN]],2)</f>
        <v>DE</v>
      </c>
      <c r="J179">
        <f>Table1[[#This Row],[pakiet_wig]]*Table1[[#This Row],[kurs_zamkniecia]]</f>
        <v>6128610</v>
      </c>
      <c r="K179" s="4" cm="1">
        <f t="array" ref="K179">_xlfn.IFS(AND(Table1[[#This Row],[Column1]]=1,D178-D177&lt;Table1[[#This Row],[kurs_zamkniecia]]-D178,D177&lt;D178,D178&lt;Table1[[#This Row],[kurs_zamkniecia]]),"K",AND(Table1[[#This Row],[Column1]]=1,D178-D177&gt;Table1[[#This Row],[kurs_zamkniecia]]-D178,D177&gt;D178,D178&gt;Table1[[#This Row],[kurs_zamkniecia]]),"S",Table1[[#This Row],[Column1]]=1,"H",Table1[[#This Row],[Column1]]=0,0)</f>
        <v>0</v>
      </c>
      <c r="L179"/>
      <c r="M179"/>
      <c r="N179"/>
      <c r="O179"/>
      <c r="P179"/>
      <c r="Q179"/>
      <c r="R179" t="str">
        <v>PLCNTZP00010</v>
      </c>
      <c r="S179" t="str">
        <f t="shared" si="3"/>
        <v>PL</v>
      </c>
    </row>
    <row r="180" spans="1:19" x14ac:dyDescent="0.3">
      <c r="A180" s="2">
        <v>42026</v>
      </c>
      <c r="B180" s="1" t="s">
        <v>125</v>
      </c>
      <c r="C180" t="s">
        <v>126</v>
      </c>
      <c r="D180">
        <v>2.65</v>
      </c>
      <c r="E180">
        <v>345</v>
      </c>
      <c r="F180">
        <v>920</v>
      </c>
      <c r="G180">
        <v>2181000</v>
      </c>
      <c r="H180">
        <f>IF(Table1[[#This Row],[data]]=DATE(2015, 1, 23),1,0)</f>
        <v>0</v>
      </c>
      <c r="I180" t="str">
        <f>LEFT(Table1[[#This Row],[ISIN]],2)</f>
        <v>DE</v>
      </c>
      <c r="J180">
        <f>Table1[[#This Row],[pakiet_wig]]*Table1[[#This Row],[kurs_zamkniecia]]</f>
        <v>5779650</v>
      </c>
      <c r="K180" s="4" cm="1">
        <f t="array" ref="K180">_xlfn.IFS(AND(Table1[[#This Row],[Column1]]=1,D179-D178&lt;Table1[[#This Row],[kurs_zamkniecia]]-D179,D178&lt;D179,D179&lt;Table1[[#This Row],[kurs_zamkniecia]]),"K",AND(Table1[[#This Row],[Column1]]=1,D179-D178&gt;Table1[[#This Row],[kurs_zamkniecia]]-D179,D178&gt;D179,D179&gt;Table1[[#This Row],[kurs_zamkniecia]]),"S",Table1[[#This Row],[Column1]]=1,"H",Table1[[#This Row],[Column1]]=0,0)</f>
        <v>0</v>
      </c>
      <c r="L180"/>
      <c r="M180"/>
      <c r="N180"/>
      <c r="O180"/>
      <c r="P180"/>
      <c r="Q180"/>
      <c r="R180" t="str">
        <v>PLIDMSA00044</v>
      </c>
      <c r="S180" t="str">
        <f t="shared" si="3"/>
        <v>PL</v>
      </c>
    </row>
    <row r="181" spans="1:19" x14ac:dyDescent="0.3">
      <c r="A181" s="2">
        <v>42027</v>
      </c>
      <c r="B181" s="1" t="s">
        <v>125</v>
      </c>
      <c r="C181" t="s">
        <v>126</v>
      </c>
      <c r="D181">
        <v>2.66</v>
      </c>
      <c r="E181">
        <v>50</v>
      </c>
      <c r="F181">
        <v>130</v>
      </c>
      <c r="G181">
        <v>2181000</v>
      </c>
      <c r="H181">
        <f>IF(Table1[[#This Row],[data]]=DATE(2015, 1, 23),1,0)</f>
        <v>1</v>
      </c>
      <c r="I181" t="str">
        <f>LEFT(Table1[[#This Row],[ISIN]],2)</f>
        <v>DE</v>
      </c>
      <c r="J181">
        <f>Table1[[#This Row],[pakiet_wig]]*Table1[[#This Row],[kurs_zamkniecia]]</f>
        <v>5801460</v>
      </c>
      <c r="K181" s="4" t="str" cm="1">
        <f t="array" ref="K181">_xlfn.IFS(AND(Table1[[#This Row],[Column1]]=1,D180-D179&lt;Table1[[#This Row],[kurs_zamkniecia]]-D180,D179&lt;D180,D180&lt;Table1[[#This Row],[kurs_zamkniecia]]),"K",AND(Table1[[#This Row],[Column1]]=1,D180-D179&gt;Table1[[#This Row],[kurs_zamkniecia]]-D180,D179&gt;D180,D180&gt;Table1[[#This Row],[kurs_zamkniecia]]),"S",Table1[[#This Row],[Column1]]=1,"H",Table1[[#This Row],[Column1]]=0,0)</f>
        <v>H</v>
      </c>
      <c r="L181"/>
      <c r="M181"/>
      <c r="N181"/>
      <c r="O181"/>
      <c r="P181"/>
      <c r="Q181"/>
      <c r="R181" t="str">
        <v>PLHRMAN00039</v>
      </c>
      <c r="S181" t="str">
        <f t="shared" si="3"/>
        <v>PL</v>
      </c>
    </row>
    <row r="182" spans="1:19" x14ac:dyDescent="0.3">
      <c r="A182" s="2">
        <v>42025</v>
      </c>
      <c r="B182" s="1" t="s">
        <v>127</v>
      </c>
      <c r="C182" t="s">
        <v>128</v>
      </c>
      <c r="D182">
        <v>61</v>
      </c>
      <c r="E182">
        <v>971</v>
      </c>
      <c r="F182">
        <v>59230</v>
      </c>
      <c r="G182">
        <v>4735000</v>
      </c>
      <c r="H182">
        <f>IF(Table1[[#This Row],[data]]=DATE(2015, 1, 23),1,0)</f>
        <v>0</v>
      </c>
      <c r="I182" t="str">
        <f>LEFT(Table1[[#This Row],[ISIN]],2)</f>
        <v>PL</v>
      </c>
      <c r="J182">
        <f>Table1[[#This Row],[pakiet_wig]]*Table1[[#This Row],[kurs_zamkniecia]]</f>
        <v>288835000</v>
      </c>
      <c r="K182" s="4" cm="1">
        <f t="array" ref="K182">_xlfn.IFS(AND(Table1[[#This Row],[Column1]]=1,D181-D180&lt;Table1[[#This Row],[kurs_zamkniecia]]-D181,D180&lt;D181,D181&lt;Table1[[#This Row],[kurs_zamkniecia]]),"K",AND(Table1[[#This Row],[Column1]]=1,D181-D180&gt;Table1[[#This Row],[kurs_zamkniecia]]-D181,D180&gt;D181,D181&gt;Table1[[#This Row],[kurs_zamkniecia]]),"S",Table1[[#This Row],[Column1]]=1,"H",Table1[[#This Row],[Column1]]=0,0)</f>
        <v>0</v>
      </c>
      <c r="L182"/>
      <c r="M182"/>
      <c r="N182"/>
      <c r="O182"/>
      <c r="P182"/>
      <c r="Q182"/>
      <c r="R182" t="str">
        <v>PLBDVR000018</v>
      </c>
      <c r="S182" t="str">
        <f t="shared" si="3"/>
        <v>PL</v>
      </c>
    </row>
    <row r="183" spans="1:19" x14ac:dyDescent="0.3">
      <c r="A183" s="2">
        <v>42026</v>
      </c>
      <c r="B183" s="1" t="s">
        <v>127</v>
      </c>
      <c r="C183" t="s">
        <v>128</v>
      </c>
      <c r="D183">
        <v>61.5</v>
      </c>
      <c r="E183">
        <v>3375</v>
      </c>
      <c r="F183">
        <v>207140</v>
      </c>
      <c r="G183">
        <v>4735000</v>
      </c>
      <c r="H183">
        <f>IF(Table1[[#This Row],[data]]=DATE(2015, 1, 23),1,0)</f>
        <v>0</v>
      </c>
      <c r="I183" t="str">
        <f>LEFT(Table1[[#This Row],[ISIN]],2)</f>
        <v>PL</v>
      </c>
      <c r="J183">
        <f>Table1[[#This Row],[pakiet_wig]]*Table1[[#This Row],[kurs_zamkniecia]]</f>
        <v>291202500</v>
      </c>
      <c r="K183" s="4" cm="1">
        <f t="array" ref="K183">_xlfn.IFS(AND(Table1[[#This Row],[Column1]]=1,D182-D181&lt;Table1[[#This Row],[kurs_zamkniecia]]-D182,D181&lt;D182,D182&lt;Table1[[#This Row],[kurs_zamkniecia]]),"K",AND(Table1[[#This Row],[Column1]]=1,D182-D181&gt;Table1[[#This Row],[kurs_zamkniecia]]-D182,D181&gt;D182,D182&gt;Table1[[#This Row],[kurs_zamkniecia]]),"S",Table1[[#This Row],[Column1]]=1,"H",Table1[[#This Row],[Column1]]=0,0)</f>
        <v>0</v>
      </c>
      <c r="L183"/>
      <c r="M183"/>
      <c r="N183"/>
      <c r="O183"/>
      <c r="P183"/>
      <c r="Q183"/>
      <c r="R183" t="str">
        <v>AT0000809058</v>
      </c>
      <c r="S183" t="str">
        <f t="shared" si="3"/>
        <v>AT</v>
      </c>
    </row>
    <row r="184" spans="1:19" x14ac:dyDescent="0.3">
      <c r="A184" s="2">
        <v>42027</v>
      </c>
      <c r="B184" s="1" t="s">
        <v>127</v>
      </c>
      <c r="C184" t="s">
        <v>128</v>
      </c>
      <c r="D184">
        <v>61.6</v>
      </c>
      <c r="E184">
        <v>5663</v>
      </c>
      <c r="F184">
        <v>348890</v>
      </c>
      <c r="G184">
        <v>4735000</v>
      </c>
      <c r="H184">
        <f>IF(Table1[[#This Row],[data]]=DATE(2015, 1, 23),1,0)</f>
        <v>1</v>
      </c>
      <c r="I184" t="str">
        <f>LEFT(Table1[[#This Row],[ISIN]],2)</f>
        <v>PL</v>
      </c>
      <c r="J184">
        <f>Table1[[#This Row],[pakiet_wig]]*Table1[[#This Row],[kurs_zamkniecia]]</f>
        <v>291676000</v>
      </c>
      <c r="K184" s="4" t="str" cm="1">
        <f t="array" ref="K184">_xlfn.IFS(AND(Table1[[#This Row],[Column1]]=1,D183-D182&lt;Table1[[#This Row],[kurs_zamkniecia]]-D183,D182&lt;D183,D183&lt;Table1[[#This Row],[kurs_zamkniecia]]),"K",AND(Table1[[#This Row],[Column1]]=1,D183-D182&gt;Table1[[#This Row],[kurs_zamkniecia]]-D183,D182&gt;D183,D183&gt;Table1[[#This Row],[kurs_zamkniecia]]),"S",Table1[[#This Row],[Column1]]=1,"H",Table1[[#This Row],[Column1]]=0,0)</f>
        <v>H</v>
      </c>
      <c r="L184"/>
      <c r="M184"/>
      <c r="N184"/>
      <c r="O184"/>
      <c r="P184"/>
      <c r="Q184"/>
      <c r="R184" t="str">
        <v>LU0607203980</v>
      </c>
      <c r="S184" t="str">
        <f t="shared" si="3"/>
        <v>LU</v>
      </c>
    </row>
    <row r="185" spans="1:19" x14ac:dyDescent="0.3">
      <c r="A185" s="2">
        <v>42025</v>
      </c>
      <c r="B185" s="1" t="s">
        <v>129</v>
      </c>
      <c r="C185" t="s">
        <v>130</v>
      </c>
      <c r="D185">
        <v>99.4</v>
      </c>
      <c r="E185">
        <v>33494</v>
      </c>
      <c r="F185">
        <v>3312920</v>
      </c>
      <c r="G185">
        <v>34013000</v>
      </c>
      <c r="H185">
        <f>IF(Table1[[#This Row],[data]]=DATE(2015, 1, 23),1,0)</f>
        <v>0</v>
      </c>
      <c r="I185" t="str">
        <f>LEFT(Table1[[#This Row],[ISIN]],2)</f>
        <v>PL</v>
      </c>
      <c r="J185">
        <f>Table1[[#This Row],[pakiet_wig]]*Table1[[#This Row],[kurs_zamkniecia]]</f>
        <v>3380892200</v>
      </c>
      <c r="K185" s="4" cm="1">
        <f t="array" ref="K185">_xlfn.IFS(AND(Table1[[#This Row],[Column1]]=1,D184-D183&lt;Table1[[#This Row],[kurs_zamkniecia]]-D184,D183&lt;D184,D184&lt;Table1[[#This Row],[kurs_zamkniecia]]),"K",AND(Table1[[#This Row],[Column1]]=1,D184-D183&gt;Table1[[#This Row],[kurs_zamkniecia]]-D184,D183&gt;D184,D184&gt;Table1[[#This Row],[kurs_zamkniecia]]),"S",Table1[[#This Row],[Column1]]=1,"H",Table1[[#This Row],[Column1]]=0,0)</f>
        <v>0</v>
      </c>
      <c r="L185"/>
      <c r="M185"/>
      <c r="N185"/>
      <c r="O185"/>
      <c r="P185"/>
      <c r="Q185"/>
      <c r="R185" t="str">
        <v>PLMAKRM00019</v>
      </c>
      <c r="S185" t="str">
        <f t="shared" si="3"/>
        <v>PL</v>
      </c>
    </row>
    <row r="186" spans="1:19" x14ac:dyDescent="0.3">
      <c r="A186" s="2">
        <v>42026</v>
      </c>
      <c r="B186" s="1" t="s">
        <v>129</v>
      </c>
      <c r="C186" t="s">
        <v>130</v>
      </c>
      <c r="D186">
        <v>98.7</v>
      </c>
      <c r="E186">
        <v>48309</v>
      </c>
      <c r="F186">
        <v>4768460</v>
      </c>
      <c r="G186">
        <v>34013000</v>
      </c>
      <c r="H186">
        <f>IF(Table1[[#This Row],[data]]=DATE(2015, 1, 23),1,0)</f>
        <v>0</v>
      </c>
      <c r="I186" t="str">
        <f>LEFT(Table1[[#This Row],[ISIN]],2)</f>
        <v>PL</v>
      </c>
      <c r="J186">
        <f>Table1[[#This Row],[pakiet_wig]]*Table1[[#This Row],[kurs_zamkniecia]]</f>
        <v>3357083100</v>
      </c>
      <c r="K186" s="4" cm="1">
        <f t="array" ref="K186">_xlfn.IFS(AND(Table1[[#This Row],[Column1]]=1,D185-D184&lt;Table1[[#This Row],[kurs_zamkniecia]]-D185,D184&lt;D185,D185&lt;Table1[[#This Row],[kurs_zamkniecia]]),"K",AND(Table1[[#This Row],[Column1]]=1,D185-D184&gt;Table1[[#This Row],[kurs_zamkniecia]]-D185,D184&gt;D185,D185&gt;Table1[[#This Row],[kurs_zamkniecia]]),"S",Table1[[#This Row],[Column1]]=1,"H",Table1[[#This Row],[Column1]]=0,0)</f>
        <v>0</v>
      </c>
      <c r="L186"/>
      <c r="M186"/>
      <c r="N186"/>
      <c r="O186"/>
      <c r="P186"/>
      <c r="Q186"/>
      <c r="R186" t="str">
        <v>PLIMPEL00011</v>
      </c>
      <c r="S186" t="str">
        <f t="shared" si="3"/>
        <v>PL</v>
      </c>
    </row>
    <row r="187" spans="1:19" x14ac:dyDescent="0.3">
      <c r="A187" s="2">
        <v>42027</v>
      </c>
      <c r="B187" s="1" t="s">
        <v>129</v>
      </c>
      <c r="C187" t="s">
        <v>130</v>
      </c>
      <c r="D187">
        <v>99</v>
      </c>
      <c r="E187">
        <v>39403</v>
      </c>
      <c r="F187">
        <v>3893500</v>
      </c>
      <c r="G187">
        <v>34013000</v>
      </c>
      <c r="H187">
        <f>IF(Table1[[#This Row],[data]]=DATE(2015, 1, 23),1,0)</f>
        <v>1</v>
      </c>
      <c r="I187" t="str">
        <f>LEFT(Table1[[#This Row],[ISIN]],2)</f>
        <v>PL</v>
      </c>
      <c r="J187">
        <f>Table1[[#This Row],[pakiet_wig]]*Table1[[#This Row],[kurs_zamkniecia]]</f>
        <v>3367287000</v>
      </c>
      <c r="K187" s="4" t="str" cm="1">
        <f t="array" ref="K187">_xlfn.IFS(AND(Table1[[#This Row],[Column1]]=1,D186-D185&lt;Table1[[#This Row],[kurs_zamkniecia]]-D186,D185&lt;D186,D186&lt;Table1[[#This Row],[kurs_zamkniecia]]),"K",AND(Table1[[#This Row],[Column1]]=1,D186-D185&gt;Table1[[#This Row],[kurs_zamkniecia]]-D186,D185&gt;D186,D186&gt;Table1[[#This Row],[kurs_zamkniecia]]),"S",Table1[[#This Row],[Column1]]=1,"H",Table1[[#This Row],[Column1]]=0,0)</f>
        <v>H</v>
      </c>
      <c r="L187"/>
      <c r="M187"/>
      <c r="N187"/>
      <c r="O187"/>
      <c r="P187"/>
      <c r="Q187"/>
      <c r="R187" t="str">
        <v>PLNFI0700018</v>
      </c>
      <c r="S187" t="str">
        <f t="shared" si="3"/>
        <v>PL</v>
      </c>
    </row>
    <row r="188" spans="1:19" x14ac:dyDescent="0.3">
      <c r="A188" s="2">
        <v>42025</v>
      </c>
      <c r="B188" s="1" t="s">
        <v>131</v>
      </c>
      <c r="C188" t="s">
        <v>132</v>
      </c>
      <c r="D188">
        <v>5.46</v>
      </c>
      <c r="E188">
        <v>266996</v>
      </c>
      <c r="F188">
        <v>1465440</v>
      </c>
      <c r="G188">
        <v>95414000</v>
      </c>
      <c r="H188">
        <f>IF(Table1[[#This Row],[data]]=DATE(2015, 1, 23),1,0)</f>
        <v>0</v>
      </c>
      <c r="I188" t="str">
        <f>LEFT(Table1[[#This Row],[ISIN]],2)</f>
        <v>PL</v>
      </c>
      <c r="J188">
        <f>Table1[[#This Row],[pakiet_wig]]*Table1[[#This Row],[kurs_zamkniecia]]</f>
        <v>520960440</v>
      </c>
      <c r="K188" s="4" cm="1">
        <f t="array" ref="K188">_xlfn.IFS(AND(Table1[[#This Row],[Column1]]=1,D187-D186&lt;Table1[[#This Row],[kurs_zamkniecia]]-D187,D186&lt;D187,D187&lt;Table1[[#This Row],[kurs_zamkniecia]]),"K",AND(Table1[[#This Row],[Column1]]=1,D187-D186&gt;Table1[[#This Row],[kurs_zamkniecia]]-D187,D186&gt;D187,D187&gt;Table1[[#This Row],[kurs_zamkniecia]]),"S",Table1[[#This Row],[Column1]]=1,"H",Table1[[#This Row],[Column1]]=0,0)</f>
        <v>0</v>
      </c>
      <c r="L188"/>
      <c r="M188"/>
      <c r="N188"/>
      <c r="O188"/>
      <c r="P188"/>
      <c r="Q188"/>
      <c r="R188" t="str">
        <v>PLIMPXM00019</v>
      </c>
      <c r="S188" t="str">
        <f t="shared" si="3"/>
        <v>PL</v>
      </c>
    </row>
    <row r="189" spans="1:19" x14ac:dyDescent="0.3">
      <c r="A189" s="2">
        <v>42026</v>
      </c>
      <c r="B189" s="1" t="s">
        <v>131</v>
      </c>
      <c r="C189" t="s">
        <v>132</v>
      </c>
      <c r="D189">
        <v>5.36</v>
      </c>
      <c r="E189">
        <v>679096</v>
      </c>
      <c r="F189">
        <v>3637800</v>
      </c>
      <c r="G189">
        <v>95414000</v>
      </c>
      <c r="H189">
        <f>IF(Table1[[#This Row],[data]]=DATE(2015, 1, 23),1,0)</f>
        <v>0</v>
      </c>
      <c r="I189" t="str">
        <f>LEFT(Table1[[#This Row],[ISIN]],2)</f>
        <v>PL</v>
      </c>
      <c r="J189">
        <f>Table1[[#This Row],[pakiet_wig]]*Table1[[#This Row],[kurs_zamkniecia]]</f>
        <v>511419040.00000006</v>
      </c>
      <c r="K189" s="4" cm="1">
        <f t="array" ref="K189">_xlfn.IFS(AND(Table1[[#This Row],[Column1]]=1,D188-D187&lt;Table1[[#This Row],[kurs_zamkniecia]]-D188,D187&lt;D188,D188&lt;Table1[[#This Row],[kurs_zamkniecia]]),"K",AND(Table1[[#This Row],[Column1]]=1,D188-D187&gt;Table1[[#This Row],[kurs_zamkniecia]]-D188,D187&gt;D188,D188&gt;Table1[[#This Row],[kurs_zamkniecia]]),"S",Table1[[#This Row],[Column1]]=1,"H",Table1[[#This Row],[Column1]]=0,0)</f>
        <v>0</v>
      </c>
      <c r="L189"/>
      <c r="M189"/>
      <c r="N189"/>
      <c r="O189"/>
      <c r="P189"/>
      <c r="Q189"/>
      <c r="R189" t="str">
        <v>PLINTMS00019</v>
      </c>
      <c r="S189" t="str">
        <f t="shared" si="3"/>
        <v>PL</v>
      </c>
    </row>
    <row r="190" spans="1:19" x14ac:dyDescent="0.3">
      <c r="A190" s="2">
        <v>42027</v>
      </c>
      <c r="B190" s="1" t="s">
        <v>131</v>
      </c>
      <c r="C190" t="s">
        <v>132</v>
      </c>
      <c r="D190">
        <v>5.45</v>
      </c>
      <c r="E190">
        <v>498769</v>
      </c>
      <c r="F190">
        <v>2712060</v>
      </c>
      <c r="G190">
        <v>95414000</v>
      </c>
      <c r="H190">
        <f>IF(Table1[[#This Row],[data]]=DATE(2015, 1, 23),1,0)</f>
        <v>1</v>
      </c>
      <c r="I190" t="str">
        <f>LEFT(Table1[[#This Row],[ISIN]],2)</f>
        <v>PL</v>
      </c>
      <c r="J190">
        <f>Table1[[#This Row],[pakiet_wig]]*Table1[[#This Row],[kurs_zamkniecia]]</f>
        <v>520006300</v>
      </c>
      <c r="K190" s="4" t="str" cm="1">
        <f t="array" ref="K190">_xlfn.IFS(AND(Table1[[#This Row],[Column1]]=1,D189-D188&lt;Table1[[#This Row],[kurs_zamkniecia]]-D189,D188&lt;D189,D189&lt;Table1[[#This Row],[kurs_zamkniecia]]),"K",AND(Table1[[#This Row],[Column1]]=1,D189-D188&gt;Table1[[#This Row],[kurs_zamkniecia]]-D189,D188&gt;D189,D189&gt;Table1[[#This Row],[kurs_zamkniecia]]),"S",Table1[[#This Row],[Column1]]=1,"H",Table1[[#This Row],[Column1]]=0,0)</f>
        <v>H</v>
      </c>
      <c r="L190"/>
      <c r="M190"/>
      <c r="N190"/>
      <c r="O190"/>
      <c r="P190"/>
      <c r="Q190"/>
      <c r="R190" t="str">
        <v>PLINCLT00015</v>
      </c>
      <c r="S190" t="str">
        <f t="shared" si="3"/>
        <v>PL</v>
      </c>
    </row>
    <row r="191" spans="1:19" x14ac:dyDescent="0.3">
      <c r="A191" s="2">
        <v>42025</v>
      </c>
      <c r="B191" s="1" t="s">
        <v>133</v>
      </c>
      <c r="C191" t="s">
        <v>134</v>
      </c>
      <c r="D191">
        <v>36.64</v>
      </c>
      <c r="E191">
        <v>5286</v>
      </c>
      <c r="F191">
        <v>190220</v>
      </c>
      <c r="G191">
        <v>9289000</v>
      </c>
      <c r="H191">
        <f>IF(Table1[[#This Row],[data]]=DATE(2015, 1, 23),1,0)</f>
        <v>0</v>
      </c>
      <c r="I191" t="str">
        <f>LEFT(Table1[[#This Row],[ISIN]],2)</f>
        <v>PL</v>
      </c>
      <c r="J191">
        <f>Table1[[#This Row],[pakiet_wig]]*Table1[[#This Row],[kurs_zamkniecia]]</f>
        <v>340348960</v>
      </c>
      <c r="K191" s="4" cm="1">
        <f t="array" ref="K191">_xlfn.IFS(AND(Table1[[#This Row],[Column1]]=1,D190-D189&lt;Table1[[#This Row],[kurs_zamkniecia]]-D190,D189&lt;D190,D190&lt;Table1[[#This Row],[kurs_zamkniecia]]),"K",AND(Table1[[#This Row],[Column1]]=1,D190-D189&gt;Table1[[#This Row],[kurs_zamkniecia]]-D190,D189&gt;D190,D190&gt;Table1[[#This Row],[kurs_zamkniecia]]),"S",Table1[[#This Row],[Column1]]=1,"H",Table1[[#This Row],[Column1]]=0,0)</f>
        <v>0</v>
      </c>
      <c r="L191"/>
      <c r="M191"/>
      <c r="N191"/>
      <c r="O191"/>
      <c r="P191"/>
      <c r="Q191"/>
      <c r="R191" t="str">
        <v>PLLSTIA00018</v>
      </c>
      <c r="S191" t="str">
        <f t="shared" si="3"/>
        <v>PL</v>
      </c>
    </row>
    <row r="192" spans="1:19" x14ac:dyDescent="0.3">
      <c r="A192" s="2">
        <v>42026</v>
      </c>
      <c r="B192" s="1" t="s">
        <v>133</v>
      </c>
      <c r="C192" t="s">
        <v>134</v>
      </c>
      <c r="D192">
        <v>35.6</v>
      </c>
      <c r="E192">
        <v>3197</v>
      </c>
      <c r="F192">
        <v>114510</v>
      </c>
      <c r="G192">
        <v>9289000</v>
      </c>
      <c r="H192">
        <f>IF(Table1[[#This Row],[data]]=DATE(2015, 1, 23),1,0)</f>
        <v>0</v>
      </c>
      <c r="I192" t="str">
        <f>LEFT(Table1[[#This Row],[ISIN]],2)</f>
        <v>PL</v>
      </c>
      <c r="J192">
        <f>Table1[[#This Row],[pakiet_wig]]*Table1[[#This Row],[kurs_zamkniecia]]</f>
        <v>330688400</v>
      </c>
      <c r="K192" s="4" cm="1">
        <f t="array" ref="K192">_xlfn.IFS(AND(Table1[[#This Row],[Column1]]=1,D191-D190&lt;Table1[[#This Row],[kurs_zamkniecia]]-D191,D190&lt;D191,D191&lt;Table1[[#This Row],[kurs_zamkniecia]]),"K",AND(Table1[[#This Row],[Column1]]=1,D191-D190&gt;Table1[[#This Row],[kurs_zamkniecia]]-D191,D190&gt;D191,D191&gt;Table1[[#This Row],[kurs_zamkniecia]]),"S",Table1[[#This Row],[Column1]]=1,"H",Table1[[#This Row],[Column1]]=0,0)</f>
        <v>0</v>
      </c>
      <c r="L192"/>
      <c r="M192"/>
      <c r="N192"/>
      <c r="O192"/>
      <c r="P192"/>
      <c r="Q192"/>
      <c r="R192" t="str">
        <v>PLINDKP00013</v>
      </c>
      <c r="S192" t="str">
        <f t="shared" si="3"/>
        <v>PL</v>
      </c>
    </row>
    <row r="193" spans="1:19" x14ac:dyDescent="0.3">
      <c r="A193" s="2">
        <v>42027</v>
      </c>
      <c r="B193" s="1" t="s">
        <v>133</v>
      </c>
      <c r="C193" t="s">
        <v>134</v>
      </c>
      <c r="D193">
        <v>35.6</v>
      </c>
      <c r="E193">
        <v>980</v>
      </c>
      <c r="F193">
        <v>34970</v>
      </c>
      <c r="G193">
        <v>9289000</v>
      </c>
      <c r="H193">
        <f>IF(Table1[[#This Row],[data]]=DATE(2015, 1, 23),1,0)</f>
        <v>1</v>
      </c>
      <c r="I193" t="str">
        <f>LEFT(Table1[[#This Row],[ISIN]],2)</f>
        <v>PL</v>
      </c>
      <c r="J193">
        <f>Table1[[#This Row],[pakiet_wig]]*Table1[[#This Row],[kurs_zamkniecia]]</f>
        <v>330688400</v>
      </c>
      <c r="K193" s="4" t="str" cm="1">
        <f t="array" ref="K193">_xlfn.IFS(AND(Table1[[#This Row],[Column1]]=1,D192-D191&lt;Table1[[#This Row],[kurs_zamkniecia]]-D192,D191&lt;D192,D192&lt;Table1[[#This Row],[kurs_zamkniecia]]),"K",AND(Table1[[#This Row],[Column1]]=1,D192-D191&gt;Table1[[#This Row],[kurs_zamkniecia]]-D192,D191&gt;D192,D192&gt;Table1[[#This Row],[kurs_zamkniecia]]),"S",Table1[[#This Row],[Column1]]=1,"H",Table1[[#This Row],[Column1]]=0,0)</f>
        <v>H</v>
      </c>
      <c r="L193"/>
      <c r="M193"/>
      <c r="N193"/>
      <c r="O193"/>
      <c r="P193"/>
      <c r="Q193"/>
      <c r="R193" t="str">
        <v>PLBSK0000017</v>
      </c>
      <c r="S193" t="str">
        <f t="shared" si="3"/>
        <v>PL</v>
      </c>
    </row>
    <row r="194" spans="1:19" x14ac:dyDescent="0.3">
      <c r="A194" s="2">
        <v>42025</v>
      </c>
      <c r="B194" s="1" t="s">
        <v>135</v>
      </c>
      <c r="C194" t="s">
        <v>136</v>
      </c>
      <c r="D194">
        <v>1.52</v>
      </c>
      <c r="E194">
        <v>0</v>
      </c>
      <c r="F194">
        <v>0</v>
      </c>
      <c r="G194">
        <v>5226000</v>
      </c>
      <c r="H194">
        <f>IF(Table1[[#This Row],[data]]=DATE(2015, 1, 23),1,0)</f>
        <v>0</v>
      </c>
      <c r="I194" t="str">
        <f>LEFT(Table1[[#This Row],[ISIN]],2)</f>
        <v>PL</v>
      </c>
      <c r="J194">
        <f>Table1[[#This Row],[pakiet_wig]]*Table1[[#This Row],[kurs_zamkniecia]]</f>
        <v>7943520</v>
      </c>
      <c r="K194" s="4" cm="1">
        <f t="array" ref="K194">_xlfn.IFS(AND(Table1[[#This Row],[Column1]]=1,D193-D192&lt;Table1[[#This Row],[kurs_zamkniecia]]-D193,D192&lt;D193,D193&lt;Table1[[#This Row],[kurs_zamkniecia]]),"K",AND(Table1[[#This Row],[Column1]]=1,D193-D192&gt;Table1[[#This Row],[kurs_zamkniecia]]-D193,D192&gt;D193,D193&gt;Table1[[#This Row],[kurs_zamkniecia]]),"S",Table1[[#This Row],[Column1]]=1,"H",Table1[[#This Row],[Column1]]=0,0)</f>
        <v>0</v>
      </c>
      <c r="L194"/>
      <c r="M194"/>
      <c r="N194"/>
      <c r="O194"/>
      <c r="P194"/>
      <c r="Q194"/>
      <c r="R194" t="str">
        <v>PLINPRO00015</v>
      </c>
      <c r="S194" t="str">
        <f t="shared" si="3"/>
        <v>PL</v>
      </c>
    </row>
    <row r="195" spans="1:19" x14ac:dyDescent="0.3">
      <c r="A195" s="2">
        <v>42026</v>
      </c>
      <c r="B195" s="1" t="s">
        <v>135</v>
      </c>
      <c r="C195" t="s">
        <v>136</v>
      </c>
      <c r="D195">
        <v>1.52</v>
      </c>
      <c r="E195">
        <v>0</v>
      </c>
      <c r="F195">
        <v>0</v>
      </c>
      <c r="G195">
        <v>5226000</v>
      </c>
      <c r="H195">
        <f>IF(Table1[[#This Row],[data]]=DATE(2015, 1, 23),1,0)</f>
        <v>0</v>
      </c>
      <c r="I195" t="str">
        <f>LEFT(Table1[[#This Row],[ISIN]],2)</f>
        <v>PL</v>
      </c>
      <c r="J195">
        <f>Table1[[#This Row],[pakiet_wig]]*Table1[[#This Row],[kurs_zamkniecia]]</f>
        <v>7943520</v>
      </c>
      <c r="K195" s="4" cm="1">
        <f t="array" ref="K195">_xlfn.IFS(AND(Table1[[#This Row],[Column1]]=1,D194-D193&lt;Table1[[#This Row],[kurs_zamkniecia]]-D194,D193&lt;D194,D194&lt;Table1[[#This Row],[kurs_zamkniecia]]),"K",AND(Table1[[#This Row],[Column1]]=1,D194-D193&gt;Table1[[#This Row],[kurs_zamkniecia]]-D194,D193&gt;D194,D194&gt;Table1[[#This Row],[kurs_zamkniecia]]),"S",Table1[[#This Row],[Column1]]=1,"H",Table1[[#This Row],[Column1]]=0,0)</f>
        <v>0</v>
      </c>
      <c r="L195"/>
      <c r="M195"/>
      <c r="N195"/>
      <c r="O195"/>
      <c r="P195"/>
      <c r="Q195"/>
      <c r="R195" t="str">
        <v>PLINSTK00013</v>
      </c>
      <c r="S195" t="str">
        <f t="shared" ref="S195:S258" si="4">LEFT(R195,2)</f>
        <v>PL</v>
      </c>
    </row>
    <row r="196" spans="1:19" x14ac:dyDescent="0.3">
      <c r="A196" s="2">
        <v>42027</v>
      </c>
      <c r="B196" s="1" t="s">
        <v>135</v>
      </c>
      <c r="C196" t="s">
        <v>136</v>
      </c>
      <c r="D196">
        <v>1.5</v>
      </c>
      <c r="E196">
        <v>250</v>
      </c>
      <c r="F196">
        <v>370</v>
      </c>
      <c r="G196">
        <v>5226000</v>
      </c>
      <c r="H196">
        <f>IF(Table1[[#This Row],[data]]=DATE(2015, 1, 23),1,0)</f>
        <v>1</v>
      </c>
      <c r="I196" t="str">
        <f>LEFT(Table1[[#This Row],[ISIN]],2)</f>
        <v>PL</v>
      </c>
      <c r="J196">
        <f>Table1[[#This Row],[pakiet_wig]]*Table1[[#This Row],[kurs_zamkniecia]]</f>
        <v>7839000</v>
      </c>
      <c r="K196" s="4" t="str" cm="1">
        <f t="array" ref="K196">_xlfn.IFS(AND(Table1[[#This Row],[Column1]]=1,D195-D194&lt;Table1[[#This Row],[kurs_zamkniecia]]-D195,D194&lt;D195,D195&lt;Table1[[#This Row],[kurs_zamkniecia]]),"K",AND(Table1[[#This Row],[Column1]]=1,D195-D194&gt;Table1[[#This Row],[kurs_zamkniecia]]-D195,D194&gt;D195,D195&gt;Table1[[#This Row],[kurs_zamkniecia]]),"S",Table1[[#This Row],[Column1]]=1,"H",Table1[[#This Row],[Column1]]=0,0)</f>
        <v>H</v>
      </c>
      <c r="L196"/>
      <c r="M196"/>
      <c r="N196"/>
      <c r="O196"/>
      <c r="P196"/>
      <c r="Q196"/>
      <c r="R196" t="str">
        <v>PLINTKS00013</v>
      </c>
      <c r="S196" t="str">
        <f t="shared" si="4"/>
        <v>PL</v>
      </c>
    </row>
    <row r="197" spans="1:19" x14ac:dyDescent="0.3">
      <c r="A197" s="2">
        <v>42025</v>
      </c>
      <c r="B197" s="1" t="s">
        <v>137</v>
      </c>
      <c r="C197" t="s">
        <v>138</v>
      </c>
      <c r="D197">
        <v>15.25</v>
      </c>
      <c r="E197">
        <v>78</v>
      </c>
      <c r="F197">
        <v>1200</v>
      </c>
      <c r="G197">
        <v>978000</v>
      </c>
      <c r="H197">
        <f>IF(Table1[[#This Row],[data]]=DATE(2015, 1, 23),1,0)</f>
        <v>0</v>
      </c>
      <c r="I197" t="str">
        <f>LEFT(Table1[[#This Row],[ISIN]],2)</f>
        <v>PL</v>
      </c>
      <c r="J197">
        <f>Table1[[#This Row],[pakiet_wig]]*Table1[[#This Row],[kurs_zamkniecia]]</f>
        <v>14914500</v>
      </c>
      <c r="K197" s="4" cm="1">
        <f t="array" ref="K197">_xlfn.IFS(AND(Table1[[#This Row],[Column1]]=1,D196-D195&lt;Table1[[#This Row],[kurs_zamkniecia]]-D196,D195&lt;D196,D196&lt;Table1[[#This Row],[kurs_zamkniecia]]),"K",AND(Table1[[#This Row],[Column1]]=1,D196-D195&gt;Table1[[#This Row],[kurs_zamkniecia]]-D196,D195&gt;D196,D196&gt;Table1[[#This Row],[kurs_zamkniecia]]),"S",Table1[[#This Row],[Column1]]=1,"H",Table1[[#This Row],[Column1]]=0,0)</f>
        <v>0</v>
      </c>
      <c r="L197"/>
      <c r="M197"/>
      <c r="N197"/>
      <c r="O197"/>
      <c r="P197"/>
      <c r="Q197"/>
      <c r="R197" t="str">
        <v>PLINTEG00011</v>
      </c>
      <c r="S197" t="str">
        <f t="shared" si="4"/>
        <v>PL</v>
      </c>
    </row>
    <row r="198" spans="1:19" x14ac:dyDescent="0.3">
      <c r="A198" s="2">
        <v>42026</v>
      </c>
      <c r="B198" s="1" t="s">
        <v>137</v>
      </c>
      <c r="C198" t="s">
        <v>138</v>
      </c>
      <c r="D198">
        <v>15.9</v>
      </c>
      <c r="E198">
        <v>99846</v>
      </c>
      <c r="F198">
        <v>1596910</v>
      </c>
      <c r="G198">
        <v>978000</v>
      </c>
      <c r="H198">
        <f>IF(Table1[[#This Row],[data]]=DATE(2015, 1, 23),1,0)</f>
        <v>0</v>
      </c>
      <c r="I198" t="str">
        <f>LEFT(Table1[[#This Row],[ISIN]],2)</f>
        <v>PL</v>
      </c>
      <c r="J198">
        <f>Table1[[#This Row],[pakiet_wig]]*Table1[[#This Row],[kurs_zamkniecia]]</f>
        <v>15550200</v>
      </c>
      <c r="K198" s="4" cm="1">
        <f t="array" ref="K198">_xlfn.IFS(AND(Table1[[#This Row],[Column1]]=1,D197-D196&lt;Table1[[#This Row],[kurs_zamkniecia]]-D197,D196&lt;D197,D197&lt;Table1[[#This Row],[kurs_zamkniecia]]),"K",AND(Table1[[#This Row],[Column1]]=1,D197-D196&gt;Table1[[#This Row],[kurs_zamkniecia]]-D197,D196&gt;D197,D197&gt;Table1[[#This Row],[kurs_zamkniecia]]),"S",Table1[[#This Row],[Column1]]=1,"H",Table1[[#This Row],[Column1]]=0,0)</f>
        <v>0</v>
      </c>
      <c r="L198"/>
      <c r="M198"/>
      <c r="N198"/>
      <c r="O198"/>
      <c r="P198"/>
      <c r="Q198"/>
      <c r="R198" t="str">
        <v>LT0000128621</v>
      </c>
      <c r="S198" t="str">
        <f t="shared" si="4"/>
        <v>LT</v>
      </c>
    </row>
    <row r="199" spans="1:19" x14ac:dyDescent="0.3">
      <c r="A199" s="2">
        <v>42027</v>
      </c>
      <c r="B199" s="1" t="s">
        <v>137</v>
      </c>
      <c r="C199" t="s">
        <v>138</v>
      </c>
      <c r="D199">
        <v>16.899999999999999</v>
      </c>
      <c r="E199">
        <v>15722</v>
      </c>
      <c r="F199">
        <v>263420</v>
      </c>
      <c r="G199">
        <v>978000</v>
      </c>
      <c r="H199">
        <f>IF(Table1[[#This Row],[data]]=DATE(2015, 1, 23),1,0)</f>
        <v>1</v>
      </c>
      <c r="I199" t="str">
        <f>LEFT(Table1[[#This Row],[ISIN]],2)</f>
        <v>PL</v>
      </c>
      <c r="J199">
        <f>Table1[[#This Row],[pakiet_wig]]*Table1[[#This Row],[kurs_zamkniecia]]</f>
        <v>16528199.999999998</v>
      </c>
      <c r="K199" s="4" t="str" cm="1">
        <f t="array" ref="K199">_xlfn.IFS(AND(Table1[[#This Row],[Column1]]=1,D198-D197&lt;Table1[[#This Row],[kurs_zamkniecia]]-D198,D197&lt;D198,D198&lt;Table1[[#This Row],[kurs_zamkniecia]]),"K",AND(Table1[[#This Row],[Column1]]=1,D198-D197&gt;Table1[[#This Row],[kurs_zamkniecia]]-D198,D197&gt;D198,D198&gt;Table1[[#This Row],[kurs_zamkniecia]]),"S",Table1[[#This Row],[Column1]]=1,"H",Table1[[#This Row],[Column1]]=0,0)</f>
        <v>K</v>
      </c>
      <c r="L199"/>
      <c r="M199"/>
      <c r="N199"/>
      <c r="O199"/>
      <c r="P199"/>
      <c r="Q199"/>
      <c r="R199" t="str">
        <v>PLINTBD00014</v>
      </c>
      <c r="S199" t="str">
        <f t="shared" si="4"/>
        <v>PL</v>
      </c>
    </row>
    <row r="200" spans="1:19" x14ac:dyDescent="0.3">
      <c r="A200" s="2">
        <v>42025</v>
      </c>
      <c r="B200" s="1" t="s">
        <v>139</v>
      </c>
      <c r="C200" t="s">
        <v>140</v>
      </c>
      <c r="D200">
        <v>25.7</v>
      </c>
      <c r="E200">
        <v>105</v>
      </c>
      <c r="F200">
        <v>2700</v>
      </c>
      <c r="G200">
        <v>2468000</v>
      </c>
      <c r="H200">
        <f>IF(Table1[[#This Row],[data]]=DATE(2015, 1, 23),1,0)</f>
        <v>0</v>
      </c>
      <c r="I200" t="str">
        <f>LEFT(Table1[[#This Row],[ISIN]],2)</f>
        <v>PL</v>
      </c>
      <c r="J200">
        <f>Table1[[#This Row],[pakiet_wig]]*Table1[[#This Row],[kurs_zamkniecia]]</f>
        <v>63427600</v>
      </c>
      <c r="K200" s="4" cm="1">
        <f t="array" ref="K200">_xlfn.IFS(AND(Table1[[#This Row],[Column1]]=1,D199-D198&lt;Table1[[#This Row],[kurs_zamkniecia]]-D199,D198&lt;D199,D199&lt;Table1[[#This Row],[kurs_zamkniecia]]),"K",AND(Table1[[#This Row],[Column1]]=1,D199-D198&gt;Table1[[#This Row],[kurs_zamkniecia]]-D199,D198&gt;D199,D199&gt;Table1[[#This Row],[kurs_zamkniecia]]),"S",Table1[[#This Row],[Column1]]=1,"H",Table1[[#This Row],[Column1]]=0,0)</f>
        <v>0</v>
      </c>
      <c r="L200"/>
      <c r="M200"/>
      <c r="N200"/>
      <c r="O200"/>
      <c r="P200"/>
      <c r="Q200"/>
      <c r="R200" t="str">
        <v>PLINTCS00010</v>
      </c>
      <c r="S200" t="str">
        <f t="shared" si="4"/>
        <v>PL</v>
      </c>
    </row>
    <row r="201" spans="1:19" x14ac:dyDescent="0.3">
      <c r="A201" s="2">
        <v>42026</v>
      </c>
      <c r="B201" s="1" t="s">
        <v>139</v>
      </c>
      <c r="C201" t="s">
        <v>140</v>
      </c>
      <c r="D201">
        <v>27.7</v>
      </c>
      <c r="E201">
        <v>1056</v>
      </c>
      <c r="F201">
        <v>28100</v>
      </c>
      <c r="G201">
        <v>2468000</v>
      </c>
      <c r="H201">
        <f>IF(Table1[[#This Row],[data]]=DATE(2015, 1, 23),1,0)</f>
        <v>0</v>
      </c>
      <c r="I201" t="str">
        <f>LEFT(Table1[[#This Row],[ISIN]],2)</f>
        <v>PL</v>
      </c>
      <c r="J201">
        <f>Table1[[#This Row],[pakiet_wig]]*Table1[[#This Row],[kurs_zamkniecia]]</f>
        <v>68363600</v>
      </c>
      <c r="K201" s="4" cm="1">
        <f t="array" ref="K201">_xlfn.IFS(AND(Table1[[#This Row],[Column1]]=1,D200-D199&lt;Table1[[#This Row],[kurs_zamkniecia]]-D200,D199&lt;D200,D200&lt;Table1[[#This Row],[kurs_zamkniecia]]),"K",AND(Table1[[#This Row],[Column1]]=1,D200-D199&gt;Table1[[#This Row],[kurs_zamkniecia]]-D200,D199&gt;D200,D200&gt;Table1[[#This Row],[kurs_zamkniecia]]),"S",Table1[[#This Row],[Column1]]=1,"H",Table1[[#This Row],[Column1]]=0,0)</f>
        <v>0</v>
      </c>
      <c r="L201"/>
      <c r="M201"/>
      <c r="N201"/>
      <c r="O201"/>
      <c r="P201"/>
      <c r="Q201"/>
      <c r="R201" t="str">
        <v>PLINTFR00023</v>
      </c>
      <c r="S201" t="str">
        <f t="shared" si="4"/>
        <v>PL</v>
      </c>
    </row>
    <row r="202" spans="1:19" x14ac:dyDescent="0.3">
      <c r="A202" s="2">
        <v>42027</v>
      </c>
      <c r="B202" s="1" t="s">
        <v>139</v>
      </c>
      <c r="C202" t="s">
        <v>140</v>
      </c>
      <c r="D202">
        <v>27.7</v>
      </c>
      <c r="E202">
        <v>6496</v>
      </c>
      <c r="F202">
        <v>176800</v>
      </c>
      <c r="G202">
        <v>2468000</v>
      </c>
      <c r="H202">
        <f>IF(Table1[[#This Row],[data]]=DATE(2015, 1, 23),1,0)</f>
        <v>1</v>
      </c>
      <c r="I202" t="str">
        <f>LEFT(Table1[[#This Row],[ISIN]],2)</f>
        <v>PL</v>
      </c>
      <c r="J202">
        <f>Table1[[#This Row],[pakiet_wig]]*Table1[[#This Row],[kurs_zamkniecia]]</f>
        <v>68363600</v>
      </c>
      <c r="K202" s="4" t="str" cm="1">
        <f t="array" ref="K202">_xlfn.IFS(AND(Table1[[#This Row],[Column1]]=1,D201-D200&lt;Table1[[#This Row],[kurs_zamkniecia]]-D201,D200&lt;D201,D201&lt;Table1[[#This Row],[kurs_zamkniecia]]),"K",AND(Table1[[#This Row],[Column1]]=1,D201-D200&gt;Table1[[#This Row],[kurs_zamkniecia]]-D201,D200&gt;D201,D201&gt;Table1[[#This Row],[kurs_zamkniecia]]),"S",Table1[[#This Row],[Column1]]=1,"H",Table1[[#This Row],[Column1]]=0,0)</f>
        <v>H</v>
      </c>
      <c r="L202"/>
      <c r="M202"/>
      <c r="N202"/>
      <c r="O202"/>
      <c r="P202"/>
      <c r="Q202"/>
      <c r="R202" t="str">
        <v>PLINTSP00038</v>
      </c>
      <c r="S202" t="str">
        <f t="shared" si="4"/>
        <v>PL</v>
      </c>
    </row>
    <row r="203" spans="1:19" x14ac:dyDescent="0.3">
      <c r="A203" s="2">
        <v>42025</v>
      </c>
      <c r="B203" s="1" t="s">
        <v>141</v>
      </c>
      <c r="C203" t="s">
        <v>142</v>
      </c>
      <c r="D203">
        <v>151.69999999999999</v>
      </c>
      <c r="E203">
        <v>2907</v>
      </c>
      <c r="F203">
        <v>438180</v>
      </c>
      <c r="G203">
        <v>10451000</v>
      </c>
      <c r="H203">
        <f>IF(Table1[[#This Row],[data]]=DATE(2015, 1, 23),1,0)</f>
        <v>0</v>
      </c>
      <c r="I203" t="str">
        <f>LEFT(Table1[[#This Row],[ISIN]],2)</f>
        <v>PL</v>
      </c>
      <c r="J203">
        <f>Table1[[#This Row],[pakiet_wig]]*Table1[[#This Row],[kurs_zamkniecia]]</f>
        <v>1585416700</v>
      </c>
      <c r="K203" s="4" cm="1">
        <f t="array" ref="K203">_xlfn.IFS(AND(Table1[[#This Row],[Column1]]=1,D202-D201&lt;Table1[[#This Row],[kurs_zamkniecia]]-D202,D201&lt;D202,D202&lt;Table1[[#This Row],[kurs_zamkniecia]]),"K",AND(Table1[[#This Row],[Column1]]=1,D202-D201&gt;Table1[[#This Row],[kurs_zamkniecia]]-D202,D201&gt;D202,D202&gt;Table1[[#This Row],[kurs_zamkniecia]]),"S",Table1[[#This Row],[Column1]]=1,"H",Table1[[#This Row],[Column1]]=0,0)</f>
        <v>0</v>
      </c>
      <c r="L203"/>
      <c r="M203"/>
      <c r="N203"/>
      <c r="O203"/>
      <c r="P203"/>
      <c r="Q203"/>
      <c r="R203" t="str">
        <v>PLINTRL00013</v>
      </c>
      <c r="S203" t="str">
        <f t="shared" si="4"/>
        <v>PL</v>
      </c>
    </row>
    <row r="204" spans="1:19" x14ac:dyDescent="0.3">
      <c r="A204" s="2">
        <v>42026</v>
      </c>
      <c r="B204" s="1" t="s">
        <v>141</v>
      </c>
      <c r="C204" t="s">
        <v>142</v>
      </c>
      <c r="D204">
        <v>150</v>
      </c>
      <c r="E204">
        <v>3992</v>
      </c>
      <c r="F204">
        <v>601540</v>
      </c>
      <c r="G204">
        <v>10451000</v>
      </c>
      <c r="H204">
        <f>IF(Table1[[#This Row],[data]]=DATE(2015, 1, 23),1,0)</f>
        <v>0</v>
      </c>
      <c r="I204" t="str">
        <f>LEFT(Table1[[#This Row],[ISIN]],2)</f>
        <v>PL</v>
      </c>
      <c r="J204">
        <f>Table1[[#This Row],[pakiet_wig]]*Table1[[#This Row],[kurs_zamkniecia]]</f>
        <v>1567650000</v>
      </c>
      <c r="K204" s="4" cm="1">
        <f t="array" ref="K204">_xlfn.IFS(AND(Table1[[#This Row],[Column1]]=1,D203-D202&lt;Table1[[#This Row],[kurs_zamkniecia]]-D203,D202&lt;D203,D203&lt;Table1[[#This Row],[kurs_zamkniecia]]),"K",AND(Table1[[#This Row],[Column1]]=1,D203-D202&gt;Table1[[#This Row],[kurs_zamkniecia]]-D203,D202&gt;D203,D203&gt;Table1[[#This Row],[kurs_zamkniecia]]),"S",Table1[[#This Row],[Column1]]=1,"H",Table1[[#This Row],[Column1]]=0,0)</f>
        <v>0</v>
      </c>
      <c r="L204"/>
      <c r="M204"/>
      <c r="N204"/>
      <c r="O204"/>
      <c r="P204"/>
      <c r="Q204"/>
      <c r="R204" t="str">
        <v>PLIDATF00012</v>
      </c>
      <c r="S204" t="str">
        <f t="shared" si="4"/>
        <v>PL</v>
      </c>
    </row>
    <row r="205" spans="1:19" x14ac:dyDescent="0.3">
      <c r="A205" s="2">
        <v>42027</v>
      </c>
      <c r="B205" s="1" t="s">
        <v>141</v>
      </c>
      <c r="C205" t="s">
        <v>142</v>
      </c>
      <c r="D205">
        <v>153.25</v>
      </c>
      <c r="E205">
        <v>6822</v>
      </c>
      <c r="F205">
        <v>1037790</v>
      </c>
      <c r="G205">
        <v>10451000</v>
      </c>
      <c r="H205">
        <f>IF(Table1[[#This Row],[data]]=DATE(2015, 1, 23),1,0)</f>
        <v>1</v>
      </c>
      <c r="I205" t="str">
        <f>LEFT(Table1[[#This Row],[ISIN]],2)</f>
        <v>PL</v>
      </c>
      <c r="J205">
        <f>Table1[[#This Row],[pakiet_wig]]*Table1[[#This Row],[kurs_zamkniecia]]</f>
        <v>1601615750</v>
      </c>
      <c r="K205" s="4" t="str" cm="1">
        <f t="array" ref="K205">_xlfn.IFS(AND(Table1[[#This Row],[Column1]]=1,D204-D203&lt;Table1[[#This Row],[kurs_zamkniecia]]-D204,D203&lt;D204,D204&lt;Table1[[#This Row],[kurs_zamkniecia]]),"K",AND(Table1[[#This Row],[Column1]]=1,D204-D203&gt;Table1[[#This Row],[kurs_zamkniecia]]-D204,D203&gt;D204,D204&gt;Table1[[#This Row],[kurs_zamkniecia]]),"S",Table1[[#This Row],[Column1]]=1,"H",Table1[[#This Row],[Column1]]=0,0)</f>
        <v>H</v>
      </c>
      <c r="L205"/>
      <c r="M205"/>
      <c r="N205"/>
      <c r="O205"/>
      <c r="P205"/>
      <c r="Q205"/>
      <c r="R205" t="str">
        <v>PLECMNG00019</v>
      </c>
      <c r="S205" t="str">
        <f t="shared" si="4"/>
        <v>PL</v>
      </c>
    </row>
    <row r="206" spans="1:19" x14ac:dyDescent="0.3">
      <c r="A206" s="2">
        <v>42025</v>
      </c>
      <c r="B206" s="1" t="s">
        <v>143</v>
      </c>
      <c r="C206" t="s">
        <v>144</v>
      </c>
      <c r="D206">
        <v>0.05</v>
      </c>
      <c r="E206">
        <v>40768</v>
      </c>
      <c r="F206">
        <v>2120</v>
      </c>
      <c r="G206">
        <v>0</v>
      </c>
      <c r="H206">
        <f>IF(Table1[[#This Row],[data]]=DATE(2015, 1, 23),1,0)</f>
        <v>0</v>
      </c>
      <c r="I206" t="str">
        <f>LEFT(Table1[[#This Row],[ISIN]],2)</f>
        <v>PL</v>
      </c>
      <c r="J206">
        <f>Table1[[#This Row],[pakiet_wig]]*Table1[[#This Row],[kurs_zamkniecia]]</f>
        <v>0</v>
      </c>
      <c r="K206" s="4" cm="1">
        <f t="array" ref="K206">_xlfn.IFS(AND(Table1[[#This Row],[Column1]]=1,D205-D204&lt;Table1[[#This Row],[kurs_zamkniecia]]-D205,D204&lt;D205,D205&lt;Table1[[#This Row],[kurs_zamkniecia]]),"K",AND(Table1[[#This Row],[Column1]]=1,D205-D204&gt;Table1[[#This Row],[kurs_zamkniecia]]-D205,D204&gt;D205,D205&gt;Table1[[#This Row],[kurs_zamkniecia]]),"S",Table1[[#This Row],[Column1]]=1,"H",Table1[[#This Row],[Column1]]=0,0)</f>
        <v>0</v>
      </c>
      <c r="L206"/>
      <c r="M206"/>
      <c r="N206"/>
      <c r="O206"/>
      <c r="P206"/>
      <c r="Q206"/>
      <c r="R206" t="str">
        <v>PLIPOPM00011</v>
      </c>
      <c r="S206" t="str">
        <f t="shared" si="4"/>
        <v>PL</v>
      </c>
    </row>
    <row r="207" spans="1:19" x14ac:dyDescent="0.3">
      <c r="A207" s="2">
        <v>42026</v>
      </c>
      <c r="B207" s="1" t="s">
        <v>143</v>
      </c>
      <c r="C207" t="s">
        <v>144</v>
      </c>
      <c r="D207">
        <v>0.06</v>
      </c>
      <c r="E207">
        <v>16100</v>
      </c>
      <c r="F207">
        <v>970</v>
      </c>
      <c r="G207">
        <v>0</v>
      </c>
      <c r="H207">
        <f>IF(Table1[[#This Row],[data]]=DATE(2015, 1, 23),1,0)</f>
        <v>0</v>
      </c>
      <c r="I207" t="str">
        <f>LEFT(Table1[[#This Row],[ISIN]],2)</f>
        <v>PL</v>
      </c>
      <c r="J207">
        <f>Table1[[#This Row],[pakiet_wig]]*Table1[[#This Row],[kurs_zamkniecia]]</f>
        <v>0</v>
      </c>
      <c r="K207" s="4" cm="1">
        <f t="array" ref="K207">_xlfn.IFS(AND(Table1[[#This Row],[Column1]]=1,D206-D205&lt;Table1[[#This Row],[kurs_zamkniecia]]-D206,D205&lt;D206,D206&lt;Table1[[#This Row],[kurs_zamkniecia]]),"K",AND(Table1[[#This Row],[Column1]]=1,D206-D205&gt;Table1[[#This Row],[kurs_zamkniecia]]-D206,D205&gt;D206,D206&gt;Table1[[#This Row],[kurs_zamkniecia]]),"S",Table1[[#This Row],[Column1]]=1,"H",Table1[[#This Row],[Column1]]=0,0)</f>
        <v>0</v>
      </c>
      <c r="L207"/>
      <c r="M207"/>
      <c r="N207"/>
      <c r="O207"/>
      <c r="P207"/>
      <c r="Q207"/>
      <c r="R207" t="str">
        <v>PLIQPRT00017</v>
      </c>
      <c r="S207" t="str">
        <f t="shared" si="4"/>
        <v>PL</v>
      </c>
    </row>
    <row r="208" spans="1:19" x14ac:dyDescent="0.3">
      <c r="A208" s="2">
        <v>42027</v>
      </c>
      <c r="B208" s="1" t="s">
        <v>143</v>
      </c>
      <c r="C208" t="s">
        <v>144</v>
      </c>
      <c r="D208">
        <v>0.06</v>
      </c>
      <c r="E208">
        <v>14660</v>
      </c>
      <c r="F208">
        <v>880</v>
      </c>
      <c r="G208">
        <v>0</v>
      </c>
      <c r="H208">
        <f>IF(Table1[[#This Row],[data]]=DATE(2015, 1, 23),1,0)</f>
        <v>1</v>
      </c>
      <c r="I208" t="str">
        <f>LEFT(Table1[[#This Row],[ISIN]],2)</f>
        <v>PL</v>
      </c>
      <c r="J208">
        <f>Table1[[#This Row],[pakiet_wig]]*Table1[[#This Row],[kurs_zamkniecia]]</f>
        <v>0</v>
      </c>
      <c r="K208" s="4" t="str" cm="1">
        <f t="array" ref="K208">_xlfn.IFS(AND(Table1[[#This Row],[Column1]]=1,D207-D206&lt;Table1[[#This Row],[kurs_zamkniecia]]-D207,D206&lt;D207,D207&lt;Table1[[#This Row],[kurs_zamkniecia]]),"K",AND(Table1[[#This Row],[Column1]]=1,D207-D206&gt;Table1[[#This Row],[kurs_zamkniecia]]-D207,D206&gt;D207,D207&gt;Table1[[#This Row],[kurs_zamkniecia]]),"S",Table1[[#This Row],[Column1]]=1,"H",Table1[[#This Row],[Column1]]=0,0)</f>
        <v>H</v>
      </c>
      <c r="L208"/>
      <c r="M208"/>
      <c r="N208"/>
      <c r="O208"/>
      <c r="P208"/>
      <c r="Q208"/>
      <c r="R208" t="str">
        <v>PLMATRX00017</v>
      </c>
      <c r="S208" t="str">
        <f t="shared" si="4"/>
        <v>PL</v>
      </c>
    </row>
    <row r="209" spans="1:19" x14ac:dyDescent="0.3">
      <c r="A209" s="2">
        <v>42025</v>
      </c>
      <c r="B209" s="1" t="s">
        <v>145</v>
      </c>
      <c r="C209" t="s">
        <v>146</v>
      </c>
      <c r="D209">
        <v>1.24</v>
      </c>
      <c r="E209">
        <v>1916752</v>
      </c>
      <c r="F209">
        <v>1983870</v>
      </c>
      <c r="G209">
        <v>6078000</v>
      </c>
      <c r="H209">
        <f>IF(Table1[[#This Row],[data]]=DATE(2015, 1, 23),1,0)</f>
        <v>0</v>
      </c>
      <c r="I209" t="str">
        <f>LEFT(Table1[[#This Row],[ISIN]],2)</f>
        <v>PL</v>
      </c>
      <c r="J209">
        <f>Table1[[#This Row],[pakiet_wig]]*Table1[[#This Row],[kurs_zamkniecia]]</f>
        <v>7536720</v>
      </c>
      <c r="K209" s="4" cm="1">
        <f t="array" ref="K209">_xlfn.IFS(AND(Table1[[#This Row],[Column1]]=1,D208-D207&lt;Table1[[#This Row],[kurs_zamkniecia]]-D208,D207&lt;D208,D208&lt;Table1[[#This Row],[kurs_zamkniecia]]),"K",AND(Table1[[#This Row],[Column1]]=1,D208-D207&gt;Table1[[#This Row],[kurs_zamkniecia]]-D208,D207&gt;D208,D208&gt;Table1[[#This Row],[kurs_zamkniecia]]),"S",Table1[[#This Row],[Column1]]=1,"H",Table1[[#This Row],[Column1]]=0,0)</f>
        <v>0</v>
      </c>
      <c r="L209"/>
      <c r="M209"/>
      <c r="N209"/>
      <c r="O209"/>
      <c r="P209"/>
      <c r="Q209"/>
      <c r="R209" t="str">
        <v>PLIZCJR00017</v>
      </c>
      <c r="S209" t="str">
        <f t="shared" si="4"/>
        <v>PL</v>
      </c>
    </row>
    <row r="210" spans="1:19" x14ac:dyDescent="0.3">
      <c r="A210" s="2">
        <v>42026</v>
      </c>
      <c r="B210" s="1" t="s">
        <v>145</v>
      </c>
      <c r="C210" t="s">
        <v>146</v>
      </c>
      <c r="D210">
        <v>1.33</v>
      </c>
      <c r="E210">
        <v>1747685</v>
      </c>
      <c r="F210">
        <v>2300860</v>
      </c>
      <c r="G210">
        <v>6078000</v>
      </c>
      <c r="H210">
        <f>IF(Table1[[#This Row],[data]]=DATE(2015, 1, 23),1,0)</f>
        <v>0</v>
      </c>
      <c r="I210" t="str">
        <f>LEFT(Table1[[#This Row],[ISIN]],2)</f>
        <v>PL</v>
      </c>
      <c r="J210">
        <f>Table1[[#This Row],[pakiet_wig]]*Table1[[#This Row],[kurs_zamkniecia]]</f>
        <v>8083740</v>
      </c>
      <c r="K210" s="4" cm="1">
        <f t="array" ref="K210">_xlfn.IFS(AND(Table1[[#This Row],[Column1]]=1,D209-D208&lt;Table1[[#This Row],[kurs_zamkniecia]]-D209,D208&lt;D209,D209&lt;Table1[[#This Row],[kurs_zamkniecia]]),"K",AND(Table1[[#This Row],[Column1]]=1,D209-D208&gt;Table1[[#This Row],[kurs_zamkniecia]]-D209,D208&gt;D209,D209&gt;Table1[[#This Row],[kurs_zamkniecia]]),"S",Table1[[#This Row],[Column1]]=1,"H",Table1[[#This Row],[Column1]]=0,0)</f>
        <v>0</v>
      </c>
      <c r="L210"/>
      <c r="M210"/>
      <c r="N210"/>
      <c r="O210"/>
      <c r="P210"/>
      <c r="Q210"/>
      <c r="R210" t="str">
        <v>PLIZSTL00015</v>
      </c>
      <c r="S210" t="str">
        <f t="shared" si="4"/>
        <v>PL</v>
      </c>
    </row>
    <row r="211" spans="1:19" x14ac:dyDescent="0.3">
      <c r="A211" s="2">
        <v>42027</v>
      </c>
      <c r="B211" s="1" t="s">
        <v>145</v>
      </c>
      <c r="C211" t="s">
        <v>146</v>
      </c>
      <c r="D211">
        <v>1.37</v>
      </c>
      <c r="E211">
        <v>420197</v>
      </c>
      <c r="F211">
        <v>557670</v>
      </c>
      <c r="G211">
        <v>6078000</v>
      </c>
      <c r="H211">
        <f>IF(Table1[[#This Row],[data]]=DATE(2015, 1, 23),1,0)</f>
        <v>1</v>
      </c>
      <c r="I211" t="str">
        <f>LEFT(Table1[[#This Row],[ISIN]],2)</f>
        <v>PL</v>
      </c>
      <c r="J211">
        <f>Table1[[#This Row],[pakiet_wig]]*Table1[[#This Row],[kurs_zamkniecia]]</f>
        <v>8326860.0000000009</v>
      </c>
      <c r="K211" s="4" t="str" cm="1">
        <f t="array" ref="K211">_xlfn.IFS(AND(Table1[[#This Row],[Column1]]=1,D210-D209&lt;Table1[[#This Row],[kurs_zamkniecia]]-D210,D209&lt;D210,D210&lt;Table1[[#This Row],[kurs_zamkniecia]]),"K",AND(Table1[[#This Row],[Column1]]=1,D210-D209&gt;Table1[[#This Row],[kurs_zamkniecia]]-D210,D209&gt;D210,D210&gt;Table1[[#This Row],[kurs_zamkniecia]]),"S",Table1[[#This Row],[Column1]]=1,"H",Table1[[#This Row],[Column1]]=0,0)</f>
        <v>H</v>
      </c>
      <c r="L211"/>
      <c r="M211"/>
      <c r="N211"/>
      <c r="O211"/>
      <c r="P211"/>
      <c r="Q211"/>
      <c r="R211" t="str">
        <v>PLJHMDL00018</v>
      </c>
      <c r="S211" t="str">
        <f t="shared" si="4"/>
        <v>PL</v>
      </c>
    </row>
    <row r="212" spans="1:19" x14ac:dyDescent="0.3">
      <c r="A212" s="2">
        <v>42025</v>
      </c>
      <c r="B212" s="1" t="s">
        <v>147</v>
      </c>
      <c r="C212" t="s">
        <v>148</v>
      </c>
      <c r="D212">
        <v>73.36</v>
      </c>
      <c r="E212">
        <v>0</v>
      </c>
      <c r="F212">
        <v>0</v>
      </c>
      <c r="G212">
        <v>6034000</v>
      </c>
      <c r="H212">
        <f>IF(Table1[[#This Row],[data]]=DATE(2015, 1, 23),1,0)</f>
        <v>0</v>
      </c>
      <c r="I212" t="str">
        <f>LEFT(Table1[[#This Row],[ISIN]],2)</f>
        <v>AT</v>
      </c>
      <c r="J212">
        <f>Table1[[#This Row],[pakiet_wig]]*Table1[[#This Row],[kurs_zamkniecia]]</f>
        <v>442654240</v>
      </c>
      <c r="K212" s="4" cm="1">
        <f t="array" ref="K212">_xlfn.IFS(AND(Table1[[#This Row],[Column1]]=1,D211-D210&lt;Table1[[#This Row],[kurs_zamkniecia]]-D211,D210&lt;D211,D211&lt;Table1[[#This Row],[kurs_zamkniecia]]),"K",AND(Table1[[#This Row],[Column1]]=1,D211-D210&gt;Table1[[#This Row],[kurs_zamkniecia]]-D211,D210&gt;D211,D211&gt;Table1[[#This Row],[kurs_zamkniecia]]),"S",Table1[[#This Row],[Column1]]=1,"H",Table1[[#This Row],[Column1]]=0,0)</f>
        <v>0</v>
      </c>
      <c r="L212"/>
      <c r="M212"/>
      <c r="N212"/>
      <c r="O212"/>
      <c r="P212"/>
      <c r="Q212"/>
      <c r="R212" t="str">
        <v>DE000A1TNS70</v>
      </c>
      <c r="S212" t="str">
        <f t="shared" si="4"/>
        <v>DE</v>
      </c>
    </row>
    <row r="213" spans="1:19" x14ac:dyDescent="0.3">
      <c r="A213" s="2">
        <v>42026</v>
      </c>
      <c r="B213" s="1" t="s">
        <v>147</v>
      </c>
      <c r="C213" t="s">
        <v>148</v>
      </c>
      <c r="D213">
        <v>73.36</v>
      </c>
      <c r="E213">
        <v>0</v>
      </c>
      <c r="F213">
        <v>0</v>
      </c>
      <c r="G213">
        <v>6034000</v>
      </c>
      <c r="H213">
        <f>IF(Table1[[#This Row],[data]]=DATE(2015, 1, 23),1,0)</f>
        <v>0</v>
      </c>
      <c r="I213" t="str">
        <f>LEFT(Table1[[#This Row],[ISIN]],2)</f>
        <v>AT</v>
      </c>
      <c r="J213">
        <f>Table1[[#This Row],[pakiet_wig]]*Table1[[#This Row],[kurs_zamkniecia]]</f>
        <v>442654240</v>
      </c>
      <c r="K213" s="4" cm="1">
        <f t="array" ref="K213">_xlfn.IFS(AND(Table1[[#This Row],[Column1]]=1,D212-D211&lt;Table1[[#This Row],[kurs_zamkniecia]]-D212,D211&lt;D212,D212&lt;Table1[[#This Row],[kurs_zamkniecia]]),"K",AND(Table1[[#This Row],[Column1]]=1,D212-D211&gt;Table1[[#This Row],[kurs_zamkniecia]]-D212,D211&gt;D212,D212&gt;Table1[[#This Row],[kurs_zamkniecia]]),"S",Table1[[#This Row],[Column1]]=1,"H",Table1[[#This Row],[Column1]]=0,0)</f>
        <v>0</v>
      </c>
      <c r="L213"/>
      <c r="M213"/>
      <c r="N213"/>
      <c r="O213"/>
      <c r="P213"/>
      <c r="Q213"/>
      <c r="R213" t="str">
        <v>PLJSW0000015</v>
      </c>
      <c r="S213" t="str">
        <f t="shared" si="4"/>
        <v>PL</v>
      </c>
    </row>
    <row r="214" spans="1:19" x14ac:dyDescent="0.3">
      <c r="A214" s="2">
        <v>42027</v>
      </c>
      <c r="B214" s="1" t="s">
        <v>147</v>
      </c>
      <c r="C214" t="s">
        <v>148</v>
      </c>
      <c r="D214">
        <v>73.36</v>
      </c>
      <c r="E214">
        <v>0</v>
      </c>
      <c r="F214">
        <v>0</v>
      </c>
      <c r="G214">
        <v>6034000</v>
      </c>
      <c r="H214">
        <f>IF(Table1[[#This Row],[data]]=DATE(2015, 1, 23),1,0)</f>
        <v>1</v>
      </c>
      <c r="I214" t="str">
        <f>LEFT(Table1[[#This Row],[ISIN]],2)</f>
        <v>AT</v>
      </c>
      <c r="J214">
        <f>Table1[[#This Row],[pakiet_wig]]*Table1[[#This Row],[kurs_zamkniecia]]</f>
        <v>442654240</v>
      </c>
      <c r="K214" s="4" t="str" cm="1">
        <f t="array" ref="K214">_xlfn.IFS(AND(Table1[[#This Row],[Column1]]=1,D213-D212&lt;Table1[[#This Row],[kurs_zamkniecia]]-D213,D212&lt;D213,D213&lt;Table1[[#This Row],[kurs_zamkniecia]]),"K",AND(Table1[[#This Row],[Column1]]=1,D213-D212&gt;Table1[[#This Row],[kurs_zamkniecia]]-D213,D212&gt;D213,D213&gt;Table1[[#This Row],[kurs_zamkniecia]]),"S",Table1[[#This Row],[Column1]]=1,"H",Table1[[#This Row],[Column1]]=0,0)</f>
        <v>H</v>
      </c>
      <c r="L214"/>
      <c r="M214"/>
      <c r="N214"/>
      <c r="O214"/>
      <c r="P214"/>
      <c r="Q214"/>
      <c r="R214" t="str">
        <v>PLNFI0300017</v>
      </c>
      <c r="S214" t="str">
        <f t="shared" si="4"/>
        <v>PL</v>
      </c>
    </row>
    <row r="215" spans="1:19" x14ac:dyDescent="0.3">
      <c r="A215" s="2">
        <v>42025</v>
      </c>
      <c r="B215" s="1" t="s">
        <v>149</v>
      </c>
      <c r="C215" t="s">
        <v>150</v>
      </c>
      <c r="D215">
        <v>1.69</v>
      </c>
      <c r="E215">
        <v>470179</v>
      </c>
      <c r="F215">
        <v>808200</v>
      </c>
      <c r="G215">
        <v>50108000</v>
      </c>
      <c r="H215">
        <f>IF(Table1[[#This Row],[data]]=DATE(2015, 1, 23),1,0)</f>
        <v>0</v>
      </c>
      <c r="I215" t="str">
        <f>LEFT(Table1[[#This Row],[ISIN]],2)</f>
        <v>PL</v>
      </c>
      <c r="J215">
        <f>Table1[[#This Row],[pakiet_wig]]*Table1[[#This Row],[kurs_zamkniecia]]</f>
        <v>84682520</v>
      </c>
      <c r="K215" s="4" cm="1">
        <f t="array" ref="K215">_xlfn.IFS(AND(Table1[[#This Row],[Column1]]=1,D214-D213&lt;Table1[[#This Row],[kurs_zamkniecia]]-D214,D213&lt;D214,D214&lt;Table1[[#This Row],[kurs_zamkniecia]]),"K",AND(Table1[[#This Row],[Column1]]=1,D214-D213&gt;Table1[[#This Row],[kurs_zamkniecia]]-D214,D213&gt;D214,D214&gt;Table1[[#This Row],[kurs_zamkniecia]]),"S",Table1[[#This Row],[Column1]]=1,"H",Table1[[#This Row],[Column1]]=0,0)</f>
        <v>0</v>
      </c>
      <c r="L215"/>
      <c r="M215"/>
      <c r="N215"/>
      <c r="O215"/>
      <c r="P215"/>
      <c r="Q215"/>
      <c r="R215" t="str">
        <v>PLJWC0000019</v>
      </c>
      <c r="S215" t="str">
        <f t="shared" si="4"/>
        <v>PL</v>
      </c>
    </row>
    <row r="216" spans="1:19" x14ac:dyDescent="0.3">
      <c r="A216" s="2">
        <v>42026</v>
      </c>
      <c r="B216" s="1" t="s">
        <v>149</v>
      </c>
      <c r="C216" t="s">
        <v>150</v>
      </c>
      <c r="D216">
        <v>1.72</v>
      </c>
      <c r="E216">
        <v>485978</v>
      </c>
      <c r="F216">
        <v>845850</v>
      </c>
      <c r="G216">
        <v>50108000</v>
      </c>
      <c r="H216">
        <f>IF(Table1[[#This Row],[data]]=DATE(2015, 1, 23),1,0)</f>
        <v>0</v>
      </c>
      <c r="I216" t="str">
        <f>LEFT(Table1[[#This Row],[ISIN]],2)</f>
        <v>PL</v>
      </c>
      <c r="J216">
        <f>Table1[[#This Row],[pakiet_wig]]*Table1[[#This Row],[kurs_zamkniecia]]</f>
        <v>86185760</v>
      </c>
      <c r="K216" s="4" cm="1">
        <f t="array" ref="K216">_xlfn.IFS(AND(Table1[[#This Row],[Column1]]=1,D215-D214&lt;Table1[[#This Row],[kurs_zamkniecia]]-D215,D214&lt;D215,D215&lt;Table1[[#This Row],[kurs_zamkniecia]]),"K",AND(Table1[[#This Row],[Column1]]=1,D215-D214&gt;Table1[[#This Row],[kurs_zamkniecia]]-D215,D214&gt;D215,D215&gt;Table1[[#This Row],[kurs_zamkniecia]]),"S",Table1[[#This Row],[Column1]]=1,"H",Table1[[#This Row],[Column1]]=0,0)</f>
        <v>0</v>
      </c>
      <c r="L216"/>
      <c r="M216"/>
      <c r="N216"/>
      <c r="O216"/>
      <c r="P216"/>
      <c r="Q216"/>
      <c r="R216" t="str">
        <v>PLK2ITR00010</v>
      </c>
      <c r="S216" t="str">
        <f t="shared" si="4"/>
        <v>PL</v>
      </c>
    </row>
    <row r="217" spans="1:19" x14ac:dyDescent="0.3">
      <c r="A217" s="2">
        <v>42027</v>
      </c>
      <c r="B217" s="1" t="s">
        <v>149</v>
      </c>
      <c r="C217" t="s">
        <v>150</v>
      </c>
      <c r="D217">
        <v>1.65</v>
      </c>
      <c r="E217">
        <v>329392</v>
      </c>
      <c r="F217">
        <v>552800</v>
      </c>
      <c r="G217">
        <v>50108000</v>
      </c>
      <c r="H217">
        <f>IF(Table1[[#This Row],[data]]=DATE(2015, 1, 23),1,0)</f>
        <v>1</v>
      </c>
      <c r="I217" t="str">
        <f>LEFT(Table1[[#This Row],[ISIN]],2)</f>
        <v>PL</v>
      </c>
      <c r="J217">
        <f>Table1[[#This Row],[pakiet_wig]]*Table1[[#This Row],[kurs_zamkniecia]]</f>
        <v>82678200</v>
      </c>
      <c r="K217" s="4" t="str" cm="1">
        <f t="array" ref="K217">_xlfn.IFS(AND(Table1[[#This Row],[Column1]]=1,D216-D215&lt;Table1[[#This Row],[kurs_zamkniecia]]-D216,D215&lt;D216,D216&lt;Table1[[#This Row],[kurs_zamkniecia]]),"K",AND(Table1[[#This Row],[Column1]]=1,D216-D215&gt;Table1[[#This Row],[kurs_zamkniecia]]-D216,D215&gt;D216,D216&gt;Table1[[#This Row],[kurs_zamkniecia]]),"S",Table1[[#This Row],[Column1]]=1,"H",Table1[[#This Row],[Column1]]=0,0)</f>
        <v>H</v>
      </c>
      <c r="L217"/>
      <c r="M217"/>
      <c r="N217"/>
      <c r="O217"/>
      <c r="P217"/>
      <c r="Q217"/>
      <c r="R217" t="str">
        <v>PLIZNS000022</v>
      </c>
      <c r="S217" t="str">
        <f t="shared" si="4"/>
        <v>PL</v>
      </c>
    </row>
    <row r="218" spans="1:19" x14ac:dyDescent="0.3">
      <c r="A218" s="2">
        <v>42025</v>
      </c>
      <c r="B218" s="1" t="s">
        <v>151</v>
      </c>
      <c r="C218" t="s">
        <v>152</v>
      </c>
      <c r="D218">
        <v>339</v>
      </c>
      <c r="E218">
        <v>64174</v>
      </c>
      <c r="F218">
        <v>21810080</v>
      </c>
      <c r="G218">
        <v>28420000</v>
      </c>
      <c r="H218">
        <f>IF(Table1[[#This Row],[data]]=DATE(2015, 1, 23),1,0)</f>
        <v>0</v>
      </c>
      <c r="I218" t="str">
        <f>LEFT(Table1[[#This Row],[ISIN]],2)</f>
        <v>PL</v>
      </c>
      <c r="J218">
        <f>Table1[[#This Row],[pakiet_wig]]*Table1[[#This Row],[kurs_zamkniecia]]</f>
        <v>9634380000</v>
      </c>
      <c r="K218" s="4" cm="1">
        <f t="array" ref="K218">_xlfn.IFS(AND(Table1[[#This Row],[Column1]]=1,D217-D216&lt;Table1[[#This Row],[kurs_zamkniecia]]-D217,D216&lt;D217,D217&lt;Table1[[#This Row],[kurs_zamkniecia]]),"K",AND(Table1[[#This Row],[Column1]]=1,D217-D216&gt;Table1[[#This Row],[kurs_zamkniecia]]-D217,D216&gt;D217,D217&gt;Table1[[#This Row],[kurs_zamkniecia]]),"S",Table1[[#This Row],[Column1]]=1,"H",Table1[[#This Row],[Column1]]=0,0)</f>
        <v>0</v>
      </c>
      <c r="L218"/>
      <c r="M218"/>
      <c r="N218"/>
      <c r="O218"/>
      <c r="P218"/>
      <c r="Q218"/>
      <c r="R218" t="str">
        <v>PLTRAST00020</v>
      </c>
      <c r="S218" t="str">
        <f t="shared" si="4"/>
        <v>PL</v>
      </c>
    </row>
    <row r="219" spans="1:19" x14ac:dyDescent="0.3">
      <c r="A219" s="2">
        <v>42026</v>
      </c>
      <c r="B219" s="1" t="s">
        <v>151</v>
      </c>
      <c r="C219" t="s">
        <v>152</v>
      </c>
      <c r="D219">
        <v>332.4</v>
      </c>
      <c r="E219">
        <v>91224</v>
      </c>
      <c r="F219">
        <v>30594760</v>
      </c>
      <c r="G219">
        <v>28420000</v>
      </c>
      <c r="H219">
        <f>IF(Table1[[#This Row],[data]]=DATE(2015, 1, 23),1,0)</f>
        <v>0</v>
      </c>
      <c r="I219" t="str">
        <f>LEFT(Table1[[#This Row],[ISIN]],2)</f>
        <v>PL</v>
      </c>
      <c r="J219">
        <f>Table1[[#This Row],[pakiet_wig]]*Table1[[#This Row],[kurs_zamkniecia]]</f>
        <v>9446808000</v>
      </c>
      <c r="K219" s="4" cm="1">
        <f t="array" ref="K219">_xlfn.IFS(AND(Table1[[#This Row],[Column1]]=1,D218-D217&lt;Table1[[#This Row],[kurs_zamkniecia]]-D218,D217&lt;D218,D218&lt;Table1[[#This Row],[kurs_zamkniecia]]),"K",AND(Table1[[#This Row],[Column1]]=1,D218-D217&gt;Table1[[#This Row],[kurs_zamkniecia]]-D218,D217&gt;D218,D218&gt;Table1[[#This Row],[kurs_zamkniecia]]),"S",Table1[[#This Row],[Column1]]=1,"H",Table1[[#This Row],[Column1]]=0,0)</f>
        <v>0</v>
      </c>
      <c r="L219"/>
      <c r="M219"/>
      <c r="N219"/>
      <c r="O219"/>
      <c r="P219"/>
      <c r="Q219"/>
      <c r="R219" t="str">
        <v>PLPONAR00012</v>
      </c>
      <c r="S219" t="str">
        <f t="shared" si="4"/>
        <v>PL</v>
      </c>
    </row>
    <row r="220" spans="1:19" x14ac:dyDescent="0.3">
      <c r="A220" s="2">
        <v>42027</v>
      </c>
      <c r="B220" s="1" t="s">
        <v>151</v>
      </c>
      <c r="C220" t="s">
        <v>152</v>
      </c>
      <c r="D220">
        <v>343.15</v>
      </c>
      <c r="E220">
        <v>64293</v>
      </c>
      <c r="F220">
        <v>21821440</v>
      </c>
      <c r="G220">
        <v>28420000</v>
      </c>
      <c r="H220">
        <f>IF(Table1[[#This Row],[data]]=DATE(2015, 1, 23),1,0)</f>
        <v>1</v>
      </c>
      <c r="I220" t="str">
        <f>LEFT(Table1[[#This Row],[ISIN]],2)</f>
        <v>PL</v>
      </c>
      <c r="J220">
        <f>Table1[[#This Row],[pakiet_wig]]*Table1[[#This Row],[kurs_zamkniecia]]</f>
        <v>9752323000</v>
      </c>
      <c r="K220" s="4" t="str" cm="1">
        <f t="array" ref="K220">_xlfn.IFS(AND(Table1[[#This Row],[Column1]]=1,D219-D218&lt;Table1[[#This Row],[kurs_zamkniecia]]-D219,D218&lt;D219,D219&lt;Table1[[#This Row],[kurs_zamkniecia]]),"K",AND(Table1[[#This Row],[Column1]]=1,D219-D218&gt;Table1[[#This Row],[kurs_zamkniecia]]-D219,D218&gt;D219,D219&gt;Table1[[#This Row],[kurs_zamkniecia]]),"S",Table1[[#This Row],[Column1]]=1,"H",Table1[[#This Row],[Column1]]=0,0)</f>
        <v>H</v>
      </c>
      <c r="L220"/>
      <c r="M220"/>
      <c r="N220"/>
      <c r="O220"/>
      <c r="P220"/>
      <c r="Q220"/>
      <c r="R220" t="str">
        <v>CY0102492119</v>
      </c>
      <c r="S220" t="str">
        <f t="shared" si="4"/>
        <v>CY</v>
      </c>
    </row>
    <row r="221" spans="1:19" x14ac:dyDescent="0.3">
      <c r="A221" s="2">
        <v>42025</v>
      </c>
      <c r="B221" s="1" t="s">
        <v>153</v>
      </c>
      <c r="C221" t="s">
        <v>154</v>
      </c>
      <c r="D221">
        <v>1.06</v>
      </c>
      <c r="E221">
        <v>23085</v>
      </c>
      <c r="F221">
        <v>23910</v>
      </c>
      <c r="G221">
        <v>0</v>
      </c>
      <c r="H221">
        <f>IF(Table1[[#This Row],[data]]=DATE(2015, 1, 23),1,0)</f>
        <v>0</v>
      </c>
      <c r="I221" t="str">
        <f>LEFT(Table1[[#This Row],[ISIN]],2)</f>
        <v>PL</v>
      </c>
      <c r="J221">
        <f>Table1[[#This Row],[pakiet_wig]]*Table1[[#This Row],[kurs_zamkniecia]]</f>
        <v>0</v>
      </c>
      <c r="K221" s="4" cm="1">
        <f t="array" ref="K221">_xlfn.IFS(AND(Table1[[#This Row],[Column1]]=1,D220-D219&lt;Table1[[#This Row],[kurs_zamkniecia]]-D220,D219&lt;D220,D220&lt;Table1[[#This Row],[kurs_zamkniecia]]),"K",AND(Table1[[#This Row],[Column1]]=1,D220-D219&gt;Table1[[#This Row],[kurs_zamkniecia]]-D220,D219&gt;D220,D220&gt;Table1[[#This Row],[kurs_zamkniecia]]),"S",Table1[[#This Row],[Column1]]=1,"H",Table1[[#This Row],[Column1]]=0,0)</f>
        <v>0</v>
      </c>
      <c r="L221"/>
      <c r="M221"/>
      <c r="N221"/>
      <c r="O221"/>
      <c r="P221"/>
      <c r="Q221"/>
      <c r="R221" t="str">
        <v>PLHGNKA00028</v>
      </c>
      <c r="S221" t="str">
        <f t="shared" si="4"/>
        <v>PL</v>
      </c>
    </row>
    <row r="222" spans="1:19" x14ac:dyDescent="0.3">
      <c r="A222" s="2">
        <v>42026</v>
      </c>
      <c r="B222" s="1" t="s">
        <v>153</v>
      </c>
      <c r="C222" t="s">
        <v>154</v>
      </c>
      <c r="D222">
        <v>1.06</v>
      </c>
      <c r="E222">
        <v>6</v>
      </c>
      <c r="F222">
        <v>10</v>
      </c>
      <c r="G222">
        <v>0</v>
      </c>
      <c r="H222">
        <f>IF(Table1[[#This Row],[data]]=DATE(2015, 1, 23),1,0)</f>
        <v>0</v>
      </c>
      <c r="I222" t="str">
        <f>LEFT(Table1[[#This Row],[ISIN]],2)</f>
        <v>PL</v>
      </c>
      <c r="J222">
        <f>Table1[[#This Row],[pakiet_wig]]*Table1[[#This Row],[kurs_zamkniecia]]</f>
        <v>0</v>
      </c>
      <c r="K222" s="4" cm="1">
        <f t="array" ref="K222">_xlfn.IFS(AND(Table1[[#This Row],[Column1]]=1,D221-D220&lt;Table1[[#This Row],[kurs_zamkniecia]]-D221,D220&lt;D221,D221&lt;Table1[[#This Row],[kurs_zamkniecia]]),"K",AND(Table1[[#This Row],[Column1]]=1,D221-D220&gt;Table1[[#This Row],[kurs_zamkniecia]]-D221,D220&gt;D221,D221&gt;Table1[[#This Row],[kurs_zamkniecia]]),"S",Table1[[#This Row],[Column1]]=1,"H",Table1[[#This Row],[Column1]]=0,0)</f>
        <v>0</v>
      </c>
      <c r="L222"/>
      <c r="M222"/>
      <c r="N222"/>
      <c r="O222"/>
      <c r="P222"/>
      <c r="Q222"/>
      <c r="R222" t="str">
        <v>LU0327357389</v>
      </c>
      <c r="S222" t="str">
        <f t="shared" si="4"/>
        <v>LU</v>
      </c>
    </row>
    <row r="223" spans="1:19" x14ac:dyDescent="0.3">
      <c r="A223" s="2">
        <v>42027</v>
      </c>
      <c r="B223" s="1" t="s">
        <v>153</v>
      </c>
      <c r="C223" t="s">
        <v>154</v>
      </c>
      <c r="D223">
        <v>1.03</v>
      </c>
      <c r="E223">
        <v>17340</v>
      </c>
      <c r="F223">
        <v>17920</v>
      </c>
      <c r="G223">
        <v>0</v>
      </c>
      <c r="H223">
        <f>IF(Table1[[#This Row],[data]]=DATE(2015, 1, 23),1,0)</f>
        <v>1</v>
      </c>
      <c r="I223" t="str">
        <f>LEFT(Table1[[#This Row],[ISIN]],2)</f>
        <v>PL</v>
      </c>
      <c r="J223">
        <f>Table1[[#This Row],[pakiet_wig]]*Table1[[#This Row],[kurs_zamkniecia]]</f>
        <v>0</v>
      </c>
      <c r="K223" s="4" t="str" cm="1">
        <f t="array" ref="K223">_xlfn.IFS(AND(Table1[[#This Row],[Column1]]=1,D222-D221&lt;Table1[[#This Row],[kurs_zamkniecia]]-D222,D221&lt;D222,D222&lt;Table1[[#This Row],[kurs_zamkniecia]]),"K",AND(Table1[[#This Row],[Column1]]=1,D222-D221&gt;Table1[[#This Row],[kurs_zamkniecia]]-D222,D221&gt;D222,D222&gt;Table1[[#This Row],[kurs_zamkniecia]]),"S",Table1[[#This Row],[Column1]]=1,"H",Table1[[#This Row],[Column1]]=0,0)</f>
        <v>H</v>
      </c>
      <c r="L223"/>
      <c r="M223"/>
      <c r="N223"/>
      <c r="O223"/>
      <c r="P223"/>
      <c r="Q223"/>
      <c r="R223" t="str">
        <v>PLKETY000011</v>
      </c>
      <c r="S223" t="str">
        <f t="shared" si="4"/>
        <v>PL</v>
      </c>
    </row>
    <row r="224" spans="1:19" x14ac:dyDescent="0.3">
      <c r="A224" s="2">
        <v>42025</v>
      </c>
      <c r="B224" s="1" t="s">
        <v>155</v>
      </c>
      <c r="C224" t="s">
        <v>156</v>
      </c>
      <c r="D224">
        <v>4.2</v>
      </c>
      <c r="E224">
        <v>1114</v>
      </c>
      <c r="F224">
        <v>4700</v>
      </c>
      <c r="G224">
        <v>4262000</v>
      </c>
      <c r="H224">
        <f>IF(Table1[[#This Row],[data]]=DATE(2015, 1, 23),1,0)</f>
        <v>0</v>
      </c>
      <c r="I224" t="str">
        <f>LEFT(Table1[[#This Row],[ISIN]],2)</f>
        <v>PL</v>
      </c>
      <c r="J224">
        <f>Table1[[#This Row],[pakiet_wig]]*Table1[[#This Row],[kurs_zamkniecia]]</f>
        <v>17900400</v>
      </c>
      <c r="K224" s="4" cm="1">
        <f t="array" ref="K224">_xlfn.IFS(AND(Table1[[#This Row],[Column1]]=1,D223-D222&lt;Table1[[#This Row],[kurs_zamkniecia]]-D223,D222&lt;D223,D223&lt;Table1[[#This Row],[kurs_zamkniecia]]),"K",AND(Table1[[#This Row],[Column1]]=1,D223-D222&gt;Table1[[#This Row],[kurs_zamkniecia]]-D223,D222&gt;D223,D223&gt;Table1[[#This Row],[kurs_zamkniecia]]),"S",Table1[[#This Row],[Column1]]=1,"H",Table1[[#This Row],[Column1]]=0,0)</f>
        <v>0</v>
      </c>
      <c r="L224"/>
      <c r="M224"/>
      <c r="N224"/>
      <c r="O224"/>
      <c r="P224"/>
      <c r="Q224"/>
      <c r="R224" t="str">
        <v>PLKGHM000017</v>
      </c>
      <c r="S224" t="str">
        <f t="shared" si="4"/>
        <v>PL</v>
      </c>
    </row>
    <row r="225" spans="1:19" x14ac:dyDescent="0.3">
      <c r="A225" s="2">
        <v>42026</v>
      </c>
      <c r="B225" s="1" t="s">
        <v>155</v>
      </c>
      <c r="C225" t="s">
        <v>156</v>
      </c>
      <c r="D225">
        <v>4</v>
      </c>
      <c r="E225">
        <v>400</v>
      </c>
      <c r="F225">
        <v>1630</v>
      </c>
      <c r="G225">
        <v>4262000</v>
      </c>
      <c r="H225">
        <f>IF(Table1[[#This Row],[data]]=DATE(2015, 1, 23),1,0)</f>
        <v>0</v>
      </c>
      <c r="I225" t="str">
        <f>LEFT(Table1[[#This Row],[ISIN]],2)</f>
        <v>PL</v>
      </c>
      <c r="J225">
        <f>Table1[[#This Row],[pakiet_wig]]*Table1[[#This Row],[kurs_zamkniecia]]</f>
        <v>17048000</v>
      </c>
      <c r="K225" s="4" cm="1">
        <f t="array" ref="K225">_xlfn.IFS(AND(Table1[[#This Row],[Column1]]=1,D224-D223&lt;Table1[[#This Row],[kurs_zamkniecia]]-D224,D223&lt;D224,D224&lt;Table1[[#This Row],[kurs_zamkniecia]]),"K",AND(Table1[[#This Row],[Column1]]=1,D224-D223&gt;Table1[[#This Row],[kurs_zamkniecia]]-D224,D223&gt;D224,D224&gt;Table1[[#This Row],[kurs_zamkniecia]]),"S",Table1[[#This Row],[Column1]]=1,"H",Table1[[#This Row],[Column1]]=0,0)</f>
        <v>0</v>
      </c>
      <c r="L225"/>
      <c r="M225"/>
      <c r="N225"/>
      <c r="O225"/>
      <c r="P225"/>
      <c r="Q225"/>
      <c r="R225" t="str">
        <v>PLKNOPL00014</v>
      </c>
      <c r="S225" t="str">
        <f t="shared" si="4"/>
        <v>PL</v>
      </c>
    </row>
    <row r="226" spans="1:19" x14ac:dyDescent="0.3">
      <c r="A226" s="2">
        <v>42027</v>
      </c>
      <c r="B226" s="1" t="s">
        <v>155</v>
      </c>
      <c r="C226" t="s">
        <v>156</v>
      </c>
      <c r="D226">
        <v>4</v>
      </c>
      <c r="E226">
        <v>2050</v>
      </c>
      <c r="F226">
        <v>8200</v>
      </c>
      <c r="G226">
        <v>4262000</v>
      </c>
      <c r="H226">
        <f>IF(Table1[[#This Row],[data]]=DATE(2015, 1, 23),1,0)</f>
        <v>1</v>
      </c>
      <c r="I226" t="str">
        <f>LEFT(Table1[[#This Row],[ISIN]],2)</f>
        <v>PL</v>
      </c>
      <c r="J226">
        <f>Table1[[#This Row],[pakiet_wig]]*Table1[[#This Row],[kurs_zamkniecia]]</f>
        <v>17048000</v>
      </c>
      <c r="K226" s="4" t="str" cm="1">
        <f t="array" ref="K226">_xlfn.IFS(AND(Table1[[#This Row],[Column1]]=1,D225-D224&lt;Table1[[#This Row],[kurs_zamkniecia]]-D225,D224&lt;D225,D225&lt;Table1[[#This Row],[kurs_zamkniecia]]),"K",AND(Table1[[#This Row],[Column1]]=1,D225-D224&gt;Table1[[#This Row],[kurs_zamkniecia]]-D225,D224&gt;D225,D225&gt;Table1[[#This Row],[kurs_zamkniecia]]),"S",Table1[[#This Row],[Column1]]=1,"H",Table1[[#This Row],[Column1]]=0,0)</f>
        <v>H</v>
      </c>
      <c r="L226"/>
      <c r="M226"/>
      <c r="N226"/>
      <c r="O226"/>
      <c r="P226"/>
      <c r="Q226"/>
      <c r="R226" t="str">
        <v>PLHOOP000010</v>
      </c>
      <c r="S226" t="str">
        <f t="shared" si="4"/>
        <v>PL</v>
      </c>
    </row>
    <row r="227" spans="1:19" x14ac:dyDescent="0.3">
      <c r="A227" s="2">
        <v>42025</v>
      </c>
      <c r="B227" s="1" t="s">
        <v>157</v>
      </c>
      <c r="C227" t="s">
        <v>158</v>
      </c>
      <c r="D227">
        <v>2.4900000000000002</v>
      </c>
      <c r="E227">
        <v>30401</v>
      </c>
      <c r="F227">
        <v>74680</v>
      </c>
      <c r="G227">
        <v>14368000</v>
      </c>
      <c r="H227">
        <f>IF(Table1[[#This Row],[data]]=DATE(2015, 1, 23),1,0)</f>
        <v>0</v>
      </c>
      <c r="I227" t="str">
        <f>LEFT(Table1[[#This Row],[ISIN]],2)</f>
        <v>PL</v>
      </c>
      <c r="J227">
        <f>Table1[[#This Row],[pakiet_wig]]*Table1[[#This Row],[kurs_zamkniecia]]</f>
        <v>35776320</v>
      </c>
      <c r="K227" s="4" cm="1">
        <f t="array" ref="K227">_xlfn.IFS(AND(Table1[[#This Row],[Column1]]=1,D226-D225&lt;Table1[[#This Row],[kurs_zamkniecia]]-D226,D225&lt;D226,D226&lt;Table1[[#This Row],[kurs_zamkniecia]]),"K",AND(Table1[[#This Row],[Column1]]=1,D226-D225&gt;Table1[[#This Row],[kurs_zamkniecia]]-D226,D225&gt;D226,D226&gt;Table1[[#This Row],[kurs_zamkniecia]]),"S",Table1[[#This Row],[Column1]]=1,"H",Table1[[#This Row],[Column1]]=0,0)</f>
        <v>0</v>
      </c>
      <c r="L227"/>
      <c r="M227"/>
      <c r="N227"/>
      <c r="O227"/>
      <c r="P227"/>
      <c r="Q227"/>
      <c r="R227" t="str">
        <v>PLKGNRC00015</v>
      </c>
      <c r="S227" t="str">
        <f t="shared" si="4"/>
        <v>PL</v>
      </c>
    </row>
    <row r="228" spans="1:19" x14ac:dyDescent="0.3">
      <c r="A228" s="2">
        <v>42026</v>
      </c>
      <c r="B228" s="1" t="s">
        <v>157</v>
      </c>
      <c r="C228" t="s">
        <v>158</v>
      </c>
      <c r="D228">
        <v>2.5</v>
      </c>
      <c r="E228">
        <v>17875</v>
      </c>
      <c r="F228">
        <v>44650</v>
      </c>
      <c r="G228">
        <v>14368000</v>
      </c>
      <c r="H228">
        <f>IF(Table1[[#This Row],[data]]=DATE(2015, 1, 23),1,0)</f>
        <v>0</v>
      </c>
      <c r="I228" t="str">
        <f>LEFT(Table1[[#This Row],[ISIN]],2)</f>
        <v>PL</v>
      </c>
      <c r="J228">
        <f>Table1[[#This Row],[pakiet_wig]]*Table1[[#This Row],[kurs_zamkniecia]]</f>
        <v>35920000</v>
      </c>
      <c r="K228" s="4" cm="1">
        <f t="array" ref="K228">_xlfn.IFS(AND(Table1[[#This Row],[Column1]]=1,D227-D226&lt;Table1[[#This Row],[kurs_zamkniecia]]-D227,D226&lt;D227,D227&lt;Table1[[#This Row],[kurs_zamkniecia]]),"K",AND(Table1[[#This Row],[Column1]]=1,D227-D226&gt;Table1[[#This Row],[kurs_zamkniecia]]-D227,D226&gt;D227,D227&gt;Table1[[#This Row],[kurs_zamkniecia]]),"S",Table1[[#This Row],[Column1]]=1,"H",Table1[[#This Row],[Column1]]=0,0)</f>
        <v>0</v>
      </c>
      <c r="L228"/>
      <c r="M228"/>
      <c r="N228"/>
      <c r="O228"/>
      <c r="P228"/>
      <c r="Q228"/>
      <c r="R228" t="str">
        <v>PLKOMPP00017</v>
      </c>
      <c r="S228" t="str">
        <f t="shared" si="4"/>
        <v>PL</v>
      </c>
    </row>
    <row r="229" spans="1:19" x14ac:dyDescent="0.3">
      <c r="A229" s="2">
        <v>42027</v>
      </c>
      <c r="B229" s="1" t="s">
        <v>157</v>
      </c>
      <c r="C229" t="s">
        <v>158</v>
      </c>
      <c r="D229">
        <v>2.48</v>
      </c>
      <c r="E229">
        <v>10895</v>
      </c>
      <c r="F229">
        <v>27190</v>
      </c>
      <c r="G229">
        <v>14368000</v>
      </c>
      <c r="H229">
        <f>IF(Table1[[#This Row],[data]]=DATE(2015, 1, 23),1,0)</f>
        <v>1</v>
      </c>
      <c r="I229" t="str">
        <f>LEFT(Table1[[#This Row],[ISIN]],2)</f>
        <v>PL</v>
      </c>
      <c r="J229">
        <f>Table1[[#This Row],[pakiet_wig]]*Table1[[#This Row],[kurs_zamkniecia]]</f>
        <v>35632640</v>
      </c>
      <c r="K229" s="4" t="str" cm="1">
        <f t="array" ref="K229">_xlfn.IFS(AND(Table1[[#This Row],[Column1]]=1,D228-D227&lt;Table1[[#This Row],[kurs_zamkniecia]]-D228,D227&lt;D228,D228&lt;Table1[[#This Row],[kurs_zamkniecia]]),"K",AND(Table1[[#This Row],[Column1]]=1,D228-D227&gt;Table1[[#This Row],[kurs_zamkniecia]]-D228,D227&gt;D228,D228&gt;Table1[[#This Row],[kurs_zamkniecia]]),"S",Table1[[#This Row],[Column1]]=1,"H",Table1[[#This Row],[Column1]]=0,0)</f>
        <v>H</v>
      </c>
      <c r="L229"/>
      <c r="M229"/>
      <c r="N229"/>
      <c r="O229"/>
      <c r="P229"/>
      <c r="Q229"/>
      <c r="R229" t="str">
        <v>PLKMPTR00012</v>
      </c>
      <c r="S229" t="str">
        <f t="shared" si="4"/>
        <v>PL</v>
      </c>
    </row>
    <row r="230" spans="1:19" x14ac:dyDescent="0.3">
      <c r="A230" s="2">
        <v>42025</v>
      </c>
      <c r="B230" s="1" t="s">
        <v>159</v>
      </c>
      <c r="C230" t="s">
        <v>160</v>
      </c>
      <c r="D230">
        <v>0.42</v>
      </c>
      <c r="E230">
        <v>1049</v>
      </c>
      <c r="F230">
        <v>440</v>
      </c>
      <c r="G230">
        <v>0</v>
      </c>
      <c r="H230">
        <f>IF(Table1[[#This Row],[data]]=DATE(2015, 1, 23),1,0)</f>
        <v>0</v>
      </c>
      <c r="I230" t="str">
        <f>LEFT(Table1[[#This Row],[ISIN]],2)</f>
        <v>PL</v>
      </c>
      <c r="J230">
        <f>Table1[[#This Row],[pakiet_wig]]*Table1[[#This Row],[kurs_zamkniecia]]</f>
        <v>0</v>
      </c>
      <c r="K230" s="4" cm="1">
        <f t="array" ref="K230">_xlfn.IFS(AND(Table1[[#This Row],[Column1]]=1,D229-D228&lt;Table1[[#This Row],[kurs_zamkniecia]]-D229,D228&lt;D229,D229&lt;Table1[[#This Row],[kurs_zamkniecia]]),"K",AND(Table1[[#This Row],[Column1]]=1,D229-D228&gt;Table1[[#This Row],[kurs_zamkniecia]]-D229,D228&gt;D229,D229&gt;Table1[[#This Row],[kurs_zamkniecia]]),"S",Table1[[#This Row],[Column1]]=1,"H",Table1[[#This Row],[Column1]]=0,0)</f>
        <v>0</v>
      </c>
      <c r="L230"/>
      <c r="M230"/>
      <c r="N230"/>
      <c r="O230"/>
      <c r="P230"/>
      <c r="Q230"/>
      <c r="R230" t="str">
        <v>PLKCSTL00010</v>
      </c>
      <c r="S230" t="str">
        <f t="shared" si="4"/>
        <v>PL</v>
      </c>
    </row>
    <row r="231" spans="1:19" x14ac:dyDescent="0.3">
      <c r="A231" s="2">
        <v>42026</v>
      </c>
      <c r="B231" s="1" t="s">
        <v>159</v>
      </c>
      <c r="C231" t="s">
        <v>160</v>
      </c>
      <c r="D231">
        <v>0.43</v>
      </c>
      <c r="E231">
        <v>528</v>
      </c>
      <c r="F231">
        <v>230</v>
      </c>
      <c r="G231">
        <v>0</v>
      </c>
      <c r="H231">
        <f>IF(Table1[[#This Row],[data]]=DATE(2015, 1, 23),1,0)</f>
        <v>0</v>
      </c>
      <c r="I231" t="str">
        <f>LEFT(Table1[[#This Row],[ISIN]],2)</f>
        <v>PL</v>
      </c>
      <c r="J231">
        <f>Table1[[#This Row],[pakiet_wig]]*Table1[[#This Row],[kurs_zamkniecia]]</f>
        <v>0</v>
      </c>
      <c r="K231" s="4" cm="1">
        <f t="array" ref="K231">_xlfn.IFS(AND(Table1[[#This Row],[Column1]]=1,D230-D229&lt;Table1[[#This Row],[kurs_zamkniecia]]-D230,D229&lt;D230,D230&lt;Table1[[#This Row],[kurs_zamkniecia]]),"K",AND(Table1[[#This Row],[Column1]]=1,D230-D229&gt;Table1[[#This Row],[kurs_zamkniecia]]-D230,D229&gt;D230,D230&gt;Table1[[#This Row],[kurs_zamkniecia]]),"S",Table1[[#This Row],[Column1]]=1,"H",Table1[[#This Row],[Column1]]=0,0)</f>
        <v>0</v>
      </c>
      <c r="L231"/>
      <c r="M231"/>
      <c r="N231"/>
      <c r="O231"/>
      <c r="P231"/>
      <c r="Q231"/>
      <c r="R231" t="str">
        <v>PLKOPEX00018</v>
      </c>
      <c r="S231" t="str">
        <f t="shared" si="4"/>
        <v>PL</v>
      </c>
    </row>
    <row r="232" spans="1:19" x14ac:dyDescent="0.3">
      <c r="A232" s="2">
        <v>42027</v>
      </c>
      <c r="B232" s="1" t="s">
        <v>159</v>
      </c>
      <c r="C232" t="s">
        <v>160</v>
      </c>
      <c r="D232">
        <v>0.43</v>
      </c>
      <c r="E232">
        <v>2000</v>
      </c>
      <c r="F232">
        <v>860</v>
      </c>
      <c r="G232">
        <v>0</v>
      </c>
      <c r="H232">
        <f>IF(Table1[[#This Row],[data]]=DATE(2015, 1, 23),1,0)</f>
        <v>1</v>
      </c>
      <c r="I232" t="str">
        <f>LEFT(Table1[[#This Row],[ISIN]],2)</f>
        <v>PL</v>
      </c>
      <c r="J232">
        <f>Table1[[#This Row],[pakiet_wig]]*Table1[[#This Row],[kurs_zamkniecia]]</f>
        <v>0</v>
      </c>
      <c r="K232" s="4" t="str" cm="1">
        <f t="array" ref="K232">_xlfn.IFS(AND(Table1[[#This Row],[Column1]]=1,D231-D230&lt;Table1[[#This Row],[kurs_zamkniecia]]-D231,D230&lt;D231,D231&lt;Table1[[#This Row],[kurs_zamkniecia]]),"K",AND(Table1[[#This Row],[Column1]]=1,D231-D230&gt;Table1[[#This Row],[kurs_zamkniecia]]-D231,D230&gt;D231,D231&gt;Table1[[#This Row],[kurs_zamkniecia]]),"S",Table1[[#This Row],[Column1]]=1,"H",Table1[[#This Row],[Column1]]=0,0)</f>
        <v>H</v>
      </c>
      <c r="L232"/>
      <c r="M232"/>
      <c r="N232"/>
      <c r="O232"/>
      <c r="P232"/>
      <c r="Q232"/>
      <c r="R232" t="str">
        <v>PLKPPD000017</v>
      </c>
      <c r="S232" t="str">
        <f t="shared" si="4"/>
        <v>PL</v>
      </c>
    </row>
    <row r="233" spans="1:19" x14ac:dyDescent="0.3">
      <c r="A233" s="2">
        <v>42025</v>
      </c>
      <c r="B233" s="1" t="s">
        <v>161</v>
      </c>
      <c r="C233" t="s">
        <v>162</v>
      </c>
      <c r="D233">
        <v>146</v>
      </c>
      <c r="E233">
        <v>85610</v>
      </c>
      <c r="F233">
        <v>12357490</v>
      </c>
      <c r="G233">
        <v>22030000</v>
      </c>
      <c r="H233">
        <f>IF(Table1[[#This Row],[data]]=DATE(2015, 1, 23),1,0)</f>
        <v>0</v>
      </c>
      <c r="I233" t="str">
        <f>LEFT(Table1[[#This Row],[ISIN]],2)</f>
        <v>PL</v>
      </c>
      <c r="J233">
        <f>Table1[[#This Row],[pakiet_wig]]*Table1[[#This Row],[kurs_zamkniecia]]</f>
        <v>3216380000</v>
      </c>
      <c r="K233" s="4" cm="1">
        <f t="array" ref="K233">_xlfn.IFS(AND(Table1[[#This Row],[Column1]]=1,D232-D231&lt;Table1[[#This Row],[kurs_zamkniecia]]-D232,D231&lt;D232,D232&lt;Table1[[#This Row],[kurs_zamkniecia]]),"K",AND(Table1[[#This Row],[Column1]]=1,D232-D231&gt;Table1[[#This Row],[kurs_zamkniecia]]-D232,D231&gt;D232,D232&gt;Table1[[#This Row],[kurs_zamkniecia]]),"S",Table1[[#This Row],[Column1]]=1,"H",Table1[[#This Row],[Column1]]=0,0)</f>
        <v>0</v>
      </c>
      <c r="L233"/>
      <c r="M233"/>
      <c r="N233"/>
      <c r="O233"/>
      <c r="P233"/>
      <c r="Q233"/>
      <c r="R233" t="str">
        <v>PLKRKCH00019</v>
      </c>
      <c r="S233" t="str">
        <f t="shared" si="4"/>
        <v>PL</v>
      </c>
    </row>
    <row r="234" spans="1:19" x14ac:dyDescent="0.3">
      <c r="A234" s="2">
        <v>42026</v>
      </c>
      <c r="B234" s="1" t="s">
        <v>161</v>
      </c>
      <c r="C234" t="s">
        <v>162</v>
      </c>
      <c r="D234">
        <v>146.1</v>
      </c>
      <c r="E234">
        <v>20588</v>
      </c>
      <c r="F234">
        <v>3007910</v>
      </c>
      <c r="G234">
        <v>22030000</v>
      </c>
      <c r="H234">
        <f>IF(Table1[[#This Row],[data]]=DATE(2015, 1, 23),1,0)</f>
        <v>0</v>
      </c>
      <c r="I234" t="str">
        <f>LEFT(Table1[[#This Row],[ISIN]],2)</f>
        <v>PL</v>
      </c>
      <c r="J234">
        <f>Table1[[#This Row],[pakiet_wig]]*Table1[[#This Row],[kurs_zamkniecia]]</f>
        <v>3218583000</v>
      </c>
      <c r="K234" s="4" cm="1">
        <f t="array" ref="K234">_xlfn.IFS(AND(Table1[[#This Row],[Column1]]=1,D233-D232&lt;Table1[[#This Row],[kurs_zamkniecia]]-D233,D232&lt;D233,D233&lt;Table1[[#This Row],[kurs_zamkniecia]]),"K",AND(Table1[[#This Row],[Column1]]=1,D233-D232&gt;Table1[[#This Row],[kurs_zamkniecia]]-D233,D232&gt;D233,D233&gt;Table1[[#This Row],[kurs_zamkniecia]]),"S",Table1[[#This Row],[Column1]]=1,"H",Table1[[#This Row],[Column1]]=0,0)</f>
        <v>0</v>
      </c>
      <c r="L234"/>
      <c r="M234"/>
      <c r="N234"/>
      <c r="O234"/>
      <c r="P234"/>
      <c r="Q234"/>
      <c r="R234" t="str">
        <v>PLKRNRC00012</v>
      </c>
      <c r="S234" t="str">
        <f t="shared" si="4"/>
        <v>PL</v>
      </c>
    </row>
    <row r="235" spans="1:19" x14ac:dyDescent="0.3">
      <c r="A235" s="2">
        <v>42027</v>
      </c>
      <c r="B235" s="1" t="s">
        <v>161</v>
      </c>
      <c r="C235" t="s">
        <v>162</v>
      </c>
      <c r="D235">
        <v>149.35</v>
      </c>
      <c r="E235">
        <v>37862</v>
      </c>
      <c r="F235">
        <v>5597250</v>
      </c>
      <c r="G235">
        <v>22030000</v>
      </c>
      <c r="H235">
        <f>IF(Table1[[#This Row],[data]]=DATE(2015, 1, 23),1,0)</f>
        <v>1</v>
      </c>
      <c r="I235" t="str">
        <f>LEFT(Table1[[#This Row],[ISIN]],2)</f>
        <v>PL</v>
      </c>
      <c r="J235">
        <f>Table1[[#This Row],[pakiet_wig]]*Table1[[#This Row],[kurs_zamkniecia]]</f>
        <v>3290180500</v>
      </c>
      <c r="K235" s="4" t="str" cm="1">
        <f t="array" ref="K235">_xlfn.IFS(AND(Table1[[#This Row],[Column1]]=1,D234-D233&lt;Table1[[#This Row],[kurs_zamkniecia]]-D234,D233&lt;D234,D234&lt;Table1[[#This Row],[kurs_zamkniecia]]),"K",AND(Table1[[#This Row],[Column1]]=1,D234-D233&gt;Table1[[#This Row],[kurs_zamkniecia]]-D234,D233&gt;D234,D234&gt;Table1[[#This Row],[kurs_zamkniecia]]),"S",Table1[[#This Row],[Column1]]=1,"H",Table1[[#This Row],[Column1]]=0,0)</f>
        <v>K</v>
      </c>
      <c r="L235"/>
      <c r="M235"/>
      <c r="N235"/>
      <c r="O235"/>
      <c r="P235"/>
      <c r="Q235"/>
      <c r="R235" t="str">
        <v>PLKRINK00014</v>
      </c>
      <c r="S235" t="str">
        <f t="shared" si="4"/>
        <v>PL</v>
      </c>
    </row>
    <row r="236" spans="1:19" x14ac:dyDescent="0.3">
      <c r="A236" s="2">
        <v>42025</v>
      </c>
      <c r="B236" s="1" t="s">
        <v>163</v>
      </c>
      <c r="C236" t="s">
        <v>164</v>
      </c>
      <c r="D236">
        <v>0.06</v>
      </c>
      <c r="E236">
        <v>13097</v>
      </c>
      <c r="F236">
        <v>790</v>
      </c>
      <c r="G236">
        <v>0</v>
      </c>
      <c r="H236">
        <f>IF(Table1[[#This Row],[data]]=DATE(2015, 1, 23),1,0)</f>
        <v>0</v>
      </c>
      <c r="I236" t="str">
        <f>LEFT(Table1[[#This Row],[ISIN]],2)</f>
        <v>PL</v>
      </c>
      <c r="J236">
        <f>Table1[[#This Row],[pakiet_wig]]*Table1[[#This Row],[kurs_zamkniecia]]</f>
        <v>0</v>
      </c>
      <c r="K236" s="4" cm="1">
        <f t="array" ref="K236">_xlfn.IFS(AND(Table1[[#This Row],[Column1]]=1,D235-D234&lt;Table1[[#This Row],[kurs_zamkniecia]]-D235,D234&lt;D235,D235&lt;Table1[[#This Row],[kurs_zamkniecia]]),"K",AND(Table1[[#This Row],[Column1]]=1,D235-D234&gt;Table1[[#This Row],[kurs_zamkniecia]]-D235,D234&gt;D235,D235&gt;Table1[[#This Row],[kurs_zamkniecia]]),"S",Table1[[#This Row],[Column1]]=1,"H",Table1[[#This Row],[Column1]]=0,0)</f>
        <v>0</v>
      </c>
      <c r="L236"/>
      <c r="M236"/>
      <c r="N236"/>
      <c r="O236"/>
      <c r="P236"/>
      <c r="Q236"/>
      <c r="R236" t="str">
        <v>PLNFI0200019</v>
      </c>
      <c r="S236" t="str">
        <f t="shared" si="4"/>
        <v>PL</v>
      </c>
    </row>
    <row r="237" spans="1:19" x14ac:dyDescent="0.3">
      <c r="A237" s="2">
        <v>42026</v>
      </c>
      <c r="B237" s="1" t="s">
        <v>163</v>
      </c>
      <c r="C237" t="s">
        <v>164</v>
      </c>
      <c r="D237">
        <v>0.06</v>
      </c>
      <c r="E237">
        <v>9040</v>
      </c>
      <c r="F237">
        <v>540</v>
      </c>
      <c r="G237">
        <v>0</v>
      </c>
      <c r="H237">
        <f>IF(Table1[[#This Row],[data]]=DATE(2015, 1, 23),1,0)</f>
        <v>0</v>
      </c>
      <c r="I237" t="str">
        <f>LEFT(Table1[[#This Row],[ISIN]],2)</f>
        <v>PL</v>
      </c>
      <c r="J237">
        <f>Table1[[#This Row],[pakiet_wig]]*Table1[[#This Row],[kurs_zamkniecia]]</f>
        <v>0</v>
      </c>
      <c r="K237" s="4" cm="1">
        <f t="array" ref="K237">_xlfn.IFS(AND(Table1[[#This Row],[Column1]]=1,D236-D235&lt;Table1[[#This Row],[kurs_zamkniecia]]-D236,D235&lt;D236,D236&lt;Table1[[#This Row],[kurs_zamkniecia]]),"K",AND(Table1[[#This Row],[Column1]]=1,D236-D235&gt;Table1[[#This Row],[kurs_zamkniecia]]-D236,D235&gt;D236,D236&gt;Table1[[#This Row],[kurs_zamkniecia]]),"S",Table1[[#This Row],[Column1]]=1,"H",Table1[[#This Row],[Column1]]=0,0)</f>
        <v>0</v>
      </c>
      <c r="L237"/>
      <c r="M237"/>
      <c r="N237"/>
      <c r="O237"/>
      <c r="P237"/>
      <c r="Q237"/>
      <c r="R237" t="str">
        <v>SI0031102120</v>
      </c>
      <c r="S237" t="str">
        <f t="shared" si="4"/>
        <v>SI</v>
      </c>
    </row>
    <row r="238" spans="1:19" x14ac:dyDescent="0.3">
      <c r="A238" s="2">
        <v>42027</v>
      </c>
      <c r="B238" s="1" t="s">
        <v>163</v>
      </c>
      <c r="C238" t="s">
        <v>164</v>
      </c>
      <c r="D238">
        <v>0.06</v>
      </c>
      <c r="E238">
        <v>461</v>
      </c>
      <c r="F238">
        <v>30</v>
      </c>
      <c r="G238">
        <v>0</v>
      </c>
      <c r="H238">
        <f>IF(Table1[[#This Row],[data]]=DATE(2015, 1, 23),1,0)</f>
        <v>1</v>
      </c>
      <c r="I238" t="str">
        <f>LEFT(Table1[[#This Row],[ISIN]],2)</f>
        <v>PL</v>
      </c>
      <c r="J238">
        <f>Table1[[#This Row],[pakiet_wig]]*Table1[[#This Row],[kurs_zamkniecia]]</f>
        <v>0</v>
      </c>
      <c r="K238" s="4" t="str" cm="1">
        <f t="array" ref="K238">_xlfn.IFS(AND(Table1[[#This Row],[Column1]]=1,D237-D236&lt;Table1[[#This Row],[kurs_zamkniecia]]-D237,D236&lt;D237,D237&lt;Table1[[#This Row],[kurs_zamkniecia]]),"K",AND(Table1[[#This Row],[Column1]]=1,D237-D236&gt;Table1[[#This Row],[kurs_zamkniecia]]-D237,D236&gt;D237,D237&gt;Table1[[#This Row],[kurs_zamkniecia]]),"S",Table1[[#This Row],[Column1]]=1,"H",Table1[[#This Row],[Column1]]=0,0)</f>
        <v>H</v>
      </c>
      <c r="L238"/>
      <c r="M238"/>
      <c r="N238"/>
      <c r="O238"/>
      <c r="P238"/>
      <c r="Q238"/>
      <c r="R238" t="str">
        <v>PLKRK0000010</v>
      </c>
      <c r="S238" t="str">
        <f t="shared" si="4"/>
        <v>PL</v>
      </c>
    </row>
    <row r="239" spans="1:19" x14ac:dyDescent="0.3">
      <c r="A239" s="2">
        <v>42025</v>
      </c>
      <c r="B239" s="1" t="s">
        <v>165</v>
      </c>
      <c r="C239" t="s">
        <v>166</v>
      </c>
      <c r="D239">
        <v>16.04</v>
      </c>
      <c r="E239">
        <v>77930</v>
      </c>
      <c r="F239">
        <v>1246560</v>
      </c>
      <c r="G239">
        <v>60952000</v>
      </c>
      <c r="H239">
        <f>IF(Table1[[#This Row],[data]]=DATE(2015, 1, 23),1,0)</f>
        <v>0</v>
      </c>
      <c r="I239" t="str">
        <f>LEFT(Table1[[#This Row],[ISIN]],2)</f>
        <v>PL</v>
      </c>
      <c r="J239">
        <f>Table1[[#This Row],[pakiet_wig]]*Table1[[#This Row],[kurs_zamkniecia]]</f>
        <v>977670080</v>
      </c>
      <c r="K239" s="4" cm="1">
        <f t="array" ref="K239">_xlfn.IFS(AND(Table1[[#This Row],[Column1]]=1,D238-D237&lt;Table1[[#This Row],[kurs_zamkniecia]]-D238,D237&lt;D238,D238&lt;Table1[[#This Row],[kurs_zamkniecia]]),"K",AND(Table1[[#This Row],[Column1]]=1,D238-D237&gt;Table1[[#This Row],[kurs_zamkniecia]]-D238,D237&gt;D238,D238&gt;Table1[[#This Row],[kurs_zamkniecia]]),"S",Table1[[#This Row],[Column1]]=1,"H",Table1[[#This Row],[Column1]]=0,0)</f>
        <v>0</v>
      </c>
      <c r="L239"/>
      <c r="M239"/>
      <c r="N239"/>
      <c r="O239"/>
      <c r="P239"/>
      <c r="Q239"/>
      <c r="R239" t="str">
        <v>PLKRUSZ00016</v>
      </c>
      <c r="S239" t="str">
        <f t="shared" si="4"/>
        <v>PL</v>
      </c>
    </row>
    <row r="240" spans="1:19" x14ac:dyDescent="0.3">
      <c r="A240" s="2">
        <v>42026</v>
      </c>
      <c r="B240" s="1" t="s">
        <v>165</v>
      </c>
      <c r="C240" t="s">
        <v>166</v>
      </c>
      <c r="D240">
        <v>16.3</v>
      </c>
      <c r="E240">
        <v>164551</v>
      </c>
      <c r="F240">
        <v>2683320</v>
      </c>
      <c r="G240">
        <v>60952000</v>
      </c>
      <c r="H240">
        <f>IF(Table1[[#This Row],[data]]=DATE(2015, 1, 23),1,0)</f>
        <v>0</v>
      </c>
      <c r="I240" t="str">
        <f>LEFT(Table1[[#This Row],[ISIN]],2)</f>
        <v>PL</v>
      </c>
      <c r="J240">
        <f>Table1[[#This Row],[pakiet_wig]]*Table1[[#This Row],[kurs_zamkniecia]]</f>
        <v>993517600</v>
      </c>
      <c r="K240" s="4" cm="1">
        <f t="array" ref="K240">_xlfn.IFS(AND(Table1[[#This Row],[Column1]]=1,D239-D238&lt;Table1[[#This Row],[kurs_zamkniecia]]-D239,D238&lt;D239,D239&lt;Table1[[#This Row],[kurs_zamkniecia]]),"K",AND(Table1[[#This Row],[Column1]]=1,D239-D238&gt;Table1[[#This Row],[kurs_zamkniecia]]-D239,D238&gt;D239,D239&gt;Table1[[#This Row],[kurs_zamkniecia]]),"S",Table1[[#This Row],[Column1]]=1,"H",Table1[[#This Row],[Column1]]=0,0)</f>
        <v>0</v>
      </c>
      <c r="L240"/>
      <c r="M240"/>
      <c r="N240"/>
      <c r="O240"/>
      <c r="P240"/>
      <c r="Q240"/>
      <c r="R240" t="str">
        <v>LU0611262873</v>
      </c>
      <c r="S240" t="str">
        <f t="shared" si="4"/>
        <v>LU</v>
      </c>
    </row>
    <row r="241" spans="1:19" x14ac:dyDescent="0.3">
      <c r="A241" s="2">
        <v>42027</v>
      </c>
      <c r="B241" s="1" t="s">
        <v>165</v>
      </c>
      <c r="C241" t="s">
        <v>166</v>
      </c>
      <c r="D241">
        <v>16.3</v>
      </c>
      <c r="E241">
        <v>72778</v>
      </c>
      <c r="F241">
        <v>1198540</v>
      </c>
      <c r="G241">
        <v>60952000</v>
      </c>
      <c r="H241">
        <f>IF(Table1[[#This Row],[data]]=DATE(2015, 1, 23),1,0)</f>
        <v>1</v>
      </c>
      <c r="I241" t="str">
        <f>LEFT(Table1[[#This Row],[ISIN]],2)</f>
        <v>PL</v>
      </c>
      <c r="J241">
        <f>Table1[[#This Row],[pakiet_wig]]*Table1[[#This Row],[kurs_zamkniecia]]</f>
        <v>993517600</v>
      </c>
      <c r="K241" s="4" t="str" cm="1">
        <f t="array" ref="K241">_xlfn.IFS(AND(Table1[[#This Row],[Column1]]=1,D240-D239&lt;Table1[[#This Row],[kurs_zamkniecia]]-D240,D239&lt;D240,D240&lt;Table1[[#This Row],[kurs_zamkniecia]]),"K",AND(Table1[[#This Row],[Column1]]=1,D240-D239&gt;Table1[[#This Row],[kurs_zamkniecia]]-D240,D239&gt;D240,D240&gt;Table1[[#This Row],[kurs_zamkniecia]]),"S",Table1[[#This Row],[Column1]]=1,"H",Table1[[#This Row],[Column1]]=0,0)</f>
        <v>H</v>
      </c>
      <c r="L241"/>
      <c r="M241"/>
      <c r="N241"/>
      <c r="O241"/>
      <c r="P241"/>
      <c r="Q241"/>
      <c r="R241" t="str">
        <v>PLLCCRP00017</v>
      </c>
      <c r="S241" t="str">
        <f t="shared" si="4"/>
        <v>PL</v>
      </c>
    </row>
    <row r="242" spans="1:19" x14ac:dyDescent="0.3">
      <c r="A242" s="2">
        <v>42025</v>
      </c>
      <c r="B242" s="1" t="s">
        <v>167</v>
      </c>
      <c r="C242" t="s">
        <v>168</v>
      </c>
      <c r="D242">
        <v>17.649999999999999</v>
      </c>
      <c r="E242">
        <v>7037</v>
      </c>
      <c r="F242">
        <v>121350</v>
      </c>
      <c r="G242">
        <v>1050000</v>
      </c>
      <c r="H242">
        <f>IF(Table1[[#This Row],[data]]=DATE(2015, 1, 23),1,0)</f>
        <v>0</v>
      </c>
      <c r="I242" t="str">
        <f>LEFT(Table1[[#This Row],[ISIN]],2)</f>
        <v>PL</v>
      </c>
      <c r="J242">
        <f>Table1[[#This Row],[pakiet_wig]]*Table1[[#This Row],[kurs_zamkniecia]]</f>
        <v>18532500</v>
      </c>
      <c r="K242" s="4" cm="1">
        <f t="array" ref="K242">_xlfn.IFS(AND(Table1[[#This Row],[Column1]]=1,D241-D240&lt;Table1[[#This Row],[kurs_zamkniecia]]-D241,D240&lt;D241,D241&lt;Table1[[#This Row],[kurs_zamkniecia]]),"K",AND(Table1[[#This Row],[Column1]]=1,D241-D240&gt;Table1[[#This Row],[kurs_zamkniecia]]-D241,D240&gt;D241,D241&gt;Table1[[#This Row],[kurs_zamkniecia]]),"S",Table1[[#This Row],[Column1]]=1,"H",Table1[[#This Row],[Column1]]=0,0)</f>
        <v>0</v>
      </c>
      <c r="L242"/>
      <c r="M242"/>
      <c r="N242"/>
      <c r="O242"/>
      <c r="P242"/>
      <c r="Q242"/>
      <c r="R242" t="str">
        <v>PLLENAL00015</v>
      </c>
      <c r="S242" t="str">
        <f t="shared" si="4"/>
        <v>PL</v>
      </c>
    </row>
    <row r="243" spans="1:19" x14ac:dyDescent="0.3">
      <c r="A243" s="2">
        <v>42026</v>
      </c>
      <c r="B243" s="1" t="s">
        <v>167</v>
      </c>
      <c r="C243" t="s">
        <v>168</v>
      </c>
      <c r="D243">
        <v>17</v>
      </c>
      <c r="E243">
        <v>240</v>
      </c>
      <c r="F243">
        <v>4140</v>
      </c>
      <c r="G243">
        <v>1050000</v>
      </c>
      <c r="H243">
        <f>IF(Table1[[#This Row],[data]]=DATE(2015, 1, 23),1,0)</f>
        <v>0</v>
      </c>
      <c r="I243" t="str">
        <f>LEFT(Table1[[#This Row],[ISIN]],2)</f>
        <v>PL</v>
      </c>
      <c r="J243">
        <f>Table1[[#This Row],[pakiet_wig]]*Table1[[#This Row],[kurs_zamkniecia]]</f>
        <v>17850000</v>
      </c>
      <c r="K243" s="4" cm="1">
        <f t="array" ref="K243">_xlfn.IFS(AND(Table1[[#This Row],[Column1]]=1,D242-D241&lt;Table1[[#This Row],[kurs_zamkniecia]]-D242,D241&lt;D242,D242&lt;Table1[[#This Row],[kurs_zamkniecia]]),"K",AND(Table1[[#This Row],[Column1]]=1,D242-D241&gt;Table1[[#This Row],[kurs_zamkniecia]]-D242,D241&gt;D242,D242&gt;Table1[[#This Row],[kurs_zamkniecia]]),"S",Table1[[#This Row],[Column1]]=1,"H",Table1[[#This Row],[Column1]]=0,0)</f>
        <v>0</v>
      </c>
      <c r="L243"/>
      <c r="M243"/>
      <c r="N243"/>
      <c r="O243"/>
      <c r="P243"/>
      <c r="Q243"/>
      <c r="R243" t="str">
        <v>PLLENTX00010</v>
      </c>
      <c r="S243" t="str">
        <f t="shared" si="4"/>
        <v>PL</v>
      </c>
    </row>
    <row r="244" spans="1:19" x14ac:dyDescent="0.3">
      <c r="A244" s="2">
        <v>42027</v>
      </c>
      <c r="B244" s="1" t="s">
        <v>167</v>
      </c>
      <c r="C244" t="s">
        <v>168</v>
      </c>
      <c r="D244">
        <v>16.3</v>
      </c>
      <c r="E244">
        <v>8712</v>
      </c>
      <c r="F244">
        <v>143230</v>
      </c>
      <c r="G244">
        <v>1050000</v>
      </c>
      <c r="H244">
        <f>IF(Table1[[#This Row],[data]]=DATE(2015, 1, 23),1,0)</f>
        <v>1</v>
      </c>
      <c r="I244" t="str">
        <f>LEFT(Table1[[#This Row],[ISIN]],2)</f>
        <v>PL</v>
      </c>
      <c r="J244">
        <f>Table1[[#This Row],[pakiet_wig]]*Table1[[#This Row],[kurs_zamkniecia]]</f>
        <v>17115000</v>
      </c>
      <c r="K244" s="4" t="str" cm="1">
        <f t="array" ref="K244">_xlfn.IFS(AND(Table1[[#This Row],[Column1]]=1,D243-D242&lt;Table1[[#This Row],[kurs_zamkniecia]]-D243,D242&lt;D243,D243&lt;Table1[[#This Row],[kurs_zamkniecia]]),"K",AND(Table1[[#This Row],[Column1]]=1,D243-D242&gt;Table1[[#This Row],[kurs_zamkniecia]]-D243,D242&gt;D243,D243&gt;Table1[[#This Row],[kurs_zamkniecia]]),"S",Table1[[#This Row],[Column1]]=1,"H",Table1[[#This Row],[Column1]]=0,0)</f>
        <v>S</v>
      </c>
      <c r="L244"/>
      <c r="M244"/>
      <c r="N244"/>
      <c r="O244"/>
      <c r="P244"/>
      <c r="Q244"/>
      <c r="R244" t="str">
        <v>PLLBT0000013</v>
      </c>
      <c r="S244" t="str">
        <f t="shared" si="4"/>
        <v>PL</v>
      </c>
    </row>
    <row r="245" spans="1:19" x14ac:dyDescent="0.3">
      <c r="A245" s="2">
        <v>42025</v>
      </c>
      <c r="B245" s="1" t="s">
        <v>169</v>
      </c>
      <c r="C245" t="s">
        <v>170</v>
      </c>
      <c r="D245">
        <v>5.19</v>
      </c>
      <c r="E245">
        <v>0</v>
      </c>
      <c r="F245">
        <v>0</v>
      </c>
      <c r="G245">
        <v>4916000</v>
      </c>
      <c r="H245">
        <f>IF(Table1[[#This Row],[data]]=DATE(2015, 1, 23),1,0)</f>
        <v>0</v>
      </c>
      <c r="I245" t="str">
        <f>LEFT(Table1[[#This Row],[ISIN]],2)</f>
        <v>PL</v>
      </c>
      <c r="J245">
        <f>Table1[[#This Row],[pakiet_wig]]*Table1[[#This Row],[kurs_zamkniecia]]</f>
        <v>25514040.000000004</v>
      </c>
      <c r="K245" s="4" cm="1">
        <f t="array" ref="K245">_xlfn.IFS(AND(Table1[[#This Row],[Column1]]=1,D244-D243&lt;Table1[[#This Row],[kurs_zamkniecia]]-D244,D243&lt;D244,D244&lt;Table1[[#This Row],[kurs_zamkniecia]]),"K",AND(Table1[[#This Row],[Column1]]=1,D244-D243&gt;Table1[[#This Row],[kurs_zamkniecia]]-D244,D243&gt;D244,D244&gt;Table1[[#This Row],[kurs_zamkniecia]]),"S",Table1[[#This Row],[Column1]]=1,"H",Table1[[#This Row],[Column1]]=0,0)</f>
        <v>0</v>
      </c>
      <c r="L245"/>
      <c r="M245"/>
      <c r="N245"/>
      <c r="O245"/>
      <c r="P245"/>
      <c r="Q245"/>
      <c r="R245" t="str">
        <v>PLLVTSF00010</v>
      </c>
      <c r="S245" t="str">
        <f t="shared" si="4"/>
        <v>PL</v>
      </c>
    </row>
    <row r="246" spans="1:19" x14ac:dyDescent="0.3">
      <c r="A246" s="2">
        <v>42026</v>
      </c>
      <c r="B246" s="1" t="s">
        <v>169</v>
      </c>
      <c r="C246" t="s">
        <v>170</v>
      </c>
      <c r="D246">
        <v>4.75</v>
      </c>
      <c r="E246">
        <v>850</v>
      </c>
      <c r="F246">
        <v>4050</v>
      </c>
      <c r="G246">
        <v>4916000</v>
      </c>
      <c r="H246">
        <f>IF(Table1[[#This Row],[data]]=DATE(2015, 1, 23),1,0)</f>
        <v>0</v>
      </c>
      <c r="I246" t="str">
        <f>LEFT(Table1[[#This Row],[ISIN]],2)</f>
        <v>PL</v>
      </c>
      <c r="J246">
        <f>Table1[[#This Row],[pakiet_wig]]*Table1[[#This Row],[kurs_zamkniecia]]</f>
        <v>23351000</v>
      </c>
      <c r="K246" s="4" cm="1">
        <f t="array" ref="K246">_xlfn.IFS(AND(Table1[[#This Row],[Column1]]=1,D245-D244&lt;Table1[[#This Row],[kurs_zamkniecia]]-D245,D244&lt;D245,D245&lt;Table1[[#This Row],[kurs_zamkniecia]]),"K",AND(Table1[[#This Row],[Column1]]=1,D245-D244&gt;Table1[[#This Row],[kurs_zamkniecia]]-D245,D244&gt;D245,D245&gt;Table1[[#This Row],[kurs_zamkniecia]]),"S",Table1[[#This Row],[Column1]]=1,"H",Table1[[#This Row],[Column1]]=0,0)</f>
        <v>0</v>
      </c>
      <c r="L246"/>
      <c r="M246"/>
      <c r="N246"/>
      <c r="O246"/>
      <c r="P246"/>
      <c r="Q246"/>
      <c r="R246" t="str">
        <v>PLLOTOS00025</v>
      </c>
      <c r="S246" t="str">
        <f t="shared" si="4"/>
        <v>PL</v>
      </c>
    </row>
    <row r="247" spans="1:19" x14ac:dyDescent="0.3">
      <c r="A247" s="2">
        <v>42027</v>
      </c>
      <c r="B247" s="1" t="s">
        <v>169</v>
      </c>
      <c r="C247" t="s">
        <v>170</v>
      </c>
      <c r="D247">
        <v>5</v>
      </c>
      <c r="E247">
        <v>51</v>
      </c>
      <c r="F247">
        <v>260</v>
      </c>
      <c r="G247">
        <v>4916000</v>
      </c>
      <c r="H247">
        <f>IF(Table1[[#This Row],[data]]=DATE(2015, 1, 23),1,0)</f>
        <v>1</v>
      </c>
      <c r="I247" t="str">
        <f>LEFT(Table1[[#This Row],[ISIN]],2)</f>
        <v>PL</v>
      </c>
      <c r="J247">
        <f>Table1[[#This Row],[pakiet_wig]]*Table1[[#This Row],[kurs_zamkniecia]]</f>
        <v>24580000</v>
      </c>
      <c r="K247" s="4" t="str" cm="1">
        <f t="array" ref="K247">_xlfn.IFS(AND(Table1[[#This Row],[Column1]]=1,D246-D245&lt;Table1[[#This Row],[kurs_zamkniecia]]-D246,D245&lt;D246,D246&lt;Table1[[#This Row],[kurs_zamkniecia]]),"K",AND(Table1[[#This Row],[Column1]]=1,D246-D245&gt;Table1[[#This Row],[kurs_zamkniecia]]-D246,D245&gt;D246,D246&gt;Table1[[#This Row],[kurs_zamkniecia]]),"S",Table1[[#This Row],[Column1]]=1,"H",Table1[[#This Row],[Column1]]=0,0)</f>
        <v>H</v>
      </c>
      <c r="L247"/>
      <c r="M247"/>
      <c r="N247"/>
      <c r="O247"/>
      <c r="P247"/>
      <c r="Q247"/>
      <c r="R247" t="str">
        <v>PLLPP0000011</v>
      </c>
      <c r="S247" t="str">
        <f t="shared" si="4"/>
        <v>PL</v>
      </c>
    </row>
    <row r="248" spans="1:19" x14ac:dyDescent="0.3">
      <c r="A248" s="2">
        <v>42025</v>
      </c>
      <c r="B248" s="1" t="s">
        <v>171</v>
      </c>
      <c r="C248" t="s">
        <v>172</v>
      </c>
      <c r="D248">
        <v>89.56</v>
      </c>
      <c r="E248">
        <v>41034</v>
      </c>
      <c r="F248">
        <v>3759570</v>
      </c>
      <c r="G248">
        <v>22240000</v>
      </c>
      <c r="H248">
        <f>IF(Table1[[#This Row],[data]]=DATE(2015, 1, 23),1,0)</f>
        <v>0</v>
      </c>
      <c r="I248" t="str">
        <f>LEFT(Table1[[#This Row],[ISIN]],2)</f>
        <v>CZ</v>
      </c>
      <c r="J248">
        <f>Table1[[#This Row],[pakiet_wig]]*Table1[[#This Row],[kurs_zamkniecia]]</f>
        <v>1991814400</v>
      </c>
      <c r="K248" s="4" cm="1">
        <f t="array" ref="K248">_xlfn.IFS(AND(Table1[[#This Row],[Column1]]=1,D247-D246&lt;Table1[[#This Row],[kurs_zamkniecia]]-D247,D246&lt;D247,D247&lt;Table1[[#This Row],[kurs_zamkniecia]]),"K",AND(Table1[[#This Row],[Column1]]=1,D247-D246&gt;Table1[[#This Row],[kurs_zamkniecia]]-D247,D246&gt;D247,D247&gt;Table1[[#This Row],[kurs_zamkniecia]]),"S",Table1[[#This Row],[Column1]]=1,"H",Table1[[#This Row],[Column1]]=0,0)</f>
        <v>0</v>
      </c>
      <c r="L248"/>
      <c r="M248"/>
      <c r="N248"/>
      <c r="O248"/>
      <c r="P248"/>
      <c r="Q248"/>
      <c r="R248" t="str">
        <v>PLLSSFT00016</v>
      </c>
      <c r="S248" t="str">
        <f t="shared" si="4"/>
        <v>PL</v>
      </c>
    </row>
    <row r="249" spans="1:19" x14ac:dyDescent="0.3">
      <c r="A249" s="2">
        <v>42026</v>
      </c>
      <c r="B249" s="1" t="s">
        <v>171</v>
      </c>
      <c r="C249" t="s">
        <v>172</v>
      </c>
      <c r="D249">
        <v>88.5</v>
      </c>
      <c r="E249">
        <v>7548</v>
      </c>
      <c r="F249">
        <v>678370</v>
      </c>
      <c r="G249">
        <v>22240000</v>
      </c>
      <c r="H249">
        <f>IF(Table1[[#This Row],[data]]=DATE(2015, 1, 23),1,0)</f>
        <v>0</v>
      </c>
      <c r="I249" t="str">
        <f>LEFT(Table1[[#This Row],[ISIN]],2)</f>
        <v>CZ</v>
      </c>
      <c r="J249">
        <f>Table1[[#This Row],[pakiet_wig]]*Table1[[#This Row],[kurs_zamkniecia]]</f>
        <v>1968240000</v>
      </c>
      <c r="K249" s="4" cm="1">
        <f t="array" ref="K249">_xlfn.IFS(AND(Table1[[#This Row],[Column1]]=1,D248-D247&lt;Table1[[#This Row],[kurs_zamkniecia]]-D248,D247&lt;D248,D248&lt;Table1[[#This Row],[kurs_zamkniecia]]),"K",AND(Table1[[#This Row],[Column1]]=1,D248-D247&gt;Table1[[#This Row],[kurs_zamkniecia]]-D248,D247&gt;D248,D248&gt;Table1[[#This Row],[kurs_zamkniecia]]),"S",Table1[[#This Row],[Column1]]=1,"H",Table1[[#This Row],[Column1]]=0,0)</f>
        <v>0</v>
      </c>
      <c r="L249"/>
      <c r="M249"/>
      <c r="N249"/>
      <c r="O249"/>
      <c r="P249"/>
      <c r="Q249"/>
      <c r="R249" t="str">
        <v>PLLUBAW00013</v>
      </c>
      <c r="S249" t="str">
        <f t="shared" si="4"/>
        <v>PL</v>
      </c>
    </row>
    <row r="250" spans="1:19" x14ac:dyDescent="0.3">
      <c r="A250" s="2">
        <v>42027</v>
      </c>
      <c r="B250" s="1" t="s">
        <v>171</v>
      </c>
      <c r="C250" t="s">
        <v>172</v>
      </c>
      <c r="D250">
        <v>88.3</v>
      </c>
      <c r="E250">
        <v>16223</v>
      </c>
      <c r="F250">
        <v>1433530</v>
      </c>
      <c r="G250">
        <v>22240000</v>
      </c>
      <c r="H250">
        <f>IF(Table1[[#This Row],[data]]=DATE(2015, 1, 23),1,0)</f>
        <v>1</v>
      </c>
      <c r="I250" t="str">
        <f>LEFT(Table1[[#This Row],[ISIN]],2)</f>
        <v>CZ</v>
      </c>
      <c r="J250">
        <f>Table1[[#This Row],[pakiet_wig]]*Table1[[#This Row],[kurs_zamkniecia]]</f>
        <v>1963792000</v>
      </c>
      <c r="K250" s="4" t="str" cm="1">
        <f t="array" ref="K250">_xlfn.IFS(AND(Table1[[#This Row],[Column1]]=1,D249-D248&lt;Table1[[#This Row],[kurs_zamkniecia]]-D249,D248&lt;D249,D249&lt;Table1[[#This Row],[kurs_zamkniecia]]),"K",AND(Table1[[#This Row],[Column1]]=1,D249-D248&gt;Table1[[#This Row],[kurs_zamkniecia]]-D249,D248&gt;D249,D249&gt;Table1[[#This Row],[kurs_zamkniecia]]),"S",Table1[[#This Row],[Column1]]=1,"H",Table1[[#This Row],[Column1]]=0,0)</f>
        <v>H</v>
      </c>
      <c r="L250"/>
      <c r="M250"/>
      <c r="N250"/>
      <c r="O250"/>
      <c r="P250"/>
      <c r="Q250"/>
      <c r="R250" t="str">
        <v>PLMBION00016</v>
      </c>
      <c r="S250" t="str">
        <f t="shared" si="4"/>
        <v>PL</v>
      </c>
    </row>
    <row r="251" spans="1:19" x14ac:dyDescent="0.3">
      <c r="A251" s="2">
        <v>42025</v>
      </c>
      <c r="B251" s="1" t="s">
        <v>173</v>
      </c>
      <c r="C251" t="s">
        <v>174</v>
      </c>
      <c r="D251">
        <v>1.05</v>
      </c>
      <c r="E251">
        <v>5951</v>
      </c>
      <c r="F251">
        <v>6150</v>
      </c>
      <c r="G251">
        <v>10109000</v>
      </c>
      <c r="H251">
        <f>IF(Table1[[#This Row],[data]]=DATE(2015, 1, 23),1,0)</f>
        <v>0</v>
      </c>
      <c r="I251" t="str">
        <f>LEFT(Table1[[#This Row],[ISIN]],2)</f>
        <v>PL</v>
      </c>
      <c r="J251">
        <f>Table1[[#This Row],[pakiet_wig]]*Table1[[#This Row],[kurs_zamkniecia]]</f>
        <v>10614450</v>
      </c>
      <c r="K251" s="4" cm="1">
        <f t="array" ref="K251">_xlfn.IFS(AND(Table1[[#This Row],[Column1]]=1,D250-D249&lt;Table1[[#This Row],[kurs_zamkniecia]]-D250,D249&lt;D250,D250&lt;Table1[[#This Row],[kurs_zamkniecia]]),"K",AND(Table1[[#This Row],[Column1]]=1,D250-D249&gt;Table1[[#This Row],[kurs_zamkniecia]]-D250,D249&gt;D250,D250&gt;Table1[[#This Row],[kurs_zamkniecia]]),"S",Table1[[#This Row],[Column1]]=1,"H",Table1[[#This Row],[Column1]]=0,0)</f>
        <v>0</v>
      </c>
      <c r="L251"/>
      <c r="M251"/>
      <c r="N251"/>
      <c r="O251"/>
      <c r="P251"/>
      <c r="Q251"/>
      <c r="R251" t="str">
        <v>PLMGLAN00018</v>
      </c>
      <c r="S251" t="str">
        <f t="shared" si="4"/>
        <v>PL</v>
      </c>
    </row>
    <row r="252" spans="1:19" x14ac:dyDescent="0.3">
      <c r="A252" s="2">
        <v>42026</v>
      </c>
      <c r="B252" s="1" t="s">
        <v>173</v>
      </c>
      <c r="C252" t="s">
        <v>174</v>
      </c>
      <c r="D252">
        <v>1.03</v>
      </c>
      <c r="E252">
        <v>10424</v>
      </c>
      <c r="F252">
        <v>10710</v>
      </c>
      <c r="G252">
        <v>10109000</v>
      </c>
      <c r="H252">
        <f>IF(Table1[[#This Row],[data]]=DATE(2015, 1, 23),1,0)</f>
        <v>0</v>
      </c>
      <c r="I252" t="str">
        <f>LEFT(Table1[[#This Row],[ISIN]],2)</f>
        <v>PL</v>
      </c>
      <c r="J252">
        <f>Table1[[#This Row],[pakiet_wig]]*Table1[[#This Row],[kurs_zamkniecia]]</f>
        <v>10412270</v>
      </c>
      <c r="K252" s="4" cm="1">
        <f t="array" ref="K252">_xlfn.IFS(AND(Table1[[#This Row],[Column1]]=1,D251-D250&lt;Table1[[#This Row],[kurs_zamkniecia]]-D251,D250&lt;D251,D251&lt;Table1[[#This Row],[kurs_zamkniecia]]),"K",AND(Table1[[#This Row],[Column1]]=1,D251-D250&gt;Table1[[#This Row],[kurs_zamkniecia]]-D251,D250&gt;D251,D251&gt;Table1[[#This Row],[kurs_zamkniecia]]),"S",Table1[[#This Row],[Column1]]=1,"H",Table1[[#This Row],[Column1]]=0,0)</f>
        <v>0</v>
      </c>
      <c r="L252"/>
      <c r="M252"/>
      <c r="N252"/>
      <c r="O252"/>
      <c r="P252"/>
      <c r="Q252"/>
      <c r="R252" t="str">
        <v>PLMKRNP00015</v>
      </c>
      <c r="S252" t="str">
        <f t="shared" si="4"/>
        <v>PL</v>
      </c>
    </row>
    <row r="253" spans="1:19" x14ac:dyDescent="0.3">
      <c r="A253" s="2">
        <v>42027</v>
      </c>
      <c r="B253" s="1" t="s">
        <v>173</v>
      </c>
      <c r="C253" t="s">
        <v>174</v>
      </c>
      <c r="D253">
        <v>1.08</v>
      </c>
      <c r="E253">
        <v>16389</v>
      </c>
      <c r="F253">
        <v>17470</v>
      </c>
      <c r="G253">
        <v>10109000</v>
      </c>
      <c r="H253">
        <f>IF(Table1[[#This Row],[data]]=DATE(2015, 1, 23),1,0)</f>
        <v>1</v>
      </c>
      <c r="I253" t="str">
        <f>LEFT(Table1[[#This Row],[ISIN]],2)</f>
        <v>PL</v>
      </c>
      <c r="J253">
        <f>Table1[[#This Row],[pakiet_wig]]*Table1[[#This Row],[kurs_zamkniecia]]</f>
        <v>10917720</v>
      </c>
      <c r="K253" s="4" t="str" cm="1">
        <f t="array" ref="K253">_xlfn.IFS(AND(Table1[[#This Row],[Column1]]=1,D252-D251&lt;Table1[[#This Row],[kurs_zamkniecia]]-D252,D251&lt;D252,D252&lt;Table1[[#This Row],[kurs_zamkniecia]]),"K",AND(Table1[[#This Row],[Column1]]=1,D252-D251&gt;Table1[[#This Row],[kurs_zamkniecia]]-D252,D251&gt;D252,D252&gt;Table1[[#This Row],[kurs_zamkniecia]]),"S",Table1[[#This Row],[Column1]]=1,"H",Table1[[#This Row],[Column1]]=0,0)</f>
        <v>H</v>
      </c>
      <c r="L253"/>
      <c r="M253"/>
      <c r="N253"/>
      <c r="O253"/>
      <c r="P253"/>
      <c r="Q253"/>
      <c r="R253" t="str">
        <v>PLMRVPL00016</v>
      </c>
      <c r="S253" t="str">
        <f t="shared" si="4"/>
        <v>PL</v>
      </c>
    </row>
    <row r="254" spans="1:19" x14ac:dyDescent="0.3">
      <c r="A254" s="2">
        <v>42025</v>
      </c>
      <c r="B254" s="1" t="s">
        <v>175</v>
      </c>
      <c r="C254" t="s">
        <v>176</v>
      </c>
      <c r="D254">
        <v>46.8</v>
      </c>
      <c r="E254">
        <v>44783</v>
      </c>
      <c r="F254">
        <v>2077850</v>
      </c>
      <c r="G254">
        <v>25747000</v>
      </c>
      <c r="H254">
        <f>IF(Table1[[#This Row],[data]]=DATE(2015, 1, 23),1,0)</f>
        <v>0</v>
      </c>
      <c r="I254" t="str">
        <f>LEFT(Table1[[#This Row],[ISIN]],2)</f>
        <v>PL</v>
      </c>
      <c r="J254">
        <f>Table1[[#This Row],[pakiet_wig]]*Table1[[#This Row],[kurs_zamkniecia]]</f>
        <v>1204959600</v>
      </c>
      <c r="K254" s="4" cm="1">
        <f t="array" ref="K254">_xlfn.IFS(AND(Table1[[#This Row],[Column1]]=1,D253-D252&lt;Table1[[#This Row],[kurs_zamkniecia]]-D253,D252&lt;D253,D253&lt;Table1[[#This Row],[kurs_zamkniecia]]),"K",AND(Table1[[#This Row],[Column1]]=1,D253-D252&gt;Table1[[#This Row],[kurs_zamkniecia]]-D253,D252&gt;D253,D253&gt;Table1[[#This Row],[kurs_zamkniecia]]),"S",Table1[[#This Row],[Column1]]=1,"H",Table1[[#This Row],[Column1]]=0,0)</f>
        <v>0</v>
      </c>
      <c r="L254"/>
      <c r="M254"/>
      <c r="N254"/>
      <c r="O254"/>
      <c r="P254"/>
      <c r="Q254"/>
      <c r="R254" t="str">
        <v>PLBRE0000012</v>
      </c>
      <c r="S254" t="str">
        <f t="shared" si="4"/>
        <v>PL</v>
      </c>
    </row>
    <row r="255" spans="1:19" x14ac:dyDescent="0.3">
      <c r="A255" s="2">
        <v>42026</v>
      </c>
      <c r="B255" s="1" t="s">
        <v>175</v>
      </c>
      <c r="C255" t="s">
        <v>176</v>
      </c>
      <c r="D255">
        <v>47.5</v>
      </c>
      <c r="E255">
        <v>55060</v>
      </c>
      <c r="F255">
        <v>2587710</v>
      </c>
      <c r="G255">
        <v>25747000</v>
      </c>
      <c r="H255">
        <f>IF(Table1[[#This Row],[data]]=DATE(2015, 1, 23),1,0)</f>
        <v>0</v>
      </c>
      <c r="I255" t="str">
        <f>LEFT(Table1[[#This Row],[ISIN]],2)</f>
        <v>PL</v>
      </c>
      <c r="J255">
        <f>Table1[[#This Row],[pakiet_wig]]*Table1[[#This Row],[kurs_zamkniecia]]</f>
        <v>1222982500</v>
      </c>
      <c r="K255" s="4" cm="1">
        <f t="array" ref="K255">_xlfn.IFS(AND(Table1[[#This Row],[Column1]]=1,D254-D253&lt;Table1[[#This Row],[kurs_zamkniecia]]-D254,D253&lt;D254,D254&lt;Table1[[#This Row],[kurs_zamkniecia]]),"K",AND(Table1[[#This Row],[Column1]]=1,D254-D253&gt;Table1[[#This Row],[kurs_zamkniecia]]-D254,D253&gt;D254,D254&gt;Table1[[#This Row],[kurs_zamkniecia]]),"S",Table1[[#This Row],[Column1]]=1,"H",Table1[[#This Row],[Column1]]=0,0)</f>
        <v>0</v>
      </c>
      <c r="L255"/>
      <c r="M255"/>
      <c r="N255"/>
      <c r="O255"/>
      <c r="P255"/>
      <c r="Q255"/>
      <c r="R255" t="str">
        <v>PLMCIMG00012</v>
      </c>
      <c r="S255" t="str">
        <f t="shared" si="4"/>
        <v>PL</v>
      </c>
    </row>
    <row r="256" spans="1:19" x14ac:dyDescent="0.3">
      <c r="A256" s="2">
        <v>42027</v>
      </c>
      <c r="B256" s="1" t="s">
        <v>175</v>
      </c>
      <c r="C256" t="s">
        <v>176</v>
      </c>
      <c r="D256">
        <v>48.4</v>
      </c>
      <c r="E256">
        <v>27353</v>
      </c>
      <c r="F256">
        <v>1301110</v>
      </c>
      <c r="G256">
        <v>25747000</v>
      </c>
      <c r="H256">
        <f>IF(Table1[[#This Row],[data]]=DATE(2015, 1, 23),1,0)</f>
        <v>1</v>
      </c>
      <c r="I256" t="str">
        <f>LEFT(Table1[[#This Row],[ISIN]],2)</f>
        <v>PL</v>
      </c>
      <c r="J256">
        <f>Table1[[#This Row],[pakiet_wig]]*Table1[[#This Row],[kurs_zamkniecia]]</f>
        <v>1246154800</v>
      </c>
      <c r="K256" s="4" t="str" cm="1">
        <f t="array" ref="K256">_xlfn.IFS(AND(Table1[[#This Row],[Column1]]=1,D255-D254&lt;Table1[[#This Row],[kurs_zamkniecia]]-D255,D254&lt;D255,D255&lt;Table1[[#This Row],[kurs_zamkniecia]]),"K",AND(Table1[[#This Row],[Column1]]=1,D255-D254&gt;Table1[[#This Row],[kurs_zamkniecia]]-D255,D254&gt;D255,D255&gt;Table1[[#This Row],[kurs_zamkniecia]]),"S",Table1[[#This Row],[Column1]]=1,"H",Table1[[#This Row],[Column1]]=0,0)</f>
        <v>K</v>
      </c>
      <c r="L256"/>
      <c r="M256"/>
      <c r="N256"/>
      <c r="O256"/>
      <c r="P256"/>
      <c r="Q256"/>
      <c r="R256" t="str">
        <v>PLMCSFT00018</v>
      </c>
      <c r="S256" t="str">
        <f t="shared" si="4"/>
        <v>PL</v>
      </c>
    </row>
    <row r="257" spans="1:19" x14ac:dyDescent="0.3">
      <c r="A257" s="2">
        <v>42025</v>
      </c>
      <c r="B257" s="1" t="s">
        <v>177</v>
      </c>
      <c r="C257" t="s">
        <v>178</v>
      </c>
      <c r="D257">
        <v>8.02</v>
      </c>
      <c r="E257">
        <v>14842</v>
      </c>
      <c r="F257">
        <v>119410</v>
      </c>
      <c r="G257">
        <v>7558000</v>
      </c>
      <c r="H257">
        <f>IF(Table1[[#This Row],[data]]=DATE(2015, 1, 23),1,0)</f>
        <v>0</v>
      </c>
      <c r="I257" t="str">
        <f>LEFT(Table1[[#This Row],[ISIN]],2)</f>
        <v>PL</v>
      </c>
      <c r="J257">
        <f>Table1[[#This Row],[pakiet_wig]]*Table1[[#This Row],[kurs_zamkniecia]]</f>
        <v>60615160</v>
      </c>
      <c r="K257" s="4" cm="1">
        <f t="array" ref="K257">_xlfn.IFS(AND(Table1[[#This Row],[Column1]]=1,D256-D255&lt;Table1[[#This Row],[kurs_zamkniecia]]-D256,D255&lt;D256,D256&lt;Table1[[#This Row],[kurs_zamkniecia]]),"K",AND(Table1[[#This Row],[Column1]]=1,D256-D255&gt;Table1[[#This Row],[kurs_zamkniecia]]-D256,D255&gt;D256,D256&gt;Table1[[#This Row],[kurs_zamkniecia]]),"S",Table1[[#This Row],[Column1]]=1,"H",Table1[[#This Row],[Column1]]=0,0)</f>
        <v>0</v>
      </c>
      <c r="L257"/>
      <c r="M257"/>
      <c r="N257"/>
      <c r="O257"/>
      <c r="P257"/>
      <c r="Q257"/>
      <c r="R257" t="str">
        <v>PLSMMDA00012</v>
      </c>
      <c r="S257" t="str">
        <f t="shared" si="4"/>
        <v>PL</v>
      </c>
    </row>
    <row r="258" spans="1:19" x14ac:dyDescent="0.3">
      <c r="A258" s="2">
        <v>42026</v>
      </c>
      <c r="B258" s="1" t="s">
        <v>177</v>
      </c>
      <c r="C258" t="s">
        <v>178</v>
      </c>
      <c r="D258">
        <v>8.19</v>
      </c>
      <c r="E258">
        <v>14877</v>
      </c>
      <c r="F258">
        <v>121510</v>
      </c>
      <c r="G258">
        <v>7558000</v>
      </c>
      <c r="H258">
        <f>IF(Table1[[#This Row],[data]]=DATE(2015, 1, 23),1,0)</f>
        <v>0</v>
      </c>
      <c r="I258" t="str">
        <f>LEFT(Table1[[#This Row],[ISIN]],2)</f>
        <v>PL</v>
      </c>
      <c r="J258">
        <f>Table1[[#This Row],[pakiet_wig]]*Table1[[#This Row],[kurs_zamkniecia]]</f>
        <v>61900019.999999993</v>
      </c>
      <c r="K258" s="4" cm="1">
        <f t="array" ref="K258">_xlfn.IFS(AND(Table1[[#This Row],[Column1]]=1,D257-D256&lt;Table1[[#This Row],[kurs_zamkniecia]]-D257,D256&lt;D257,D257&lt;Table1[[#This Row],[kurs_zamkniecia]]),"K",AND(Table1[[#This Row],[Column1]]=1,D257-D256&gt;Table1[[#This Row],[kurs_zamkniecia]]-D257,D256&gt;D257,D257&gt;Table1[[#This Row],[kurs_zamkniecia]]),"S",Table1[[#This Row],[Column1]]=1,"H",Table1[[#This Row],[Column1]]=0,0)</f>
        <v>0</v>
      </c>
      <c r="L258"/>
      <c r="M258"/>
      <c r="N258"/>
      <c r="O258"/>
      <c r="P258"/>
      <c r="Q258"/>
      <c r="R258" t="str">
        <v>PLMDCLG00015</v>
      </c>
      <c r="S258" t="str">
        <f t="shared" si="4"/>
        <v>PL</v>
      </c>
    </row>
    <row r="259" spans="1:19" x14ac:dyDescent="0.3">
      <c r="A259" s="2">
        <v>42027</v>
      </c>
      <c r="B259" s="1" t="s">
        <v>177</v>
      </c>
      <c r="C259" t="s">
        <v>178</v>
      </c>
      <c r="D259">
        <v>8.4499999999999993</v>
      </c>
      <c r="E259">
        <v>34433</v>
      </c>
      <c r="F259">
        <v>289570</v>
      </c>
      <c r="G259">
        <v>7558000</v>
      </c>
      <c r="H259">
        <f>IF(Table1[[#This Row],[data]]=DATE(2015, 1, 23),1,0)</f>
        <v>1</v>
      </c>
      <c r="I259" t="str">
        <f>LEFT(Table1[[#This Row],[ISIN]],2)</f>
        <v>PL</v>
      </c>
      <c r="J259">
        <f>Table1[[#This Row],[pakiet_wig]]*Table1[[#This Row],[kurs_zamkniecia]]</f>
        <v>63865099.999999993</v>
      </c>
      <c r="K259" s="4" t="str" cm="1">
        <f t="array" ref="K259">_xlfn.IFS(AND(Table1[[#This Row],[Column1]]=1,D258-D257&lt;Table1[[#This Row],[kurs_zamkniecia]]-D258,D257&lt;D258,D258&lt;Table1[[#This Row],[kurs_zamkniecia]]),"K",AND(Table1[[#This Row],[Column1]]=1,D258-D257&gt;Table1[[#This Row],[kurs_zamkniecia]]-D258,D257&gt;D258,D258&gt;Table1[[#This Row],[kurs_zamkniecia]]),"S",Table1[[#This Row],[Column1]]=1,"H",Table1[[#This Row],[Column1]]=0,0)</f>
        <v>K</v>
      </c>
      <c r="L259"/>
      <c r="M259"/>
      <c r="N259"/>
      <c r="O259"/>
      <c r="P259"/>
      <c r="Q259"/>
      <c r="R259" t="str">
        <v>PLMGRON00016</v>
      </c>
      <c r="S259" t="str">
        <f t="shared" ref="S259:S322" si="5">LEFT(R259,2)</f>
        <v>PL</v>
      </c>
    </row>
    <row r="260" spans="1:19" x14ac:dyDescent="0.3">
      <c r="A260" s="2">
        <v>42025</v>
      </c>
      <c r="B260" s="1" t="s">
        <v>179</v>
      </c>
      <c r="C260" t="s">
        <v>180</v>
      </c>
      <c r="D260">
        <v>8.25</v>
      </c>
      <c r="E260">
        <v>2706</v>
      </c>
      <c r="F260">
        <v>22130</v>
      </c>
      <c r="G260">
        <v>3648000</v>
      </c>
      <c r="H260">
        <f>IF(Table1[[#This Row],[data]]=DATE(2015, 1, 23),1,0)</f>
        <v>0</v>
      </c>
      <c r="I260" t="str">
        <f>LEFT(Table1[[#This Row],[ISIN]],2)</f>
        <v>PL</v>
      </c>
      <c r="J260">
        <f>Table1[[#This Row],[pakiet_wig]]*Table1[[#This Row],[kurs_zamkniecia]]</f>
        <v>30096000</v>
      </c>
      <c r="K260" s="4" cm="1">
        <f t="array" ref="K260">_xlfn.IFS(AND(Table1[[#This Row],[Column1]]=1,D259-D258&lt;Table1[[#This Row],[kurs_zamkniecia]]-D259,D258&lt;D259,D259&lt;Table1[[#This Row],[kurs_zamkniecia]]),"K",AND(Table1[[#This Row],[Column1]]=1,D259-D258&gt;Table1[[#This Row],[kurs_zamkniecia]]-D259,D258&gt;D259,D259&gt;Table1[[#This Row],[kurs_zamkniecia]]),"S",Table1[[#This Row],[Column1]]=1,"H",Table1[[#This Row],[Column1]]=0,0)</f>
        <v>0</v>
      </c>
      <c r="L260"/>
      <c r="M260"/>
      <c r="N260"/>
      <c r="O260"/>
      <c r="P260"/>
      <c r="Q260"/>
      <c r="R260" t="str">
        <v>PLMNNCP00011</v>
      </c>
      <c r="S260" t="str">
        <f t="shared" si="5"/>
        <v>PL</v>
      </c>
    </row>
    <row r="261" spans="1:19" x14ac:dyDescent="0.3">
      <c r="A261" s="2">
        <v>42026</v>
      </c>
      <c r="B261" s="1" t="s">
        <v>179</v>
      </c>
      <c r="C261" t="s">
        <v>180</v>
      </c>
      <c r="D261">
        <v>8.4700000000000006</v>
      </c>
      <c r="E261">
        <v>5030</v>
      </c>
      <c r="F261">
        <v>41580</v>
      </c>
      <c r="G261">
        <v>3648000</v>
      </c>
      <c r="H261">
        <f>IF(Table1[[#This Row],[data]]=DATE(2015, 1, 23),1,0)</f>
        <v>0</v>
      </c>
      <c r="I261" t="str">
        <f>LEFT(Table1[[#This Row],[ISIN]],2)</f>
        <v>PL</v>
      </c>
      <c r="J261">
        <f>Table1[[#This Row],[pakiet_wig]]*Table1[[#This Row],[kurs_zamkniecia]]</f>
        <v>30898560.000000004</v>
      </c>
      <c r="K261" s="4" cm="1">
        <f t="array" ref="K261">_xlfn.IFS(AND(Table1[[#This Row],[Column1]]=1,D260-D259&lt;Table1[[#This Row],[kurs_zamkniecia]]-D260,D259&lt;D260,D260&lt;Table1[[#This Row],[kurs_zamkniecia]]),"K",AND(Table1[[#This Row],[Column1]]=1,D260-D259&gt;Table1[[#This Row],[kurs_zamkniecia]]-D260,D259&gt;D260,D260&gt;Table1[[#This Row],[kurs_zamkniecia]]),"S",Table1[[#This Row],[Column1]]=1,"H",Table1[[#This Row],[Column1]]=0,0)</f>
        <v>0</v>
      </c>
      <c r="L261"/>
      <c r="M261"/>
      <c r="N261"/>
      <c r="O261"/>
      <c r="P261"/>
      <c r="Q261"/>
      <c r="R261" t="str">
        <v>PLMRCTR00015</v>
      </c>
      <c r="S261" t="str">
        <f t="shared" si="5"/>
        <v>PL</v>
      </c>
    </row>
    <row r="262" spans="1:19" x14ac:dyDescent="0.3">
      <c r="A262" s="2">
        <v>42027</v>
      </c>
      <c r="B262" s="1" t="s">
        <v>179</v>
      </c>
      <c r="C262" t="s">
        <v>180</v>
      </c>
      <c r="D262">
        <v>8.2899999999999991</v>
      </c>
      <c r="E262">
        <v>4531</v>
      </c>
      <c r="F262">
        <v>38010</v>
      </c>
      <c r="G262">
        <v>3648000</v>
      </c>
      <c r="H262">
        <f>IF(Table1[[#This Row],[data]]=DATE(2015, 1, 23),1,0)</f>
        <v>1</v>
      </c>
      <c r="I262" t="str">
        <f>LEFT(Table1[[#This Row],[ISIN]],2)</f>
        <v>PL</v>
      </c>
      <c r="J262">
        <f>Table1[[#This Row],[pakiet_wig]]*Table1[[#This Row],[kurs_zamkniecia]]</f>
        <v>30241919.999999996</v>
      </c>
      <c r="K262" s="4" t="str" cm="1">
        <f t="array" ref="K262">_xlfn.IFS(AND(Table1[[#This Row],[Column1]]=1,D261-D260&lt;Table1[[#This Row],[kurs_zamkniecia]]-D261,D260&lt;D261,D261&lt;Table1[[#This Row],[kurs_zamkniecia]]),"K",AND(Table1[[#This Row],[Column1]]=1,D261-D260&gt;Table1[[#This Row],[kurs_zamkniecia]]-D261,D260&gt;D261,D261&gt;Table1[[#This Row],[kurs_zamkniecia]]),"S",Table1[[#This Row],[Column1]]=1,"H",Table1[[#This Row],[Column1]]=0,0)</f>
        <v>H</v>
      </c>
      <c r="L262"/>
      <c r="M262"/>
      <c r="N262"/>
      <c r="O262"/>
      <c r="P262"/>
      <c r="Q262"/>
      <c r="R262" t="str">
        <v>PLMRCOR00016</v>
      </c>
      <c r="S262" t="str">
        <f t="shared" si="5"/>
        <v>PL</v>
      </c>
    </row>
    <row r="263" spans="1:19" x14ac:dyDescent="0.3">
      <c r="A263" s="2">
        <v>42025</v>
      </c>
      <c r="B263" s="1" t="s">
        <v>181</v>
      </c>
      <c r="C263" t="s">
        <v>182</v>
      </c>
      <c r="D263">
        <v>0.7</v>
      </c>
      <c r="E263">
        <v>2550</v>
      </c>
      <c r="F263">
        <v>1770</v>
      </c>
      <c r="G263">
        <v>11252000</v>
      </c>
      <c r="H263">
        <f>IF(Table1[[#This Row],[data]]=DATE(2015, 1, 23),1,0)</f>
        <v>0</v>
      </c>
      <c r="I263" t="str">
        <f>LEFT(Table1[[#This Row],[ISIN]],2)</f>
        <v>LU</v>
      </c>
      <c r="J263">
        <f>Table1[[#This Row],[pakiet_wig]]*Table1[[#This Row],[kurs_zamkniecia]]</f>
        <v>7876399.9999999991</v>
      </c>
      <c r="K263" s="4" cm="1">
        <f t="array" ref="K263">_xlfn.IFS(AND(Table1[[#This Row],[Column1]]=1,D262-D261&lt;Table1[[#This Row],[kurs_zamkniecia]]-D262,D261&lt;D262,D262&lt;Table1[[#This Row],[kurs_zamkniecia]]),"K",AND(Table1[[#This Row],[Column1]]=1,D262-D261&gt;Table1[[#This Row],[kurs_zamkniecia]]-D262,D261&gt;D262,D262&gt;Table1[[#This Row],[kurs_zamkniecia]]),"S",Table1[[#This Row],[Column1]]=1,"H",Table1[[#This Row],[Column1]]=0,0)</f>
        <v>0</v>
      </c>
      <c r="L263"/>
      <c r="M263"/>
      <c r="N263"/>
      <c r="O263"/>
      <c r="P263"/>
      <c r="Q263"/>
      <c r="R263" t="str">
        <v>PLMEWA000012</v>
      </c>
      <c r="S263" t="str">
        <f t="shared" si="5"/>
        <v>PL</v>
      </c>
    </row>
    <row r="264" spans="1:19" x14ac:dyDescent="0.3">
      <c r="A264" s="2">
        <v>42026</v>
      </c>
      <c r="B264" s="1" t="s">
        <v>181</v>
      </c>
      <c r="C264" t="s">
        <v>182</v>
      </c>
      <c r="D264">
        <v>0.71</v>
      </c>
      <c r="E264">
        <v>10</v>
      </c>
      <c r="F264">
        <v>10</v>
      </c>
      <c r="G264">
        <v>11252000</v>
      </c>
      <c r="H264">
        <f>IF(Table1[[#This Row],[data]]=DATE(2015, 1, 23),1,0)</f>
        <v>0</v>
      </c>
      <c r="I264" t="str">
        <f>LEFT(Table1[[#This Row],[ISIN]],2)</f>
        <v>LU</v>
      </c>
      <c r="J264">
        <f>Table1[[#This Row],[pakiet_wig]]*Table1[[#This Row],[kurs_zamkniecia]]</f>
        <v>7988920</v>
      </c>
      <c r="K264" s="4" cm="1">
        <f t="array" ref="K264">_xlfn.IFS(AND(Table1[[#This Row],[Column1]]=1,D263-D262&lt;Table1[[#This Row],[kurs_zamkniecia]]-D263,D262&lt;D263,D263&lt;Table1[[#This Row],[kurs_zamkniecia]]),"K",AND(Table1[[#This Row],[Column1]]=1,D263-D262&gt;Table1[[#This Row],[kurs_zamkniecia]]-D263,D262&gt;D263,D263&gt;Table1[[#This Row],[kurs_zamkniecia]]),"S",Table1[[#This Row],[Column1]]=1,"H",Table1[[#This Row],[Column1]]=0,0)</f>
        <v>0</v>
      </c>
      <c r="L264"/>
      <c r="M264"/>
      <c r="N264"/>
      <c r="O264"/>
      <c r="P264"/>
      <c r="Q264"/>
      <c r="R264" t="str">
        <v>PLMEXPL00010</v>
      </c>
      <c r="S264" t="str">
        <f t="shared" si="5"/>
        <v>PL</v>
      </c>
    </row>
    <row r="265" spans="1:19" x14ac:dyDescent="0.3">
      <c r="A265" s="2">
        <v>42027</v>
      </c>
      <c r="B265" s="1" t="s">
        <v>181</v>
      </c>
      <c r="C265" t="s">
        <v>182</v>
      </c>
      <c r="D265">
        <v>0.64</v>
      </c>
      <c r="E265">
        <v>90233</v>
      </c>
      <c r="F265">
        <v>58280</v>
      </c>
      <c r="G265">
        <v>11252000</v>
      </c>
      <c r="H265">
        <f>IF(Table1[[#This Row],[data]]=DATE(2015, 1, 23),1,0)</f>
        <v>1</v>
      </c>
      <c r="I265" t="str">
        <f>LEFT(Table1[[#This Row],[ISIN]],2)</f>
        <v>LU</v>
      </c>
      <c r="J265">
        <f>Table1[[#This Row],[pakiet_wig]]*Table1[[#This Row],[kurs_zamkniecia]]</f>
        <v>7201280</v>
      </c>
      <c r="K265" s="4" t="str" cm="1">
        <f t="array" ref="K265">_xlfn.IFS(AND(Table1[[#This Row],[Column1]]=1,D264-D263&lt;Table1[[#This Row],[kurs_zamkniecia]]-D264,D263&lt;D264,D264&lt;Table1[[#This Row],[kurs_zamkniecia]]),"K",AND(Table1[[#This Row],[Column1]]=1,D264-D263&gt;Table1[[#This Row],[kurs_zamkniecia]]-D264,D263&gt;D264,D264&gt;Table1[[#This Row],[kurs_zamkniecia]]),"S",Table1[[#This Row],[Column1]]=1,"H",Table1[[#This Row],[Column1]]=0,0)</f>
        <v>H</v>
      </c>
      <c r="L265"/>
      <c r="M265"/>
      <c r="N265"/>
      <c r="O265"/>
      <c r="P265"/>
      <c r="Q265"/>
      <c r="R265" t="str">
        <v>PLMFO0000013</v>
      </c>
      <c r="S265" t="str">
        <f t="shared" si="5"/>
        <v>PL</v>
      </c>
    </row>
    <row r="266" spans="1:19" x14ac:dyDescent="0.3">
      <c r="A266" s="2">
        <v>42025</v>
      </c>
      <c r="B266" s="1" t="s">
        <v>183</v>
      </c>
      <c r="C266" t="s">
        <v>184</v>
      </c>
      <c r="D266">
        <v>1.37</v>
      </c>
      <c r="E266">
        <v>2286</v>
      </c>
      <c r="F266">
        <v>3090</v>
      </c>
      <c r="G266">
        <v>22530000</v>
      </c>
      <c r="H266">
        <f>IF(Table1[[#This Row],[data]]=DATE(2015, 1, 23),1,0)</f>
        <v>0</v>
      </c>
      <c r="I266" t="str">
        <f>LEFT(Table1[[#This Row],[ISIN]],2)</f>
        <v>PL</v>
      </c>
      <c r="J266">
        <f>Table1[[#This Row],[pakiet_wig]]*Table1[[#This Row],[kurs_zamkniecia]]</f>
        <v>30866100.000000004</v>
      </c>
      <c r="K266" s="4" cm="1">
        <f t="array" ref="K266">_xlfn.IFS(AND(Table1[[#This Row],[Column1]]=1,D265-D264&lt;Table1[[#This Row],[kurs_zamkniecia]]-D265,D264&lt;D265,D265&lt;Table1[[#This Row],[kurs_zamkniecia]]),"K",AND(Table1[[#This Row],[Column1]]=1,D265-D264&gt;Table1[[#This Row],[kurs_zamkniecia]]-D265,D264&gt;D265,D265&gt;Table1[[#This Row],[kurs_zamkniecia]]),"S",Table1[[#This Row],[Column1]]=1,"H",Table1[[#This Row],[Column1]]=0,0)</f>
        <v>0</v>
      </c>
      <c r="L266"/>
      <c r="M266"/>
      <c r="N266"/>
      <c r="O266"/>
      <c r="P266"/>
      <c r="Q266"/>
      <c r="R266" t="str">
        <v>PLNFI0900014</v>
      </c>
      <c r="S266" t="str">
        <f t="shared" si="5"/>
        <v>PL</v>
      </c>
    </row>
    <row r="267" spans="1:19" x14ac:dyDescent="0.3">
      <c r="A267" s="2">
        <v>42026</v>
      </c>
      <c r="B267" s="1" t="s">
        <v>183</v>
      </c>
      <c r="C267" t="s">
        <v>184</v>
      </c>
      <c r="D267">
        <v>1.36</v>
      </c>
      <c r="E267">
        <v>7379</v>
      </c>
      <c r="F267">
        <v>9910</v>
      </c>
      <c r="G267">
        <v>22530000</v>
      </c>
      <c r="H267">
        <f>IF(Table1[[#This Row],[data]]=DATE(2015, 1, 23),1,0)</f>
        <v>0</v>
      </c>
      <c r="I267" t="str">
        <f>LEFT(Table1[[#This Row],[ISIN]],2)</f>
        <v>PL</v>
      </c>
      <c r="J267">
        <f>Table1[[#This Row],[pakiet_wig]]*Table1[[#This Row],[kurs_zamkniecia]]</f>
        <v>30640800.000000004</v>
      </c>
      <c r="K267" s="4" cm="1">
        <f t="array" ref="K267">_xlfn.IFS(AND(Table1[[#This Row],[Column1]]=1,D266-D265&lt;Table1[[#This Row],[kurs_zamkniecia]]-D266,D265&lt;D266,D266&lt;Table1[[#This Row],[kurs_zamkniecia]]),"K",AND(Table1[[#This Row],[Column1]]=1,D266-D265&gt;Table1[[#This Row],[kurs_zamkniecia]]-D266,D265&gt;D266,D266&gt;Table1[[#This Row],[kurs_zamkniecia]]),"S",Table1[[#This Row],[Column1]]=1,"H",Table1[[#This Row],[Column1]]=0,0)</f>
        <v>0</v>
      </c>
      <c r="L267"/>
      <c r="M267"/>
      <c r="N267"/>
      <c r="O267"/>
      <c r="P267"/>
      <c r="Q267"/>
      <c r="R267" t="str">
        <v>NL0009508712</v>
      </c>
      <c r="S267" t="str">
        <f t="shared" si="5"/>
        <v>NL</v>
      </c>
    </row>
    <row r="268" spans="1:19" x14ac:dyDescent="0.3">
      <c r="A268" s="2">
        <v>42027</v>
      </c>
      <c r="B268" s="1" t="s">
        <v>183</v>
      </c>
      <c r="C268" t="s">
        <v>184</v>
      </c>
      <c r="D268">
        <v>1.33</v>
      </c>
      <c r="E268">
        <v>2756</v>
      </c>
      <c r="F268">
        <v>3690</v>
      </c>
      <c r="G268">
        <v>22530000</v>
      </c>
      <c r="H268">
        <f>IF(Table1[[#This Row],[data]]=DATE(2015, 1, 23),1,0)</f>
        <v>1</v>
      </c>
      <c r="I268" t="str">
        <f>LEFT(Table1[[#This Row],[ISIN]],2)</f>
        <v>PL</v>
      </c>
      <c r="J268">
        <f>Table1[[#This Row],[pakiet_wig]]*Table1[[#This Row],[kurs_zamkniecia]]</f>
        <v>29964900</v>
      </c>
      <c r="K268" s="4" t="str" cm="1">
        <f t="array" ref="K268">_xlfn.IFS(AND(Table1[[#This Row],[Column1]]=1,D267-D266&lt;Table1[[#This Row],[kurs_zamkniecia]]-D267,D266&lt;D267,D267&lt;Table1[[#This Row],[kurs_zamkniecia]]),"K",AND(Table1[[#This Row],[Column1]]=1,D267-D266&gt;Table1[[#This Row],[kurs_zamkniecia]]-D267,D266&gt;D267,D267&gt;Table1[[#This Row],[kurs_zamkniecia]]),"S",Table1[[#This Row],[Column1]]=1,"H",Table1[[#This Row],[Column1]]=0,0)</f>
        <v>S</v>
      </c>
      <c r="L268"/>
      <c r="M268"/>
      <c r="N268"/>
      <c r="O268"/>
      <c r="P268"/>
      <c r="Q268"/>
      <c r="R268" t="str">
        <v>PLBIG0000016</v>
      </c>
      <c r="S268" t="str">
        <f t="shared" si="5"/>
        <v>PL</v>
      </c>
    </row>
    <row r="269" spans="1:19" x14ac:dyDescent="0.3">
      <c r="A269" s="2">
        <v>42025</v>
      </c>
      <c r="B269" s="1" t="s">
        <v>185</v>
      </c>
      <c r="C269" t="s">
        <v>186</v>
      </c>
      <c r="D269">
        <v>3.56</v>
      </c>
      <c r="E269">
        <v>16224</v>
      </c>
      <c r="F269">
        <v>58220</v>
      </c>
      <c r="G269">
        <v>48753000</v>
      </c>
      <c r="H269">
        <f>IF(Table1[[#This Row],[data]]=DATE(2015, 1, 23),1,0)</f>
        <v>0</v>
      </c>
      <c r="I269" t="str">
        <f>LEFT(Table1[[#This Row],[ISIN]],2)</f>
        <v>PL</v>
      </c>
      <c r="J269">
        <f>Table1[[#This Row],[pakiet_wig]]*Table1[[#This Row],[kurs_zamkniecia]]</f>
        <v>173560680</v>
      </c>
      <c r="K269" s="4" cm="1">
        <f t="array" ref="K269">_xlfn.IFS(AND(Table1[[#This Row],[Column1]]=1,D268-D267&lt;Table1[[#This Row],[kurs_zamkniecia]]-D268,D267&lt;D268,D268&lt;Table1[[#This Row],[kurs_zamkniecia]]),"K",AND(Table1[[#This Row],[Column1]]=1,D268-D267&gt;Table1[[#This Row],[kurs_zamkniecia]]-D268,D267&gt;D268,D268&gt;Table1[[#This Row],[kurs_zamkniecia]]),"S",Table1[[#This Row],[Column1]]=1,"H",Table1[[#This Row],[Column1]]=0,0)</f>
        <v>0</v>
      </c>
      <c r="L269"/>
      <c r="M269"/>
      <c r="N269"/>
      <c r="O269"/>
      <c r="P269"/>
      <c r="Q269"/>
      <c r="R269" t="str">
        <v>PLKLSTN00017</v>
      </c>
      <c r="S269" t="str">
        <f t="shared" si="5"/>
        <v>PL</v>
      </c>
    </row>
    <row r="270" spans="1:19" x14ac:dyDescent="0.3">
      <c r="A270" s="2">
        <v>42026</v>
      </c>
      <c r="B270" s="1" t="s">
        <v>185</v>
      </c>
      <c r="C270" t="s">
        <v>186</v>
      </c>
      <c r="D270">
        <v>3.6</v>
      </c>
      <c r="E270">
        <v>4826</v>
      </c>
      <c r="F270">
        <v>17190</v>
      </c>
      <c r="G270">
        <v>48753000</v>
      </c>
      <c r="H270">
        <f>IF(Table1[[#This Row],[data]]=DATE(2015, 1, 23),1,0)</f>
        <v>0</v>
      </c>
      <c r="I270" t="str">
        <f>LEFT(Table1[[#This Row],[ISIN]],2)</f>
        <v>PL</v>
      </c>
      <c r="J270">
        <f>Table1[[#This Row],[pakiet_wig]]*Table1[[#This Row],[kurs_zamkniecia]]</f>
        <v>175510800</v>
      </c>
      <c r="K270" s="4" cm="1">
        <f t="array" ref="K270">_xlfn.IFS(AND(Table1[[#This Row],[Column1]]=1,D269-D268&lt;Table1[[#This Row],[kurs_zamkniecia]]-D269,D268&lt;D269,D269&lt;Table1[[#This Row],[kurs_zamkniecia]]),"K",AND(Table1[[#This Row],[Column1]]=1,D269-D268&gt;Table1[[#This Row],[kurs_zamkniecia]]-D269,D268&gt;D269,D269&gt;Table1[[#This Row],[kurs_zamkniecia]]),"S",Table1[[#This Row],[Column1]]=1,"H",Table1[[#This Row],[Column1]]=0,0)</f>
        <v>0</v>
      </c>
      <c r="L270"/>
      <c r="M270"/>
      <c r="N270"/>
      <c r="O270"/>
      <c r="P270"/>
      <c r="Q270"/>
      <c r="R270" t="str">
        <v>PLMRBUD00015</v>
      </c>
      <c r="S270" t="str">
        <f t="shared" si="5"/>
        <v>PL</v>
      </c>
    </row>
    <row r="271" spans="1:19" x14ac:dyDescent="0.3">
      <c r="A271" s="2">
        <v>42027</v>
      </c>
      <c r="B271" s="1" t="s">
        <v>185</v>
      </c>
      <c r="C271" t="s">
        <v>186</v>
      </c>
      <c r="D271">
        <v>3.55</v>
      </c>
      <c r="E271">
        <v>5867</v>
      </c>
      <c r="F271">
        <v>20900</v>
      </c>
      <c r="G271">
        <v>48753000</v>
      </c>
      <c r="H271">
        <f>IF(Table1[[#This Row],[data]]=DATE(2015, 1, 23),1,0)</f>
        <v>1</v>
      </c>
      <c r="I271" t="str">
        <f>LEFT(Table1[[#This Row],[ISIN]],2)</f>
        <v>PL</v>
      </c>
      <c r="J271">
        <f>Table1[[#This Row],[pakiet_wig]]*Table1[[#This Row],[kurs_zamkniecia]]</f>
        <v>173073150</v>
      </c>
      <c r="K271" s="4" t="str" cm="1">
        <f t="array" ref="K271">_xlfn.IFS(AND(Table1[[#This Row],[Column1]]=1,D270-D269&lt;Table1[[#This Row],[kurs_zamkniecia]]-D270,D269&lt;D270,D270&lt;Table1[[#This Row],[kurs_zamkniecia]]),"K",AND(Table1[[#This Row],[Column1]]=1,D270-D269&gt;Table1[[#This Row],[kurs_zamkniecia]]-D270,D269&gt;D270,D270&gt;Table1[[#This Row],[kurs_zamkniecia]]),"S",Table1[[#This Row],[Column1]]=1,"H",Table1[[#This Row],[Column1]]=0,0)</f>
        <v>H</v>
      </c>
      <c r="L271"/>
      <c r="M271"/>
      <c r="N271"/>
      <c r="O271"/>
      <c r="P271"/>
      <c r="Q271"/>
      <c r="R271" t="str">
        <v>PLPPWK000014</v>
      </c>
      <c r="S271" t="str">
        <f t="shared" si="5"/>
        <v>PL</v>
      </c>
    </row>
    <row r="272" spans="1:19" x14ac:dyDescent="0.3">
      <c r="A272" s="2">
        <v>42025</v>
      </c>
      <c r="B272" s="1" t="s">
        <v>187</v>
      </c>
      <c r="C272" t="s">
        <v>188</v>
      </c>
      <c r="D272">
        <v>103.2</v>
      </c>
      <c r="E272">
        <v>344</v>
      </c>
      <c r="F272">
        <v>35510</v>
      </c>
      <c r="G272">
        <v>4610000</v>
      </c>
      <c r="H272">
        <f>IF(Table1[[#This Row],[data]]=DATE(2015, 1, 23),1,0)</f>
        <v>0</v>
      </c>
      <c r="I272" t="str">
        <f>LEFT(Table1[[#This Row],[ISIN]],2)</f>
        <v>PL</v>
      </c>
      <c r="J272">
        <f>Table1[[#This Row],[pakiet_wig]]*Table1[[#This Row],[kurs_zamkniecia]]</f>
        <v>475752000</v>
      </c>
      <c r="K272" s="4" cm="1">
        <f t="array" ref="K272">_xlfn.IFS(AND(Table1[[#This Row],[Column1]]=1,D271-D270&lt;Table1[[#This Row],[kurs_zamkniecia]]-D271,D270&lt;D271,D271&lt;Table1[[#This Row],[kurs_zamkniecia]]),"K",AND(Table1[[#This Row],[Column1]]=1,D271-D270&gt;Table1[[#This Row],[kurs_zamkniecia]]-D271,D270&gt;D271,D271&gt;Table1[[#This Row],[kurs_zamkniecia]]),"S",Table1[[#This Row],[Column1]]=1,"H",Table1[[#This Row],[Column1]]=0,0)</f>
        <v>0</v>
      </c>
      <c r="L272"/>
      <c r="M272"/>
      <c r="N272"/>
      <c r="O272"/>
      <c r="P272"/>
      <c r="Q272"/>
      <c r="R272" t="str">
        <v>PLMLPGR00017</v>
      </c>
      <c r="S272" t="str">
        <f t="shared" si="5"/>
        <v>PL</v>
      </c>
    </row>
    <row r="273" spans="1:19" x14ac:dyDescent="0.3">
      <c r="A273" s="2">
        <v>42026</v>
      </c>
      <c r="B273" s="1" t="s">
        <v>187</v>
      </c>
      <c r="C273" t="s">
        <v>188</v>
      </c>
      <c r="D273">
        <v>105.85</v>
      </c>
      <c r="E273">
        <v>4619</v>
      </c>
      <c r="F273">
        <v>485220</v>
      </c>
      <c r="G273">
        <v>4610000</v>
      </c>
      <c r="H273">
        <f>IF(Table1[[#This Row],[data]]=DATE(2015, 1, 23),1,0)</f>
        <v>0</v>
      </c>
      <c r="I273" t="str">
        <f>LEFT(Table1[[#This Row],[ISIN]],2)</f>
        <v>PL</v>
      </c>
      <c r="J273">
        <f>Table1[[#This Row],[pakiet_wig]]*Table1[[#This Row],[kurs_zamkniecia]]</f>
        <v>487968500</v>
      </c>
      <c r="K273" s="4" cm="1">
        <f t="array" ref="K273">_xlfn.IFS(AND(Table1[[#This Row],[Column1]]=1,D272-D271&lt;Table1[[#This Row],[kurs_zamkniecia]]-D272,D271&lt;D272,D272&lt;Table1[[#This Row],[kurs_zamkniecia]]),"K",AND(Table1[[#This Row],[Column1]]=1,D272-D271&gt;Table1[[#This Row],[kurs_zamkniecia]]-D272,D271&gt;D272,D272&gt;Table1[[#This Row],[kurs_zamkniecia]]),"S",Table1[[#This Row],[Column1]]=1,"H",Table1[[#This Row],[Column1]]=0,0)</f>
        <v>0</v>
      </c>
      <c r="L273"/>
      <c r="M273"/>
      <c r="N273"/>
      <c r="O273"/>
      <c r="P273"/>
      <c r="Q273"/>
      <c r="R273" t="str">
        <v>PLSZPTL00010</v>
      </c>
      <c r="S273" t="str">
        <f t="shared" si="5"/>
        <v>PL</v>
      </c>
    </row>
    <row r="274" spans="1:19" x14ac:dyDescent="0.3">
      <c r="A274" s="2">
        <v>42027</v>
      </c>
      <c r="B274" s="1" t="s">
        <v>187</v>
      </c>
      <c r="C274" t="s">
        <v>188</v>
      </c>
      <c r="D274">
        <v>110</v>
      </c>
      <c r="E274">
        <v>525</v>
      </c>
      <c r="F274">
        <v>57030</v>
      </c>
      <c r="G274">
        <v>4610000</v>
      </c>
      <c r="H274">
        <f>IF(Table1[[#This Row],[data]]=DATE(2015, 1, 23),1,0)</f>
        <v>1</v>
      </c>
      <c r="I274" t="str">
        <f>LEFT(Table1[[#This Row],[ISIN]],2)</f>
        <v>PL</v>
      </c>
      <c r="J274">
        <f>Table1[[#This Row],[pakiet_wig]]*Table1[[#This Row],[kurs_zamkniecia]]</f>
        <v>507100000</v>
      </c>
      <c r="K274" s="4" t="str" cm="1">
        <f t="array" ref="K274">_xlfn.IFS(AND(Table1[[#This Row],[Column1]]=1,D273-D272&lt;Table1[[#This Row],[kurs_zamkniecia]]-D273,D272&lt;D273,D273&lt;Table1[[#This Row],[kurs_zamkniecia]]),"K",AND(Table1[[#This Row],[Column1]]=1,D273-D272&gt;Table1[[#This Row],[kurs_zamkniecia]]-D273,D272&gt;D273,D273&gt;Table1[[#This Row],[kurs_zamkniecia]]),"S",Table1[[#This Row],[Column1]]=1,"H",Table1[[#This Row],[Column1]]=0,0)</f>
        <v>K</v>
      </c>
      <c r="L274"/>
      <c r="M274"/>
      <c r="N274"/>
      <c r="O274"/>
      <c r="P274"/>
      <c r="Q274"/>
      <c r="R274" t="str">
        <v>PLMOBRK00013</v>
      </c>
      <c r="S274" t="str">
        <f t="shared" si="5"/>
        <v>PL</v>
      </c>
    </row>
    <row r="275" spans="1:19" x14ac:dyDescent="0.3">
      <c r="A275" s="2">
        <v>42025</v>
      </c>
      <c r="B275" s="1" t="s">
        <v>189</v>
      </c>
      <c r="C275" t="s">
        <v>190</v>
      </c>
      <c r="D275">
        <v>53.49</v>
      </c>
      <c r="E275">
        <v>730</v>
      </c>
      <c r="F275">
        <v>39030</v>
      </c>
      <c r="G275">
        <v>4122000</v>
      </c>
      <c r="H275">
        <f>IF(Table1[[#This Row],[data]]=DATE(2015, 1, 23),1,0)</f>
        <v>0</v>
      </c>
      <c r="I275" t="str">
        <f>LEFT(Table1[[#This Row],[ISIN]],2)</f>
        <v>PL</v>
      </c>
      <c r="J275">
        <f>Table1[[#This Row],[pakiet_wig]]*Table1[[#This Row],[kurs_zamkniecia]]</f>
        <v>220485780</v>
      </c>
      <c r="K275" s="4" cm="1">
        <f t="array" ref="K275">_xlfn.IFS(AND(Table1[[#This Row],[Column1]]=1,D274-D273&lt;Table1[[#This Row],[kurs_zamkniecia]]-D274,D273&lt;D274,D274&lt;Table1[[#This Row],[kurs_zamkniecia]]),"K",AND(Table1[[#This Row],[Column1]]=1,D274-D273&gt;Table1[[#This Row],[kurs_zamkniecia]]-D274,D273&gt;D274,D274&gt;Table1[[#This Row],[kurs_zamkniecia]]),"S",Table1[[#This Row],[Column1]]=1,"H",Table1[[#This Row],[Column1]]=0,0)</f>
        <v>0</v>
      </c>
      <c r="L275"/>
      <c r="M275"/>
      <c r="N275"/>
      <c r="O275"/>
      <c r="P275"/>
      <c r="Q275"/>
      <c r="R275" t="str">
        <v>PLMOJ0000015</v>
      </c>
      <c r="S275" t="str">
        <f t="shared" si="5"/>
        <v>PL</v>
      </c>
    </row>
    <row r="276" spans="1:19" x14ac:dyDescent="0.3">
      <c r="A276" s="2">
        <v>42026</v>
      </c>
      <c r="B276" s="1" t="s">
        <v>189</v>
      </c>
      <c r="C276" t="s">
        <v>190</v>
      </c>
      <c r="D276">
        <v>54.45</v>
      </c>
      <c r="E276">
        <v>514</v>
      </c>
      <c r="F276">
        <v>27770</v>
      </c>
      <c r="G276">
        <v>4122000</v>
      </c>
      <c r="H276">
        <f>IF(Table1[[#This Row],[data]]=DATE(2015, 1, 23),1,0)</f>
        <v>0</v>
      </c>
      <c r="I276" t="str">
        <f>LEFT(Table1[[#This Row],[ISIN]],2)</f>
        <v>PL</v>
      </c>
      <c r="J276">
        <f>Table1[[#This Row],[pakiet_wig]]*Table1[[#This Row],[kurs_zamkniecia]]</f>
        <v>224442900</v>
      </c>
      <c r="K276" s="4" cm="1">
        <f t="array" ref="K276">_xlfn.IFS(AND(Table1[[#This Row],[Column1]]=1,D275-D274&lt;Table1[[#This Row],[kurs_zamkniecia]]-D275,D274&lt;D275,D275&lt;Table1[[#This Row],[kurs_zamkniecia]]),"K",AND(Table1[[#This Row],[Column1]]=1,D275-D274&gt;Table1[[#This Row],[kurs_zamkniecia]]-D275,D274&gt;D275,D275&gt;Table1[[#This Row],[kurs_zamkniecia]]),"S",Table1[[#This Row],[Column1]]=1,"H",Table1[[#This Row],[Column1]]=0,0)</f>
        <v>0</v>
      </c>
      <c r="L276"/>
      <c r="M276"/>
      <c r="N276"/>
      <c r="O276"/>
      <c r="P276"/>
      <c r="Q276"/>
      <c r="R276" t="str">
        <v>HU0000068952</v>
      </c>
      <c r="S276" t="str">
        <f t="shared" si="5"/>
        <v>HU</v>
      </c>
    </row>
    <row r="277" spans="1:19" x14ac:dyDescent="0.3">
      <c r="A277" s="2">
        <v>42027</v>
      </c>
      <c r="B277" s="1" t="s">
        <v>189</v>
      </c>
      <c r="C277" t="s">
        <v>190</v>
      </c>
      <c r="D277">
        <v>55.75</v>
      </c>
      <c r="E277">
        <v>3716</v>
      </c>
      <c r="F277">
        <v>204710</v>
      </c>
      <c r="G277">
        <v>4122000</v>
      </c>
      <c r="H277">
        <f>IF(Table1[[#This Row],[data]]=DATE(2015, 1, 23),1,0)</f>
        <v>1</v>
      </c>
      <c r="I277" t="str">
        <f>LEFT(Table1[[#This Row],[ISIN]],2)</f>
        <v>PL</v>
      </c>
      <c r="J277">
        <f>Table1[[#This Row],[pakiet_wig]]*Table1[[#This Row],[kurs_zamkniecia]]</f>
        <v>229801500</v>
      </c>
      <c r="K277" s="4" t="str" cm="1">
        <f t="array" ref="K277">_xlfn.IFS(AND(Table1[[#This Row],[Column1]]=1,D276-D275&lt;Table1[[#This Row],[kurs_zamkniecia]]-D276,D275&lt;D276,D276&lt;Table1[[#This Row],[kurs_zamkniecia]]),"K",AND(Table1[[#This Row],[Column1]]=1,D276-D275&gt;Table1[[#This Row],[kurs_zamkniecia]]-D276,D275&gt;D276,D276&gt;Table1[[#This Row],[kurs_zamkniecia]]),"S",Table1[[#This Row],[Column1]]=1,"H",Table1[[#This Row],[Column1]]=0,0)</f>
        <v>K</v>
      </c>
      <c r="L277"/>
      <c r="M277"/>
      <c r="N277"/>
      <c r="O277"/>
      <c r="P277"/>
      <c r="Q277"/>
      <c r="R277" t="str">
        <v>PLMNRTR00012</v>
      </c>
      <c r="S277" t="str">
        <f t="shared" si="5"/>
        <v>PL</v>
      </c>
    </row>
    <row r="278" spans="1:19" x14ac:dyDescent="0.3">
      <c r="A278" s="2">
        <v>42025</v>
      </c>
      <c r="B278" s="1" t="s">
        <v>191</v>
      </c>
      <c r="C278" t="s">
        <v>192</v>
      </c>
      <c r="D278">
        <v>20.52</v>
      </c>
      <c r="E278">
        <v>0</v>
      </c>
      <c r="F278">
        <v>0</v>
      </c>
      <c r="G278">
        <v>1091000</v>
      </c>
      <c r="H278">
        <f>IF(Table1[[#This Row],[data]]=DATE(2015, 1, 23),1,0)</f>
        <v>0</v>
      </c>
      <c r="I278" t="str">
        <f>LEFT(Table1[[#This Row],[ISIN]],2)</f>
        <v>PL</v>
      </c>
      <c r="J278">
        <f>Table1[[#This Row],[pakiet_wig]]*Table1[[#This Row],[kurs_zamkniecia]]</f>
        <v>22387320</v>
      </c>
      <c r="K278" s="4" cm="1">
        <f t="array" ref="K278">_xlfn.IFS(AND(Table1[[#This Row],[Column1]]=1,D277-D276&lt;Table1[[#This Row],[kurs_zamkniecia]]-D277,D276&lt;D277,D277&lt;Table1[[#This Row],[kurs_zamkniecia]]),"K",AND(Table1[[#This Row],[Column1]]=1,D277-D276&gt;Table1[[#This Row],[kurs_zamkniecia]]-D277,D276&gt;D277,D277&gt;Table1[[#This Row],[kurs_zamkniecia]]),"S",Table1[[#This Row],[Column1]]=1,"H",Table1[[#This Row],[Column1]]=0,0)</f>
        <v>0</v>
      </c>
      <c r="L278"/>
      <c r="M278"/>
      <c r="N278"/>
      <c r="O278"/>
      <c r="P278"/>
      <c r="Q278"/>
      <c r="R278" t="str">
        <v>PLMSTPL00018</v>
      </c>
      <c r="S278" t="str">
        <f t="shared" si="5"/>
        <v>PL</v>
      </c>
    </row>
    <row r="279" spans="1:19" x14ac:dyDescent="0.3">
      <c r="A279" s="2">
        <v>42026</v>
      </c>
      <c r="B279" s="1" t="s">
        <v>191</v>
      </c>
      <c r="C279" t="s">
        <v>192</v>
      </c>
      <c r="D279">
        <v>20.9</v>
      </c>
      <c r="E279">
        <v>35</v>
      </c>
      <c r="F279">
        <v>730</v>
      </c>
      <c r="G279">
        <v>1091000</v>
      </c>
      <c r="H279">
        <f>IF(Table1[[#This Row],[data]]=DATE(2015, 1, 23),1,0)</f>
        <v>0</v>
      </c>
      <c r="I279" t="str">
        <f>LEFT(Table1[[#This Row],[ISIN]],2)</f>
        <v>PL</v>
      </c>
      <c r="J279">
        <f>Table1[[#This Row],[pakiet_wig]]*Table1[[#This Row],[kurs_zamkniecia]]</f>
        <v>22801900</v>
      </c>
      <c r="K279" s="4" cm="1">
        <f t="array" ref="K279">_xlfn.IFS(AND(Table1[[#This Row],[Column1]]=1,D278-D277&lt;Table1[[#This Row],[kurs_zamkniecia]]-D278,D277&lt;D278,D278&lt;Table1[[#This Row],[kurs_zamkniecia]]),"K",AND(Table1[[#This Row],[Column1]]=1,D278-D277&gt;Table1[[#This Row],[kurs_zamkniecia]]-D278,D277&gt;D278,D278&gt;Table1[[#This Row],[kurs_zamkniecia]]),"S",Table1[[#This Row],[Column1]]=1,"H",Table1[[#This Row],[Column1]]=0,0)</f>
        <v>0</v>
      </c>
      <c r="L279"/>
      <c r="M279"/>
      <c r="N279"/>
      <c r="O279"/>
      <c r="P279"/>
      <c r="Q279"/>
      <c r="R279" t="str">
        <v>PLMSTWS00019</v>
      </c>
      <c r="S279" t="str">
        <f t="shared" si="5"/>
        <v>PL</v>
      </c>
    </row>
    <row r="280" spans="1:19" x14ac:dyDescent="0.3">
      <c r="A280" s="2">
        <v>42027</v>
      </c>
      <c r="B280" s="1" t="s">
        <v>191</v>
      </c>
      <c r="C280" t="s">
        <v>192</v>
      </c>
      <c r="D280">
        <v>21.35</v>
      </c>
      <c r="E280">
        <v>598</v>
      </c>
      <c r="F280">
        <v>12530</v>
      </c>
      <c r="G280">
        <v>1091000</v>
      </c>
      <c r="H280">
        <f>IF(Table1[[#This Row],[data]]=DATE(2015, 1, 23),1,0)</f>
        <v>1</v>
      </c>
      <c r="I280" t="str">
        <f>LEFT(Table1[[#This Row],[ISIN]],2)</f>
        <v>PL</v>
      </c>
      <c r="J280">
        <f>Table1[[#This Row],[pakiet_wig]]*Table1[[#This Row],[kurs_zamkniecia]]</f>
        <v>23292850</v>
      </c>
      <c r="K280" s="4" t="str" cm="1">
        <f t="array" ref="K280">_xlfn.IFS(AND(Table1[[#This Row],[Column1]]=1,D279-D278&lt;Table1[[#This Row],[kurs_zamkniecia]]-D279,D278&lt;D279,D279&lt;Table1[[#This Row],[kurs_zamkniecia]]),"K",AND(Table1[[#This Row],[Column1]]=1,D279-D278&gt;Table1[[#This Row],[kurs_zamkniecia]]-D279,D278&gt;D279,D279&gt;Table1[[#This Row],[kurs_zamkniecia]]),"S",Table1[[#This Row],[Column1]]=1,"H",Table1[[#This Row],[Column1]]=0,0)</f>
        <v>K</v>
      </c>
      <c r="L280"/>
      <c r="M280"/>
      <c r="N280"/>
      <c r="O280"/>
      <c r="P280"/>
      <c r="Q280"/>
      <c r="R280" t="str">
        <v>PLMSTZB00018</v>
      </c>
      <c r="S280" t="str">
        <f t="shared" si="5"/>
        <v>PL</v>
      </c>
    </row>
    <row r="281" spans="1:19" x14ac:dyDescent="0.3">
      <c r="A281" s="2">
        <v>42025</v>
      </c>
      <c r="B281" s="1" t="s">
        <v>193</v>
      </c>
      <c r="C281" t="s">
        <v>194</v>
      </c>
      <c r="D281">
        <v>3.11</v>
      </c>
      <c r="E281">
        <v>109064</v>
      </c>
      <c r="F281">
        <v>336460</v>
      </c>
      <c r="G281">
        <v>20455000</v>
      </c>
      <c r="H281">
        <f>IF(Table1[[#This Row],[data]]=DATE(2015, 1, 23),1,0)</f>
        <v>0</v>
      </c>
      <c r="I281" t="str">
        <f>LEFT(Table1[[#This Row],[ISIN]],2)</f>
        <v>PL</v>
      </c>
      <c r="J281">
        <f>Table1[[#This Row],[pakiet_wig]]*Table1[[#This Row],[kurs_zamkniecia]]</f>
        <v>63615050</v>
      </c>
      <c r="K281" s="4" cm="1">
        <f t="array" ref="K281">_xlfn.IFS(AND(Table1[[#This Row],[Column1]]=1,D280-D279&lt;Table1[[#This Row],[kurs_zamkniecia]]-D280,D279&lt;D280,D280&lt;Table1[[#This Row],[kurs_zamkniecia]]),"K",AND(Table1[[#This Row],[Column1]]=1,D280-D279&gt;Table1[[#This Row],[kurs_zamkniecia]]-D280,D279&gt;D280,D280&gt;Table1[[#This Row],[kurs_zamkniecia]]),"S",Table1[[#This Row],[Column1]]=1,"H",Table1[[#This Row],[Column1]]=0,0)</f>
        <v>0</v>
      </c>
      <c r="L281"/>
      <c r="M281"/>
      <c r="N281"/>
      <c r="O281"/>
      <c r="P281"/>
      <c r="Q281"/>
      <c r="R281" t="str">
        <v>PLMSTEX00017</v>
      </c>
      <c r="S281" t="str">
        <f t="shared" si="5"/>
        <v>PL</v>
      </c>
    </row>
    <row r="282" spans="1:19" x14ac:dyDescent="0.3">
      <c r="A282" s="2">
        <v>42026</v>
      </c>
      <c r="B282" s="1" t="s">
        <v>193</v>
      </c>
      <c r="C282" t="s">
        <v>194</v>
      </c>
      <c r="D282">
        <v>3.38</v>
      </c>
      <c r="E282">
        <v>73465</v>
      </c>
      <c r="F282">
        <v>245170</v>
      </c>
      <c r="G282">
        <v>20455000</v>
      </c>
      <c r="H282">
        <f>IF(Table1[[#This Row],[data]]=DATE(2015, 1, 23),1,0)</f>
        <v>0</v>
      </c>
      <c r="I282" t="str">
        <f>LEFT(Table1[[#This Row],[ISIN]],2)</f>
        <v>PL</v>
      </c>
      <c r="J282">
        <f>Table1[[#This Row],[pakiet_wig]]*Table1[[#This Row],[kurs_zamkniecia]]</f>
        <v>69137900</v>
      </c>
      <c r="K282" s="4" cm="1">
        <f t="array" ref="K282">_xlfn.IFS(AND(Table1[[#This Row],[Column1]]=1,D281-D280&lt;Table1[[#This Row],[kurs_zamkniecia]]-D281,D280&lt;D281,D281&lt;Table1[[#This Row],[kurs_zamkniecia]]),"K",AND(Table1[[#This Row],[Column1]]=1,D281-D280&gt;Table1[[#This Row],[kurs_zamkniecia]]-D281,D280&gt;D281,D281&gt;Table1[[#This Row],[kurs_zamkniecia]]),"S",Table1[[#This Row],[Column1]]=1,"H",Table1[[#This Row],[Column1]]=0,0)</f>
        <v>0</v>
      </c>
      <c r="L282"/>
      <c r="M282"/>
      <c r="N282"/>
      <c r="O282"/>
      <c r="P282"/>
      <c r="Q282"/>
      <c r="R282" t="str">
        <v>PLMUZA000019</v>
      </c>
      <c r="S282" t="str">
        <f t="shared" si="5"/>
        <v>PL</v>
      </c>
    </row>
    <row r="283" spans="1:19" x14ac:dyDescent="0.3">
      <c r="A283" s="2">
        <v>42027</v>
      </c>
      <c r="B283" s="1" t="s">
        <v>193</v>
      </c>
      <c r="C283" t="s">
        <v>194</v>
      </c>
      <c r="D283">
        <v>3.33</v>
      </c>
      <c r="E283">
        <v>225988</v>
      </c>
      <c r="F283">
        <v>777710</v>
      </c>
      <c r="G283">
        <v>20455000</v>
      </c>
      <c r="H283">
        <f>IF(Table1[[#This Row],[data]]=DATE(2015, 1, 23),1,0)</f>
        <v>1</v>
      </c>
      <c r="I283" t="str">
        <f>LEFT(Table1[[#This Row],[ISIN]],2)</f>
        <v>PL</v>
      </c>
      <c r="J283">
        <f>Table1[[#This Row],[pakiet_wig]]*Table1[[#This Row],[kurs_zamkniecia]]</f>
        <v>68115150</v>
      </c>
      <c r="K283" s="4" t="str" cm="1">
        <f t="array" ref="K283">_xlfn.IFS(AND(Table1[[#This Row],[Column1]]=1,D282-D281&lt;Table1[[#This Row],[kurs_zamkniecia]]-D282,D281&lt;D282,D282&lt;Table1[[#This Row],[kurs_zamkniecia]]),"K",AND(Table1[[#This Row],[Column1]]=1,D282-D281&gt;Table1[[#This Row],[kurs_zamkniecia]]-D282,D281&gt;D282,D282&gt;Table1[[#This Row],[kurs_zamkniecia]]),"S",Table1[[#This Row],[Column1]]=1,"H",Table1[[#This Row],[Column1]]=0,0)</f>
        <v>H</v>
      </c>
      <c r="L283"/>
      <c r="M283"/>
      <c r="N283"/>
      <c r="O283"/>
      <c r="P283"/>
      <c r="Q283"/>
      <c r="R283" t="str">
        <v>PLMWTRD00013</v>
      </c>
      <c r="S283" t="str">
        <f t="shared" si="5"/>
        <v>PL</v>
      </c>
    </row>
    <row r="284" spans="1:19" x14ac:dyDescent="0.3">
      <c r="A284" s="2">
        <v>42025</v>
      </c>
      <c r="B284" s="1" t="s">
        <v>195</v>
      </c>
      <c r="C284" t="s">
        <v>196</v>
      </c>
      <c r="D284">
        <v>4.1500000000000004</v>
      </c>
      <c r="E284">
        <v>62251</v>
      </c>
      <c r="F284">
        <v>249040</v>
      </c>
      <c r="G284">
        <v>26984000</v>
      </c>
      <c r="H284">
        <f>IF(Table1[[#This Row],[data]]=DATE(2015, 1, 23),1,0)</f>
        <v>0</v>
      </c>
      <c r="I284" t="str">
        <f>LEFT(Table1[[#This Row],[ISIN]],2)</f>
        <v>PL</v>
      </c>
      <c r="J284">
        <f>Table1[[#This Row],[pakiet_wig]]*Table1[[#This Row],[kurs_zamkniecia]]</f>
        <v>111983600.00000001</v>
      </c>
      <c r="K284" s="4" cm="1">
        <f t="array" ref="K284">_xlfn.IFS(AND(Table1[[#This Row],[Column1]]=1,D283-D282&lt;Table1[[#This Row],[kurs_zamkniecia]]-D283,D282&lt;D283,D283&lt;Table1[[#This Row],[kurs_zamkniecia]]),"K",AND(Table1[[#This Row],[Column1]]=1,D283-D282&gt;Table1[[#This Row],[kurs_zamkniecia]]-D283,D282&gt;D283,D283&gt;Table1[[#This Row],[kurs_zamkniecia]]),"S",Table1[[#This Row],[Column1]]=1,"H",Table1[[#This Row],[Column1]]=0,0)</f>
        <v>0</v>
      </c>
      <c r="L284"/>
      <c r="M284"/>
      <c r="N284"/>
      <c r="O284"/>
      <c r="P284"/>
      <c r="Q284"/>
      <c r="R284" t="str">
        <v>PLNETIA00014</v>
      </c>
      <c r="S284" t="str">
        <f t="shared" si="5"/>
        <v>PL</v>
      </c>
    </row>
    <row r="285" spans="1:19" x14ac:dyDescent="0.3">
      <c r="A285" s="2">
        <v>42026</v>
      </c>
      <c r="B285" s="1" t="s">
        <v>195</v>
      </c>
      <c r="C285" t="s">
        <v>196</v>
      </c>
      <c r="D285">
        <v>4.0999999999999996</v>
      </c>
      <c r="E285">
        <v>2183</v>
      </c>
      <c r="F285">
        <v>8850</v>
      </c>
      <c r="G285">
        <v>26984000</v>
      </c>
      <c r="H285">
        <f>IF(Table1[[#This Row],[data]]=DATE(2015, 1, 23),1,0)</f>
        <v>0</v>
      </c>
      <c r="I285" t="str">
        <f>LEFT(Table1[[#This Row],[ISIN]],2)</f>
        <v>PL</v>
      </c>
      <c r="J285">
        <f>Table1[[#This Row],[pakiet_wig]]*Table1[[#This Row],[kurs_zamkniecia]]</f>
        <v>110634399.99999999</v>
      </c>
      <c r="K285" s="4" cm="1">
        <f t="array" ref="K285">_xlfn.IFS(AND(Table1[[#This Row],[Column1]]=1,D284-D283&lt;Table1[[#This Row],[kurs_zamkniecia]]-D284,D283&lt;D284,D284&lt;Table1[[#This Row],[kurs_zamkniecia]]),"K",AND(Table1[[#This Row],[Column1]]=1,D284-D283&gt;Table1[[#This Row],[kurs_zamkniecia]]-D284,D283&gt;D284,D284&gt;Table1[[#This Row],[kurs_zamkniecia]]),"S",Table1[[#This Row],[Column1]]=1,"H",Table1[[#This Row],[Column1]]=0,0)</f>
        <v>0</v>
      </c>
      <c r="L285"/>
      <c r="M285"/>
      <c r="N285"/>
      <c r="O285"/>
      <c r="P285"/>
      <c r="Q285"/>
      <c r="R285" t="str">
        <v>PLNTMDA00018</v>
      </c>
      <c r="S285" t="str">
        <f t="shared" si="5"/>
        <v>PL</v>
      </c>
    </row>
    <row r="286" spans="1:19" x14ac:dyDescent="0.3">
      <c r="A286" s="2">
        <v>42027</v>
      </c>
      <c r="B286" s="1" t="s">
        <v>195</v>
      </c>
      <c r="C286" t="s">
        <v>196</v>
      </c>
      <c r="D286">
        <v>4.1500000000000004</v>
      </c>
      <c r="E286">
        <v>840</v>
      </c>
      <c r="F286">
        <v>3420</v>
      </c>
      <c r="G286">
        <v>26984000</v>
      </c>
      <c r="H286">
        <f>IF(Table1[[#This Row],[data]]=DATE(2015, 1, 23),1,0)</f>
        <v>1</v>
      </c>
      <c r="I286" t="str">
        <f>LEFT(Table1[[#This Row],[ISIN]],2)</f>
        <v>PL</v>
      </c>
      <c r="J286">
        <f>Table1[[#This Row],[pakiet_wig]]*Table1[[#This Row],[kurs_zamkniecia]]</f>
        <v>111983600.00000001</v>
      </c>
      <c r="K286" s="4" t="str" cm="1">
        <f t="array" ref="K286">_xlfn.IFS(AND(Table1[[#This Row],[Column1]]=1,D285-D284&lt;Table1[[#This Row],[kurs_zamkniecia]]-D285,D284&lt;D285,D285&lt;Table1[[#This Row],[kurs_zamkniecia]]),"K",AND(Table1[[#This Row],[Column1]]=1,D285-D284&gt;Table1[[#This Row],[kurs_zamkniecia]]-D285,D284&gt;D285,D285&gt;Table1[[#This Row],[kurs_zamkniecia]]),"S",Table1[[#This Row],[Column1]]=1,"H",Table1[[#This Row],[Column1]]=0,0)</f>
        <v>H</v>
      </c>
      <c r="L286"/>
      <c r="M286"/>
      <c r="N286"/>
      <c r="O286"/>
      <c r="P286"/>
      <c r="Q286"/>
      <c r="R286" t="str">
        <v>PLTRFRM00018</v>
      </c>
      <c r="S286" t="str">
        <f t="shared" si="5"/>
        <v>PL</v>
      </c>
    </row>
    <row r="287" spans="1:19" x14ac:dyDescent="0.3">
      <c r="A287" s="2">
        <v>42025</v>
      </c>
      <c r="B287" s="1" t="s">
        <v>197</v>
      </c>
      <c r="C287" t="s">
        <v>198</v>
      </c>
      <c r="D287">
        <v>4.4000000000000004</v>
      </c>
      <c r="E287">
        <v>0</v>
      </c>
      <c r="F287">
        <v>0</v>
      </c>
      <c r="G287">
        <v>0</v>
      </c>
      <c r="H287">
        <f>IF(Table1[[#This Row],[data]]=DATE(2015, 1, 23),1,0)</f>
        <v>0</v>
      </c>
      <c r="I287" t="str">
        <f>LEFT(Table1[[#This Row],[ISIN]],2)</f>
        <v>PL</v>
      </c>
      <c r="J287">
        <f>Table1[[#This Row],[pakiet_wig]]*Table1[[#This Row],[kurs_zamkniecia]]</f>
        <v>0</v>
      </c>
      <c r="K287" s="4" cm="1">
        <f t="array" ref="K287">_xlfn.IFS(AND(Table1[[#This Row],[Column1]]=1,D286-D285&lt;Table1[[#This Row],[kurs_zamkniecia]]-D286,D285&lt;D286,D286&lt;Table1[[#This Row],[kurs_zamkniecia]]),"K",AND(Table1[[#This Row],[Column1]]=1,D286-D285&gt;Table1[[#This Row],[kurs_zamkniecia]]-D286,D285&gt;D286,D286&gt;Table1[[#This Row],[kurs_zamkniecia]]),"S",Table1[[#This Row],[Column1]]=1,"H",Table1[[#This Row],[Column1]]=0,0)</f>
        <v>0</v>
      </c>
      <c r="L287"/>
      <c r="M287"/>
      <c r="N287"/>
      <c r="O287"/>
      <c r="P287"/>
      <c r="Q287"/>
      <c r="R287" t="str">
        <v>PLNEWAG00012</v>
      </c>
      <c r="S287" t="str">
        <f t="shared" si="5"/>
        <v>PL</v>
      </c>
    </row>
    <row r="288" spans="1:19" x14ac:dyDescent="0.3">
      <c r="A288" s="2">
        <v>42026</v>
      </c>
      <c r="B288" s="1" t="s">
        <v>197</v>
      </c>
      <c r="C288" t="s">
        <v>198</v>
      </c>
      <c r="D288">
        <v>4.5999999999999996</v>
      </c>
      <c r="E288">
        <v>50</v>
      </c>
      <c r="F288">
        <v>230</v>
      </c>
      <c r="G288">
        <v>0</v>
      </c>
      <c r="H288">
        <f>IF(Table1[[#This Row],[data]]=DATE(2015, 1, 23),1,0)</f>
        <v>0</v>
      </c>
      <c r="I288" t="str">
        <f>LEFT(Table1[[#This Row],[ISIN]],2)</f>
        <v>PL</v>
      </c>
      <c r="J288">
        <f>Table1[[#This Row],[pakiet_wig]]*Table1[[#This Row],[kurs_zamkniecia]]</f>
        <v>0</v>
      </c>
      <c r="K288" s="4" cm="1">
        <f t="array" ref="K288">_xlfn.IFS(AND(Table1[[#This Row],[Column1]]=1,D287-D286&lt;Table1[[#This Row],[kurs_zamkniecia]]-D287,D286&lt;D287,D287&lt;Table1[[#This Row],[kurs_zamkniecia]]),"K",AND(Table1[[#This Row],[Column1]]=1,D287-D286&gt;Table1[[#This Row],[kurs_zamkniecia]]-D287,D286&gt;D287,D287&gt;Table1[[#This Row],[kurs_zamkniecia]]),"S",Table1[[#This Row],[Column1]]=1,"H",Table1[[#This Row],[Column1]]=0,0)</f>
        <v>0</v>
      </c>
      <c r="L288"/>
      <c r="M288"/>
      <c r="N288"/>
      <c r="O288"/>
      <c r="P288"/>
      <c r="Q288"/>
      <c r="R288" t="str">
        <v>GB00B42CTW68</v>
      </c>
      <c r="S288" t="str">
        <f t="shared" si="5"/>
        <v>GB</v>
      </c>
    </row>
    <row r="289" spans="1:19" x14ac:dyDescent="0.3">
      <c r="A289" s="2">
        <v>42027</v>
      </c>
      <c r="B289" s="1" t="s">
        <v>197</v>
      </c>
      <c r="C289" t="s">
        <v>198</v>
      </c>
      <c r="D289">
        <v>4.4000000000000004</v>
      </c>
      <c r="E289">
        <v>587</v>
      </c>
      <c r="F289">
        <v>2580</v>
      </c>
      <c r="G289">
        <v>0</v>
      </c>
      <c r="H289">
        <f>IF(Table1[[#This Row],[data]]=DATE(2015, 1, 23),1,0)</f>
        <v>1</v>
      </c>
      <c r="I289" t="str">
        <f>LEFT(Table1[[#This Row],[ISIN]],2)</f>
        <v>PL</v>
      </c>
      <c r="J289">
        <f>Table1[[#This Row],[pakiet_wig]]*Table1[[#This Row],[kurs_zamkniecia]]</f>
        <v>0</v>
      </c>
      <c r="K289" s="4" t="str" cm="1">
        <f t="array" ref="K289">_xlfn.IFS(AND(Table1[[#This Row],[Column1]]=1,D288-D287&lt;Table1[[#This Row],[kurs_zamkniecia]]-D288,D287&lt;D288,D288&lt;Table1[[#This Row],[kurs_zamkniecia]]),"K",AND(Table1[[#This Row],[Column1]]=1,D288-D287&gt;Table1[[#This Row],[kurs_zamkniecia]]-D288,D287&gt;D288,D288&gt;Table1[[#This Row],[kurs_zamkniecia]]),"S",Table1[[#This Row],[Column1]]=1,"H",Table1[[#This Row],[Column1]]=0,0)</f>
        <v>H</v>
      </c>
      <c r="L289"/>
      <c r="M289"/>
      <c r="N289"/>
      <c r="O289"/>
      <c r="P289"/>
      <c r="Q289"/>
      <c r="R289" t="str">
        <v>PLNFI1500011</v>
      </c>
      <c r="S289" t="str">
        <f t="shared" si="5"/>
        <v>PL</v>
      </c>
    </row>
    <row r="290" spans="1:19" x14ac:dyDescent="0.3">
      <c r="A290" s="2">
        <v>42025</v>
      </c>
      <c r="B290" s="1" t="s">
        <v>199</v>
      </c>
      <c r="C290" t="s">
        <v>200</v>
      </c>
      <c r="D290">
        <v>22.98</v>
      </c>
      <c r="E290">
        <v>304471</v>
      </c>
      <c r="F290">
        <v>6877610</v>
      </c>
      <c r="G290">
        <v>214367000</v>
      </c>
      <c r="H290">
        <f>IF(Table1[[#This Row],[data]]=DATE(2015, 1, 23),1,0)</f>
        <v>0</v>
      </c>
      <c r="I290" t="str">
        <f>LEFT(Table1[[#This Row],[ISIN]],2)</f>
        <v>PL</v>
      </c>
      <c r="J290">
        <f>Table1[[#This Row],[pakiet_wig]]*Table1[[#This Row],[kurs_zamkniecia]]</f>
        <v>4926153660</v>
      </c>
      <c r="K290" s="4" cm="1">
        <f t="array" ref="K290">_xlfn.IFS(AND(Table1[[#This Row],[Column1]]=1,D289-D288&lt;Table1[[#This Row],[kurs_zamkniecia]]-D289,D288&lt;D289,D289&lt;Table1[[#This Row],[kurs_zamkniecia]]),"K",AND(Table1[[#This Row],[Column1]]=1,D289-D288&gt;Table1[[#This Row],[kurs_zamkniecia]]-D289,D288&gt;D289,D289&gt;Table1[[#This Row],[kurs_zamkniecia]]),"S",Table1[[#This Row],[Column1]]=1,"H",Table1[[#This Row],[Column1]]=0,0)</f>
        <v>0</v>
      </c>
      <c r="L290"/>
      <c r="M290"/>
      <c r="N290"/>
      <c r="O290"/>
      <c r="P290"/>
      <c r="Q290"/>
      <c r="R290" t="str">
        <v>PLGRNKT00019</v>
      </c>
      <c r="S290" t="str">
        <f t="shared" si="5"/>
        <v>PL</v>
      </c>
    </row>
    <row r="291" spans="1:19" x14ac:dyDescent="0.3">
      <c r="A291" s="2">
        <v>42026</v>
      </c>
      <c r="B291" s="1" t="s">
        <v>199</v>
      </c>
      <c r="C291" t="s">
        <v>200</v>
      </c>
      <c r="D291">
        <v>22.47</v>
      </c>
      <c r="E291">
        <v>343172</v>
      </c>
      <c r="F291">
        <v>7814590</v>
      </c>
      <c r="G291">
        <v>214367000</v>
      </c>
      <c r="H291">
        <f>IF(Table1[[#This Row],[data]]=DATE(2015, 1, 23),1,0)</f>
        <v>0</v>
      </c>
      <c r="I291" t="str">
        <f>LEFT(Table1[[#This Row],[ISIN]],2)</f>
        <v>PL</v>
      </c>
      <c r="J291">
        <f>Table1[[#This Row],[pakiet_wig]]*Table1[[#This Row],[kurs_zamkniecia]]</f>
        <v>4816826490</v>
      </c>
      <c r="K291" s="4" cm="1">
        <f t="array" ref="K291">_xlfn.IFS(AND(Table1[[#This Row],[Column1]]=1,D290-D289&lt;Table1[[#This Row],[kurs_zamkniecia]]-D290,D289&lt;D290,D290&lt;Table1[[#This Row],[kurs_zamkniecia]]),"K",AND(Table1[[#This Row],[Column1]]=1,D290-D289&gt;Table1[[#This Row],[kurs_zamkniecia]]-D290,D289&gt;D290,D290&gt;Table1[[#This Row],[kurs_zamkniecia]]),"S",Table1[[#This Row],[Column1]]=1,"H",Table1[[#This Row],[Column1]]=0,0)</f>
        <v>0</v>
      </c>
      <c r="L291"/>
      <c r="M291"/>
      <c r="N291"/>
      <c r="O291"/>
      <c r="P291"/>
      <c r="Q291"/>
      <c r="R291" t="str">
        <v>PLNRTHC00014</v>
      </c>
      <c r="S291" t="str">
        <f t="shared" si="5"/>
        <v>PL</v>
      </c>
    </row>
    <row r="292" spans="1:19" x14ac:dyDescent="0.3">
      <c r="A292" s="2">
        <v>42027</v>
      </c>
      <c r="B292" s="1" t="s">
        <v>199</v>
      </c>
      <c r="C292" t="s">
        <v>200</v>
      </c>
      <c r="D292">
        <v>22.9</v>
      </c>
      <c r="E292">
        <v>414489</v>
      </c>
      <c r="F292">
        <v>9427410</v>
      </c>
      <c r="G292">
        <v>214367000</v>
      </c>
      <c r="H292">
        <f>IF(Table1[[#This Row],[data]]=DATE(2015, 1, 23),1,0)</f>
        <v>1</v>
      </c>
      <c r="I292" t="str">
        <f>LEFT(Table1[[#This Row],[ISIN]],2)</f>
        <v>PL</v>
      </c>
      <c r="J292">
        <f>Table1[[#This Row],[pakiet_wig]]*Table1[[#This Row],[kurs_zamkniecia]]</f>
        <v>4909004300</v>
      </c>
      <c r="K292" s="4" t="str" cm="1">
        <f t="array" ref="K292">_xlfn.IFS(AND(Table1[[#This Row],[Column1]]=1,D291-D290&lt;Table1[[#This Row],[kurs_zamkniecia]]-D291,D290&lt;D291,D291&lt;Table1[[#This Row],[kurs_zamkniecia]]),"K",AND(Table1[[#This Row],[Column1]]=1,D291-D290&gt;Table1[[#This Row],[kurs_zamkniecia]]-D291,D290&gt;D291,D291&gt;Table1[[#This Row],[kurs_zamkniecia]]),"S",Table1[[#This Row],[Column1]]=1,"H",Table1[[#This Row],[Column1]]=0,0)</f>
        <v>H</v>
      </c>
      <c r="L292"/>
      <c r="M292"/>
      <c r="N292"/>
      <c r="O292"/>
      <c r="P292"/>
      <c r="Q292"/>
      <c r="R292" t="str">
        <v>PLNVITA00018</v>
      </c>
      <c r="S292" t="str">
        <f t="shared" si="5"/>
        <v>PL</v>
      </c>
    </row>
    <row r="293" spans="1:19" x14ac:dyDescent="0.3">
      <c r="A293" s="2">
        <v>42025</v>
      </c>
      <c r="B293" s="1" t="s">
        <v>201</v>
      </c>
      <c r="C293" t="s">
        <v>202</v>
      </c>
      <c r="D293">
        <v>2.2000000000000002</v>
      </c>
      <c r="E293">
        <v>105215</v>
      </c>
      <c r="F293">
        <v>235860</v>
      </c>
      <c r="G293">
        <v>0</v>
      </c>
      <c r="H293">
        <f>IF(Table1[[#This Row],[data]]=DATE(2015, 1, 23),1,0)</f>
        <v>0</v>
      </c>
      <c r="I293" t="str">
        <f>LEFT(Table1[[#This Row],[ISIN]],2)</f>
        <v>PL</v>
      </c>
      <c r="J293">
        <f>Table1[[#This Row],[pakiet_wig]]*Table1[[#This Row],[kurs_zamkniecia]]</f>
        <v>0</v>
      </c>
      <c r="K293" s="4" cm="1">
        <f t="array" ref="K293">_xlfn.IFS(AND(Table1[[#This Row],[Column1]]=1,D292-D291&lt;Table1[[#This Row],[kurs_zamkniecia]]-D292,D291&lt;D292,D292&lt;Table1[[#This Row],[kurs_zamkniecia]]),"K",AND(Table1[[#This Row],[Column1]]=1,D292-D291&gt;Table1[[#This Row],[kurs_zamkniecia]]-D292,D291&gt;D292,D292&gt;Table1[[#This Row],[kurs_zamkniecia]]),"S",Table1[[#This Row],[Column1]]=1,"H",Table1[[#This Row],[Column1]]=0,0)</f>
        <v>0</v>
      </c>
      <c r="L293"/>
      <c r="M293"/>
      <c r="N293"/>
      <c r="O293"/>
      <c r="P293"/>
      <c r="Q293"/>
      <c r="R293" t="str">
        <v>PLCRMNG00029</v>
      </c>
      <c r="S293" t="str">
        <f t="shared" si="5"/>
        <v>PL</v>
      </c>
    </row>
    <row r="294" spans="1:19" x14ac:dyDescent="0.3">
      <c r="A294" s="2">
        <v>42026</v>
      </c>
      <c r="B294" s="1" t="s">
        <v>201</v>
      </c>
      <c r="C294" t="s">
        <v>202</v>
      </c>
      <c r="D294">
        <v>2.59</v>
      </c>
      <c r="E294">
        <v>274719</v>
      </c>
      <c r="F294">
        <v>672790</v>
      </c>
      <c r="G294">
        <v>0</v>
      </c>
      <c r="H294">
        <f>IF(Table1[[#This Row],[data]]=DATE(2015, 1, 23),1,0)</f>
        <v>0</v>
      </c>
      <c r="I294" t="str">
        <f>LEFT(Table1[[#This Row],[ISIN]],2)</f>
        <v>PL</v>
      </c>
      <c r="J294">
        <f>Table1[[#This Row],[pakiet_wig]]*Table1[[#This Row],[kurs_zamkniecia]]</f>
        <v>0</v>
      </c>
      <c r="K294" s="4" cm="1">
        <f t="array" ref="K294">_xlfn.IFS(AND(Table1[[#This Row],[Column1]]=1,D293-D292&lt;Table1[[#This Row],[kurs_zamkniecia]]-D293,D292&lt;D293,D293&lt;Table1[[#This Row],[kurs_zamkniecia]]),"K",AND(Table1[[#This Row],[Column1]]=1,D293-D292&gt;Table1[[#This Row],[kurs_zamkniecia]]-D293,D292&gt;D293,D293&gt;Table1[[#This Row],[kurs_zamkniecia]]),"S",Table1[[#This Row],[Column1]]=1,"H",Table1[[#This Row],[Column1]]=0,0)</f>
        <v>0</v>
      </c>
      <c r="L294"/>
      <c r="M294"/>
      <c r="N294"/>
      <c r="O294"/>
      <c r="P294"/>
      <c r="Q294"/>
      <c r="R294" t="str">
        <v>PLNTSYS00013</v>
      </c>
      <c r="S294" t="str">
        <f t="shared" si="5"/>
        <v>PL</v>
      </c>
    </row>
    <row r="295" spans="1:19" x14ac:dyDescent="0.3">
      <c r="A295" s="2">
        <v>42027</v>
      </c>
      <c r="B295" s="1" t="s">
        <v>201</v>
      </c>
      <c r="C295" t="s">
        <v>202</v>
      </c>
      <c r="D295">
        <v>2.59</v>
      </c>
      <c r="E295">
        <v>163690</v>
      </c>
      <c r="F295">
        <v>421870</v>
      </c>
      <c r="G295">
        <v>0</v>
      </c>
      <c r="H295">
        <f>IF(Table1[[#This Row],[data]]=DATE(2015, 1, 23),1,0)</f>
        <v>1</v>
      </c>
      <c r="I295" t="str">
        <f>LEFT(Table1[[#This Row],[ISIN]],2)</f>
        <v>PL</v>
      </c>
      <c r="J295">
        <f>Table1[[#This Row],[pakiet_wig]]*Table1[[#This Row],[kurs_zamkniecia]]</f>
        <v>0</v>
      </c>
      <c r="K295" s="4" t="str" cm="1">
        <f t="array" ref="K295">_xlfn.IFS(AND(Table1[[#This Row],[Column1]]=1,D294-D293&lt;Table1[[#This Row],[kurs_zamkniecia]]-D294,D293&lt;D294,D294&lt;Table1[[#This Row],[kurs_zamkniecia]]),"K",AND(Table1[[#This Row],[Column1]]=1,D294-D293&gt;Table1[[#This Row],[kurs_zamkniecia]]-D294,D293&gt;D294,D294&gt;Table1[[#This Row],[kurs_zamkniecia]]),"S",Table1[[#This Row],[Column1]]=1,"H",Table1[[#This Row],[Column1]]=0,0)</f>
        <v>H</v>
      </c>
      <c r="L295"/>
      <c r="M295"/>
      <c r="N295"/>
      <c r="O295"/>
      <c r="P295"/>
      <c r="Q295"/>
      <c r="R295" t="str">
        <v>PLODLPL00013</v>
      </c>
      <c r="S295" t="str">
        <f t="shared" si="5"/>
        <v>PL</v>
      </c>
    </row>
    <row r="296" spans="1:19" x14ac:dyDescent="0.3">
      <c r="A296" s="2">
        <v>42025</v>
      </c>
      <c r="B296" s="1" t="s">
        <v>203</v>
      </c>
      <c r="C296" t="s">
        <v>204</v>
      </c>
      <c r="D296">
        <v>89.75</v>
      </c>
      <c r="E296">
        <v>18</v>
      </c>
      <c r="F296">
        <v>1600</v>
      </c>
      <c r="G296">
        <v>2567000</v>
      </c>
      <c r="H296">
        <f>IF(Table1[[#This Row],[data]]=DATE(2015, 1, 23),1,0)</f>
        <v>0</v>
      </c>
      <c r="I296" t="str">
        <f>LEFT(Table1[[#This Row],[ISIN]],2)</f>
        <v>PL</v>
      </c>
      <c r="J296">
        <f>Table1[[#This Row],[pakiet_wig]]*Table1[[#This Row],[kurs_zamkniecia]]</f>
        <v>230388250</v>
      </c>
      <c r="K296" s="4" cm="1">
        <f t="array" ref="K296">_xlfn.IFS(AND(Table1[[#This Row],[Column1]]=1,D295-D294&lt;Table1[[#This Row],[kurs_zamkniecia]]-D295,D294&lt;D295,D295&lt;Table1[[#This Row],[kurs_zamkniecia]]),"K",AND(Table1[[#This Row],[Column1]]=1,D295-D294&gt;Table1[[#This Row],[kurs_zamkniecia]]-D295,D294&gt;D295,D295&gt;Table1[[#This Row],[kurs_zamkniecia]]),"S",Table1[[#This Row],[Column1]]=1,"H",Table1[[#This Row],[Column1]]=0,0)</f>
        <v>0</v>
      </c>
      <c r="L296"/>
      <c r="M296"/>
      <c r="N296"/>
      <c r="O296"/>
      <c r="P296"/>
      <c r="Q296"/>
      <c r="R296" t="str">
        <v>EE3100084021</v>
      </c>
      <c r="S296" t="str">
        <f t="shared" si="5"/>
        <v>EE</v>
      </c>
    </row>
    <row r="297" spans="1:19" x14ac:dyDescent="0.3">
      <c r="A297" s="2">
        <v>42026</v>
      </c>
      <c r="B297" s="1" t="s">
        <v>203</v>
      </c>
      <c r="C297" t="s">
        <v>204</v>
      </c>
      <c r="D297">
        <v>89.7</v>
      </c>
      <c r="E297">
        <v>2126</v>
      </c>
      <c r="F297">
        <v>190710</v>
      </c>
      <c r="G297">
        <v>2567000</v>
      </c>
      <c r="H297">
        <f>IF(Table1[[#This Row],[data]]=DATE(2015, 1, 23),1,0)</f>
        <v>0</v>
      </c>
      <c r="I297" t="str">
        <f>LEFT(Table1[[#This Row],[ISIN]],2)</f>
        <v>PL</v>
      </c>
      <c r="J297">
        <f>Table1[[#This Row],[pakiet_wig]]*Table1[[#This Row],[kurs_zamkniecia]]</f>
        <v>230259900</v>
      </c>
      <c r="K297" s="4" cm="1">
        <f t="array" ref="K297">_xlfn.IFS(AND(Table1[[#This Row],[Column1]]=1,D296-D295&lt;Table1[[#This Row],[kurs_zamkniecia]]-D296,D295&lt;D296,D296&lt;Table1[[#This Row],[kurs_zamkniecia]]),"K",AND(Table1[[#This Row],[Column1]]=1,D296-D295&gt;Table1[[#This Row],[kurs_zamkniecia]]-D296,D295&gt;D296,D296&gt;Table1[[#This Row],[kurs_zamkniecia]]),"S",Table1[[#This Row],[Column1]]=1,"H",Table1[[#This Row],[Column1]]=0,0)</f>
        <v>0</v>
      </c>
      <c r="L297"/>
      <c r="M297"/>
      <c r="N297"/>
      <c r="O297"/>
      <c r="P297"/>
      <c r="Q297"/>
      <c r="R297" t="str">
        <v>PLONE0000014</v>
      </c>
      <c r="S297" t="str">
        <f t="shared" si="5"/>
        <v>PL</v>
      </c>
    </row>
    <row r="298" spans="1:19" x14ac:dyDescent="0.3">
      <c r="A298" s="2">
        <v>42027</v>
      </c>
      <c r="B298" s="1" t="s">
        <v>203</v>
      </c>
      <c r="C298" t="s">
        <v>204</v>
      </c>
      <c r="D298">
        <v>90.9</v>
      </c>
      <c r="E298">
        <v>188</v>
      </c>
      <c r="F298">
        <v>16960</v>
      </c>
      <c r="G298">
        <v>2567000</v>
      </c>
      <c r="H298">
        <f>IF(Table1[[#This Row],[data]]=DATE(2015, 1, 23),1,0)</f>
        <v>1</v>
      </c>
      <c r="I298" t="str">
        <f>LEFT(Table1[[#This Row],[ISIN]],2)</f>
        <v>PL</v>
      </c>
      <c r="J298">
        <f>Table1[[#This Row],[pakiet_wig]]*Table1[[#This Row],[kurs_zamkniecia]]</f>
        <v>233340300</v>
      </c>
      <c r="K298" s="4" t="str" cm="1">
        <f t="array" ref="K298">_xlfn.IFS(AND(Table1[[#This Row],[Column1]]=1,D297-D296&lt;Table1[[#This Row],[kurs_zamkniecia]]-D297,D296&lt;D297,D297&lt;Table1[[#This Row],[kurs_zamkniecia]]),"K",AND(Table1[[#This Row],[Column1]]=1,D297-D296&gt;Table1[[#This Row],[kurs_zamkniecia]]-D297,D296&gt;D297,D297&gt;Table1[[#This Row],[kurs_zamkniecia]]),"S",Table1[[#This Row],[Column1]]=1,"H",Table1[[#This Row],[Column1]]=0,0)</f>
        <v>H</v>
      </c>
      <c r="L298"/>
      <c r="M298"/>
      <c r="N298"/>
      <c r="O298"/>
      <c r="P298"/>
      <c r="Q298"/>
      <c r="R298" t="str">
        <v>PLOPNFN00010</v>
      </c>
      <c r="S298" t="str">
        <f t="shared" si="5"/>
        <v>PL</v>
      </c>
    </row>
    <row r="299" spans="1:19" x14ac:dyDescent="0.3">
      <c r="A299" s="2">
        <v>42025</v>
      </c>
      <c r="B299" s="1" t="s">
        <v>205</v>
      </c>
      <c r="C299" t="s">
        <v>206</v>
      </c>
      <c r="D299">
        <v>6.25</v>
      </c>
      <c r="E299">
        <v>3480</v>
      </c>
      <c r="F299">
        <v>21940</v>
      </c>
      <c r="G299">
        <v>8556000</v>
      </c>
      <c r="H299">
        <f>IF(Table1[[#This Row],[data]]=DATE(2015, 1, 23),1,0)</f>
        <v>0</v>
      </c>
      <c r="I299" t="str">
        <f>LEFT(Table1[[#This Row],[ISIN]],2)</f>
        <v>PL</v>
      </c>
      <c r="J299">
        <f>Table1[[#This Row],[pakiet_wig]]*Table1[[#This Row],[kurs_zamkniecia]]</f>
        <v>53475000</v>
      </c>
      <c r="K299" s="4" cm="1">
        <f t="array" ref="K299">_xlfn.IFS(AND(Table1[[#This Row],[Column1]]=1,D298-D297&lt;Table1[[#This Row],[kurs_zamkniecia]]-D298,D297&lt;D298,D298&lt;Table1[[#This Row],[kurs_zamkniecia]]),"K",AND(Table1[[#This Row],[Column1]]=1,D298-D297&gt;Table1[[#This Row],[kurs_zamkniecia]]-D298,D297&gt;D298,D298&gt;Table1[[#This Row],[kurs_zamkniecia]]),"S",Table1[[#This Row],[Column1]]=1,"H",Table1[[#This Row],[Column1]]=0,0)</f>
        <v>0</v>
      </c>
      <c r="L299"/>
      <c r="M299"/>
      <c r="N299"/>
      <c r="O299"/>
      <c r="P299"/>
      <c r="Q299"/>
      <c r="R299" t="str">
        <v>PLOPNPL00013</v>
      </c>
      <c r="S299" t="str">
        <f t="shared" si="5"/>
        <v>PL</v>
      </c>
    </row>
    <row r="300" spans="1:19" x14ac:dyDescent="0.3">
      <c r="A300" s="2">
        <v>42026</v>
      </c>
      <c r="B300" s="1" t="s">
        <v>205</v>
      </c>
      <c r="C300" t="s">
        <v>206</v>
      </c>
      <c r="D300">
        <v>6.26</v>
      </c>
      <c r="E300">
        <v>1698</v>
      </c>
      <c r="F300">
        <v>10750</v>
      </c>
      <c r="G300">
        <v>8556000</v>
      </c>
      <c r="H300">
        <f>IF(Table1[[#This Row],[data]]=DATE(2015, 1, 23),1,0)</f>
        <v>0</v>
      </c>
      <c r="I300" t="str">
        <f>LEFT(Table1[[#This Row],[ISIN]],2)</f>
        <v>PL</v>
      </c>
      <c r="J300">
        <f>Table1[[#This Row],[pakiet_wig]]*Table1[[#This Row],[kurs_zamkniecia]]</f>
        <v>53560560</v>
      </c>
      <c r="K300" s="4" cm="1">
        <f t="array" ref="K300">_xlfn.IFS(AND(Table1[[#This Row],[Column1]]=1,D299-D298&lt;Table1[[#This Row],[kurs_zamkniecia]]-D299,D298&lt;D299,D299&lt;Table1[[#This Row],[kurs_zamkniecia]]),"K",AND(Table1[[#This Row],[Column1]]=1,D299-D298&gt;Table1[[#This Row],[kurs_zamkniecia]]-D299,D298&gt;D299,D299&gt;Table1[[#This Row],[kurs_zamkniecia]]),"S",Table1[[#This Row],[Column1]]=1,"H",Table1[[#This Row],[Column1]]=0,0)</f>
        <v>0</v>
      </c>
      <c r="L300"/>
      <c r="M300"/>
      <c r="N300"/>
      <c r="O300"/>
      <c r="P300"/>
      <c r="Q300"/>
      <c r="R300" t="str">
        <v>PLOPTEM00012</v>
      </c>
      <c r="S300" t="str">
        <f t="shared" si="5"/>
        <v>PL</v>
      </c>
    </row>
    <row r="301" spans="1:19" x14ac:dyDescent="0.3">
      <c r="A301" s="2">
        <v>42027</v>
      </c>
      <c r="B301" s="1" t="s">
        <v>205</v>
      </c>
      <c r="C301" t="s">
        <v>206</v>
      </c>
      <c r="D301">
        <v>6.11</v>
      </c>
      <c r="E301">
        <v>6147</v>
      </c>
      <c r="F301">
        <v>38110</v>
      </c>
      <c r="G301">
        <v>8556000</v>
      </c>
      <c r="H301">
        <f>IF(Table1[[#This Row],[data]]=DATE(2015, 1, 23),1,0)</f>
        <v>1</v>
      </c>
      <c r="I301" t="str">
        <f>LEFT(Table1[[#This Row],[ISIN]],2)</f>
        <v>PL</v>
      </c>
      <c r="J301">
        <f>Table1[[#This Row],[pakiet_wig]]*Table1[[#This Row],[kurs_zamkniecia]]</f>
        <v>52277160</v>
      </c>
      <c r="K301" s="4" t="str" cm="1">
        <f t="array" ref="K301">_xlfn.IFS(AND(Table1[[#This Row],[Column1]]=1,D300-D299&lt;Table1[[#This Row],[kurs_zamkniecia]]-D300,D299&lt;D300,D300&lt;Table1[[#This Row],[kurs_zamkniecia]]),"K",AND(Table1[[#This Row],[Column1]]=1,D300-D299&gt;Table1[[#This Row],[kurs_zamkniecia]]-D300,D299&gt;D300,D300&gt;Table1[[#This Row],[kurs_zamkniecia]]),"S",Table1[[#This Row],[Column1]]=1,"H",Table1[[#This Row],[Column1]]=0,0)</f>
        <v>H</v>
      </c>
      <c r="L301"/>
      <c r="M301"/>
      <c r="N301"/>
      <c r="O301"/>
      <c r="P301"/>
      <c r="Q301"/>
      <c r="R301" t="str">
        <v>PLTLKPL00017</v>
      </c>
      <c r="S301" t="str">
        <f t="shared" si="5"/>
        <v>PL</v>
      </c>
    </row>
    <row r="302" spans="1:19" x14ac:dyDescent="0.3">
      <c r="A302" s="2">
        <v>42025</v>
      </c>
      <c r="B302" s="1" t="s">
        <v>207</v>
      </c>
      <c r="C302" t="s">
        <v>208</v>
      </c>
      <c r="D302">
        <v>4.8899999999999997</v>
      </c>
      <c r="E302">
        <v>0</v>
      </c>
      <c r="F302">
        <v>0</v>
      </c>
      <c r="G302">
        <v>2659000</v>
      </c>
      <c r="H302">
        <f>IF(Table1[[#This Row],[data]]=DATE(2015, 1, 23),1,0)</f>
        <v>0</v>
      </c>
      <c r="I302" t="str">
        <f>LEFT(Table1[[#This Row],[ISIN]],2)</f>
        <v>PL</v>
      </c>
      <c r="J302">
        <f>Table1[[#This Row],[pakiet_wig]]*Table1[[#This Row],[kurs_zamkniecia]]</f>
        <v>13002510</v>
      </c>
      <c r="K302" s="4" cm="1">
        <f t="array" ref="K302">_xlfn.IFS(AND(Table1[[#This Row],[Column1]]=1,D301-D300&lt;Table1[[#This Row],[kurs_zamkniecia]]-D301,D300&lt;D301,D301&lt;Table1[[#This Row],[kurs_zamkniecia]]),"K",AND(Table1[[#This Row],[Column1]]=1,D301-D300&gt;Table1[[#This Row],[kurs_zamkniecia]]-D301,D300&gt;D301,D301&gt;Table1[[#This Row],[kurs_zamkniecia]]),"S",Table1[[#This Row],[Column1]]=1,"H",Table1[[#This Row],[Column1]]=0,0)</f>
        <v>0</v>
      </c>
      <c r="L302"/>
      <c r="M302"/>
      <c r="N302"/>
      <c r="O302"/>
      <c r="P302"/>
      <c r="Q302"/>
      <c r="R302" t="str">
        <v>PLORBIS00014</v>
      </c>
      <c r="S302" t="str">
        <f t="shared" si="5"/>
        <v>PL</v>
      </c>
    </row>
    <row r="303" spans="1:19" x14ac:dyDescent="0.3">
      <c r="A303" s="2">
        <v>42026</v>
      </c>
      <c r="B303" s="1" t="s">
        <v>207</v>
      </c>
      <c r="C303" t="s">
        <v>208</v>
      </c>
      <c r="D303">
        <v>5.0599999999999996</v>
      </c>
      <c r="E303">
        <v>20</v>
      </c>
      <c r="F303">
        <v>100</v>
      </c>
      <c r="G303">
        <v>2659000</v>
      </c>
      <c r="H303">
        <f>IF(Table1[[#This Row],[data]]=DATE(2015, 1, 23),1,0)</f>
        <v>0</v>
      </c>
      <c r="I303" t="str">
        <f>LEFT(Table1[[#This Row],[ISIN]],2)</f>
        <v>PL</v>
      </c>
      <c r="J303">
        <f>Table1[[#This Row],[pakiet_wig]]*Table1[[#This Row],[kurs_zamkniecia]]</f>
        <v>13454539.999999998</v>
      </c>
      <c r="K303" s="4" cm="1">
        <f t="array" ref="K303">_xlfn.IFS(AND(Table1[[#This Row],[Column1]]=1,D302-D301&lt;Table1[[#This Row],[kurs_zamkniecia]]-D302,D301&lt;D302,D302&lt;Table1[[#This Row],[kurs_zamkniecia]]),"K",AND(Table1[[#This Row],[Column1]]=1,D302-D301&gt;Table1[[#This Row],[kurs_zamkniecia]]-D302,D301&gt;D302,D302&gt;Table1[[#This Row],[kurs_zamkniecia]]),"S",Table1[[#This Row],[Column1]]=1,"H",Table1[[#This Row],[Column1]]=0,0)</f>
        <v>0</v>
      </c>
      <c r="L303"/>
      <c r="M303"/>
      <c r="N303"/>
      <c r="O303"/>
      <c r="P303"/>
      <c r="Q303"/>
      <c r="R303" t="str">
        <v>LU0122624777</v>
      </c>
      <c r="S303" t="str">
        <f t="shared" si="5"/>
        <v>LU</v>
      </c>
    </row>
    <row r="304" spans="1:19" x14ac:dyDescent="0.3">
      <c r="A304" s="2">
        <v>42027</v>
      </c>
      <c r="B304" s="1" t="s">
        <v>207</v>
      </c>
      <c r="C304" t="s">
        <v>208</v>
      </c>
      <c r="D304">
        <v>5.0599999999999996</v>
      </c>
      <c r="E304">
        <v>0</v>
      </c>
      <c r="F304">
        <v>0</v>
      </c>
      <c r="G304">
        <v>2659000</v>
      </c>
      <c r="H304">
        <f>IF(Table1[[#This Row],[data]]=DATE(2015, 1, 23),1,0)</f>
        <v>1</v>
      </c>
      <c r="I304" t="str">
        <f>LEFT(Table1[[#This Row],[ISIN]],2)</f>
        <v>PL</v>
      </c>
      <c r="J304">
        <f>Table1[[#This Row],[pakiet_wig]]*Table1[[#This Row],[kurs_zamkniecia]]</f>
        <v>13454539.999999998</v>
      </c>
      <c r="K304" s="4" t="str" cm="1">
        <f t="array" ref="K304">_xlfn.IFS(AND(Table1[[#This Row],[Column1]]=1,D303-D302&lt;Table1[[#This Row],[kurs_zamkniecia]]-D303,D302&lt;D303,D303&lt;Table1[[#This Row],[kurs_zamkniecia]]),"K",AND(Table1[[#This Row],[Column1]]=1,D303-D302&gt;Table1[[#This Row],[kurs_zamkniecia]]-D303,D302&gt;D303,D303&gt;Table1[[#This Row],[kurs_zamkniecia]]),"S",Table1[[#This Row],[Column1]]=1,"H",Table1[[#This Row],[Column1]]=0,0)</f>
        <v>H</v>
      </c>
      <c r="L304"/>
      <c r="M304"/>
      <c r="N304"/>
      <c r="O304"/>
      <c r="P304"/>
      <c r="Q304"/>
      <c r="R304" t="str">
        <v>PLORZBL00013</v>
      </c>
      <c r="S304" t="str">
        <f t="shared" si="5"/>
        <v>PL</v>
      </c>
    </row>
    <row r="305" spans="1:19" x14ac:dyDescent="0.3">
      <c r="A305" s="2">
        <v>42025</v>
      </c>
      <c r="B305" s="1" t="s">
        <v>209</v>
      </c>
      <c r="C305" t="s">
        <v>210</v>
      </c>
      <c r="D305">
        <v>6.28</v>
      </c>
      <c r="E305">
        <v>4981</v>
      </c>
      <c r="F305">
        <v>31050</v>
      </c>
      <c r="G305">
        <v>0</v>
      </c>
      <c r="H305">
        <f>IF(Table1[[#This Row],[data]]=DATE(2015, 1, 23),1,0)</f>
        <v>0</v>
      </c>
      <c r="I305" t="str">
        <f>LEFT(Table1[[#This Row],[ISIN]],2)</f>
        <v>PL</v>
      </c>
      <c r="J305">
        <f>Table1[[#This Row],[pakiet_wig]]*Table1[[#This Row],[kurs_zamkniecia]]</f>
        <v>0</v>
      </c>
      <c r="K305" s="4" cm="1">
        <f t="array" ref="K305">_xlfn.IFS(AND(Table1[[#This Row],[Column1]]=1,D304-D303&lt;Table1[[#This Row],[kurs_zamkniecia]]-D304,D303&lt;D304,D304&lt;Table1[[#This Row],[kurs_zamkniecia]]),"K",AND(Table1[[#This Row],[Column1]]=1,D304-D303&gt;Table1[[#This Row],[kurs_zamkniecia]]-D304,D303&gt;D304,D304&gt;Table1[[#This Row],[kurs_zamkniecia]]),"S",Table1[[#This Row],[Column1]]=1,"H",Table1[[#This Row],[Column1]]=0,0)</f>
        <v>0</v>
      </c>
      <c r="L305"/>
      <c r="M305"/>
      <c r="N305"/>
      <c r="O305"/>
      <c r="P305"/>
      <c r="Q305"/>
      <c r="R305" t="str">
        <v>PLODRTS00017</v>
      </c>
      <c r="S305" t="str">
        <f t="shared" si="5"/>
        <v>PL</v>
      </c>
    </row>
    <row r="306" spans="1:19" x14ac:dyDescent="0.3">
      <c r="A306" s="2">
        <v>42026</v>
      </c>
      <c r="B306" s="1" t="s">
        <v>209</v>
      </c>
      <c r="C306" t="s">
        <v>210</v>
      </c>
      <c r="D306">
        <v>6.28</v>
      </c>
      <c r="E306">
        <v>91</v>
      </c>
      <c r="F306">
        <v>570</v>
      </c>
      <c r="G306">
        <v>0</v>
      </c>
      <c r="H306">
        <f>IF(Table1[[#This Row],[data]]=DATE(2015, 1, 23),1,0)</f>
        <v>0</v>
      </c>
      <c r="I306" t="str">
        <f>LEFT(Table1[[#This Row],[ISIN]],2)</f>
        <v>PL</v>
      </c>
      <c r="J306">
        <f>Table1[[#This Row],[pakiet_wig]]*Table1[[#This Row],[kurs_zamkniecia]]</f>
        <v>0</v>
      </c>
      <c r="K306" s="4" cm="1">
        <f t="array" ref="K306">_xlfn.IFS(AND(Table1[[#This Row],[Column1]]=1,D305-D304&lt;Table1[[#This Row],[kurs_zamkniecia]]-D305,D304&lt;D305,D305&lt;Table1[[#This Row],[kurs_zamkniecia]]),"K",AND(Table1[[#This Row],[Column1]]=1,D305-D304&gt;Table1[[#This Row],[kurs_zamkniecia]]-D305,D304&gt;D305,D305&gt;Table1[[#This Row],[kurs_zamkniecia]]),"S",Table1[[#This Row],[Column1]]=1,"H",Table1[[#This Row],[Column1]]=0,0)</f>
        <v>0</v>
      </c>
      <c r="L306"/>
      <c r="M306"/>
      <c r="N306"/>
      <c r="O306"/>
      <c r="P306"/>
      <c r="Q306"/>
      <c r="R306" t="str">
        <v>PLZPCOT00018</v>
      </c>
      <c r="S306" t="str">
        <f t="shared" si="5"/>
        <v>PL</v>
      </c>
    </row>
    <row r="307" spans="1:19" x14ac:dyDescent="0.3">
      <c r="A307" s="2">
        <v>42027</v>
      </c>
      <c r="B307" s="1" t="s">
        <v>209</v>
      </c>
      <c r="C307" t="s">
        <v>210</v>
      </c>
      <c r="D307">
        <v>6.28</v>
      </c>
      <c r="E307">
        <v>210</v>
      </c>
      <c r="F307">
        <v>1320</v>
      </c>
      <c r="G307">
        <v>0</v>
      </c>
      <c r="H307">
        <f>IF(Table1[[#This Row],[data]]=DATE(2015, 1, 23),1,0)</f>
        <v>1</v>
      </c>
      <c r="I307" t="str">
        <f>LEFT(Table1[[#This Row],[ISIN]],2)</f>
        <v>PL</v>
      </c>
      <c r="J307">
        <f>Table1[[#This Row],[pakiet_wig]]*Table1[[#This Row],[kurs_zamkniecia]]</f>
        <v>0</v>
      </c>
      <c r="K307" s="4" t="str" cm="1">
        <f t="array" ref="K307">_xlfn.IFS(AND(Table1[[#This Row],[Column1]]=1,D306-D305&lt;Table1[[#This Row],[kurs_zamkniecia]]-D306,D305&lt;D306,D306&lt;Table1[[#This Row],[kurs_zamkniecia]]),"K",AND(Table1[[#This Row],[Column1]]=1,D306-D305&gt;Table1[[#This Row],[kurs_zamkniecia]]-D306,D305&gt;D306,D306&gt;Table1[[#This Row],[kurs_zamkniecia]]),"S",Table1[[#This Row],[Column1]]=1,"H",Table1[[#This Row],[Column1]]=0,0)</f>
        <v>H</v>
      </c>
      <c r="L307"/>
      <c r="M307"/>
      <c r="N307"/>
      <c r="O307"/>
      <c r="P307"/>
      <c r="Q307"/>
      <c r="R307" t="str">
        <v>NL0009805613</v>
      </c>
      <c r="S307" t="str">
        <f t="shared" si="5"/>
        <v>NL</v>
      </c>
    </row>
    <row r="308" spans="1:19" x14ac:dyDescent="0.3">
      <c r="A308" s="2">
        <v>42025</v>
      </c>
      <c r="B308" s="1" t="s">
        <v>211</v>
      </c>
      <c r="C308" t="s">
        <v>212</v>
      </c>
      <c r="D308">
        <v>0.72</v>
      </c>
      <c r="E308">
        <v>20924</v>
      </c>
      <c r="F308">
        <v>14920</v>
      </c>
      <c r="G308">
        <v>8257000</v>
      </c>
      <c r="H308">
        <f>IF(Table1[[#This Row],[data]]=DATE(2015, 1, 23),1,0)</f>
        <v>0</v>
      </c>
      <c r="I308" t="str">
        <f>LEFT(Table1[[#This Row],[ISIN]],2)</f>
        <v>PL</v>
      </c>
      <c r="J308">
        <f>Table1[[#This Row],[pakiet_wig]]*Table1[[#This Row],[kurs_zamkniecia]]</f>
        <v>5945040</v>
      </c>
      <c r="K308" s="4" cm="1">
        <f t="array" ref="K308">_xlfn.IFS(AND(Table1[[#This Row],[Column1]]=1,D307-D306&lt;Table1[[#This Row],[kurs_zamkniecia]]-D307,D306&lt;D307,D307&lt;Table1[[#This Row],[kurs_zamkniecia]]),"K",AND(Table1[[#This Row],[Column1]]=1,D307-D306&gt;Table1[[#This Row],[kurs_zamkniecia]]-D307,D306&gt;D307,D307&gt;Table1[[#This Row],[kurs_zamkniecia]]),"S",Table1[[#This Row],[Column1]]=1,"H",Table1[[#This Row],[Column1]]=0,0)</f>
        <v>0</v>
      </c>
      <c r="L308"/>
      <c r="M308"/>
      <c r="N308"/>
      <c r="O308"/>
      <c r="P308"/>
      <c r="Q308"/>
      <c r="R308" t="str">
        <v>PLPAGED00017</v>
      </c>
      <c r="S308" t="str">
        <f t="shared" si="5"/>
        <v>PL</v>
      </c>
    </row>
    <row r="309" spans="1:19" x14ac:dyDescent="0.3">
      <c r="A309" s="2">
        <v>42026</v>
      </c>
      <c r="B309" s="1" t="s">
        <v>211</v>
      </c>
      <c r="C309" t="s">
        <v>212</v>
      </c>
      <c r="D309">
        <v>0.72</v>
      </c>
      <c r="E309">
        <v>1564</v>
      </c>
      <c r="F309">
        <v>1110</v>
      </c>
      <c r="G309">
        <v>8257000</v>
      </c>
      <c r="H309">
        <f>IF(Table1[[#This Row],[data]]=DATE(2015, 1, 23),1,0)</f>
        <v>0</v>
      </c>
      <c r="I309" t="str">
        <f>LEFT(Table1[[#This Row],[ISIN]],2)</f>
        <v>PL</v>
      </c>
      <c r="J309">
        <f>Table1[[#This Row],[pakiet_wig]]*Table1[[#This Row],[kurs_zamkniecia]]</f>
        <v>5945040</v>
      </c>
      <c r="K309" s="4" cm="1">
        <f t="array" ref="K309">_xlfn.IFS(AND(Table1[[#This Row],[Column1]]=1,D308-D307&lt;Table1[[#This Row],[kurs_zamkniecia]]-D308,D307&lt;D308,D308&lt;Table1[[#This Row],[kurs_zamkniecia]]),"K",AND(Table1[[#This Row],[Column1]]=1,D308-D307&gt;Table1[[#This Row],[kurs_zamkniecia]]-D308,D307&gt;D308,D308&gt;Table1[[#This Row],[kurs_zamkniecia]]),"S",Table1[[#This Row],[Column1]]=1,"H",Table1[[#This Row],[Column1]]=0,0)</f>
        <v>0</v>
      </c>
      <c r="L309"/>
      <c r="M309"/>
      <c r="N309"/>
      <c r="O309"/>
      <c r="P309"/>
      <c r="Q309"/>
      <c r="R309" t="str">
        <v>PLPMPOL00031</v>
      </c>
      <c r="S309" t="str">
        <f t="shared" si="5"/>
        <v>PL</v>
      </c>
    </row>
    <row r="310" spans="1:19" x14ac:dyDescent="0.3">
      <c r="A310" s="2">
        <v>42027</v>
      </c>
      <c r="B310" s="1" t="s">
        <v>211</v>
      </c>
      <c r="C310" t="s">
        <v>212</v>
      </c>
      <c r="D310">
        <v>0.7</v>
      </c>
      <c r="E310">
        <v>12862</v>
      </c>
      <c r="F310">
        <v>9010</v>
      </c>
      <c r="G310">
        <v>8257000</v>
      </c>
      <c r="H310">
        <f>IF(Table1[[#This Row],[data]]=DATE(2015, 1, 23),1,0)</f>
        <v>1</v>
      </c>
      <c r="I310" t="str">
        <f>LEFT(Table1[[#This Row],[ISIN]],2)</f>
        <v>PL</v>
      </c>
      <c r="J310">
        <f>Table1[[#This Row],[pakiet_wig]]*Table1[[#This Row],[kurs_zamkniecia]]</f>
        <v>5779900</v>
      </c>
      <c r="K310" s="4" t="str" cm="1">
        <f t="array" ref="K310">_xlfn.IFS(AND(Table1[[#This Row],[Column1]]=1,D309-D308&lt;Table1[[#This Row],[kurs_zamkniecia]]-D309,D308&lt;D309,D309&lt;Table1[[#This Row],[kurs_zamkniecia]]),"K",AND(Table1[[#This Row],[Column1]]=1,D309-D308&gt;Table1[[#This Row],[kurs_zamkniecia]]-D309,D308&gt;D309,D309&gt;Table1[[#This Row],[kurs_zamkniecia]]),"S",Table1[[#This Row],[Column1]]=1,"H",Table1[[#This Row],[Column1]]=0,0)</f>
        <v>H</v>
      </c>
      <c r="L310"/>
      <c r="M310"/>
      <c r="N310"/>
      <c r="O310"/>
      <c r="P310"/>
      <c r="Q310"/>
      <c r="R310" t="str">
        <v>PLPANVA00013</v>
      </c>
      <c r="S310" t="str">
        <f t="shared" si="5"/>
        <v>PL</v>
      </c>
    </row>
    <row r="311" spans="1:19" x14ac:dyDescent="0.3">
      <c r="A311" s="2">
        <v>42025</v>
      </c>
      <c r="B311" s="1" t="s">
        <v>213</v>
      </c>
      <c r="C311" t="s">
        <v>214</v>
      </c>
      <c r="D311">
        <v>48.1</v>
      </c>
      <c r="E311">
        <v>479</v>
      </c>
      <c r="F311">
        <v>22930</v>
      </c>
      <c r="G311">
        <v>7229000</v>
      </c>
      <c r="H311">
        <f>IF(Table1[[#This Row],[data]]=DATE(2015, 1, 23),1,0)</f>
        <v>0</v>
      </c>
      <c r="I311" t="str">
        <f>LEFT(Table1[[#This Row],[ISIN]],2)</f>
        <v>PL</v>
      </c>
      <c r="J311">
        <f>Table1[[#This Row],[pakiet_wig]]*Table1[[#This Row],[kurs_zamkniecia]]</f>
        <v>347714900</v>
      </c>
      <c r="K311" s="4" cm="1">
        <f t="array" ref="K311">_xlfn.IFS(AND(Table1[[#This Row],[Column1]]=1,D310-D309&lt;Table1[[#This Row],[kurs_zamkniecia]]-D310,D309&lt;D310,D310&lt;Table1[[#This Row],[kurs_zamkniecia]]),"K",AND(Table1[[#This Row],[Column1]]=1,D310-D309&gt;Table1[[#This Row],[kurs_zamkniecia]]-D310,D309&gt;D310,D310&gt;Table1[[#This Row],[kurs_zamkniecia]]),"S",Table1[[#This Row],[Column1]]=1,"H",Table1[[#This Row],[Column1]]=0,0)</f>
        <v>0</v>
      </c>
      <c r="L311"/>
      <c r="M311"/>
      <c r="N311"/>
      <c r="O311"/>
      <c r="P311"/>
      <c r="Q311"/>
      <c r="R311" t="str">
        <v>PLPTNTS00019</v>
      </c>
      <c r="S311" t="str">
        <f t="shared" si="5"/>
        <v>PL</v>
      </c>
    </row>
    <row r="312" spans="1:19" x14ac:dyDescent="0.3">
      <c r="A312" s="2">
        <v>42026</v>
      </c>
      <c r="B312" s="1" t="s">
        <v>213</v>
      </c>
      <c r="C312" t="s">
        <v>214</v>
      </c>
      <c r="D312">
        <v>46.65</v>
      </c>
      <c r="E312">
        <v>285</v>
      </c>
      <c r="F312">
        <v>13470</v>
      </c>
      <c r="G312">
        <v>7229000</v>
      </c>
      <c r="H312">
        <f>IF(Table1[[#This Row],[data]]=DATE(2015, 1, 23),1,0)</f>
        <v>0</v>
      </c>
      <c r="I312" t="str">
        <f>LEFT(Table1[[#This Row],[ISIN]],2)</f>
        <v>PL</v>
      </c>
      <c r="J312">
        <f>Table1[[#This Row],[pakiet_wig]]*Table1[[#This Row],[kurs_zamkniecia]]</f>
        <v>337232850</v>
      </c>
      <c r="K312" s="4" cm="1">
        <f t="array" ref="K312">_xlfn.IFS(AND(Table1[[#This Row],[Column1]]=1,D311-D310&lt;Table1[[#This Row],[kurs_zamkniecia]]-D311,D310&lt;D311,D311&lt;Table1[[#This Row],[kurs_zamkniecia]]),"K",AND(Table1[[#This Row],[Column1]]=1,D311-D310&gt;Table1[[#This Row],[kurs_zamkniecia]]-D311,D310&gt;D311,D311&gt;Table1[[#This Row],[kurs_zamkniecia]]),"S",Table1[[#This Row],[Column1]]=1,"H",Table1[[#This Row],[Column1]]=0,0)</f>
        <v>0</v>
      </c>
      <c r="L312"/>
      <c r="M312"/>
      <c r="N312"/>
      <c r="O312"/>
      <c r="P312"/>
      <c r="Q312"/>
      <c r="R312" t="str">
        <v>PLPBG0000029</v>
      </c>
      <c r="S312" t="str">
        <f t="shared" si="5"/>
        <v>PL</v>
      </c>
    </row>
    <row r="313" spans="1:19" x14ac:dyDescent="0.3">
      <c r="A313" s="2">
        <v>42027</v>
      </c>
      <c r="B313" s="1" t="s">
        <v>213</v>
      </c>
      <c r="C313" t="s">
        <v>214</v>
      </c>
      <c r="D313">
        <v>46.7</v>
      </c>
      <c r="E313">
        <v>235</v>
      </c>
      <c r="F313">
        <v>11060</v>
      </c>
      <c r="G313">
        <v>7229000</v>
      </c>
      <c r="H313">
        <f>IF(Table1[[#This Row],[data]]=DATE(2015, 1, 23),1,0)</f>
        <v>1</v>
      </c>
      <c r="I313" t="str">
        <f>LEFT(Table1[[#This Row],[ISIN]],2)</f>
        <v>PL</v>
      </c>
      <c r="J313">
        <f>Table1[[#This Row],[pakiet_wig]]*Table1[[#This Row],[kurs_zamkniecia]]</f>
        <v>337594300</v>
      </c>
      <c r="K313" s="4" t="str" cm="1">
        <f t="array" ref="K313">_xlfn.IFS(AND(Table1[[#This Row],[Column1]]=1,D312-D311&lt;Table1[[#This Row],[kurs_zamkniecia]]-D312,D311&lt;D312,D312&lt;Table1[[#This Row],[kurs_zamkniecia]]),"K",AND(Table1[[#This Row],[Column1]]=1,D312-D311&gt;Table1[[#This Row],[kurs_zamkniecia]]-D312,D311&gt;D312,D312&gt;Table1[[#This Row],[kurs_zamkniecia]]),"S",Table1[[#This Row],[Column1]]=1,"H",Table1[[#This Row],[Column1]]=0,0)</f>
        <v>H</v>
      </c>
      <c r="L313"/>
      <c r="M313"/>
      <c r="N313"/>
      <c r="O313"/>
      <c r="P313"/>
      <c r="Q313"/>
      <c r="R313" t="str">
        <v>PLPBONL00013</v>
      </c>
      <c r="S313" t="str">
        <f t="shared" si="5"/>
        <v>PL</v>
      </c>
    </row>
    <row r="314" spans="1:19" x14ac:dyDescent="0.3">
      <c r="A314" s="2">
        <v>42025</v>
      </c>
      <c r="B314" s="1" t="s">
        <v>215</v>
      </c>
      <c r="C314" t="s">
        <v>216</v>
      </c>
      <c r="D314">
        <v>2.8</v>
      </c>
      <c r="E314">
        <v>957</v>
      </c>
      <c r="F314">
        <v>2730</v>
      </c>
      <c r="G314">
        <v>0</v>
      </c>
      <c r="H314">
        <f>IF(Table1[[#This Row],[data]]=DATE(2015, 1, 23),1,0)</f>
        <v>0</v>
      </c>
      <c r="I314" t="str">
        <f>LEFT(Table1[[#This Row],[ISIN]],2)</f>
        <v>PL</v>
      </c>
      <c r="J314">
        <f>Table1[[#This Row],[pakiet_wig]]*Table1[[#This Row],[kurs_zamkniecia]]</f>
        <v>0</v>
      </c>
      <c r="K314" s="4" cm="1">
        <f t="array" ref="K314">_xlfn.IFS(AND(Table1[[#This Row],[Column1]]=1,D313-D312&lt;Table1[[#This Row],[kurs_zamkniecia]]-D313,D312&lt;D313,D313&lt;Table1[[#This Row],[kurs_zamkniecia]]),"K",AND(Table1[[#This Row],[Column1]]=1,D313-D312&gt;Table1[[#This Row],[kurs_zamkniecia]]-D313,D312&gt;D313,D313&gt;Table1[[#This Row],[kurs_zamkniecia]]),"S",Table1[[#This Row],[Column1]]=1,"H",Table1[[#This Row],[Column1]]=0,0)</f>
        <v>0</v>
      </c>
      <c r="L314"/>
      <c r="M314"/>
      <c r="N314"/>
      <c r="O314"/>
      <c r="P314"/>
      <c r="Q314"/>
      <c r="R314" t="str">
        <v>PLBEFSN00010</v>
      </c>
      <c r="S314" t="str">
        <f t="shared" si="5"/>
        <v>PL</v>
      </c>
    </row>
    <row r="315" spans="1:19" x14ac:dyDescent="0.3">
      <c r="A315" s="2">
        <v>42026</v>
      </c>
      <c r="B315" s="1" t="s">
        <v>215</v>
      </c>
      <c r="C315" t="s">
        <v>216</v>
      </c>
      <c r="D315">
        <v>2.85</v>
      </c>
      <c r="E315">
        <v>697</v>
      </c>
      <c r="F315">
        <v>1920</v>
      </c>
      <c r="G315">
        <v>0</v>
      </c>
      <c r="H315">
        <f>IF(Table1[[#This Row],[data]]=DATE(2015, 1, 23),1,0)</f>
        <v>0</v>
      </c>
      <c r="I315" t="str">
        <f>LEFT(Table1[[#This Row],[ISIN]],2)</f>
        <v>PL</v>
      </c>
      <c r="J315">
        <f>Table1[[#This Row],[pakiet_wig]]*Table1[[#This Row],[kurs_zamkniecia]]</f>
        <v>0</v>
      </c>
      <c r="K315" s="4" cm="1">
        <f t="array" ref="K315">_xlfn.IFS(AND(Table1[[#This Row],[Column1]]=1,D314-D313&lt;Table1[[#This Row],[kurs_zamkniecia]]-D314,D313&lt;D314,D314&lt;Table1[[#This Row],[kurs_zamkniecia]]),"K",AND(Table1[[#This Row],[Column1]]=1,D314-D313&gt;Table1[[#This Row],[kurs_zamkniecia]]-D314,D313&gt;D314,D314&gt;Table1[[#This Row],[kurs_zamkniecia]]),"S",Table1[[#This Row],[Column1]]=1,"H",Table1[[#This Row],[Column1]]=0,0)</f>
        <v>0</v>
      </c>
      <c r="L315"/>
      <c r="M315"/>
      <c r="N315"/>
      <c r="O315"/>
      <c r="P315"/>
      <c r="Q315"/>
      <c r="R315" t="str">
        <v>PLPCCEX00010</v>
      </c>
      <c r="S315" t="str">
        <f t="shared" si="5"/>
        <v>PL</v>
      </c>
    </row>
    <row r="316" spans="1:19" x14ac:dyDescent="0.3">
      <c r="A316" s="2">
        <v>42027</v>
      </c>
      <c r="B316" s="1" t="s">
        <v>215</v>
      </c>
      <c r="C316" t="s">
        <v>216</v>
      </c>
      <c r="D316">
        <v>2.82</v>
      </c>
      <c r="E316">
        <v>346</v>
      </c>
      <c r="F316">
        <v>990</v>
      </c>
      <c r="G316">
        <v>0</v>
      </c>
      <c r="H316">
        <f>IF(Table1[[#This Row],[data]]=DATE(2015, 1, 23),1,0)</f>
        <v>1</v>
      </c>
      <c r="I316" t="str">
        <f>LEFT(Table1[[#This Row],[ISIN]],2)</f>
        <v>PL</v>
      </c>
      <c r="J316">
        <f>Table1[[#This Row],[pakiet_wig]]*Table1[[#This Row],[kurs_zamkniecia]]</f>
        <v>0</v>
      </c>
      <c r="K316" s="4" t="str" cm="1">
        <f t="array" ref="K316">_xlfn.IFS(AND(Table1[[#This Row],[Column1]]=1,D315-D314&lt;Table1[[#This Row],[kurs_zamkniecia]]-D315,D314&lt;D315,D315&lt;Table1[[#This Row],[kurs_zamkniecia]]),"K",AND(Table1[[#This Row],[Column1]]=1,D315-D314&gt;Table1[[#This Row],[kurs_zamkniecia]]-D315,D314&gt;D315,D315&gt;Table1[[#This Row],[kurs_zamkniecia]]),"S",Table1[[#This Row],[Column1]]=1,"H",Table1[[#This Row],[Column1]]=0,0)</f>
        <v>H</v>
      </c>
      <c r="L316"/>
      <c r="M316"/>
      <c r="N316"/>
      <c r="O316"/>
      <c r="P316"/>
      <c r="Q316"/>
      <c r="R316" t="str">
        <v>PLPCCIM00014</v>
      </c>
      <c r="S316" t="str">
        <f t="shared" si="5"/>
        <v>PL</v>
      </c>
    </row>
    <row r="317" spans="1:19" x14ac:dyDescent="0.3">
      <c r="A317" s="2">
        <v>42025</v>
      </c>
      <c r="B317" s="1" t="s">
        <v>217</v>
      </c>
      <c r="C317" t="s">
        <v>218</v>
      </c>
      <c r="D317">
        <v>0.21</v>
      </c>
      <c r="E317">
        <v>18222</v>
      </c>
      <c r="F317">
        <v>3830</v>
      </c>
      <c r="G317">
        <v>0</v>
      </c>
      <c r="H317">
        <f>IF(Table1[[#This Row],[data]]=DATE(2015, 1, 23),1,0)</f>
        <v>0</v>
      </c>
      <c r="I317" t="str">
        <f>LEFT(Table1[[#This Row],[ISIN]],2)</f>
        <v>PL</v>
      </c>
      <c r="J317">
        <f>Table1[[#This Row],[pakiet_wig]]*Table1[[#This Row],[kurs_zamkniecia]]</f>
        <v>0</v>
      </c>
      <c r="K317" s="4" cm="1">
        <f t="array" ref="K317">_xlfn.IFS(AND(Table1[[#This Row],[Column1]]=1,D316-D315&lt;Table1[[#This Row],[kurs_zamkniecia]]-D316,D315&lt;D316,D316&lt;Table1[[#This Row],[kurs_zamkniecia]]),"K",AND(Table1[[#This Row],[Column1]]=1,D316-D315&gt;Table1[[#This Row],[kurs_zamkniecia]]-D316,D315&gt;D316,D316&gt;Table1[[#This Row],[kurs_zamkniecia]]),"S",Table1[[#This Row],[Column1]]=1,"H",Table1[[#This Row],[Column1]]=0,0)</f>
        <v>0</v>
      </c>
      <c r="L317"/>
      <c r="M317"/>
      <c r="N317"/>
      <c r="O317"/>
      <c r="P317"/>
      <c r="Q317"/>
      <c r="R317" t="str">
        <v>PLPCCRK00076</v>
      </c>
      <c r="S317" t="str">
        <f t="shared" si="5"/>
        <v>PL</v>
      </c>
    </row>
    <row r="318" spans="1:19" x14ac:dyDescent="0.3">
      <c r="A318" s="2">
        <v>42026</v>
      </c>
      <c r="B318" s="1" t="s">
        <v>217</v>
      </c>
      <c r="C318" t="s">
        <v>218</v>
      </c>
      <c r="D318">
        <v>0.21</v>
      </c>
      <c r="E318">
        <v>26499</v>
      </c>
      <c r="F318">
        <v>5560</v>
      </c>
      <c r="G318">
        <v>0</v>
      </c>
      <c r="H318">
        <f>IF(Table1[[#This Row],[data]]=DATE(2015, 1, 23),1,0)</f>
        <v>0</v>
      </c>
      <c r="I318" t="str">
        <f>LEFT(Table1[[#This Row],[ISIN]],2)</f>
        <v>PL</v>
      </c>
      <c r="J318">
        <f>Table1[[#This Row],[pakiet_wig]]*Table1[[#This Row],[kurs_zamkniecia]]</f>
        <v>0</v>
      </c>
      <c r="K318" s="4" cm="1">
        <f t="array" ref="K318">_xlfn.IFS(AND(Table1[[#This Row],[Column1]]=1,D317-D316&lt;Table1[[#This Row],[kurs_zamkniecia]]-D317,D316&lt;D317,D317&lt;Table1[[#This Row],[kurs_zamkniecia]]),"K",AND(Table1[[#This Row],[Column1]]=1,D317-D316&gt;Table1[[#This Row],[kurs_zamkniecia]]-D317,D316&gt;D317,D317&gt;Table1[[#This Row],[kurs_zamkniecia]]),"S",Table1[[#This Row],[Column1]]=1,"H",Table1[[#This Row],[Column1]]=0,0)</f>
        <v>0</v>
      </c>
      <c r="L318"/>
      <c r="M318"/>
      <c r="N318"/>
      <c r="O318"/>
      <c r="P318"/>
      <c r="Q318"/>
      <c r="R318" t="str">
        <v>PLGUARD00019</v>
      </c>
      <c r="S318" t="str">
        <f t="shared" si="5"/>
        <v>PL</v>
      </c>
    </row>
    <row r="319" spans="1:19" x14ac:dyDescent="0.3">
      <c r="A319" s="2">
        <v>42027</v>
      </c>
      <c r="B319" s="1" t="s">
        <v>217</v>
      </c>
      <c r="C319" t="s">
        <v>218</v>
      </c>
      <c r="D319">
        <v>0.21</v>
      </c>
      <c r="E319">
        <v>0</v>
      </c>
      <c r="F319">
        <v>0</v>
      </c>
      <c r="G319">
        <v>0</v>
      </c>
      <c r="H319">
        <f>IF(Table1[[#This Row],[data]]=DATE(2015, 1, 23),1,0)</f>
        <v>1</v>
      </c>
      <c r="I319" t="str">
        <f>LEFT(Table1[[#This Row],[ISIN]],2)</f>
        <v>PL</v>
      </c>
      <c r="J319">
        <f>Table1[[#This Row],[pakiet_wig]]*Table1[[#This Row],[kurs_zamkniecia]]</f>
        <v>0</v>
      </c>
      <c r="K319" s="4" t="str" cm="1">
        <f t="array" ref="K319">_xlfn.IFS(AND(Table1[[#This Row],[Column1]]=1,D318-D317&lt;Table1[[#This Row],[kurs_zamkniecia]]-D318,D317&lt;D318,D318&lt;Table1[[#This Row],[kurs_zamkniecia]]),"K",AND(Table1[[#This Row],[Column1]]=1,D318-D317&gt;Table1[[#This Row],[kurs_zamkniecia]]-D318,D317&gt;D318,D318&gt;Table1[[#This Row],[kurs_zamkniecia]]),"S",Table1[[#This Row],[Column1]]=1,"H",Table1[[#This Row],[Column1]]=0,0)</f>
        <v>H</v>
      </c>
      <c r="L319"/>
      <c r="M319"/>
      <c r="N319"/>
      <c r="O319"/>
      <c r="P319"/>
      <c r="Q319"/>
      <c r="R319" t="str">
        <v>PLPRMCM00048</v>
      </c>
      <c r="S319" t="str">
        <f t="shared" si="5"/>
        <v>PL</v>
      </c>
    </row>
    <row r="320" spans="1:19" x14ac:dyDescent="0.3">
      <c r="A320" s="2">
        <v>42025</v>
      </c>
      <c r="B320" s="1" t="s">
        <v>219</v>
      </c>
      <c r="C320" t="s">
        <v>220</v>
      </c>
      <c r="D320">
        <v>1.82</v>
      </c>
      <c r="E320">
        <v>700</v>
      </c>
      <c r="F320">
        <v>1270</v>
      </c>
      <c r="G320">
        <v>0</v>
      </c>
      <c r="H320">
        <f>IF(Table1[[#This Row],[data]]=DATE(2015, 1, 23),1,0)</f>
        <v>0</v>
      </c>
      <c r="I320" t="str">
        <f>LEFT(Table1[[#This Row],[ISIN]],2)</f>
        <v>PL</v>
      </c>
      <c r="J320">
        <f>Table1[[#This Row],[pakiet_wig]]*Table1[[#This Row],[kurs_zamkniecia]]</f>
        <v>0</v>
      </c>
      <c r="K320" s="4" cm="1">
        <f t="array" ref="K320">_xlfn.IFS(AND(Table1[[#This Row],[Column1]]=1,D319-D318&lt;Table1[[#This Row],[kurs_zamkniecia]]-D319,D318&lt;D319,D319&lt;Table1[[#This Row],[kurs_zamkniecia]]),"K",AND(Table1[[#This Row],[Column1]]=1,D319-D318&gt;Table1[[#This Row],[kurs_zamkniecia]]-D319,D318&gt;D319,D319&gt;Table1[[#This Row],[kurs_zamkniecia]]),"S",Table1[[#This Row],[Column1]]=1,"H",Table1[[#This Row],[Column1]]=0,0)</f>
        <v>0</v>
      </c>
      <c r="L320"/>
      <c r="M320"/>
      <c r="N320"/>
      <c r="O320"/>
      <c r="P320"/>
      <c r="Q320"/>
      <c r="R320" t="str">
        <v>LU0275164910</v>
      </c>
      <c r="S320" t="str">
        <f t="shared" si="5"/>
        <v>LU</v>
      </c>
    </row>
    <row r="321" spans="1:19" x14ac:dyDescent="0.3">
      <c r="A321" s="2">
        <v>42026</v>
      </c>
      <c r="B321" s="1" t="s">
        <v>219</v>
      </c>
      <c r="C321" t="s">
        <v>220</v>
      </c>
      <c r="D321">
        <v>1.82</v>
      </c>
      <c r="E321">
        <v>0</v>
      </c>
      <c r="F321">
        <v>0</v>
      </c>
      <c r="G321">
        <v>0</v>
      </c>
      <c r="H321">
        <f>IF(Table1[[#This Row],[data]]=DATE(2015, 1, 23),1,0)</f>
        <v>0</v>
      </c>
      <c r="I321" t="str">
        <f>LEFT(Table1[[#This Row],[ISIN]],2)</f>
        <v>PL</v>
      </c>
      <c r="J321">
        <f>Table1[[#This Row],[pakiet_wig]]*Table1[[#This Row],[kurs_zamkniecia]]</f>
        <v>0</v>
      </c>
      <c r="K321" s="4" cm="1">
        <f t="array" ref="K321">_xlfn.IFS(AND(Table1[[#This Row],[Column1]]=1,D320-D319&lt;Table1[[#This Row],[kurs_zamkniecia]]-D320,D319&lt;D320,D320&lt;Table1[[#This Row],[kurs_zamkniecia]]),"K",AND(Table1[[#This Row],[Column1]]=1,D320-D319&gt;Table1[[#This Row],[kurs_zamkniecia]]-D320,D319&gt;D320,D320&gt;Table1[[#This Row],[kurs_zamkniecia]]),"S",Table1[[#This Row],[Column1]]=1,"H",Table1[[#This Row],[Column1]]=0,0)</f>
        <v>0</v>
      </c>
      <c r="L321"/>
      <c r="M321"/>
      <c r="N321"/>
      <c r="O321"/>
      <c r="P321"/>
      <c r="Q321"/>
      <c r="R321" t="str">
        <v>NL0010577052</v>
      </c>
      <c r="S321" t="str">
        <f t="shared" si="5"/>
        <v>NL</v>
      </c>
    </row>
    <row r="322" spans="1:19" x14ac:dyDescent="0.3">
      <c r="A322" s="2">
        <v>42027</v>
      </c>
      <c r="B322" s="1" t="s">
        <v>219</v>
      </c>
      <c r="C322" t="s">
        <v>220</v>
      </c>
      <c r="D322">
        <v>1.72</v>
      </c>
      <c r="E322">
        <v>790</v>
      </c>
      <c r="F322">
        <v>1360</v>
      </c>
      <c r="G322">
        <v>0</v>
      </c>
      <c r="H322">
        <f>IF(Table1[[#This Row],[data]]=DATE(2015, 1, 23),1,0)</f>
        <v>1</v>
      </c>
      <c r="I322" t="str">
        <f>LEFT(Table1[[#This Row],[ISIN]],2)</f>
        <v>PL</v>
      </c>
      <c r="J322">
        <f>Table1[[#This Row],[pakiet_wig]]*Table1[[#This Row],[kurs_zamkniecia]]</f>
        <v>0</v>
      </c>
      <c r="K322" s="4" t="str" cm="1">
        <f t="array" ref="K322">_xlfn.IFS(AND(Table1[[#This Row],[Column1]]=1,D321-D320&lt;Table1[[#This Row],[kurs_zamkniecia]]-D321,D320&lt;D321,D321&lt;Table1[[#This Row],[kurs_zamkniecia]]),"K",AND(Table1[[#This Row],[Column1]]=1,D321-D320&gt;Table1[[#This Row],[kurs_zamkniecia]]-D321,D320&gt;D321,D321&gt;Table1[[#This Row],[kurs_zamkniecia]]),"S",Table1[[#This Row],[Column1]]=1,"H",Table1[[#This Row],[Column1]]=0,0)</f>
        <v>H</v>
      </c>
      <c r="L322"/>
      <c r="M322"/>
      <c r="N322"/>
      <c r="O322"/>
      <c r="P322"/>
      <c r="Q322"/>
      <c r="R322" t="str">
        <v>PLPEKAS00017</v>
      </c>
      <c r="S322" t="str">
        <f t="shared" si="5"/>
        <v>PL</v>
      </c>
    </row>
    <row r="323" spans="1:19" x14ac:dyDescent="0.3">
      <c r="A323" s="2">
        <v>42025</v>
      </c>
      <c r="B323" s="1" t="s">
        <v>221</v>
      </c>
      <c r="C323" t="s">
        <v>222</v>
      </c>
      <c r="D323">
        <v>3.35</v>
      </c>
      <c r="E323">
        <v>2769</v>
      </c>
      <c r="F323">
        <v>9270</v>
      </c>
      <c r="G323">
        <v>3196000</v>
      </c>
      <c r="H323">
        <f>IF(Table1[[#This Row],[data]]=DATE(2015, 1, 23),1,0)</f>
        <v>0</v>
      </c>
      <c r="I323" t="str">
        <f>LEFT(Table1[[#This Row],[ISIN]],2)</f>
        <v>PL</v>
      </c>
      <c r="J323">
        <f>Table1[[#This Row],[pakiet_wig]]*Table1[[#This Row],[kurs_zamkniecia]]</f>
        <v>10706600</v>
      </c>
      <c r="K323" s="4" cm="1">
        <f t="array" ref="K323">_xlfn.IFS(AND(Table1[[#This Row],[Column1]]=1,D322-D321&lt;Table1[[#This Row],[kurs_zamkniecia]]-D322,D321&lt;D322,D322&lt;Table1[[#This Row],[kurs_zamkniecia]]),"K",AND(Table1[[#This Row],[Column1]]=1,D322-D321&gt;Table1[[#This Row],[kurs_zamkniecia]]-D322,D321&gt;D322,D322&gt;Table1[[#This Row],[kurs_zamkniecia]]),"S",Table1[[#This Row],[Column1]]=1,"H",Table1[[#This Row],[Column1]]=0,0)</f>
        <v>0</v>
      </c>
      <c r="L323"/>
      <c r="M323"/>
      <c r="N323"/>
      <c r="O323"/>
      <c r="P323"/>
      <c r="Q323"/>
      <c r="R323" t="str">
        <v>PLPEKAO00016</v>
      </c>
      <c r="S323" t="str">
        <f t="shared" ref="S323:S386" si="6">LEFT(R323,2)</f>
        <v>PL</v>
      </c>
    </row>
    <row r="324" spans="1:19" x14ac:dyDescent="0.3">
      <c r="A324" s="2">
        <v>42026</v>
      </c>
      <c r="B324" s="1" t="s">
        <v>221</v>
      </c>
      <c r="C324" t="s">
        <v>222</v>
      </c>
      <c r="D324">
        <v>3.3</v>
      </c>
      <c r="E324">
        <v>47</v>
      </c>
      <c r="F324">
        <v>160</v>
      </c>
      <c r="G324">
        <v>3196000</v>
      </c>
      <c r="H324">
        <f>IF(Table1[[#This Row],[data]]=DATE(2015, 1, 23),1,0)</f>
        <v>0</v>
      </c>
      <c r="I324" t="str">
        <f>LEFT(Table1[[#This Row],[ISIN]],2)</f>
        <v>PL</v>
      </c>
      <c r="J324">
        <f>Table1[[#This Row],[pakiet_wig]]*Table1[[#This Row],[kurs_zamkniecia]]</f>
        <v>10546800</v>
      </c>
      <c r="K324" s="4" cm="1">
        <f t="array" ref="K324">_xlfn.IFS(AND(Table1[[#This Row],[Column1]]=1,D323-D322&lt;Table1[[#This Row],[kurs_zamkniecia]]-D323,D322&lt;D323,D323&lt;Table1[[#This Row],[kurs_zamkniecia]]),"K",AND(Table1[[#This Row],[Column1]]=1,D323-D322&gt;Table1[[#This Row],[kurs_zamkniecia]]-D323,D322&gt;D323,D323&gt;Table1[[#This Row],[kurs_zamkniecia]]),"S",Table1[[#This Row],[Column1]]=1,"H",Table1[[#This Row],[Column1]]=0,0)</f>
        <v>0</v>
      </c>
      <c r="L324"/>
      <c r="M324"/>
      <c r="N324"/>
      <c r="O324"/>
      <c r="P324"/>
      <c r="Q324"/>
      <c r="R324" t="str">
        <v>PLMEDCS00015</v>
      </c>
      <c r="S324" t="str">
        <f t="shared" si="6"/>
        <v>PL</v>
      </c>
    </row>
    <row r="325" spans="1:19" x14ac:dyDescent="0.3">
      <c r="A325" s="2">
        <v>42027</v>
      </c>
      <c r="B325" s="1" t="s">
        <v>221</v>
      </c>
      <c r="C325" t="s">
        <v>222</v>
      </c>
      <c r="D325">
        <v>3.3</v>
      </c>
      <c r="E325">
        <v>10</v>
      </c>
      <c r="F325">
        <v>30</v>
      </c>
      <c r="G325">
        <v>3196000</v>
      </c>
      <c r="H325">
        <f>IF(Table1[[#This Row],[data]]=DATE(2015, 1, 23),1,0)</f>
        <v>1</v>
      </c>
      <c r="I325" t="str">
        <f>LEFT(Table1[[#This Row],[ISIN]],2)</f>
        <v>PL</v>
      </c>
      <c r="J325">
        <f>Table1[[#This Row],[pakiet_wig]]*Table1[[#This Row],[kurs_zamkniecia]]</f>
        <v>10546800</v>
      </c>
      <c r="K325" s="4" t="str" cm="1">
        <f t="array" ref="K325">_xlfn.IFS(AND(Table1[[#This Row],[Column1]]=1,D324-D323&lt;Table1[[#This Row],[kurs_zamkniecia]]-D324,D323&lt;D324,D324&lt;Table1[[#This Row],[kurs_zamkniecia]]),"K",AND(Table1[[#This Row],[Column1]]=1,D324-D323&gt;Table1[[#This Row],[kurs_zamkniecia]]-D324,D323&gt;D324,D324&gt;Table1[[#This Row],[kurs_zamkniecia]]),"S",Table1[[#This Row],[Column1]]=1,"H",Table1[[#This Row],[Column1]]=0,0)</f>
        <v>H</v>
      </c>
      <c r="L325"/>
      <c r="M325"/>
      <c r="N325"/>
      <c r="O325"/>
      <c r="P325"/>
      <c r="Q325"/>
      <c r="R325" t="str">
        <v>PLPEMUG00016</v>
      </c>
      <c r="S325" t="str">
        <f t="shared" si="6"/>
        <v>PL</v>
      </c>
    </row>
    <row r="326" spans="1:19" x14ac:dyDescent="0.3">
      <c r="A326" s="2">
        <v>42025</v>
      </c>
      <c r="B326" s="1" t="s">
        <v>223</v>
      </c>
      <c r="C326" t="s">
        <v>224</v>
      </c>
      <c r="D326">
        <v>0.28000000000000003</v>
      </c>
      <c r="E326">
        <v>37863</v>
      </c>
      <c r="F326">
        <v>10600</v>
      </c>
      <c r="G326">
        <v>13003000</v>
      </c>
      <c r="H326">
        <f>IF(Table1[[#This Row],[data]]=DATE(2015, 1, 23),1,0)</f>
        <v>0</v>
      </c>
      <c r="I326" t="str">
        <f>LEFT(Table1[[#This Row],[ISIN]],2)</f>
        <v>PL</v>
      </c>
      <c r="J326">
        <f>Table1[[#This Row],[pakiet_wig]]*Table1[[#This Row],[kurs_zamkniecia]]</f>
        <v>3640840.0000000005</v>
      </c>
      <c r="K326" s="4" cm="1">
        <f t="array" ref="K326">_xlfn.IFS(AND(Table1[[#This Row],[Column1]]=1,D325-D324&lt;Table1[[#This Row],[kurs_zamkniecia]]-D325,D324&lt;D325,D325&lt;Table1[[#This Row],[kurs_zamkniecia]]),"K",AND(Table1[[#This Row],[Column1]]=1,D325-D324&gt;Table1[[#This Row],[kurs_zamkniecia]]-D325,D324&gt;D325,D325&gt;Table1[[#This Row],[kurs_zamkniecia]]),"S",Table1[[#This Row],[Column1]]=1,"H",Table1[[#This Row],[Column1]]=0,0)</f>
        <v>0</v>
      </c>
      <c r="L326"/>
      <c r="M326"/>
      <c r="N326"/>
      <c r="O326"/>
      <c r="P326"/>
      <c r="Q326"/>
      <c r="R326" t="str">
        <v>PLPLSEP00013</v>
      </c>
      <c r="S326" t="str">
        <f t="shared" si="6"/>
        <v>PL</v>
      </c>
    </row>
    <row r="327" spans="1:19" x14ac:dyDescent="0.3">
      <c r="A327" s="2">
        <v>42026</v>
      </c>
      <c r="B327" s="1" t="s">
        <v>223</v>
      </c>
      <c r="C327" t="s">
        <v>224</v>
      </c>
      <c r="D327">
        <v>0.28000000000000003</v>
      </c>
      <c r="E327">
        <v>11990</v>
      </c>
      <c r="F327">
        <v>3360</v>
      </c>
      <c r="G327">
        <v>13003000</v>
      </c>
      <c r="H327">
        <f>IF(Table1[[#This Row],[data]]=DATE(2015, 1, 23),1,0)</f>
        <v>0</v>
      </c>
      <c r="I327" t="str">
        <f>LEFT(Table1[[#This Row],[ISIN]],2)</f>
        <v>PL</v>
      </c>
      <c r="J327">
        <f>Table1[[#This Row],[pakiet_wig]]*Table1[[#This Row],[kurs_zamkniecia]]</f>
        <v>3640840.0000000005</v>
      </c>
      <c r="K327" s="4" cm="1">
        <f t="array" ref="K327">_xlfn.IFS(AND(Table1[[#This Row],[Column1]]=1,D326-D325&lt;Table1[[#This Row],[kurs_zamkniecia]]-D326,D325&lt;D326,D326&lt;Table1[[#This Row],[kurs_zamkniecia]]),"K",AND(Table1[[#This Row],[Column1]]=1,D326-D325&gt;Table1[[#This Row],[kurs_zamkniecia]]-D326,D325&gt;D326,D326&gt;Table1[[#This Row],[kurs_zamkniecia]]),"S",Table1[[#This Row],[Column1]]=1,"H",Table1[[#This Row],[Column1]]=0,0)</f>
        <v>0</v>
      </c>
      <c r="L327"/>
      <c r="M327"/>
      <c r="N327"/>
      <c r="O327"/>
      <c r="P327"/>
      <c r="Q327"/>
      <c r="R327" t="str">
        <v>PLPEPES00018</v>
      </c>
      <c r="S327" t="str">
        <f t="shared" si="6"/>
        <v>PL</v>
      </c>
    </row>
    <row r="328" spans="1:19" x14ac:dyDescent="0.3">
      <c r="A328" s="2">
        <v>42027</v>
      </c>
      <c r="B328" s="1" t="s">
        <v>223</v>
      </c>
      <c r="C328" t="s">
        <v>224</v>
      </c>
      <c r="D328">
        <v>0.3</v>
      </c>
      <c r="E328">
        <v>3760</v>
      </c>
      <c r="F328">
        <v>1130</v>
      </c>
      <c r="G328">
        <v>13003000</v>
      </c>
      <c r="H328">
        <f>IF(Table1[[#This Row],[data]]=DATE(2015, 1, 23),1,0)</f>
        <v>1</v>
      </c>
      <c r="I328" t="str">
        <f>LEFT(Table1[[#This Row],[ISIN]],2)</f>
        <v>PL</v>
      </c>
      <c r="J328">
        <f>Table1[[#This Row],[pakiet_wig]]*Table1[[#This Row],[kurs_zamkniecia]]</f>
        <v>3900900</v>
      </c>
      <c r="K328" s="4" t="str" cm="1">
        <f t="array" ref="K328">_xlfn.IFS(AND(Table1[[#This Row],[Column1]]=1,D327-D326&lt;Table1[[#This Row],[kurs_zamkniecia]]-D327,D326&lt;D327,D327&lt;Table1[[#This Row],[kurs_zamkniecia]]),"K",AND(Table1[[#This Row],[Column1]]=1,D327-D326&gt;Table1[[#This Row],[kurs_zamkniecia]]-D327,D326&gt;D327,D327&gt;Table1[[#This Row],[kurs_zamkniecia]]),"S",Table1[[#This Row],[Column1]]=1,"H",Table1[[#This Row],[Column1]]=0,0)</f>
        <v>H</v>
      </c>
      <c r="L328"/>
      <c r="M328"/>
      <c r="N328"/>
      <c r="O328"/>
      <c r="P328"/>
      <c r="Q328"/>
      <c r="R328" t="str">
        <v>PLPTRLI00018</v>
      </c>
      <c r="S328" t="str">
        <f t="shared" si="6"/>
        <v>PL</v>
      </c>
    </row>
    <row r="329" spans="1:19" x14ac:dyDescent="0.3">
      <c r="A329" s="2">
        <v>42025</v>
      </c>
      <c r="B329" s="1" t="s">
        <v>225</v>
      </c>
      <c r="C329" t="s">
        <v>226</v>
      </c>
      <c r="D329">
        <v>3.97</v>
      </c>
      <c r="E329">
        <v>6</v>
      </c>
      <c r="F329">
        <v>20</v>
      </c>
      <c r="G329">
        <v>0</v>
      </c>
      <c r="H329">
        <f>IF(Table1[[#This Row],[data]]=DATE(2015, 1, 23),1,0)</f>
        <v>0</v>
      </c>
      <c r="I329" t="str">
        <f>LEFT(Table1[[#This Row],[ISIN]],2)</f>
        <v>PL</v>
      </c>
      <c r="J329">
        <f>Table1[[#This Row],[pakiet_wig]]*Table1[[#This Row],[kurs_zamkniecia]]</f>
        <v>0</v>
      </c>
      <c r="K329" s="4" cm="1">
        <f t="array" ref="K329">_xlfn.IFS(AND(Table1[[#This Row],[Column1]]=1,D328-D327&lt;Table1[[#This Row],[kurs_zamkniecia]]-D328,D327&lt;D328,D328&lt;Table1[[#This Row],[kurs_zamkniecia]]),"K",AND(Table1[[#This Row],[Column1]]=1,D328-D327&gt;Table1[[#This Row],[kurs_zamkniecia]]-D328,D327&gt;D328,D328&gt;Table1[[#This Row],[kurs_zamkniecia]]),"S",Table1[[#This Row],[Column1]]=1,"H",Table1[[#This Row],[Column1]]=0,0)</f>
        <v>0</v>
      </c>
      <c r="L329"/>
      <c r="M329"/>
      <c r="N329"/>
      <c r="O329"/>
      <c r="P329"/>
      <c r="Q329"/>
      <c r="R329" t="str">
        <v>PLPGER000010</v>
      </c>
      <c r="S329" t="str">
        <f t="shared" si="6"/>
        <v>PL</v>
      </c>
    </row>
    <row r="330" spans="1:19" x14ac:dyDescent="0.3">
      <c r="A330" s="2">
        <v>42026</v>
      </c>
      <c r="B330" s="1" t="s">
        <v>225</v>
      </c>
      <c r="C330" t="s">
        <v>226</v>
      </c>
      <c r="D330">
        <v>3.97</v>
      </c>
      <c r="E330">
        <v>22</v>
      </c>
      <c r="F330">
        <v>90</v>
      </c>
      <c r="G330">
        <v>0</v>
      </c>
      <c r="H330">
        <f>IF(Table1[[#This Row],[data]]=DATE(2015, 1, 23),1,0)</f>
        <v>0</v>
      </c>
      <c r="I330" t="str">
        <f>LEFT(Table1[[#This Row],[ISIN]],2)</f>
        <v>PL</v>
      </c>
      <c r="J330">
        <f>Table1[[#This Row],[pakiet_wig]]*Table1[[#This Row],[kurs_zamkniecia]]</f>
        <v>0</v>
      </c>
      <c r="K330" s="4" cm="1">
        <f t="array" ref="K330">_xlfn.IFS(AND(Table1[[#This Row],[Column1]]=1,D329-D328&lt;Table1[[#This Row],[kurs_zamkniecia]]-D329,D328&lt;D329,D329&lt;Table1[[#This Row],[kurs_zamkniecia]]),"K",AND(Table1[[#This Row],[Column1]]=1,D329-D328&gt;Table1[[#This Row],[kurs_zamkniecia]]-D329,D328&gt;D329,D329&gt;Table1[[#This Row],[kurs_zamkniecia]]),"S",Table1[[#This Row],[Column1]]=1,"H",Table1[[#This Row],[Column1]]=0,0)</f>
        <v>0</v>
      </c>
      <c r="L330"/>
      <c r="M330"/>
      <c r="N330"/>
      <c r="O330"/>
      <c r="P330"/>
      <c r="Q330"/>
      <c r="R330" t="str">
        <v>PLPGNIG00014</v>
      </c>
      <c r="S330" t="str">
        <f t="shared" si="6"/>
        <v>PL</v>
      </c>
    </row>
    <row r="331" spans="1:19" x14ac:dyDescent="0.3">
      <c r="A331" s="2">
        <v>42027</v>
      </c>
      <c r="B331" s="1" t="s">
        <v>225</v>
      </c>
      <c r="C331" t="s">
        <v>226</v>
      </c>
      <c r="D331">
        <v>3.85</v>
      </c>
      <c r="E331">
        <v>24</v>
      </c>
      <c r="F331">
        <v>90</v>
      </c>
      <c r="G331">
        <v>0</v>
      </c>
      <c r="H331">
        <f>IF(Table1[[#This Row],[data]]=DATE(2015, 1, 23),1,0)</f>
        <v>1</v>
      </c>
      <c r="I331" t="str">
        <f>LEFT(Table1[[#This Row],[ISIN]],2)</f>
        <v>PL</v>
      </c>
      <c r="J331">
        <f>Table1[[#This Row],[pakiet_wig]]*Table1[[#This Row],[kurs_zamkniecia]]</f>
        <v>0</v>
      </c>
      <c r="K331" s="4" t="str" cm="1">
        <f t="array" ref="K331">_xlfn.IFS(AND(Table1[[#This Row],[Column1]]=1,D330-D329&lt;Table1[[#This Row],[kurs_zamkniecia]]-D330,D329&lt;D330,D330&lt;Table1[[#This Row],[kurs_zamkniecia]]),"K",AND(Table1[[#This Row],[Column1]]=1,D330-D329&gt;Table1[[#This Row],[kurs_zamkniecia]]-D330,D329&gt;D330,D330&gt;Table1[[#This Row],[kurs_zamkniecia]]),"S",Table1[[#This Row],[Column1]]=1,"H",Table1[[#This Row],[Column1]]=0,0)</f>
        <v>H</v>
      </c>
      <c r="L331"/>
      <c r="M331"/>
      <c r="N331"/>
      <c r="O331"/>
      <c r="P331"/>
      <c r="Q331"/>
      <c r="R331" t="str">
        <v>PLPGO0000014</v>
      </c>
      <c r="S331" t="str">
        <f t="shared" si="6"/>
        <v>PL</v>
      </c>
    </row>
    <row r="332" spans="1:19" x14ac:dyDescent="0.3">
      <c r="A332" s="2">
        <v>42025</v>
      </c>
      <c r="B332" s="1" t="s">
        <v>227</v>
      </c>
      <c r="C332" t="s">
        <v>228</v>
      </c>
      <c r="D332">
        <v>7.25</v>
      </c>
      <c r="E332">
        <v>26816</v>
      </c>
      <c r="F332">
        <v>193120</v>
      </c>
      <c r="G332">
        <v>17743000</v>
      </c>
      <c r="H332">
        <f>IF(Table1[[#This Row],[data]]=DATE(2015, 1, 23),1,0)</f>
        <v>0</v>
      </c>
      <c r="I332" t="str">
        <f>LEFT(Table1[[#This Row],[ISIN]],2)</f>
        <v>PL</v>
      </c>
      <c r="J332">
        <f>Table1[[#This Row],[pakiet_wig]]*Table1[[#This Row],[kurs_zamkniecia]]</f>
        <v>128636750</v>
      </c>
      <c r="K332" s="4" cm="1">
        <f t="array" ref="K332">_xlfn.IFS(AND(Table1[[#This Row],[Column1]]=1,D331-D330&lt;Table1[[#This Row],[kurs_zamkniecia]]-D331,D330&lt;D331,D331&lt;Table1[[#This Row],[kurs_zamkniecia]]),"K",AND(Table1[[#This Row],[Column1]]=1,D331-D330&gt;Table1[[#This Row],[kurs_zamkniecia]]-D331,D330&gt;D331,D331&gt;Table1[[#This Row],[kurs_zamkniecia]]),"S",Table1[[#This Row],[Column1]]=1,"H",Table1[[#This Row],[Column1]]=0,0)</f>
        <v>0</v>
      </c>
      <c r="L332"/>
      <c r="M332"/>
      <c r="N332"/>
      <c r="O332"/>
      <c r="P332"/>
      <c r="Q332"/>
      <c r="R332" t="str">
        <v>PLPHN0000014</v>
      </c>
      <c r="S332" t="str">
        <f t="shared" si="6"/>
        <v>PL</v>
      </c>
    </row>
    <row r="333" spans="1:19" x14ac:dyDescent="0.3">
      <c r="A333" s="2">
        <v>42026</v>
      </c>
      <c r="B333" s="1" t="s">
        <v>227</v>
      </c>
      <c r="C333" t="s">
        <v>228</v>
      </c>
      <c r="D333">
        <v>7.17</v>
      </c>
      <c r="E333">
        <v>2735</v>
      </c>
      <c r="F333">
        <v>19700</v>
      </c>
      <c r="G333">
        <v>17743000</v>
      </c>
      <c r="H333">
        <f>IF(Table1[[#This Row],[data]]=DATE(2015, 1, 23),1,0)</f>
        <v>0</v>
      </c>
      <c r="I333" t="str">
        <f>LEFT(Table1[[#This Row],[ISIN]],2)</f>
        <v>PL</v>
      </c>
      <c r="J333">
        <f>Table1[[#This Row],[pakiet_wig]]*Table1[[#This Row],[kurs_zamkniecia]]</f>
        <v>127217310</v>
      </c>
      <c r="K333" s="4" cm="1">
        <f t="array" ref="K333">_xlfn.IFS(AND(Table1[[#This Row],[Column1]]=1,D332-D331&lt;Table1[[#This Row],[kurs_zamkniecia]]-D332,D331&lt;D332,D332&lt;Table1[[#This Row],[kurs_zamkniecia]]),"K",AND(Table1[[#This Row],[Column1]]=1,D332-D331&gt;Table1[[#This Row],[kurs_zamkniecia]]-D332,D331&gt;D332,D332&gt;Table1[[#This Row],[kurs_zamkniecia]]),"S",Table1[[#This Row],[Column1]]=1,"H",Table1[[#This Row],[Column1]]=0,0)</f>
        <v>0</v>
      </c>
      <c r="L333"/>
      <c r="M333"/>
      <c r="N333"/>
      <c r="O333"/>
      <c r="P333"/>
      <c r="Q333"/>
      <c r="R333" t="str">
        <v>PLPKN0000018</v>
      </c>
      <c r="S333" t="str">
        <f t="shared" si="6"/>
        <v>PL</v>
      </c>
    </row>
    <row r="334" spans="1:19" x14ac:dyDescent="0.3">
      <c r="A334" s="2">
        <v>42027</v>
      </c>
      <c r="B334" s="1" t="s">
        <v>227</v>
      </c>
      <c r="C334" t="s">
        <v>228</v>
      </c>
      <c r="D334">
        <v>7.18</v>
      </c>
      <c r="E334">
        <v>3065</v>
      </c>
      <c r="F334">
        <v>22050</v>
      </c>
      <c r="G334">
        <v>17743000</v>
      </c>
      <c r="H334">
        <f>IF(Table1[[#This Row],[data]]=DATE(2015, 1, 23),1,0)</f>
        <v>1</v>
      </c>
      <c r="I334" t="str">
        <f>LEFT(Table1[[#This Row],[ISIN]],2)</f>
        <v>PL</v>
      </c>
      <c r="J334">
        <f>Table1[[#This Row],[pakiet_wig]]*Table1[[#This Row],[kurs_zamkniecia]]</f>
        <v>127394740</v>
      </c>
      <c r="K334" s="4" t="str" cm="1">
        <f t="array" ref="K334">_xlfn.IFS(AND(Table1[[#This Row],[Column1]]=1,D333-D332&lt;Table1[[#This Row],[kurs_zamkniecia]]-D333,D332&lt;D333,D333&lt;Table1[[#This Row],[kurs_zamkniecia]]),"K",AND(Table1[[#This Row],[Column1]]=1,D333-D332&gt;Table1[[#This Row],[kurs_zamkniecia]]-D333,D332&gt;D333,D333&gt;Table1[[#This Row],[kurs_zamkniecia]]),"S",Table1[[#This Row],[Column1]]=1,"H",Table1[[#This Row],[Column1]]=0,0)</f>
        <v>H</v>
      </c>
      <c r="L334"/>
      <c r="M334"/>
      <c r="N334"/>
      <c r="O334"/>
      <c r="P334"/>
      <c r="Q334"/>
      <c r="R334" t="str">
        <v>PLPKO0000016</v>
      </c>
      <c r="S334" t="str">
        <f t="shared" si="6"/>
        <v>PL</v>
      </c>
    </row>
    <row r="335" spans="1:19" x14ac:dyDescent="0.3">
      <c r="A335" s="2">
        <v>42025</v>
      </c>
      <c r="B335" s="1" t="s">
        <v>229</v>
      </c>
      <c r="C335" t="s">
        <v>230</v>
      </c>
      <c r="D335">
        <v>1.92</v>
      </c>
      <c r="E335">
        <v>843176</v>
      </c>
      <c r="F335">
        <v>1616080</v>
      </c>
      <c r="G335">
        <v>45748000</v>
      </c>
      <c r="H335">
        <f>IF(Table1[[#This Row],[data]]=DATE(2015, 1, 23),1,0)</f>
        <v>0</v>
      </c>
      <c r="I335" t="str">
        <f>LEFT(Table1[[#This Row],[ISIN]],2)</f>
        <v>PL</v>
      </c>
      <c r="J335">
        <f>Table1[[#This Row],[pakiet_wig]]*Table1[[#This Row],[kurs_zamkniecia]]</f>
        <v>87836160</v>
      </c>
      <c r="K335" s="4" cm="1">
        <f t="array" ref="K335">_xlfn.IFS(AND(Table1[[#This Row],[Column1]]=1,D334-D333&lt;Table1[[#This Row],[kurs_zamkniecia]]-D334,D333&lt;D334,D334&lt;Table1[[#This Row],[kurs_zamkniecia]]),"K",AND(Table1[[#This Row],[Column1]]=1,D334-D333&gt;Table1[[#This Row],[kurs_zamkniecia]]-D334,D333&gt;D334,D334&gt;Table1[[#This Row],[kurs_zamkniecia]]),"S",Table1[[#This Row],[Column1]]=1,"H",Table1[[#This Row],[Column1]]=0,0)</f>
        <v>0</v>
      </c>
      <c r="L335"/>
      <c r="M335"/>
      <c r="N335"/>
      <c r="O335"/>
      <c r="P335"/>
      <c r="Q335"/>
      <c r="R335" t="str">
        <v>PLPKPCR00011</v>
      </c>
      <c r="S335" t="str">
        <f t="shared" si="6"/>
        <v>PL</v>
      </c>
    </row>
    <row r="336" spans="1:19" x14ac:dyDescent="0.3">
      <c r="A336" s="2">
        <v>42026</v>
      </c>
      <c r="B336" s="1" t="s">
        <v>229</v>
      </c>
      <c r="C336" t="s">
        <v>230</v>
      </c>
      <c r="D336">
        <v>1.95</v>
      </c>
      <c r="E336">
        <v>130855</v>
      </c>
      <c r="F336">
        <v>254540</v>
      </c>
      <c r="G336">
        <v>45748000</v>
      </c>
      <c r="H336">
        <f>IF(Table1[[#This Row],[data]]=DATE(2015, 1, 23),1,0)</f>
        <v>0</v>
      </c>
      <c r="I336" t="str">
        <f>LEFT(Table1[[#This Row],[ISIN]],2)</f>
        <v>PL</v>
      </c>
      <c r="J336">
        <f>Table1[[#This Row],[pakiet_wig]]*Table1[[#This Row],[kurs_zamkniecia]]</f>
        <v>89208600</v>
      </c>
      <c r="K336" s="4" cm="1">
        <f t="array" ref="K336">_xlfn.IFS(AND(Table1[[#This Row],[Column1]]=1,D335-D334&lt;Table1[[#This Row],[kurs_zamkniecia]]-D335,D334&lt;D335,D335&lt;Table1[[#This Row],[kurs_zamkniecia]]),"K",AND(Table1[[#This Row],[Column1]]=1,D335-D334&gt;Table1[[#This Row],[kurs_zamkniecia]]-D335,D334&gt;D335,D335&gt;Table1[[#This Row],[kurs_zamkniecia]]),"S",Table1[[#This Row],[Column1]]=1,"H",Table1[[#This Row],[Column1]]=0,0)</f>
        <v>0</v>
      </c>
      <c r="L336"/>
      <c r="M336"/>
      <c r="N336"/>
      <c r="O336"/>
      <c r="P336"/>
      <c r="Q336"/>
      <c r="R336" t="str">
        <v>PLPSTBX00016</v>
      </c>
      <c r="S336" t="str">
        <f t="shared" si="6"/>
        <v>PL</v>
      </c>
    </row>
    <row r="337" spans="1:19" x14ac:dyDescent="0.3">
      <c r="A337" s="2">
        <v>42027</v>
      </c>
      <c r="B337" s="1" t="s">
        <v>229</v>
      </c>
      <c r="C337" t="s">
        <v>230</v>
      </c>
      <c r="D337">
        <v>1.95</v>
      </c>
      <c r="E337">
        <v>74364</v>
      </c>
      <c r="F337">
        <v>145640</v>
      </c>
      <c r="G337">
        <v>45748000</v>
      </c>
      <c r="H337">
        <f>IF(Table1[[#This Row],[data]]=DATE(2015, 1, 23),1,0)</f>
        <v>1</v>
      </c>
      <c r="I337" t="str">
        <f>LEFT(Table1[[#This Row],[ISIN]],2)</f>
        <v>PL</v>
      </c>
      <c r="J337">
        <f>Table1[[#This Row],[pakiet_wig]]*Table1[[#This Row],[kurs_zamkniecia]]</f>
        <v>89208600</v>
      </c>
      <c r="K337" s="4" t="str" cm="1">
        <f t="array" ref="K337">_xlfn.IFS(AND(Table1[[#This Row],[Column1]]=1,D336-D335&lt;Table1[[#This Row],[kurs_zamkniecia]]-D336,D335&lt;D336,D336&lt;Table1[[#This Row],[kurs_zamkniecia]]),"K",AND(Table1[[#This Row],[Column1]]=1,D336-D335&gt;Table1[[#This Row],[kurs_zamkniecia]]-D336,D335&gt;D336,D336&gt;Table1[[#This Row],[kurs_zamkniecia]]),"S",Table1[[#This Row],[Column1]]=1,"H",Table1[[#This Row],[Column1]]=0,0)</f>
        <v>H</v>
      </c>
      <c r="L337"/>
      <c r="M337"/>
      <c r="N337"/>
      <c r="O337"/>
      <c r="P337"/>
      <c r="Q337"/>
      <c r="R337" t="str">
        <v>NL0000686772</v>
      </c>
      <c r="S337" t="str">
        <f t="shared" si="6"/>
        <v>NL</v>
      </c>
    </row>
    <row r="338" spans="1:19" x14ac:dyDescent="0.3">
      <c r="A338" s="2">
        <v>42025</v>
      </c>
      <c r="B338" s="1" t="s">
        <v>231</v>
      </c>
      <c r="C338" t="s">
        <v>232</v>
      </c>
      <c r="D338">
        <v>1.66</v>
      </c>
      <c r="E338">
        <v>1028</v>
      </c>
      <c r="F338">
        <v>1660</v>
      </c>
      <c r="G338">
        <v>0</v>
      </c>
      <c r="H338">
        <f>IF(Table1[[#This Row],[data]]=DATE(2015, 1, 23),1,0)</f>
        <v>0</v>
      </c>
      <c r="I338" t="str">
        <f>LEFT(Table1[[#This Row],[ISIN]],2)</f>
        <v>PL</v>
      </c>
      <c r="J338">
        <f>Table1[[#This Row],[pakiet_wig]]*Table1[[#This Row],[kurs_zamkniecia]]</f>
        <v>0</v>
      </c>
      <c r="K338" s="4" cm="1">
        <f t="array" ref="K338">_xlfn.IFS(AND(Table1[[#This Row],[Column1]]=1,D337-D336&lt;Table1[[#This Row],[kurs_zamkniecia]]-D337,D336&lt;D337,D337&lt;Table1[[#This Row],[kurs_zamkniecia]]),"K",AND(Table1[[#This Row],[Column1]]=1,D337-D336&gt;Table1[[#This Row],[kurs_zamkniecia]]-D337,D336&gt;D337,D337&gt;Table1[[#This Row],[kurs_zamkniecia]]),"S",Table1[[#This Row],[Column1]]=1,"H",Table1[[#This Row],[Column1]]=0,0)</f>
        <v>0</v>
      </c>
      <c r="L338"/>
      <c r="M338"/>
      <c r="N338"/>
      <c r="O338"/>
      <c r="P338"/>
      <c r="Q338"/>
      <c r="R338" t="str">
        <v>PLPEKPL00010</v>
      </c>
      <c r="S338" t="str">
        <f t="shared" si="6"/>
        <v>PL</v>
      </c>
    </row>
    <row r="339" spans="1:19" x14ac:dyDescent="0.3">
      <c r="A339" s="2">
        <v>42026</v>
      </c>
      <c r="B339" s="1" t="s">
        <v>231</v>
      </c>
      <c r="C339" t="s">
        <v>232</v>
      </c>
      <c r="D339">
        <v>1.66</v>
      </c>
      <c r="E339">
        <v>0</v>
      </c>
      <c r="F339">
        <v>0</v>
      </c>
      <c r="G339">
        <v>0</v>
      </c>
      <c r="H339">
        <f>IF(Table1[[#This Row],[data]]=DATE(2015, 1, 23),1,0)</f>
        <v>0</v>
      </c>
      <c r="I339" t="str">
        <f>LEFT(Table1[[#This Row],[ISIN]],2)</f>
        <v>PL</v>
      </c>
      <c r="J339">
        <f>Table1[[#This Row],[pakiet_wig]]*Table1[[#This Row],[kurs_zamkniecia]]</f>
        <v>0</v>
      </c>
      <c r="K339" s="4" cm="1">
        <f t="array" ref="K339">_xlfn.IFS(AND(Table1[[#This Row],[Column1]]=1,D338-D337&lt;Table1[[#This Row],[kurs_zamkniecia]]-D338,D337&lt;D338,D338&lt;Table1[[#This Row],[kurs_zamkniecia]]),"K",AND(Table1[[#This Row],[Column1]]=1,D338-D337&gt;Table1[[#This Row],[kurs_zamkniecia]]-D338,D337&gt;D338,D338&gt;Table1[[#This Row],[kurs_zamkniecia]]),"S",Table1[[#This Row],[Column1]]=1,"H",Table1[[#This Row],[Column1]]=0,0)</f>
        <v>0</v>
      </c>
      <c r="L339"/>
      <c r="M339"/>
      <c r="N339"/>
      <c r="O339"/>
      <c r="P339"/>
      <c r="Q339"/>
      <c r="R339" t="str">
        <v>PLPCLRT00029</v>
      </c>
      <c r="S339" t="str">
        <f t="shared" si="6"/>
        <v>PL</v>
      </c>
    </row>
    <row r="340" spans="1:19" x14ac:dyDescent="0.3">
      <c r="A340" s="2">
        <v>42027</v>
      </c>
      <c r="B340" s="1" t="s">
        <v>231</v>
      </c>
      <c r="C340" t="s">
        <v>232</v>
      </c>
      <c r="D340">
        <v>1.66</v>
      </c>
      <c r="E340">
        <v>7</v>
      </c>
      <c r="F340">
        <v>10</v>
      </c>
      <c r="G340">
        <v>0</v>
      </c>
      <c r="H340">
        <f>IF(Table1[[#This Row],[data]]=DATE(2015, 1, 23),1,0)</f>
        <v>1</v>
      </c>
      <c r="I340" t="str">
        <f>LEFT(Table1[[#This Row],[ISIN]],2)</f>
        <v>PL</v>
      </c>
      <c r="J340">
        <f>Table1[[#This Row],[pakiet_wig]]*Table1[[#This Row],[kurs_zamkniecia]]</f>
        <v>0</v>
      </c>
      <c r="K340" s="4" t="str" cm="1">
        <f t="array" ref="K340">_xlfn.IFS(AND(Table1[[#This Row],[Column1]]=1,D339-D338&lt;Table1[[#This Row],[kurs_zamkniecia]]-D339,D338&lt;D339,D339&lt;Table1[[#This Row],[kurs_zamkniecia]]),"K",AND(Table1[[#This Row],[Column1]]=1,D339-D338&gt;Table1[[#This Row],[kurs_zamkniecia]]-D339,D338&gt;D339,D339&gt;Table1[[#This Row],[kurs_zamkniecia]]),"S",Table1[[#This Row],[Column1]]=1,"H",Table1[[#This Row],[Column1]]=0,0)</f>
        <v>H</v>
      </c>
      <c r="L340"/>
      <c r="M340"/>
      <c r="N340"/>
      <c r="O340"/>
      <c r="P340"/>
      <c r="Q340"/>
      <c r="R340" t="str">
        <v>PLZCPLC00036</v>
      </c>
      <c r="S340" t="str">
        <f t="shared" si="6"/>
        <v>PL</v>
      </c>
    </row>
    <row r="341" spans="1:19" x14ac:dyDescent="0.3">
      <c r="A341" s="2">
        <v>42025</v>
      </c>
      <c r="B341" s="1" t="s">
        <v>233</v>
      </c>
      <c r="C341" t="s">
        <v>234</v>
      </c>
      <c r="D341">
        <v>6.5</v>
      </c>
      <c r="E341">
        <v>1007967</v>
      </c>
      <c r="F341">
        <v>6458040</v>
      </c>
      <c r="G341">
        <v>223328000</v>
      </c>
      <c r="H341">
        <f>IF(Table1[[#This Row],[data]]=DATE(2015, 1, 23),1,0)</f>
        <v>0</v>
      </c>
      <c r="I341" t="str">
        <f>LEFT(Table1[[#This Row],[ISIN]],2)</f>
        <v>PL</v>
      </c>
      <c r="J341">
        <f>Table1[[#This Row],[pakiet_wig]]*Table1[[#This Row],[kurs_zamkniecia]]</f>
        <v>1451632000</v>
      </c>
      <c r="K341" s="4" cm="1">
        <f t="array" ref="K341">_xlfn.IFS(AND(Table1[[#This Row],[Column1]]=1,D340-D339&lt;Table1[[#This Row],[kurs_zamkniecia]]-D340,D339&lt;D340,D340&lt;Table1[[#This Row],[kurs_zamkniecia]]),"K",AND(Table1[[#This Row],[Column1]]=1,D340-D339&gt;Table1[[#This Row],[kurs_zamkniecia]]-D340,D339&gt;D340,D340&gt;Table1[[#This Row],[kurs_zamkniecia]]),"S",Table1[[#This Row],[Column1]]=1,"H",Table1[[#This Row],[Column1]]=0,0)</f>
        <v>0</v>
      </c>
      <c r="L341"/>
      <c r="M341"/>
      <c r="N341"/>
      <c r="O341"/>
      <c r="P341"/>
      <c r="Q341"/>
      <c r="R341" t="str">
        <v>PLMSTSD00019</v>
      </c>
      <c r="S341" t="str">
        <f t="shared" si="6"/>
        <v>PL</v>
      </c>
    </row>
    <row r="342" spans="1:19" x14ac:dyDescent="0.3">
      <c r="A342" s="2">
        <v>42026</v>
      </c>
      <c r="B342" s="1" t="s">
        <v>233</v>
      </c>
      <c r="C342" t="s">
        <v>234</v>
      </c>
      <c r="D342">
        <v>6.54</v>
      </c>
      <c r="E342">
        <v>190678</v>
      </c>
      <c r="F342">
        <v>1247150</v>
      </c>
      <c r="G342">
        <v>223328000</v>
      </c>
      <c r="H342">
        <f>IF(Table1[[#This Row],[data]]=DATE(2015, 1, 23),1,0)</f>
        <v>0</v>
      </c>
      <c r="I342" t="str">
        <f>LEFT(Table1[[#This Row],[ISIN]],2)</f>
        <v>PL</v>
      </c>
      <c r="J342">
        <f>Table1[[#This Row],[pakiet_wig]]*Table1[[#This Row],[kurs_zamkniecia]]</f>
        <v>1460565120</v>
      </c>
      <c r="K342" s="4" cm="1">
        <f t="array" ref="K342">_xlfn.IFS(AND(Table1[[#This Row],[Column1]]=1,D341-D340&lt;Table1[[#This Row],[kurs_zamkniecia]]-D341,D340&lt;D341,D341&lt;Table1[[#This Row],[kurs_zamkniecia]]),"K",AND(Table1[[#This Row],[Column1]]=1,D341-D340&gt;Table1[[#This Row],[kurs_zamkniecia]]-D341,D340&gt;D341,D341&gt;Table1[[#This Row],[kurs_zamkniecia]]),"S",Table1[[#This Row],[Column1]]=1,"H",Table1[[#This Row],[Column1]]=0,0)</f>
        <v>0</v>
      </c>
      <c r="L342"/>
      <c r="M342"/>
      <c r="N342"/>
      <c r="O342"/>
      <c r="P342"/>
      <c r="Q342"/>
      <c r="R342" t="str">
        <v>PLPOLMD00011</v>
      </c>
      <c r="S342" t="str">
        <f t="shared" si="6"/>
        <v>PL</v>
      </c>
    </row>
    <row r="343" spans="1:19" x14ac:dyDescent="0.3">
      <c r="A343" s="2">
        <v>42027</v>
      </c>
      <c r="B343" s="1" t="s">
        <v>233</v>
      </c>
      <c r="C343" t="s">
        <v>234</v>
      </c>
      <c r="D343">
        <v>6.64</v>
      </c>
      <c r="E343">
        <v>174444</v>
      </c>
      <c r="F343">
        <v>1141530</v>
      </c>
      <c r="G343">
        <v>223328000</v>
      </c>
      <c r="H343">
        <f>IF(Table1[[#This Row],[data]]=DATE(2015, 1, 23),1,0)</f>
        <v>1</v>
      </c>
      <c r="I343" t="str">
        <f>LEFT(Table1[[#This Row],[ISIN]],2)</f>
        <v>PL</v>
      </c>
      <c r="J343">
        <f>Table1[[#This Row],[pakiet_wig]]*Table1[[#This Row],[kurs_zamkniecia]]</f>
        <v>1482897920</v>
      </c>
      <c r="K343" s="4" t="str" cm="1">
        <f t="array" ref="K343">_xlfn.IFS(AND(Table1[[#This Row],[Column1]]=1,D342-D341&lt;Table1[[#This Row],[kurs_zamkniecia]]-D342,D341&lt;D342,D342&lt;Table1[[#This Row],[kurs_zamkniecia]]),"K",AND(Table1[[#This Row],[Column1]]=1,D342-D341&gt;Table1[[#This Row],[kurs_zamkniecia]]-D342,D341&gt;D342,D342&gt;Table1[[#This Row],[kurs_zamkniecia]]),"S",Table1[[#This Row],[Column1]]=1,"H",Table1[[#This Row],[Column1]]=0,0)</f>
        <v>K</v>
      </c>
      <c r="L343"/>
      <c r="M343"/>
      <c r="N343"/>
      <c r="O343"/>
      <c r="P343"/>
      <c r="Q343"/>
      <c r="R343" t="str">
        <v>PLPOLNA00015</v>
      </c>
      <c r="S343" t="str">
        <f t="shared" si="6"/>
        <v>PL</v>
      </c>
    </row>
    <row r="344" spans="1:19" x14ac:dyDescent="0.3">
      <c r="A344" s="2">
        <v>42025</v>
      </c>
      <c r="B344" s="1" t="s">
        <v>235</v>
      </c>
      <c r="C344" t="s">
        <v>236</v>
      </c>
      <c r="D344">
        <v>2.2400000000000002</v>
      </c>
      <c r="E344">
        <v>154</v>
      </c>
      <c r="F344">
        <v>340</v>
      </c>
      <c r="G344">
        <v>2588000</v>
      </c>
      <c r="H344">
        <f>IF(Table1[[#This Row],[data]]=DATE(2015, 1, 23),1,0)</f>
        <v>0</v>
      </c>
      <c r="I344" t="str">
        <f>LEFT(Table1[[#This Row],[ISIN]],2)</f>
        <v>PL</v>
      </c>
      <c r="J344">
        <f>Table1[[#This Row],[pakiet_wig]]*Table1[[#This Row],[kurs_zamkniecia]]</f>
        <v>5797120.0000000009</v>
      </c>
      <c r="K344" s="4" cm="1">
        <f t="array" ref="K344">_xlfn.IFS(AND(Table1[[#This Row],[Column1]]=1,D343-D342&lt;Table1[[#This Row],[kurs_zamkniecia]]-D343,D342&lt;D343,D343&lt;Table1[[#This Row],[kurs_zamkniecia]]),"K",AND(Table1[[#This Row],[Column1]]=1,D343-D342&gt;Table1[[#This Row],[kurs_zamkniecia]]-D343,D342&gt;D343,D343&gt;Table1[[#This Row],[kurs_zamkniecia]]),"S",Table1[[#This Row],[Column1]]=1,"H",Table1[[#This Row],[Column1]]=0,0)</f>
        <v>0</v>
      </c>
      <c r="L344"/>
      <c r="M344"/>
      <c r="N344"/>
      <c r="O344"/>
      <c r="P344"/>
      <c r="Q344"/>
      <c r="R344" t="str">
        <v>PLPOLND00019</v>
      </c>
      <c r="S344" t="str">
        <f t="shared" si="6"/>
        <v>PL</v>
      </c>
    </row>
    <row r="345" spans="1:19" x14ac:dyDescent="0.3">
      <c r="A345" s="2">
        <v>42026</v>
      </c>
      <c r="B345" s="1" t="s">
        <v>235</v>
      </c>
      <c r="C345" t="s">
        <v>236</v>
      </c>
      <c r="D345">
        <v>2.2200000000000002</v>
      </c>
      <c r="E345">
        <v>22</v>
      </c>
      <c r="F345">
        <v>50</v>
      </c>
      <c r="G345">
        <v>2588000</v>
      </c>
      <c r="H345">
        <f>IF(Table1[[#This Row],[data]]=DATE(2015, 1, 23),1,0)</f>
        <v>0</v>
      </c>
      <c r="I345" t="str">
        <f>LEFT(Table1[[#This Row],[ISIN]],2)</f>
        <v>PL</v>
      </c>
      <c r="J345">
        <f>Table1[[#This Row],[pakiet_wig]]*Table1[[#This Row],[kurs_zamkniecia]]</f>
        <v>5745360.0000000009</v>
      </c>
      <c r="K345" s="4" cm="1">
        <f t="array" ref="K345">_xlfn.IFS(AND(Table1[[#This Row],[Column1]]=1,D344-D343&lt;Table1[[#This Row],[kurs_zamkniecia]]-D344,D343&lt;D344,D344&lt;Table1[[#This Row],[kurs_zamkniecia]]),"K",AND(Table1[[#This Row],[Column1]]=1,D344-D343&gt;Table1[[#This Row],[kurs_zamkniecia]]-D344,D343&gt;D344,D344&gt;Table1[[#This Row],[kurs_zamkniecia]]),"S",Table1[[#This Row],[Column1]]=1,"H",Table1[[#This Row],[Column1]]=0,0)</f>
        <v>0</v>
      </c>
      <c r="L345"/>
      <c r="M345"/>
      <c r="N345"/>
      <c r="O345"/>
      <c r="P345"/>
      <c r="Q345"/>
      <c r="R345" t="str">
        <v>PLPOLWX00026</v>
      </c>
      <c r="S345" t="str">
        <f t="shared" si="6"/>
        <v>PL</v>
      </c>
    </row>
    <row r="346" spans="1:19" x14ac:dyDescent="0.3">
      <c r="A346" s="2">
        <v>42027</v>
      </c>
      <c r="B346" s="1" t="s">
        <v>235</v>
      </c>
      <c r="C346" t="s">
        <v>236</v>
      </c>
      <c r="D346">
        <v>2.2200000000000002</v>
      </c>
      <c r="E346">
        <v>23</v>
      </c>
      <c r="F346">
        <v>50</v>
      </c>
      <c r="G346">
        <v>2588000</v>
      </c>
      <c r="H346">
        <f>IF(Table1[[#This Row],[data]]=DATE(2015, 1, 23),1,0)</f>
        <v>1</v>
      </c>
      <c r="I346" t="str">
        <f>LEFT(Table1[[#This Row],[ISIN]],2)</f>
        <v>PL</v>
      </c>
      <c r="J346">
        <f>Table1[[#This Row],[pakiet_wig]]*Table1[[#This Row],[kurs_zamkniecia]]</f>
        <v>5745360.0000000009</v>
      </c>
      <c r="K346" s="4" t="str" cm="1">
        <f t="array" ref="K346">_xlfn.IFS(AND(Table1[[#This Row],[Column1]]=1,D345-D344&lt;Table1[[#This Row],[kurs_zamkniecia]]-D345,D344&lt;D345,D345&lt;Table1[[#This Row],[kurs_zamkniecia]]),"K",AND(Table1[[#This Row],[Column1]]=1,D345-D344&gt;Table1[[#This Row],[kurs_zamkniecia]]-D345,D344&gt;D345,D345&gt;Table1[[#This Row],[kurs_zamkniecia]]),"S",Table1[[#This Row],[Column1]]=1,"H",Table1[[#This Row],[Column1]]=0,0)</f>
        <v>H</v>
      </c>
      <c r="L346"/>
      <c r="M346"/>
      <c r="N346"/>
      <c r="O346"/>
      <c r="P346"/>
      <c r="Q346"/>
      <c r="R346" t="str">
        <v>PLPZBDT00013</v>
      </c>
      <c r="S346" t="str">
        <f t="shared" si="6"/>
        <v>PL</v>
      </c>
    </row>
    <row r="347" spans="1:19" x14ac:dyDescent="0.3">
      <c r="A347" s="2">
        <v>42025</v>
      </c>
      <c r="B347" s="1" t="s">
        <v>237</v>
      </c>
      <c r="C347" t="s">
        <v>238</v>
      </c>
      <c r="D347">
        <v>15</v>
      </c>
      <c r="E347">
        <v>634</v>
      </c>
      <c r="F347">
        <v>9510</v>
      </c>
      <c r="G347">
        <v>1039000</v>
      </c>
      <c r="H347">
        <f>IF(Table1[[#This Row],[data]]=DATE(2015, 1, 23),1,0)</f>
        <v>0</v>
      </c>
      <c r="I347" t="str">
        <f>LEFT(Table1[[#This Row],[ISIN]],2)</f>
        <v>PL</v>
      </c>
      <c r="J347">
        <f>Table1[[#This Row],[pakiet_wig]]*Table1[[#This Row],[kurs_zamkniecia]]</f>
        <v>15585000</v>
      </c>
      <c r="K347" s="4" cm="1">
        <f t="array" ref="K347">_xlfn.IFS(AND(Table1[[#This Row],[Column1]]=1,D346-D345&lt;Table1[[#This Row],[kurs_zamkniecia]]-D346,D345&lt;D346,D346&lt;Table1[[#This Row],[kurs_zamkniecia]]),"K",AND(Table1[[#This Row],[Column1]]=1,D346-D345&gt;Table1[[#This Row],[kurs_zamkniecia]]-D346,D345&gt;D346,D346&gt;Table1[[#This Row],[kurs_zamkniecia]]),"S",Table1[[#This Row],[Column1]]=1,"H",Table1[[#This Row],[Column1]]=0,0)</f>
        <v>0</v>
      </c>
      <c r="L347"/>
      <c r="M347"/>
      <c r="N347"/>
      <c r="O347"/>
      <c r="P347"/>
      <c r="Q347"/>
      <c r="R347" t="str">
        <v>PLPLPGR00010</v>
      </c>
      <c r="S347" t="str">
        <f t="shared" si="6"/>
        <v>PL</v>
      </c>
    </row>
    <row r="348" spans="1:19" x14ac:dyDescent="0.3">
      <c r="A348" s="2">
        <v>42026</v>
      </c>
      <c r="B348" s="1" t="s">
        <v>237</v>
      </c>
      <c r="C348" t="s">
        <v>238</v>
      </c>
      <c r="D348">
        <v>14.7</v>
      </c>
      <c r="E348">
        <v>365</v>
      </c>
      <c r="F348">
        <v>5680</v>
      </c>
      <c r="G348">
        <v>1039000</v>
      </c>
      <c r="H348">
        <f>IF(Table1[[#This Row],[data]]=DATE(2015, 1, 23),1,0)</f>
        <v>0</v>
      </c>
      <c r="I348" t="str">
        <f>LEFT(Table1[[#This Row],[ISIN]],2)</f>
        <v>PL</v>
      </c>
      <c r="J348">
        <f>Table1[[#This Row],[pakiet_wig]]*Table1[[#This Row],[kurs_zamkniecia]]</f>
        <v>15273300</v>
      </c>
      <c r="K348" s="4" cm="1">
        <f t="array" ref="K348">_xlfn.IFS(AND(Table1[[#This Row],[Column1]]=1,D347-D346&lt;Table1[[#This Row],[kurs_zamkniecia]]-D347,D346&lt;D347,D347&lt;Table1[[#This Row],[kurs_zamkniecia]]),"K",AND(Table1[[#This Row],[Column1]]=1,D347-D346&gt;Table1[[#This Row],[kurs_zamkniecia]]-D347,D346&gt;D347,D347&gt;Table1[[#This Row],[kurs_zamkniecia]]),"S",Table1[[#This Row],[Column1]]=1,"H",Table1[[#This Row],[Column1]]=0,0)</f>
        <v>0</v>
      </c>
      <c r="L348"/>
      <c r="M348"/>
      <c r="N348"/>
      <c r="O348"/>
      <c r="P348"/>
      <c r="Q348"/>
      <c r="R348" t="str">
        <v>PLGFPRE00040</v>
      </c>
      <c r="S348" t="str">
        <f t="shared" si="6"/>
        <v>PL</v>
      </c>
    </row>
    <row r="349" spans="1:19" x14ac:dyDescent="0.3">
      <c r="A349" s="2">
        <v>42027</v>
      </c>
      <c r="B349" s="1" t="s">
        <v>237</v>
      </c>
      <c r="C349" t="s">
        <v>238</v>
      </c>
      <c r="D349">
        <v>15.05</v>
      </c>
      <c r="E349">
        <v>322</v>
      </c>
      <c r="F349">
        <v>4830</v>
      </c>
      <c r="G349">
        <v>1039000</v>
      </c>
      <c r="H349">
        <f>IF(Table1[[#This Row],[data]]=DATE(2015, 1, 23),1,0)</f>
        <v>1</v>
      </c>
      <c r="I349" t="str">
        <f>LEFT(Table1[[#This Row],[ISIN]],2)</f>
        <v>PL</v>
      </c>
      <c r="J349">
        <f>Table1[[#This Row],[pakiet_wig]]*Table1[[#This Row],[kurs_zamkniecia]]</f>
        <v>15636950</v>
      </c>
      <c r="K349" s="4" t="str" cm="1">
        <f t="array" ref="K349">_xlfn.IFS(AND(Table1[[#This Row],[Column1]]=1,D348-D347&lt;Table1[[#This Row],[kurs_zamkniecia]]-D348,D347&lt;D348,D348&lt;Table1[[#This Row],[kurs_zamkniecia]]),"K",AND(Table1[[#This Row],[Column1]]=1,D348-D347&gt;Table1[[#This Row],[kurs_zamkniecia]]-D348,D347&gt;D348,D348&gt;Table1[[#This Row],[kurs_zamkniecia]]),"S",Table1[[#This Row],[Column1]]=1,"H",Table1[[#This Row],[Column1]]=0,0)</f>
        <v>H</v>
      </c>
      <c r="L349"/>
      <c r="M349"/>
      <c r="N349"/>
      <c r="O349"/>
      <c r="P349"/>
      <c r="Q349"/>
      <c r="R349" t="str">
        <v>PLPRGNK00017</v>
      </c>
      <c r="S349" t="str">
        <f t="shared" si="6"/>
        <v>PL</v>
      </c>
    </row>
    <row r="350" spans="1:19" x14ac:dyDescent="0.3">
      <c r="A350" s="2">
        <v>42025</v>
      </c>
      <c r="B350" s="1" t="s">
        <v>239</v>
      </c>
      <c r="C350" t="s">
        <v>240</v>
      </c>
      <c r="D350">
        <v>0.17</v>
      </c>
      <c r="E350">
        <v>27427</v>
      </c>
      <c r="F350">
        <v>4500</v>
      </c>
      <c r="G350">
        <v>0</v>
      </c>
      <c r="H350">
        <f>IF(Table1[[#This Row],[data]]=DATE(2015, 1, 23),1,0)</f>
        <v>0</v>
      </c>
      <c r="I350" t="str">
        <f>LEFT(Table1[[#This Row],[ISIN]],2)</f>
        <v>PL</v>
      </c>
      <c r="J350">
        <f>Table1[[#This Row],[pakiet_wig]]*Table1[[#This Row],[kurs_zamkniecia]]</f>
        <v>0</v>
      </c>
      <c r="K350" s="4" cm="1">
        <f t="array" ref="K350">_xlfn.IFS(AND(Table1[[#This Row],[Column1]]=1,D349-D348&lt;Table1[[#This Row],[kurs_zamkniecia]]-D349,D348&lt;D349,D349&lt;Table1[[#This Row],[kurs_zamkniecia]]),"K",AND(Table1[[#This Row],[Column1]]=1,D349-D348&gt;Table1[[#This Row],[kurs_zamkniecia]]-D349,D348&gt;D349,D349&gt;Table1[[#This Row],[kurs_zamkniecia]]),"S",Table1[[#This Row],[Column1]]=1,"H",Table1[[#This Row],[Column1]]=0,0)</f>
        <v>0</v>
      </c>
      <c r="L350"/>
      <c r="M350"/>
      <c r="N350"/>
      <c r="O350"/>
      <c r="P350"/>
      <c r="Q350"/>
      <c r="R350" t="str">
        <v>PLPRESC00018</v>
      </c>
      <c r="S350" t="str">
        <f t="shared" si="6"/>
        <v>PL</v>
      </c>
    </row>
    <row r="351" spans="1:19" x14ac:dyDescent="0.3">
      <c r="A351" s="2">
        <v>42026</v>
      </c>
      <c r="B351" s="1" t="s">
        <v>239</v>
      </c>
      <c r="C351" t="s">
        <v>240</v>
      </c>
      <c r="D351">
        <v>0.17</v>
      </c>
      <c r="E351">
        <v>4370</v>
      </c>
      <c r="F351">
        <v>740</v>
      </c>
      <c r="G351">
        <v>0</v>
      </c>
      <c r="H351">
        <f>IF(Table1[[#This Row],[data]]=DATE(2015, 1, 23),1,0)</f>
        <v>0</v>
      </c>
      <c r="I351" t="str">
        <f>LEFT(Table1[[#This Row],[ISIN]],2)</f>
        <v>PL</v>
      </c>
      <c r="J351">
        <f>Table1[[#This Row],[pakiet_wig]]*Table1[[#This Row],[kurs_zamkniecia]]</f>
        <v>0</v>
      </c>
      <c r="K351" s="4" cm="1">
        <f t="array" ref="K351">_xlfn.IFS(AND(Table1[[#This Row],[Column1]]=1,D350-D349&lt;Table1[[#This Row],[kurs_zamkniecia]]-D350,D349&lt;D350,D350&lt;Table1[[#This Row],[kurs_zamkniecia]]),"K",AND(Table1[[#This Row],[Column1]]=1,D350-D349&gt;Table1[[#This Row],[kurs_zamkniecia]]-D350,D349&gt;D350,D350&gt;Table1[[#This Row],[kurs_zamkniecia]]),"S",Table1[[#This Row],[Column1]]=1,"H",Table1[[#This Row],[Column1]]=0,0)</f>
        <v>0</v>
      </c>
      <c r="L351"/>
      <c r="M351"/>
      <c r="N351"/>
      <c r="O351"/>
      <c r="P351"/>
      <c r="Q351"/>
      <c r="R351" t="str">
        <v>PLPRMMD00012</v>
      </c>
      <c r="S351" t="str">
        <f t="shared" si="6"/>
        <v>PL</v>
      </c>
    </row>
    <row r="352" spans="1:19" x14ac:dyDescent="0.3">
      <c r="A352" s="2">
        <v>42027</v>
      </c>
      <c r="B352" s="1" t="s">
        <v>239</v>
      </c>
      <c r="C352" t="s">
        <v>240</v>
      </c>
      <c r="D352">
        <v>0.17</v>
      </c>
      <c r="E352">
        <v>14400</v>
      </c>
      <c r="F352">
        <v>2450</v>
      </c>
      <c r="G352">
        <v>0</v>
      </c>
      <c r="H352">
        <f>IF(Table1[[#This Row],[data]]=DATE(2015, 1, 23),1,0)</f>
        <v>1</v>
      </c>
      <c r="I352" t="str">
        <f>LEFT(Table1[[#This Row],[ISIN]],2)</f>
        <v>PL</v>
      </c>
      <c r="J352">
        <f>Table1[[#This Row],[pakiet_wig]]*Table1[[#This Row],[kurs_zamkniecia]]</f>
        <v>0</v>
      </c>
      <c r="K352" s="4" t="str" cm="1">
        <f t="array" ref="K352">_xlfn.IFS(AND(Table1[[#This Row],[Column1]]=1,D351-D350&lt;Table1[[#This Row],[kurs_zamkniecia]]-D351,D350&lt;D351,D351&lt;Table1[[#This Row],[kurs_zamkniecia]]),"K",AND(Table1[[#This Row],[Column1]]=1,D351-D350&gt;Table1[[#This Row],[kurs_zamkniecia]]-D351,D350&gt;D351,D351&gt;Table1[[#This Row],[kurs_zamkniecia]]),"S",Table1[[#This Row],[Column1]]=1,"H",Table1[[#This Row],[Column1]]=0,0)</f>
        <v>H</v>
      </c>
      <c r="L352"/>
      <c r="M352"/>
      <c r="N352"/>
      <c r="O352"/>
      <c r="P352"/>
      <c r="Q352"/>
      <c r="R352" t="str">
        <v>PLPRCAD00018</v>
      </c>
      <c r="S352" t="str">
        <f t="shared" si="6"/>
        <v>PL</v>
      </c>
    </row>
    <row r="353" spans="1:19" x14ac:dyDescent="0.3">
      <c r="A353" s="2">
        <v>42025</v>
      </c>
      <c r="B353" s="1" t="s">
        <v>241</v>
      </c>
      <c r="C353" t="s">
        <v>242</v>
      </c>
      <c r="D353">
        <v>0.28000000000000003</v>
      </c>
      <c r="E353">
        <v>19097</v>
      </c>
      <c r="F353">
        <v>5390</v>
      </c>
      <c r="G353">
        <v>0</v>
      </c>
      <c r="H353">
        <f>IF(Table1[[#This Row],[data]]=DATE(2015, 1, 23),1,0)</f>
        <v>0</v>
      </c>
      <c r="I353" t="str">
        <f>LEFT(Table1[[#This Row],[ISIN]],2)</f>
        <v>PL</v>
      </c>
      <c r="J353">
        <f>Table1[[#This Row],[pakiet_wig]]*Table1[[#This Row],[kurs_zamkniecia]]</f>
        <v>0</v>
      </c>
      <c r="K353" s="4" cm="1">
        <f t="array" ref="K353">_xlfn.IFS(AND(Table1[[#This Row],[Column1]]=1,D352-D351&lt;Table1[[#This Row],[kurs_zamkniecia]]-D352,D351&lt;D352,D352&lt;Table1[[#This Row],[kurs_zamkniecia]]),"K",AND(Table1[[#This Row],[Column1]]=1,D352-D351&gt;Table1[[#This Row],[kurs_zamkniecia]]-D352,D351&gt;D352,D352&gt;Table1[[#This Row],[kurs_zamkniecia]]),"S",Table1[[#This Row],[Column1]]=1,"H",Table1[[#This Row],[Column1]]=0,0)</f>
        <v>0</v>
      </c>
      <c r="L353"/>
      <c r="M353"/>
      <c r="N353"/>
      <c r="O353"/>
      <c r="P353"/>
      <c r="Q353"/>
      <c r="R353" t="str">
        <v>PLPRCHM00014</v>
      </c>
      <c r="S353" t="str">
        <f t="shared" si="6"/>
        <v>PL</v>
      </c>
    </row>
    <row r="354" spans="1:19" x14ac:dyDescent="0.3">
      <c r="A354" s="2">
        <v>42026</v>
      </c>
      <c r="B354" s="1" t="s">
        <v>241</v>
      </c>
      <c r="C354" t="s">
        <v>242</v>
      </c>
      <c r="D354">
        <v>0.26</v>
      </c>
      <c r="E354">
        <v>544299</v>
      </c>
      <c r="F354">
        <v>141520</v>
      </c>
      <c r="G354">
        <v>0</v>
      </c>
      <c r="H354">
        <f>IF(Table1[[#This Row],[data]]=DATE(2015, 1, 23),1,0)</f>
        <v>0</v>
      </c>
      <c r="I354" t="str">
        <f>LEFT(Table1[[#This Row],[ISIN]],2)</f>
        <v>PL</v>
      </c>
      <c r="J354">
        <f>Table1[[#This Row],[pakiet_wig]]*Table1[[#This Row],[kurs_zamkniecia]]</f>
        <v>0</v>
      </c>
      <c r="K354" s="4" cm="1">
        <f t="array" ref="K354">_xlfn.IFS(AND(Table1[[#This Row],[Column1]]=1,D353-D352&lt;Table1[[#This Row],[kurs_zamkniecia]]-D353,D352&lt;D353,D353&lt;Table1[[#This Row],[kurs_zamkniecia]]),"K",AND(Table1[[#This Row],[Column1]]=1,D353-D352&gt;Table1[[#This Row],[kurs_zamkniecia]]-D353,D352&gt;D353,D353&gt;Table1[[#This Row],[kurs_zamkniecia]]),"S",Table1[[#This Row],[Column1]]=1,"H",Table1[[#This Row],[Column1]]=0,0)</f>
        <v>0</v>
      </c>
      <c r="L354"/>
      <c r="M354"/>
      <c r="N354"/>
      <c r="O354"/>
      <c r="P354"/>
      <c r="Q354"/>
      <c r="R354" t="str">
        <v>PLPRCHK00018</v>
      </c>
      <c r="S354" t="str">
        <f t="shared" si="6"/>
        <v>PL</v>
      </c>
    </row>
    <row r="355" spans="1:19" x14ac:dyDescent="0.3">
      <c r="A355" s="2">
        <v>42027</v>
      </c>
      <c r="B355" s="1" t="s">
        <v>241</v>
      </c>
      <c r="C355" t="s">
        <v>242</v>
      </c>
      <c r="D355">
        <v>0.28000000000000003</v>
      </c>
      <c r="E355">
        <v>143833</v>
      </c>
      <c r="F355">
        <v>42580</v>
      </c>
      <c r="G355">
        <v>0</v>
      </c>
      <c r="H355">
        <f>IF(Table1[[#This Row],[data]]=DATE(2015, 1, 23),1,0)</f>
        <v>1</v>
      </c>
      <c r="I355" t="str">
        <f>LEFT(Table1[[#This Row],[ISIN]],2)</f>
        <v>PL</v>
      </c>
      <c r="J355">
        <f>Table1[[#This Row],[pakiet_wig]]*Table1[[#This Row],[kurs_zamkniecia]]</f>
        <v>0</v>
      </c>
      <c r="K355" s="4" t="str" cm="1">
        <f t="array" ref="K355">_xlfn.IFS(AND(Table1[[#This Row],[Column1]]=1,D354-D353&lt;Table1[[#This Row],[kurs_zamkniecia]]-D354,D353&lt;D354,D354&lt;Table1[[#This Row],[kurs_zamkniecia]]),"K",AND(Table1[[#This Row],[Column1]]=1,D354-D353&gt;Table1[[#This Row],[kurs_zamkniecia]]-D354,D353&gt;D354,D354&gt;Table1[[#This Row],[kurs_zamkniecia]]),"S",Table1[[#This Row],[Column1]]=1,"H",Table1[[#This Row],[Column1]]=0,0)</f>
        <v>H</v>
      </c>
      <c r="L355"/>
      <c r="M355"/>
      <c r="N355"/>
      <c r="O355"/>
      <c r="P355"/>
      <c r="Q355"/>
      <c r="R355" t="str">
        <v>PLPROJP00018</v>
      </c>
      <c r="S355" t="str">
        <f t="shared" si="6"/>
        <v>PL</v>
      </c>
    </row>
    <row r="356" spans="1:19" x14ac:dyDescent="0.3">
      <c r="A356" s="2">
        <v>42025</v>
      </c>
      <c r="B356" s="1" t="s">
        <v>243</v>
      </c>
      <c r="C356" t="s">
        <v>244</v>
      </c>
      <c r="D356">
        <v>26.86</v>
      </c>
      <c r="E356">
        <v>98677</v>
      </c>
      <c r="F356">
        <v>2336380</v>
      </c>
      <c r="G356">
        <v>7837000</v>
      </c>
      <c r="H356">
        <f>IF(Table1[[#This Row],[data]]=DATE(2015, 1, 23),1,0)</f>
        <v>0</v>
      </c>
      <c r="I356" t="str">
        <f>LEFT(Table1[[#This Row],[ISIN]],2)</f>
        <v>PL</v>
      </c>
      <c r="J356">
        <f>Table1[[#This Row],[pakiet_wig]]*Table1[[#This Row],[kurs_zamkniecia]]</f>
        <v>210501820</v>
      </c>
      <c r="K356" s="4" cm="1">
        <f t="array" ref="K356">_xlfn.IFS(AND(Table1[[#This Row],[Column1]]=1,D355-D354&lt;Table1[[#This Row],[kurs_zamkniecia]]-D355,D354&lt;D355,D355&lt;Table1[[#This Row],[kurs_zamkniecia]]),"K",AND(Table1[[#This Row],[Column1]]=1,D355-D354&gt;Table1[[#This Row],[kurs_zamkniecia]]-D355,D354&gt;D355,D355&gt;Table1[[#This Row],[kurs_zamkniecia]]),"S",Table1[[#This Row],[Column1]]=1,"H",Table1[[#This Row],[Column1]]=0,0)</f>
        <v>0</v>
      </c>
      <c r="L356"/>
      <c r="M356"/>
      <c r="N356"/>
      <c r="O356"/>
      <c r="P356"/>
      <c r="Q356"/>
      <c r="R356" t="str">
        <v>PLLZPSK00019</v>
      </c>
      <c r="S356" t="str">
        <f t="shared" si="6"/>
        <v>PL</v>
      </c>
    </row>
    <row r="357" spans="1:19" x14ac:dyDescent="0.3">
      <c r="A357" s="2">
        <v>42026</v>
      </c>
      <c r="B357" s="1" t="s">
        <v>243</v>
      </c>
      <c r="C357" t="s">
        <v>244</v>
      </c>
      <c r="D357">
        <v>26.27</v>
      </c>
      <c r="E357">
        <v>142406</v>
      </c>
      <c r="F357">
        <v>3993110</v>
      </c>
      <c r="G357">
        <v>7837000</v>
      </c>
      <c r="H357">
        <f>IF(Table1[[#This Row],[data]]=DATE(2015, 1, 23),1,0)</f>
        <v>0</v>
      </c>
      <c r="I357" t="str">
        <f>LEFT(Table1[[#This Row],[ISIN]],2)</f>
        <v>PL</v>
      </c>
      <c r="J357">
        <f>Table1[[#This Row],[pakiet_wig]]*Table1[[#This Row],[kurs_zamkniecia]]</f>
        <v>205877990</v>
      </c>
      <c r="K357" s="4" cm="1">
        <f t="array" ref="K357">_xlfn.IFS(AND(Table1[[#This Row],[Column1]]=1,D356-D355&lt;Table1[[#This Row],[kurs_zamkniecia]]-D356,D355&lt;D356,D356&lt;Table1[[#This Row],[kurs_zamkniecia]]),"K",AND(Table1[[#This Row],[Column1]]=1,D356-D355&gt;Table1[[#This Row],[kurs_zamkniecia]]-D356,D355&gt;D356,D356&gt;Table1[[#This Row],[kurs_zamkniecia]]),"S",Table1[[#This Row],[Column1]]=1,"H",Table1[[#This Row],[Column1]]=0,0)</f>
        <v>0</v>
      </c>
      <c r="L357"/>
      <c r="M357"/>
      <c r="N357"/>
      <c r="O357"/>
      <c r="P357"/>
      <c r="Q357"/>
      <c r="R357" t="str">
        <v>GB00B1YKG049</v>
      </c>
      <c r="S357" t="str">
        <f t="shared" si="6"/>
        <v>GB</v>
      </c>
    </row>
    <row r="358" spans="1:19" x14ac:dyDescent="0.3">
      <c r="A358" s="2">
        <v>42027</v>
      </c>
      <c r="B358" s="1" t="s">
        <v>243</v>
      </c>
      <c r="C358" t="s">
        <v>244</v>
      </c>
      <c r="D358">
        <v>25</v>
      </c>
      <c r="E358">
        <v>51907</v>
      </c>
      <c r="F358">
        <v>1332660</v>
      </c>
      <c r="G358">
        <v>7837000</v>
      </c>
      <c r="H358">
        <f>IF(Table1[[#This Row],[data]]=DATE(2015, 1, 23),1,0)</f>
        <v>1</v>
      </c>
      <c r="I358" t="str">
        <f>LEFT(Table1[[#This Row],[ISIN]],2)</f>
        <v>PL</v>
      </c>
      <c r="J358">
        <f>Table1[[#This Row],[pakiet_wig]]*Table1[[#This Row],[kurs_zamkniecia]]</f>
        <v>195925000</v>
      </c>
      <c r="K358" s="4" t="str" cm="1">
        <f t="array" ref="K358">_xlfn.IFS(AND(Table1[[#This Row],[Column1]]=1,D357-D356&lt;Table1[[#This Row],[kurs_zamkniecia]]-D357,D356&lt;D357,D357&lt;Table1[[#This Row],[kurs_zamkniecia]]),"K",AND(Table1[[#This Row],[Column1]]=1,D357-D356&gt;Table1[[#This Row],[kurs_zamkniecia]]-D357,D356&gt;D357,D357&gt;Table1[[#This Row],[kurs_zamkniecia]]),"S",Table1[[#This Row],[Column1]]=1,"H",Table1[[#This Row],[Column1]]=0,0)</f>
        <v>S</v>
      </c>
      <c r="L358"/>
      <c r="M358"/>
      <c r="N358"/>
      <c r="O358"/>
      <c r="P358"/>
      <c r="Q358"/>
      <c r="R358" t="str">
        <v>PLPTIW000014</v>
      </c>
      <c r="S358" t="str">
        <f t="shared" si="6"/>
        <v>PL</v>
      </c>
    </row>
    <row r="359" spans="1:19" x14ac:dyDescent="0.3">
      <c r="A359" s="2">
        <v>42025</v>
      </c>
      <c r="B359" s="1" t="s">
        <v>245</v>
      </c>
      <c r="C359" t="s">
        <v>246</v>
      </c>
      <c r="D359">
        <v>81</v>
      </c>
      <c r="E359">
        <v>2556</v>
      </c>
      <c r="F359">
        <v>207120</v>
      </c>
      <c r="G359">
        <v>4747000</v>
      </c>
      <c r="H359">
        <f>IF(Table1[[#This Row],[data]]=DATE(2015, 1, 23),1,0)</f>
        <v>0</v>
      </c>
      <c r="I359" t="str">
        <f>LEFT(Table1[[#This Row],[ISIN]],2)</f>
        <v>PL</v>
      </c>
      <c r="J359">
        <f>Table1[[#This Row],[pakiet_wig]]*Table1[[#This Row],[kurs_zamkniecia]]</f>
        <v>384507000</v>
      </c>
      <c r="K359" s="4" cm="1">
        <f t="array" ref="K359">_xlfn.IFS(AND(Table1[[#This Row],[Column1]]=1,D358-D357&lt;Table1[[#This Row],[kurs_zamkniecia]]-D358,D357&lt;D358,D358&lt;Table1[[#This Row],[kurs_zamkniecia]]),"K",AND(Table1[[#This Row],[Column1]]=1,D358-D357&gt;Table1[[#This Row],[kurs_zamkniecia]]-D358,D357&gt;D358,D358&gt;Table1[[#This Row],[kurs_zamkniecia]]),"S",Table1[[#This Row],[Column1]]=1,"H",Table1[[#This Row],[Column1]]=0,0)</f>
        <v>0</v>
      </c>
      <c r="L359"/>
      <c r="M359"/>
      <c r="N359"/>
      <c r="O359"/>
      <c r="P359"/>
      <c r="Q359"/>
      <c r="R359" t="str">
        <v>PLZAPUL00057</v>
      </c>
      <c r="S359" t="str">
        <f t="shared" si="6"/>
        <v>PL</v>
      </c>
    </row>
    <row r="360" spans="1:19" x14ac:dyDescent="0.3">
      <c r="A360" s="2">
        <v>42026</v>
      </c>
      <c r="B360" s="1" t="s">
        <v>245</v>
      </c>
      <c r="C360" t="s">
        <v>246</v>
      </c>
      <c r="D360">
        <v>82</v>
      </c>
      <c r="E360">
        <v>187</v>
      </c>
      <c r="F360">
        <v>15270</v>
      </c>
      <c r="G360">
        <v>4747000</v>
      </c>
      <c r="H360">
        <f>IF(Table1[[#This Row],[data]]=DATE(2015, 1, 23),1,0)</f>
        <v>0</v>
      </c>
      <c r="I360" t="str">
        <f>LEFT(Table1[[#This Row],[ISIN]],2)</f>
        <v>PL</v>
      </c>
      <c r="J360">
        <f>Table1[[#This Row],[pakiet_wig]]*Table1[[#This Row],[kurs_zamkniecia]]</f>
        <v>389254000</v>
      </c>
      <c r="K360" s="4" cm="1">
        <f t="array" ref="K360">_xlfn.IFS(AND(Table1[[#This Row],[Column1]]=1,D359-D358&lt;Table1[[#This Row],[kurs_zamkniecia]]-D359,D358&lt;D359,D359&lt;Table1[[#This Row],[kurs_zamkniecia]]),"K",AND(Table1[[#This Row],[Column1]]=1,D359-D358&gt;Table1[[#This Row],[kurs_zamkniecia]]-D359,D358&gt;D359,D359&gt;Table1[[#This Row],[kurs_zamkniecia]]),"S",Table1[[#This Row],[Column1]]=1,"H",Table1[[#This Row],[Column1]]=0,0)</f>
        <v>0</v>
      </c>
      <c r="L360"/>
      <c r="M360"/>
      <c r="N360"/>
      <c r="O360"/>
      <c r="P360"/>
      <c r="Q360"/>
      <c r="R360" t="str">
        <v>PLPWRMD00011</v>
      </c>
      <c r="S360" t="str">
        <f t="shared" si="6"/>
        <v>PL</v>
      </c>
    </row>
    <row r="361" spans="1:19" x14ac:dyDescent="0.3">
      <c r="A361" s="2">
        <v>42027</v>
      </c>
      <c r="B361" s="1" t="s">
        <v>245</v>
      </c>
      <c r="C361" t="s">
        <v>246</v>
      </c>
      <c r="D361">
        <v>81.22</v>
      </c>
      <c r="E361">
        <v>45</v>
      </c>
      <c r="F361">
        <v>3660</v>
      </c>
      <c r="G361">
        <v>4747000</v>
      </c>
      <c r="H361">
        <f>IF(Table1[[#This Row],[data]]=DATE(2015, 1, 23),1,0)</f>
        <v>1</v>
      </c>
      <c r="I361" t="str">
        <f>LEFT(Table1[[#This Row],[ISIN]],2)</f>
        <v>PL</v>
      </c>
      <c r="J361">
        <f>Table1[[#This Row],[pakiet_wig]]*Table1[[#This Row],[kurs_zamkniecia]]</f>
        <v>385551340</v>
      </c>
      <c r="K361" s="4" t="str" cm="1">
        <f t="array" ref="K361">_xlfn.IFS(AND(Table1[[#This Row],[Column1]]=1,D360-D359&lt;Table1[[#This Row],[kurs_zamkniecia]]-D360,D359&lt;D360,D360&lt;Table1[[#This Row],[kurs_zamkniecia]]),"K",AND(Table1[[#This Row],[Column1]]=1,D360-D359&gt;Table1[[#This Row],[kurs_zamkniecia]]-D360,D359&gt;D360,D360&gt;Table1[[#This Row],[kurs_zamkniecia]]),"S",Table1[[#This Row],[Column1]]=1,"H",Table1[[#This Row],[Column1]]=0,0)</f>
        <v>H</v>
      </c>
      <c r="L361"/>
      <c r="M361"/>
      <c r="N361"/>
      <c r="O361"/>
      <c r="P361"/>
      <c r="Q361"/>
      <c r="R361" t="str">
        <v>PLPZU0000011</v>
      </c>
      <c r="S361" t="str">
        <f t="shared" si="6"/>
        <v>PL</v>
      </c>
    </row>
    <row r="362" spans="1:19" x14ac:dyDescent="0.3">
      <c r="A362" s="2">
        <v>42025</v>
      </c>
      <c r="B362" s="1" t="s">
        <v>247</v>
      </c>
      <c r="C362" t="s">
        <v>248</v>
      </c>
      <c r="D362">
        <v>10.71</v>
      </c>
      <c r="E362">
        <v>235</v>
      </c>
      <c r="F362">
        <v>2520</v>
      </c>
      <c r="G362">
        <v>7051000</v>
      </c>
      <c r="H362">
        <f>IF(Table1[[#This Row],[data]]=DATE(2015, 1, 23),1,0)</f>
        <v>0</v>
      </c>
      <c r="I362" t="str">
        <f>LEFT(Table1[[#This Row],[ISIN]],2)</f>
        <v>PL</v>
      </c>
      <c r="J362">
        <f>Table1[[#This Row],[pakiet_wig]]*Table1[[#This Row],[kurs_zamkniecia]]</f>
        <v>75516210</v>
      </c>
      <c r="K362" s="4" cm="1">
        <f t="array" ref="K362">_xlfn.IFS(AND(Table1[[#This Row],[Column1]]=1,D361-D360&lt;Table1[[#This Row],[kurs_zamkniecia]]-D361,D360&lt;D361,D361&lt;Table1[[#This Row],[kurs_zamkniecia]]),"K",AND(Table1[[#This Row],[Column1]]=1,D361-D360&gt;Table1[[#This Row],[kurs_zamkniecia]]-D361,D360&gt;D361,D361&gt;Table1[[#This Row],[kurs_zamkniecia]]),"S",Table1[[#This Row],[Column1]]=1,"H",Table1[[#This Row],[Column1]]=0,0)</f>
        <v>0</v>
      </c>
      <c r="L362"/>
      <c r="M362"/>
      <c r="N362"/>
      <c r="O362"/>
      <c r="P362"/>
      <c r="Q362"/>
      <c r="R362" t="str">
        <v>PLQNTUM00018</v>
      </c>
      <c r="S362" t="str">
        <f t="shared" si="6"/>
        <v>PL</v>
      </c>
    </row>
    <row r="363" spans="1:19" x14ac:dyDescent="0.3">
      <c r="A363" s="2">
        <v>42026</v>
      </c>
      <c r="B363" s="1" t="s">
        <v>247</v>
      </c>
      <c r="C363" t="s">
        <v>248</v>
      </c>
      <c r="D363">
        <v>10.7</v>
      </c>
      <c r="E363">
        <v>575</v>
      </c>
      <c r="F363">
        <v>6150</v>
      </c>
      <c r="G363">
        <v>7051000</v>
      </c>
      <c r="H363">
        <f>IF(Table1[[#This Row],[data]]=DATE(2015, 1, 23),1,0)</f>
        <v>0</v>
      </c>
      <c r="I363" t="str">
        <f>LEFT(Table1[[#This Row],[ISIN]],2)</f>
        <v>PL</v>
      </c>
      <c r="J363">
        <f>Table1[[#This Row],[pakiet_wig]]*Table1[[#This Row],[kurs_zamkniecia]]</f>
        <v>75445700</v>
      </c>
      <c r="K363" s="4" cm="1">
        <f t="array" ref="K363">_xlfn.IFS(AND(Table1[[#This Row],[Column1]]=1,D362-D361&lt;Table1[[#This Row],[kurs_zamkniecia]]-D362,D361&lt;D362,D362&lt;Table1[[#This Row],[kurs_zamkniecia]]),"K",AND(Table1[[#This Row],[Column1]]=1,D362-D361&gt;Table1[[#This Row],[kurs_zamkniecia]]-D362,D361&gt;D362,D362&gt;Table1[[#This Row],[kurs_zamkniecia]]),"S",Table1[[#This Row],[Column1]]=1,"H",Table1[[#This Row],[Column1]]=0,0)</f>
        <v>0</v>
      </c>
      <c r="L363"/>
      <c r="M363"/>
      <c r="N363"/>
      <c r="O363"/>
      <c r="P363"/>
      <c r="Q363"/>
      <c r="R363" t="str">
        <v>PLQRCUS00012</v>
      </c>
      <c r="S363" t="str">
        <f t="shared" si="6"/>
        <v>PL</v>
      </c>
    </row>
    <row r="364" spans="1:19" x14ac:dyDescent="0.3">
      <c r="A364" s="2">
        <v>42027</v>
      </c>
      <c r="B364" s="1" t="s">
        <v>247</v>
      </c>
      <c r="C364" t="s">
        <v>248</v>
      </c>
      <c r="D364">
        <v>10.65</v>
      </c>
      <c r="E364">
        <v>3618</v>
      </c>
      <c r="F364">
        <v>37800</v>
      </c>
      <c r="G364">
        <v>7051000</v>
      </c>
      <c r="H364">
        <f>IF(Table1[[#This Row],[data]]=DATE(2015, 1, 23),1,0)</f>
        <v>1</v>
      </c>
      <c r="I364" t="str">
        <f>LEFT(Table1[[#This Row],[ISIN]],2)</f>
        <v>PL</v>
      </c>
      <c r="J364">
        <f>Table1[[#This Row],[pakiet_wig]]*Table1[[#This Row],[kurs_zamkniecia]]</f>
        <v>75093150</v>
      </c>
      <c r="K364" s="4" t="str" cm="1">
        <f t="array" ref="K364">_xlfn.IFS(AND(Table1[[#This Row],[Column1]]=1,D363-D362&lt;Table1[[#This Row],[kurs_zamkniecia]]-D363,D362&lt;D363,D363&lt;Table1[[#This Row],[kurs_zamkniecia]]),"K",AND(Table1[[#This Row],[Column1]]=1,D363-D362&gt;Table1[[#This Row],[kurs_zamkniecia]]-D363,D362&gt;D363,D363&gt;Table1[[#This Row],[kurs_zamkniecia]]),"S",Table1[[#This Row],[Column1]]=1,"H",Table1[[#This Row],[Column1]]=0,0)</f>
        <v>S</v>
      </c>
      <c r="L364"/>
      <c r="M364"/>
      <c r="N364"/>
      <c r="O364"/>
      <c r="P364"/>
      <c r="Q364"/>
      <c r="R364" t="str">
        <v>PLQMKSK00017</v>
      </c>
      <c r="S364" t="str">
        <f t="shared" si="6"/>
        <v>PL</v>
      </c>
    </row>
    <row r="365" spans="1:19" x14ac:dyDescent="0.3">
      <c r="A365" s="2">
        <v>42025</v>
      </c>
      <c r="B365" s="1" t="s">
        <v>249</v>
      </c>
      <c r="C365" t="s">
        <v>250</v>
      </c>
      <c r="D365">
        <v>3.36</v>
      </c>
      <c r="E365">
        <v>18650</v>
      </c>
      <c r="F365">
        <v>62940</v>
      </c>
      <c r="G365">
        <v>110913000</v>
      </c>
      <c r="H365">
        <f>IF(Table1[[#This Row],[data]]=DATE(2015, 1, 23),1,0)</f>
        <v>0</v>
      </c>
      <c r="I365" t="str">
        <f>LEFT(Table1[[#This Row],[ISIN]],2)</f>
        <v>PL</v>
      </c>
      <c r="J365">
        <f>Table1[[#This Row],[pakiet_wig]]*Table1[[#This Row],[kurs_zamkniecia]]</f>
        <v>372667680</v>
      </c>
      <c r="K365" s="4" cm="1">
        <f t="array" ref="K365">_xlfn.IFS(AND(Table1[[#This Row],[Column1]]=1,D364-D363&lt;Table1[[#This Row],[kurs_zamkniecia]]-D364,D363&lt;D364,D364&lt;Table1[[#This Row],[kurs_zamkniecia]]),"K",AND(Table1[[#This Row],[Column1]]=1,D364-D363&gt;Table1[[#This Row],[kurs_zamkniecia]]-D364,D363&gt;D364,D364&gt;Table1[[#This Row],[kurs_zamkniecia]]),"S",Table1[[#This Row],[Column1]]=1,"H",Table1[[#This Row],[Column1]]=0,0)</f>
        <v>0</v>
      </c>
      <c r="L365"/>
      <c r="M365"/>
      <c r="N365"/>
      <c r="O365"/>
      <c r="P365"/>
      <c r="Q365"/>
      <c r="R365" t="str">
        <v>PLRDPOL00010</v>
      </c>
      <c r="S365" t="str">
        <f t="shared" si="6"/>
        <v>PL</v>
      </c>
    </row>
    <row r="366" spans="1:19" x14ac:dyDescent="0.3">
      <c r="A366" s="2">
        <v>42026</v>
      </c>
      <c r="B366" s="1" t="s">
        <v>249</v>
      </c>
      <c r="C366" t="s">
        <v>250</v>
      </c>
      <c r="D366">
        <v>3.4</v>
      </c>
      <c r="E366">
        <v>90972</v>
      </c>
      <c r="F366">
        <v>306610</v>
      </c>
      <c r="G366">
        <v>110913000</v>
      </c>
      <c r="H366">
        <f>IF(Table1[[#This Row],[data]]=DATE(2015, 1, 23),1,0)</f>
        <v>0</v>
      </c>
      <c r="I366" t="str">
        <f>LEFT(Table1[[#This Row],[ISIN]],2)</f>
        <v>PL</v>
      </c>
      <c r="J366">
        <f>Table1[[#This Row],[pakiet_wig]]*Table1[[#This Row],[kurs_zamkniecia]]</f>
        <v>377104200</v>
      </c>
      <c r="K366" s="4" cm="1">
        <f t="array" ref="K366">_xlfn.IFS(AND(Table1[[#This Row],[Column1]]=1,D365-D364&lt;Table1[[#This Row],[kurs_zamkniecia]]-D365,D364&lt;D365,D365&lt;Table1[[#This Row],[kurs_zamkniecia]]),"K",AND(Table1[[#This Row],[Column1]]=1,D365-D364&gt;Table1[[#This Row],[kurs_zamkniecia]]-D365,D364&gt;D365,D365&gt;Table1[[#This Row],[kurs_zamkniecia]]),"S",Table1[[#This Row],[Column1]]=1,"H",Table1[[#This Row],[Column1]]=0,0)</f>
        <v>0</v>
      </c>
      <c r="L366"/>
      <c r="M366"/>
      <c r="N366"/>
      <c r="O366"/>
      <c r="P366"/>
      <c r="Q366"/>
      <c r="R366" t="str">
        <v>PLRAFAK00018</v>
      </c>
      <c r="S366" t="str">
        <f t="shared" si="6"/>
        <v>PL</v>
      </c>
    </row>
    <row r="367" spans="1:19" x14ac:dyDescent="0.3">
      <c r="A367" s="2">
        <v>42027</v>
      </c>
      <c r="B367" s="1" t="s">
        <v>249</v>
      </c>
      <c r="C367" t="s">
        <v>250</v>
      </c>
      <c r="D367">
        <v>3.43</v>
      </c>
      <c r="E367">
        <v>38584</v>
      </c>
      <c r="F367">
        <v>132020</v>
      </c>
      <c r="G367">
        <v>110913000</v>
      </c>
      <c r="H367">
        <f>IF(Table1[[#This Row],[data]]=DATE(2015, 1, 23),1,0)</f>
        <v>1</v>
      </c>
      <c r="I367" t="str">
        <f>LEFT(Table1[[#This Row],[ISIN]],2)</f>
        <v>PL</v>
      </c>
      <c r="J367">
        <f>Table1[[#This Row],[pakiet_wig]]*Table1[[#This Row],[kurs_zamkniecia]]</f>
        <v>380431590</v>
      </c>
      <c r="K367" s="4" t="str" cm="1">
        <f t="array" ref="K367">_xlfn.IFS(AND(Table1[[#This Row],[Column1]]=1,D366-D365&lt;Table1[[#This Row],[kurs_zamkniecia]]-D366,D365&lt;D366,D366&lt;Table1[[#This Row],[kurs_zamkniecia]]),"K",AND(Table1[[#This Row],[Column1]]=1,D366-D365&gt;Table1[[#This Row],[kurs_zamkniecia]]-D366,D365&gt;D366,D366&gt;Table1[[#This Row],[kurs_zamkniecia]]),"S",Table1[[#This Row],[Column1]]=1,"H",Table1[[#This Row],[Column1]]=0,0)</f>
        <v>H</v>
      </c>
      <c r="L367"/>
      <c r="M367"/>
      <c r="N367"/>
      <c r="O367"/>
      <c r="P367"/>
      <c r="Q367"/>
      <c r="R367" t="str">
        <v>PLRFMET00016</v>
      </c>
      <c r="S367" t="str">
        <f t="shared" si="6"/>
        <v>PL</v>
      </c>
    </row>
    <row r="368" spans="1:19" x14ac:dyDescent="0.3">
      <c r="A368" s="2">
        <v>42025</v>
      </c>
      <c r="B368" s="1" t="s">
        <v>251</v>
      </c>
      <c r="C368" t="s">
        <v>252</v>
      </c>
      <c r="D368">
        <v>1.45</v>
      </c>
      <c r="E368">
        <v>9699</v>
      </c>
      <c r="F368">
        <v>13810</v>
      </c>
      <c r="G368">
        <v>3333000</v>
      </c>
      <c r="H368">
        <f>IF(Table1[[#This Row],[data]]=DATE(2015, 1, 23),1,0)</f>
        <v>0</v>
      </c>
      <c r="I368" t="str">
        <f>LEFT(Table1[[#This Row],[ISIN]],2)</f>
        <v>PL</v>
      </c>
      <c r="J368">
        <f>Table1[[#This Row],[pakiet_wig]]*Table1[[#This Row],[kurs_zamkniecia]]</f>
        <v>4832850</v>
      </c>
      <c r="K368" s="4" cm="1">
        <f t="array" ref="K368">_xlfn.IFS(AND(Table1[[#This Row],[Column1]]=1,D367-D366&lt;Table1[[#This Row],[kurs_zamkniecia]]-D367,D366&lt;D367,D367&lt;Table1[[#This Row],[kurs_zamkniecia]]),"K",AND(Table1[[#This Row],[Column1]]=1,D367-D366&gt;Table1[[#This Row],[kurs_zamkniecia]]-D367,D366&gt;D367,D367&gt;Table1[[#This Row],[kurs_zamkniecia]]),"S",Table1[[#This Row],[Column1]]=1,"H",Table1[[#This Row],[Column1]]=0,0)</f>
        <v>0</v>
      </c>
      <c r="L368"/>
      <c r="M368"/>
      <c r="N368"/>
      <c r="O368"/>
      <c r="P368"/>
      <c r="Q368"/>
      <c r="R368" t="str">
        <v>PLRNBWT00031</v>
      </c>
      <c r="S368" t="str">
        <f t="shared" si="6"/>
        <v>PL</v>
      </c>
    </row>
    <row r="369" spans="1:19" x14ac:dyDescent="0.3">
      <c r="A369" s="2">
        <v>42026</v>
      </c>
      <c r="B369" s="1" t="s">
        <v>251</v>
      </c>
      <c r="C369" t="s">
        <v>252</v>
      </c>
      <c r="D369">
        <v>1.38</v>
      </c>
      <c r="E369">
        <v>10996</v>
      </c>
      <c r="F369">
        <v>15300</v>
      </c>
      <c r="G369">
        <v>3333000</v>
      </c>
      <c r="H369">
        <f>IF(Table1[[#This Row],[data]]=DATE(2015, 1, 23),1,0)</f>
        <v>0</v>
      </c>
      <c r="I369" t="str">
        <f>LEFT(Table1[[#This Row],[ISIN]],2)</f>
        <v>PL</v>
      </c>
      <c r="J369">
        <f>Table1[[#This Row],[pakiet_wig]]*Table1[[#This Row],[kurs_zamkniecia]]</f>
        <v>4599540</v>
      </c>
      <c r="K369" s="4" cm="1">
        <f t="array" ref="K369">_xlfn.IFS(AND(Table1[[#This Row],[Column1]]=1,D368-D367&lt;Table1[[#This Row],[kurs_zamkniecia]]-D368,D367&lt;D368,D368&lt;Table1[[#This Row],[kurs_zamkniecia]]),"K",AND(Table1[[#This Row],[Column1]]=1,D368-D367&gt;Table1[[#This Row],[kurs_zamkniecia]]-D368,D367&gt;D368,D368&gt;Table1[[#This Row],[kurs_zamkniecia]]),"S",Table1[[#This Row],[Column1]]=1,"H",Table1[[#This Row],[Column1]]=0,0)</f>
        <v>0</v>
      </c>
      <c r="L369"/>
      <c r="M369"/>
      <c r="N369"/>
      <c r="O369"/>
      <c r="P369"/>
      <c r="Q369"/>
      <c r="R369" t="str">
        <v>PLRNKPR00014</v>
      </c>
      <c r="S369" t="str">
        <f t="shared" si="6"/>
        <v>PL</v>
      </c>
    </row>
    <row r="370" spans="1:19" x14ac:dyDescent="0.3">
      <c r="A370" s="2">
        <v>42027</v>
      </c>
      <c r="B370" s="1" t="s">
        <v>251</v>
      </c>
      <c r="C370" t="s">
        <v>252</v>
      </c>
      <c r="D370">
        <v>1.44</v>
      </c>
      <c r="E370">
        <v>9311</v>
      </c>
      <c r="F370">
        <v>13220</v>
      </c>
      <c r="G370">
        <v>3333000</v>
      </c>
      <c r="H370">
        <f>IF(Table1[[#This Row],[data]]=DATE(2015, 1, 23),1,0)</f>
        <v>1</v>
      </c>
      <c r="I370" t="str">
        <f>LEFT(Table1[[#This Row],[ISIN]],2)</f>
        <v>PL</v>
      </c>
      <c r="J370">
        <f>Table1[[#This Row],[pakiet_wig]]*Table1[[#This Row],[kurs_zamkniecia]]</f>
        <v>4799520</v>
      </c>
      <c r="K370" s="4" t="str" cm="1">
        <f t="array" ref="K370">_xlfn.IFS(AND(Table1[[#This Row],[Column1]]=1,D369-D368&lt;Table1[[#This Row],[kurs_zamkniecia]]-D369,D368&lt;D369,D369&lt;Table1[[#This Row],[kurs_zamkniecia]]),"K",AND(Table1[[#This Row],[Column1]]=1,D369-D368&gt;Table1[[#This Row],[kurs_zamkniecia]]-D369,D368&gt;D369,D369&gt;Table1[[#This Row],[kurs_zamkniecia]]),"S",Table1[[#This Row],[Column1]]=1,"H",Table1[[#This Row],[Column1]]=0,0)</f>
        <v>H</v>
      </c>
      <c r="L370"/>
      <c r="M370"/>
      <c r="N370"/>
      <c r="O370"/>
      <c r="P370"/>
      <c r="Q370"/>
      <c r="R370" t="str">
        <v>PLKLNR000017</v>
      </c>
      <c r="S370" t="str">
        <f t="shared" si="6"/>
        <v>PL</v>
      </c>
    </row>
    <row r="371" spans="1:19" x14ac:dyDescent="0.3">
      <c r="A371" s="2">
        <v>42025</v>
      </c>
      <c r="B371" s="1" t="s">
        <v>253</v>
      </c>
      <c r="C371" t="s">
        <v>254</v>
      </c>
      <c r="D371">
        <v>15.2</v>
      </c>
      <c r="E371">
        <v>11828</v>
      </c>
      <c r="F371">
        <v>179160</v>
      </c>
      <c r="G371">
        <v>2716000</v>
      </c>
      <c r="H371">
        <f>IF(Table1[[#This Row],[data]]=DATE(2015, 1, 23),1,0)</f>
        <v>0</v>
      </c>
      <c r="I371" t="str">
        <f>LEFT(Table1[[#This Row],[ISIN]],2)</f>
        <v>PL</v>
      </c>
      <c r="J371">
        <f>Table1[[#This Row],[pakiet_wig]]*Table1[[#This Row],[kurs_zamkniecia]]</f>
        <v>41283200</v>
      </c>
      <c r="K371" s="4" cm="1">
        <f t="array" ref="K371">_xlfn.IFS(AND(Table1[[#This Row],[Column1]]=1,D370-D369&lt;Table1[[#This Row],[kurs_zamkniecia]]-D370,D369&lt;D370,D370&lt;Table1[[#This Row],[kurs_zamkniecia]]),"K",AND(Table1[[#This Row],[Column1]]=1,D370-D369&gt;Table1[[#This Row],[kurs_zamkniecia]]-D370,D369&gt;D370,D370&gt;Table1[[#This Row],[kurs_zamkniecia]]),"S",Table1[[#This Row],[Column1]]=1,"H",Table1[[#This Row],[Column1]]=0,0)</f>
        <v>0</v>
      </c>
      <c r="L371"/>
      <c r="M371"/>
      <c r="N371"/>
      <c r="O371"/>
      <c r="P371"/>
      <c r="Q371"/>
      <c r="R371" t="str">
        <v>PLREDAN00019</v>
      </c>
      <c r="S371" t="str">
        <f t="shared" si="6"/>
        <v>PL</v>
      </c>
    </row>
    <row r="372" spans="1:19" x14ac:dyDescent="0.3">
      <c r="A372" s="2">
        <v>42026</v>
      </c>
      <c r="B372" s="1" t="s">
        <v>253</v>
      </c>
      <c r="C372" t="s">
        <v>254</v>
      </c>
      <c r="D372">
        <v>15.3</v>
      </c>
      <c r="E372">
        <v>16599</v>
      </c>
      <c r="F372">
        <v>249530</v>
      </c>
      <c r="G372">
        <v>2716000</v>
      </c>
      <c r="H372">
        <f>IF(Table1[[#This Row],[data]]=DATE(2015, 1, 23),1,0)</f>
        <v>0</v>
      </c>
      <c r="I372" t="str">
        <f>LEFT(Table1[[#This Row],[ISIN]],2)</f>
        <v>PL</v>
      </c>
      <c r="J372">
        <f>Table1[[#This Row],[pakiet_wig]]*Table1[[#This Row],[kurs_zamkniecia]]</f>
        <v>41554800</v>
      </c>
      <c r="K372" s="4" cm="1">
        <f t="array" ref="K372">_xlfn.IFS(AND(Table1[[#This Row],[Column1]]=1,D371-D370&lt;Table1[[#This Row],[kurs_zamkniecia]]-D371,D370&lt;D371,D371&lt;Table1[[#This Row],[kurs_zamkniecia]]),"K",AND(Table1[[#This Row],[Column1]]=1,D371-D370&gt;Table1[[#This Row],[kurs_zamkniecia]]-D371,D370&gt;D371,D371&gt;Table1[[#This Row],[kurs_zamkniecia]]),"S",Table1[[#This Row],[Column1]]=1,"H",Table1[[#This Row],[Column1]]=0,0)</f>
        <v>0</v>
      </c>
      <c r="L372"/>
      <c r="M372"/>
      <c r="N372"/>
      <c r="O372"/>
      <c r="P372"/>
      <c r="Q372"/>
      <c r="R372" t="str">
        <v>PLCMPLX00014</v>
      </c>
      <c r="S372" t="str">
        <f t="shared" si="6"/>
        <v>PL</v>
      </c>
    </row>
    <row r="373" spans="1:19" x14ac:dyDescent="0.3">
      <c r="A373" s="2">
        <v>42027</v>
      </c>
      <c r="B373" s="1" t="s">
        <v>253</v>
      </c>
      <c r="C373" t="s">
        <v>254</v>
      </c>
      <c r="D373">
        <v>15.6</v>
      </c>
      <c r="E373">
        <v>2842</v>
      </c>
      <c r="F373">
        <v>43690</v>
      </c>
      <c r="G373">
        <v>2716000</v>
      </c>
      <c r="H373">
        <f>IF(Table1[[#This Row],[data]]=DATE(2015, 1, 23),1,0)</f>
        <v>1</v>
      </c>
      <c r="I373" t="str">
        <f>LEFT(Table1[[#This Row],[ISIN]],2)</f>
        <v>PL</v>
      </c>
      <c r="J373">
        <f>Table1[[#This Row],[pakiet_wig]]*Table1[[#This Row],[kurs_zamkniecia]]</f>
        <v>42369600</v>
      </c>
      <c r="K373" s="4" t="str" cm="1">
        <f t="array" ref="K373">_xlfn.IFS(AND(Table1[[#This Row],[Column1]]=1,D372-D371&lt;Table1[[#This Row],[kurs_zamkniecia]]-D372,D371&lt;D372,D372&lt;Table1[[#This Row],[kurs_zamkniecia]]),"K",AND(Table1[[#This Row],[Column1]]=1,D372-D371&gt;Table1[[#This Row],[kurs_zamkniecia]]-D372,D371&gt;D372,D372&gt;Table1[[#This Row],[kurs_zamkniecia]]),"S",Table1[[#This Row],[Column1]]=1,"H",Table1[[#This Row],[Column1]]=0,0)</f>
        <v>K</v>
      </c>
      <c r="L373"/>
      <c r="M373"/>
      <c r="N373"/>
      <c r="O373"/>
      <c r="P373"/>
      <c r="Q373"/>
      <c r="R373" t="str">
        <v>PLPRNTC00017</v>
      </c>
      <c r="S373" t="str">
        <f t="shared" si="6"/>
        <v>PL</v>
      </c>
    </row>
    <row r="374" spans="1:19" x14ac:dyDescent="0.3">
      <c r="A374" s="2">
        <v>42025</v>
      </c>
      <c r="B374" s="1" t="s">
        <v>255</v>
      </c>
      <c r="C374" t="s">
        <v>256</v>
      </c>
      <c r="D374">
        <v>13.18</v>
      </c>
      <c r="E374">
        <v>947</v>
      </c>
      <c r="F374">
        <v>12840</v>
      </c>
      <c r="G374">
        <v>3579000</v>
      </c>
      <c r="H374">
        <f>IF(Table1[[#This Row],[data]]=DATE(2015, 1, 23),1,0)</f>
        <v>0</v>
      </c>
      <c r="I374" t="str">
        <f>LEFT(Table1[[#This Row],[ISIN]],2)</f>
        <v>PL</v>
      </c>
      <c r="J374">
        <f>Table1[[#This Row],[pakiet_wig]]*Table1[[#This Row],[kurs_zamkniecia]]</f>
        <v>47171220</v>
      </c>
      <c r="K374" s="4" cm="1">
        <f t="array" ref="K374">_xlfn.IFS(AND(Table1[[#This Row],[Column1]]=1,D373-D372&lt;Table1[[#This Row],[kurs_zamkniecia]]-D373,D372&lt;D373,D373&lt;Table1[[#This Row],[kurs_zamkniecia]]),"K",AND(Table1[[#This Row],[Column1]]=1,D373-D372&gt;Table1[[#This Row],[kurs_zamkniecia]]-D373,D372&gt;D373,D373&gt;Table1[[#This Row],[kurs_zamkniecia]]),"S",Table1[[#This Row],[Column1]]=1,"H",Table1[[#This Row],[Column1]]=0,0)</f>
        <v>0</v>
      </c>
      <c r="L374"/>
      <c r="M374"/>
      <c r="N374"/>
      <c r="O374"/>
      <c r="P374"/>
      <c r="Q374"/>
      <c r="R374" t="str">
        <v>SE0001856519</v>
      </c>
      <c r="S374" t="str">
        <f t="shared" si="6"/>
        <v>SE</v>
      </c>
    </row>
    <row r="375" spans="1:19" x14ac:dyDescent="0.3">
      <c r="A375" s="2">
        <v>42026</v>
      </c>
      <c r="B375" s="1" t="s">
        <v>255</v>
      </c>
      <c r="C375" t="s">
        <v>256</v>
      </c>
      <c r="D375">
        <v>13.34</v>
      </c>
      <c r="E375">
        <v>1594</v>
      </c>
      <c r="F375">
        <v>21120</v>
      </c>
      <c r="G375">
        <v>3579000</v>
      </c>
      <c r="H375">
        <f>IF(Table1[[#This Row],[data]]=DATE(2015, 1, 23),1,0)</f>
        <v>0</v>
      </c>
      <c r="I375" t="str">
        <f>LEFT(Table1[[#This Row],[ISIN]],2)</f>
        <v>PL</v>
      </c>
      <c r="J375">
        <f>Table1[[#This Row],[pakiet_wig]]*Table1[[#This Row],[kurs_zamkniecia]]</f>
        <v>47743860</v>
      </c>
      <c r="K375" s="4" cm="1">
        <f t="array" ref="K375">_xlfn.IFS(AND(Table1[[#This Row],[Column1]]=1,D374-D373&lt;Table1[[#This Row],[kurs_zamkniecia]]-D374,D373&lt;D374,D374&lt;Table1[[#This Row],[kurs_zamkniecia]]),"K",AND(Table1[[#This Row],[Column1]]=1,D374-D373&gt;Table1[[#This Row],[kurs_zamkniecia]]-D374,D373&gt;D374,D374&gt;Table1[[#This Row],[kurs_zamkniecia]]),"S",Table1[[#This Row],[Column1]]=1,"H",Table1[[#This Row],[Column1]]=0,0)</f>
        <v>0</v>
      </c>
      <c r="L375"/>
      <c r="M375"/>
      <c r="N375"/>
      <c r="O375"/>
      <c r="P375"/>
      <c r="Q375"/>
      <c r="R375" t="str">
        <v>PLRELPL00014</v>
      </c>
      <c r="S375" t="str">
        <f t="shared" si="6"/>
        <v>PL</v>
      </c>
    </row>
    <row r="376" spans="1:19" x14ac:dyDescent="0.3">
      <c r="A376" s="2">
        <v>42027</v>
      </c>
      <c r="B376" s="1" t="s">
        <v>255</v>
      </c>
      <c r="C376" t="s">
        <v>256</v>
      </c>
      <c r="D376">
        <v>13.33</v>
      </c>
      <c r="E376">
        <v>2070</v>
      </c>
      <c r="F376">
        <v>27070</v>
      </c>
      <c r="G376">
        <v>3579000</v>
      </c>
      <c r="H376">
        <f>IF(Table1[[#This Row],[data]]=DATE(2015, 1, 23),1,0)</f>
        <v>1</v>
      </c>
      <c r="I376" t="str">
        <f>LEFT(Table1[[#This Row],[ISIN]],2)</f>
        <v>PL</v>
      </c>
      <c r="J376">
        <f>Table1[[#This Row],[pakiet_wig]]*Table1[[#This Row],[kurs_zamkniecia]]</f>
        <v>47708070</v>
      </c>
      <c r="K376" s="4" t="str" cm="1">
        <f t="array" ref="K376">_xlfn.IFS(AND(Table1[[#This Row],[Column1]]=1,D375-D374&lt;Table1[[#This Row],[kurs_zamkniecia]]-D375,D374&lt;D375,D375&lt;Table1[[#This Row],[kurs_zamkniecia]]),"K",AND(Table1[[#This Row],[Column1]]=1,D375-D374&gt;Table1[[#This Row],[kurs_zamkniecia]]-D375,D374&gt;D375,D375&gt;Table1[[#This Row],[kurs_zamkniecia]]),"S",Table1[[#This Row],[Column1]]=1,"H",Table1[[#This Row],[Column1]]=0,0)</f>
        <v>H</v>
      </c>
      <c r="L376"/>
      <c r="M376"/>
      <c r="N376"/>
      <c r="O376"/>
      <c r="P376"/>
      <c r="Q376"/>
      <c r="R376" t="str">
        <v>PLREMAK00016</v>
      </c>
      <c r="S376" t="str">
        <f t="shared" si="6"/>
        <v>PL</v>
      </c>
    </row>
    <row r="377" spans="1:19" x14ac:dyDescent="0.3">
      <c r="A377" s="2">
        <v>42025</v>
      </c>
      <c r="B377" s="1" t="s">
        <v>257</v>
      </c>
      <c r="C377" t="s">
        <v>258</v>
      </c>
      <c r="D377">
        <v>49.63</v>
      </c>
      <c r="E377">
        <v>2708</v>
      </c>
      <c r="F377">
        <v>135400</v>
      </c>
      <c r="G377">
        <v>13044000</v>
      </c>
      <c r="H377">
        <f>IF(Table1[[#This Row],[data]]=DATE(2015, 1, 23),1,0)</f>
        <v>0</v>
      </c>
      <c r="I377" t="str">
        <f>LEFT(Table1[[#This Row],[ISIN]],2)</f>
        <v>PL</v>
      </c>
      <c r="J377">
        <f>Table1[[#This Row],[pakiet_wig]]*Table1[[#This Row],[kurs_zamkniecia]]</f>
        <v>647373720</v>
      </c>
      <c r="K377" s="4" cm="1">
        <f t="array" ref="K377">_xlfn.IFS(AND(Table1[[#This Row],[Column1]]=1,D376-D375&lt;Table1[[#This Row],[kurs_zamkniecia]]-D376,D375&lt;D376,D376&lt;Table1[[#This Row],[kurs_zamkniecia]]),"K",AND(Table1[[#This Row],[Column1]]=1,D376-D375&gt;Table1[[#This Row],[kurs_zamkniecia]]-D376,D375&gt;D376,D376&gt;Table1[[#This Row],[kurs_zamkniecia]]),"S",Table1[[#This Row],[Column1]]=1,"H",Table1[[#This Row],[Column1]]=0,0)</f>
        <v>0</v>
      </c>
      <c r="L377"/>
      <c r="M377"/>
      <c r="N377"/>
      <c r="O377"/>
      <c r="P377"/>
      <c r="Q377"/>
      <c r="R377" t="str">
        <v>PLRESBD00016</v>
      </c>
      <c r="S377" t="str">
        <f t="shared" si="6"/>
        <v>PL</v>
      </c>
    </row>
    <row r="378" spans="1:19" x14ac:dyDescent="0.3">
      <c r="A378" s="2">
        <v>42026</v>
      </c>
      <c r="B378" s="1" t="s">
        <v>257</v>
      </c>
      <c r="C378" t="s">
        <v>258</v>
      </c>
      <c r="D378">
        <v>50.98</v>
      </c>
      <c r="E378">
        <v>27855</v>
      </c>
      <c r="F378">
        <v>1392850</v>
      </c>
      <c r="G378">
        <v>13044000</v>
      </c>
      <c r="H378">
        <f>IF(Table1[[#This Row],[data]]=DATE(2015, 1, 23),1,0)</f>
        <v>0</v>
      </c>
      <c r="I378" t="str">
        <f>LEFT(Table1[[#This Row],[ISIN]],2)</f>
        <v>PL</v>
      </c>
      <c r="J378">
        <f>Table1[[#This Row],[pakiet_wig]]*Table1[[#This Row],[kurs_zamkniecia]]</f>
        <v>664983120</v>
      </c>
      <c r="K378" s="4" cm="1">
        <f t="array" ref="K378">_xlfn.IFS(AND(Table1[[#This Row],[Column1]]=1,D377-D376&lt;Table1[[#This Row],[kurs_zamkniecia]]-D377,D376&lt;D377,D377&lt;Table1[[#This Row],[kurs_zamkniecia]]),"K",AND(Table1[[#This Row],[Column1]]=1,D377-D376&gt;Table1[[#This Row],[kurs_zamkniecia]]-D377,D376&gt;D377,D377&gt;Table1[[#This Row],[kurs_zamkniecia]]),"S",Table1[[#This Row],[Column1]]=1,"H",Table1[[#This Row],[Column1]]=0,0)</f>
        <v>0</v>
      </c>
      <c r="L378"/>
      <c r="M378"/>
      <c r="N378"/>
      <c r="O378"/>
      <c r="P378"/>
      <c r="Q378"/>
      <c r="R378" t="str">
        <v>PLROBYG00016</v>
      </c>
      <c r="S378" t="str">
        <f t="shared" si="6"/>
        <v>PL</v>
      </c>
    </row>
    <row r="379" spans="1:19" x14ac:dyDescent="0.3">
      <c r="A379" s="2">
        <v>42027</v>
      </c>
      <c r="B379" s="1" t="s">
        <v>257</v>
      </c>
      <c r="C379" t="s">
        <v>258</v>
      </c>
      <c r="D379">
        <v>50.51</v>
      </c>
      <c r="E379">
        <v>3769</v>
      </c>
      <c r="F379">
        <v>192290</v>
      </c>
      <c r="G379">
        <v>13044000</v>
      </c>
      <c r="H379">
        <f>IF(Table1[[#This Row],[data]]=DATE(2015, 1, 23),1,0)</f>
        <v>1</v>
      </c>
      <c r="I379" t="str">
        <f>LEFT(Table1[[#This Row],[ISIN]],2)</f>
        <v>PL</v>
      </c>
      <c r="J379">
        <f>Table1[[#This Row],[pakiet_wig]]*Table1[[#This Row],[kurs_zamkniecia]]</f>
        <v>658852440</v>
      </c>
      <c r="K379" s="4" t="str" cm="1">
        <f t="array" ref="K379">_xlfn.IFS(AND(Table1[[#This Row],[Column1]]=1,D378-D377&lt;Table1[[#This Row],[kurs_zamkniecia]]-D378,D377&lt;D378,D378&lt;Table1[[#This Row],[kurs_zamkniecia]]),"K",AND(Table1[[#This Row],[Column1]]=1,D378-D377&gt;Table1[[#This Row],[kurs_zamkniecia]]-D378,D377&gt;D378,D378&gt;Table1[[#This Row],[kurs_zamkniecia]]),"S",Table1[[#This Row],[Column1]]=1,"H",Table1[[#This Row],[Column1]]=0,0)</f>
        <v>H</v>
      </c>
      <c r="L379"/>
      <c r="M379"/>
      <c r="N379"/>
      <c r="O379"/>
      <c r="P379"/>
      <c r="Q379"/>
      <c r="R379" t="str">
        <v>NL0006106007</v>
      </c>
      <c r="S379" t="str">
        <f t="shared" si="6"/>
        <v>NL</v>
      </c>
    </row>
    <row r="380" spans="1:19" x14ac:dyDescent="0.3">
      <c r="A380" s="2">
        <v>42025</v>
      </c>
      <c r="B380" s="1" t="s">
        <v>259</v>
      </c>
      <c r="C380" t="s">
        <v>260</v>
      </c>
      <c r="D380">
        <v>1.03</v>
      </c>
      <c r="E380">
        <v>1945</v>
      </c>
      <c r="F380">
        <v>1960</v>
      </c>
      <c r="G380">
        <v>11545000</v>
      </c>
      <c r="H380">
        <f>IF(Table1[[#This Row],[data]]=DATE(2015, 1, 23),1,0)</f>
        <v>0</v>
      </c>
      <c r="I380" t="str">
        <f>LEFT(Table1[[#This Row],[ISIN]],2)</f>
        <v>PL</v>
      </c>
      <c r="J380">
        <f>Table1[[#This Row],[pakiet_wig]]*Table1[[#This Row],[kurs_zamkniecia]]</f>
        <v>11891350</v>
      </c>
      <c r="K380" s="4" cm="1">
        <f t="array" ref="K380">_xlfn.IFS(AND(Table1[[#This Row],[Column1]]=1,D379-D378&lt;Table1[[#This Row],[kurs_zamkniecia]]-D379,D378&lt;D379,D379&lt;Table1[[#This Row],[kurs_zamkniecia]]),"K",AND(Table1[[#This Row],[Column1]]=1,D379-D378&gt;Table1[[#This Row],[kurs_zamkniecia]]-D379,D378&gt;D379,D379&gt;Table1[[#This Row],[kurs_zamkniecia]]),"S",Table1[[#This Row],[Column1]]=1,"H",Table1[[#This Row],[Column1]]=0,0)</f>
        <v>0</v>
      </c>
      <c r="L380"/>
      <c r="M380"/>
      <c r="N380"/>
      <c r="O380"/>
      <c r="P380"/>
      <c r="Q380"/>
      <c r="R380" t="str">
        <v>PLROPCE00017</v>
      </c>
      <c r="S380" t="str">
        <f t="shared" si="6"/>
        <v>PL</v>
      </c>
    </row>
    <row r="381" spans="1:19" x14ac:dyDescent="0.3">
      <c r="A381" s="2">
        <v>42026</v>
      </c>
      <c r="B381" s="1" t="s">
        <v>259</v>
      </c>
      <c r="C381" t="s">
        <v>260</v>
      </c>
      <c r="D381">
        <v>1.03</v>
      </c>
      <c r="E381">
        <v>27631</v>
      </c>
      <c r="F381">
        <v>28260</v>
      </c>
      <c r="G381">
        <v>11545000</v>
      </c>
      <c r="H381">
        <f>IF(Table1[[#This Row],[data]]=DATE(2015, 1, 23),1,0)</f>
        <v>0</v>
      </c>
      <c r="I381" t="str">
        <f>LEFT(Table1[[#This Row],[ISIN]],2)</f>
        <v>PL</v>
      </c>
      <c r="J381">
        <f>Table1[[#This Row],[pakiet_wig]]*Table1[[#This Row],[kurs_zamkniecia]]</f>
        <v>11891350</v>
      </c>
      <c r="K381" s="4" cm="1">
        <f t="array" ref="K381">_xlfn.IFS(AND(Table1[[#This Row],[Column1]]=1,D380-D379&lt;Table1[[#This Row],[kurs_zamkniecia]]-D380,D379&lt;D380,D380&lt;Table1[[#This Row],[kurs_zamkniecia]]),"K",AND(Table1[[#This Row],[Column1]]=1,D380-D379&gt;Table1[[#This Row],[kurs_zamkniecia]]-D380,D379&gt;D380,D380&gt;Table1[[#This Row],[kurs_zamkniecia]]),"S",Table1[[#This Row],[Column1]]=1,"H",Table1[[#This Row],[Column1]]=0,0)</f>
        <v>0</v>
      </c>
      <c r="L381"/>
      <c r="M381"/>
      <c r="N381"/>
      <c r="O381"/>
      <c r="P381"/>
      <c r="Q381"/>
      <c r="R381" t="str">
        <v>PLCRSNT00011</v>
      </c>
      <c r="S381" t="str">
        <f t="shared" si="6"/>
        <v>PL</v>
      </c>
    </row>
    <row r="382" spans="1:19" x14ac:dyDescent="0.3">
      <c r="A382" s="2">
        <v>42027</v>
      </c>
      <c r="B382" s="1" t="s">
        <v>259</v>
      </c>
      <c r="C382" t="s">
        <v>260</v>
      </c>
      <c r="D382">
        <v>1.03</v>
      </c>
      <c r="E382">
        <v>4001</v>
      </c>
      <c r="F382">
        <v>4120</v>
      </c>
      <c r="G382">
        <v>11545000</v>
      </c>
      <c r="H382">
        <f>IF(Table1[[#This Row],[data]]=DATE(2015, 1, 23),1,0)</f>
        <v>1</v>
      </c>
      <c r="I382" t="str">
        <f>LEFT(Table1[[#This Row],[ISIN]],2)</f>
        <v>PL</v>
      </c>
      <c r="J382">
        <f>Table1[[#This Row],[pakiet_wig]]*Table1[[#This Row],[kurs_zamkniecia]]</f>
        <v>11891350</v>
      </c>
      <c r="K382" s="4" t="str" cm="1">
        <f t="array" ref="K382">_xlfn.IFS(AND(Table1[[#This Row],[Column1]]=1,D381-D380&lt;Table1[[#This Row],[kurs_zamkniecia]]-D381,D380&lt;D381,D381&lt;Table1[[#This Row],[kurs_zamkniecia]]),"K",AND(Table1[[#This Row],[Column1]]=1,D381-D380&gt;Table1[[#This Row],[kurs_zamkniecia]]-D381,D380&gt;D381,D381&gt;Table1[[#This Row],[kurs_zamkniecia]]),"S",Table1[[#This Row],[Column1]]=1,"H",Table1[[#This Row],[Column1]]=0,0)</f>
        <v>H</v>
      </c>
      <c r="L382"/>
      <c r="M382"/>
      <c r="N382"/>
      <c r="O382"/>
      <c r="P382"/>
      <c r="Q382"/>
      <c r="R382" t="str">
        <v>PLNFI0500012</v>
      </c>
      <c r="S382" t="str">
        <f t="shared" si="6"/>
        <v>PL</v>
      </c>
    </row>
    <row r="383" spans="1:19" x14ac:dyDescent="0.3">
      <c r="A383" s="2">
        <v>42025</v>
      </c>
      <c r="B383" s="1" t="s">
        <v>261</v>
      </c>
      <c r="C383" t="s">
        <v>262</v>
      </c>
      <c r="D383">
        <v>16.43</v>
      </c>
      <c r="E383">
        <v>296942</v>
      </c>
      <c r="F383">
        <v>4802730</v>
      </c>
      <c r="G383">
        <v>214078000</v>
      </c>
      <c r="H383">
        <f>IF(Table1[[#This Row],[data]]=DATE(2015, 1, 23),1,0)</f>
        <v>0</v>
      </c>
      <c r="I383" t="str">
        <f>LEFT(Table1[[#This Row],[ISIN]],2)</f>
        <v>PL</v>
      </c>
      <c r="J383">
        <f>Table1[[#This Row],[pakiet_wig]]*Table1[[#This Row],[kurs_zamkniecia]]</f>
        <v>3517301540</v>
      </c>
      <c r="K383" s="4" cm="1">
        <f t="array" ref="K383">_xlfn.IFS(AND(Table1[[#This Row],[Column1]]=1,D382-D381&lt;Table1[[#This Row],[kurs_zamkniecia]]-D382,D381&lt;D382,D382&lt;Table1[[#This Row],[kurs_zamkniecia]]),"K",AND(Table1[[#This Row],[Column1]]=1,D382-D381&gt;Table1[[#This Row],[kurs_zamkniecia]]-D382,D381&gt;D382,D382&gt;Table1[[#This Row],[kurs_zamkniecia]]),"S",Table1[[#This Row],[Column1]]=1,"H",Table1[[#This Row],[Column1]]=0,0)</f>
        <v>0</v>
      </c>
      <c r="L383"/>
      <c r="M383"/>
      <c r="N383"/>
      <c r="O383"/>
      <c r="P383"/>
      <c r="Q383"/>
      <c r="R383" t="str">
        <v>LU0564351582</v>
      </c>
      <c r="S383" t="str">
        <f t="shared" si="6"/>
        <v>LU</v>
      </c>
    </row>
    <row r="384" spans="1:19" x14ac:dyDescent="0.3">
      <c r="A384" s="2">
        <v>42026</v>
      </c>
      <c r="B384" s="1" t="s">
        <v>261</v>
      </c>
      <c r="C384" t="s">
        <v>262</v>
      </c>
      <c r="D384">
        <v>16.5</v>
      </c>
      <c r="E384">
        <v>370058</v>
      </c>
      <c r="F384">
        <v>6094640</v>
      </c>
      <c r="G384">
        <v>214078000</v>
      </c>
      <c r="H384">
        <f>IF(Table1[[#This Row],[data]]=DATE(2015, 1, 23),1,0)</f>
        <v>0</v>
      </c>
      <c r="I384" t="str">
        <f>LEFT(Table1[[#This Row],[ISIN]],2)</f>
        <v>PL</v>
      </c>
      <c r="J384">
        <f>Table1[[#This Row],[pakiet_wig]]*Table1[[#This Row],[kurs_zamkniecia]]</f>
        <v>3532287000</v>
      </c>
      <c r="K384" s="4" cm="1">
        <f t="array" ref="K384">_xlfn.IFS(AND(Table1[[#This Row],[Column1]]=1,D383-D382&lt;Table1[[#This Row],[kurs_zamkniecia]]-D383,D382&lt;D383,D383&lt;Table1[[#This Row],[kurs_zamkniecia]]),"K",AND(Table1[[#This Row],[Column1]]=1,D383-D382&gt;Table1[[#This Row],[kurs_zamkniecia]]-D383,D382&gt;D383,D383&gt;Table1[[#This Row],[kurs_zamkniecia]]),"S",Table1[[#This Row],[Column1]]=1,"H",Table1[[#This Row],[Column1]]=0,0)</f>
        <v>0</v>
      </c>
      <c r="L384"/>
      <c r="M384"/>
      <c r="N384"/>
      <c r="O384"/>
      <c r="P384"/>
      <c r="Q384"/>
      <c r="R384" t="str">
        <v>PLSTLSK00016</v>
      </c>
      <c r="S384" t="str">
        <f t="shared" si="6"/>
        <v>PL</v>
      </c>
    </row>
    <row r="385" spans="1:19" x14ac:dyDescent="0.3">
      <c r="A385" s="2">
        <v>42027</v>
      </c>
      <c r="B385" s="1" t="s">
        <v>261</v>
      </c>
      <c r="C385" t="s">
        <v>262</v>
      </c>
      <c r="D385">
        <v>16.96</v>
      </c>
      <c r="E385">
        <v>394213</v>
      </c>
      <c r="F385">
        <v>6645070</v>
      </c>
      <c r="G385">
        <v>214078000</v>
      </c>
      <c r="H385">
        <f>IF(Table1[[#This Row],[data]]=DATE(2015, 1, 23),1,0)</f>
        <v>1</v>
      </c>
      <c r="I385" t="str">
        <f>LEFT(Table1[[#This Row],[ISIN]],2)</f>
        <v>PL</v>
      </c>
      <c r="J385">
        <f>Table1[[#This Row],[pakiet_wig]]*Table1[[#This Row],[kurs_zamkniecia]]</f>
        <v>3630762880</v>
      </c>
      <c r="K385" s="4" t="str" cm="1">
        <f t="array" ref="K385">_xlfn.IFS(AND(Table1[[#This Row],[Column1]]=1,D384-D383&lt;Table1[[#This Row],[kurs_zamkniecia]]-D384,D383&lt;D384,D384&lt;Table1[[#This Row],[kurs_zamkniecia]]),"K",AND(Table1[[#This Row],[Column1]]=1,D384-D383&gt;Table1[[#This Row],[kurs_zamkniecia]]-D384,D383&gt;D384,D384&gt;Table1[[#This Row],[kurs_zamkniecia]]),"S",Table1[[#This Row],[Column1]]=1,"H",Table1[[#This Row],[Column1]]=0,0)</f>
        <v>K</v>
      </c>
      <c r="L385"/>
      <c r="M385"/>
      <c r="N385"/>
      <c r="O385"/>
      <c r="P385"/>
      <c r="Q385"/>
      <c r="R385" t="str">
        <v>ES0113900J37</v>
      </c>
      <c r="S385" t="str">
        <f t="shared" si="6"/>
        <v>ES</v>
      </c>
    </row>
    <row r="386" spans="1:19" x14ac:dyDescent="0.3">
      <c r="A386" s="2">
        <v>42025</v>
      </c>
      <c r="B386" s="1" t="s">
        <v>263</v>
      </c>
      <c r="C386" t="s">
        <v>264</v>
      </c>
      <c r="D386">
        <v>11.55</v>
      </c>
      <c r="E386">
        <v>1477</v>
      </c>
      <c r="F386">
        <v>17000</v>
      </c>
      <c r="G386">
        <v>7353000</v>
      </c>
      <c r="H386">
        <f>IF(Table1[[#This Row],[data]]=DATE(2015, 1, 23),1,0)</f>
        <v>0</v>
      </c>
      <c r="I386" t="str">
        <f>LEFT(Table1[[#This Row],[ISIN]],2)</f>
        <v>PL</v>
      </c>
      <c r="J386">
        <f>Table1[[#This Row],[pakiet_wig]]*Table1[[#This Row],[kurs_zamkniecia]]</f>
        <v>84927150</v>
      </c>
      <c r="K386" s="4" cm="1">
        <f t="array" ref="K386">_xlfn.IFS(AND(Table1[[#This Row],[Column1]]=1,D385-D384&lt;Table1[[#This Row],[kurs_zamkniecia]]-D385,D384&lt;D385,D385&lt;Table1[[#This Row],[kurs_zamkniecia]]),"K",AND(Table1[[#This Row],[Column1]]=1,D385-D384&gt;Table1[[#This Row],[kurs_zamkniecia]]-D385,D384&gt;D385,D385&gt;Table1[[#This Row],[kurs_zamkniecia]]),"S",Table1[[#This Row],[Column1]]=1,"H",Table1[[#This Row],[Column1]]=0,0)</f>
        <v>0</v>
      </c>
      <c r="L386"/>
      <c r="M386"/>
      <c r="N386"/>
      <c r="O386"/>
      <c r="P386"/>
      <c r="Q386"/>
      <c r="R386" t="str">
        <v>PLSANWL00012</v>
      </c>
      <c r="S386" t="str">
        <f t="shared" si="6"/>
        <v>PL</v>
      </c>
    </row>
    <row r="387" spans="1:19" x14ac:dyDescent="0.3">
      <c r="A387" s="2">
        <v>42026</v>
      </c>
      <c r="B387" s="1" t="s">
        <v>263</v>
      </c>
      <c r="C387" t="s">
        <v>264</v>
      </c>
      <c r="D387">
        <v>11.5</v>
      </c>
      <c r="E387">
        <v>860</v>
      </c>
      <c r="F387">
        <v>9890</v>
      </c>
      <c r="G387">
        <v>7353000</v>
      </c>
      <c r="H387">
        <f>IF(Table1[[#This Row],[data]]=DATE(2015, 1, 23),1,0)</f>
        <v>0</v>
      </c>
      <c r="I387" t="str">
        <f>LEFT(Table1[[#This Row],[ISIN]],2)</f>
        <v>PL</v>
      </c>
      <c r="J387">
        <f>Table1[[#This Row],[pakiet_wig]]*Table1[[#This Row],[kurs_zamkniecia]]</f>
        <v>84559500</v>
      </c>
      <c r="K387" s="4" cm="1">
        <f t="array" ref="K387">_xlfn.IFS(AND(Table1[[#This Row],[Column1]]=1,D386-D385&lt;Table1[[#This Row],[kurs_zamkniecia]]-D386,D385&lt;D386,D386&lt;Table1[[#This Row],[kurs_zamkniecia]]),"K",AND(Table1[[#This Row],[Column1]]=1,D386-D385&gt;Table1[[#This Row],[kurs_zamkniecia]]-D386,D385&gt;D386,D386&gt;Table1[[#This Row],[kurs_zamkniecia]]),"S",Table1[[#This Row],[Column1]]=1,"H",Table1[[#This Row],[Column1]]=0,0)</f>
        <v>0</v>
      </c>
      <c r="L387"/>
      <c r="M387"/>
      <c r="N387"/>
      <c r="O387"/>
      <c r="P387"/>
      <c r="Q387"/>
      <c r="R387" t="str">
        <v>PLSCOPK00012</v>
      </c>
      <c r="S387" t="str">
        <f t="shared" ref="S387:S450" si="7">LEFT(R387,2)</f>
        <v>PL</v>
      </c>
    </row>
    <row r="388" spans="1:19" x14ac:dyDescent="0.3">
      <c r="A388" s="2">
        <v>42027</v>
      </c>
      <c r="B388" s="1" t="s">
        <v>263</v>
      </c>
      <c r="C388" t="s">
        <v>264</v>
      </c>
      <c r="D388">
        <v>11.31</v>
      </c>
      <c r="E388">
        <v>208</v>
      </c>
      <c r="F388">
        <v>2360</v>
      </c>
      <c r="G388">
        <v>7353000</v>
      </c>
      <c r="H388">
        <f>IF(Table1[[#This Row],[data]]=DATE(2015, 1, 23),1,0)</f>
        <v>1</v>
      </c>
      <c r="I388" t="str">
        <f>LEFT(Table1[[#This Row],[ISIN]],2)</f>
        <v>PL</v>
      </c>
      <c r="J388">
        <f>Table1[[#This Row],[pakiet_wig]]*Table1[[#This Row],[kurs_zamkniecia]]</f>
        <v>83162430</v>
      </c>
      <c r="K388" s="4" t="str" cm="1">
        <f t="array" ref="K388">_xlfn.IFS(AND(Table1[[#This Row],[Column1]]=1,D387-D386&lt;Table1[[#This Row],[kurs_zamkniecia]]-D387,D386&lt;D387,D387&lt;Table1[[#This Row],[kurs_zamkniecia]]),"K",AND(Table1[[#This Row],[Column1]]=1,D387-D386&gt;Table1[[#This Row],[kurs_zamkniecia]]-D387,D386&gt;D387,D387&gt;Table1[[#This Row],[kurs_zamkniecia]]),"S",Table1[[#This Row],[Column1]]=1,"H",Table1[[#This Row],[Column1]]=0,0)</f>
        <v>S</v>
      </c>
      <c r="L388"/>
      <c r="M388"/>
      <c r="N388"/>
      <c r="O388"/>
      <c r="P388"/>
      <c r="Q388"/>
      <c r="R388" t="str">
        <v>PLWRWCK00013</v>
      </c>
      <c r="S388" t="str">
        <f t="shared" si="7"/>
        <v>PL</v>
      </c>
    </row>
    <row r="389" spans="1:19" x14ac:dyDescent="0.3">
      <c r="A389" s="2">
        <v>42025</v>
      </c>
      <c r="B389" s="1" t="s">
        <v>265</v>
      </c>
      <c r="C389" t="s">
        <v>266</v>
      </c>
      <c r="D389">
        <v>22.19</v>
      </c>
      <c r="E389">
        <v>505916</v>
      </c>
      <c r="F389">
        <v>11116730</v>
      </c>
      <c r="G389">
        <v>200740000</v>
      </c>
      <c r="H389">
        <f>IF(Table1[[#This Row],[data]]=DATE(2015, 1, 23),1,0)</f>
        <v>0</v>
      </c>
      <c r="I389" t="str">
        <f>LEFT(Table1[[#This Row],[ISIN]],2)</f>
        <v>PL</v>
      </c>
      <c r="J389">
        <f>Table1[[#This Row],[pakiet_wig]]*Table1[[#This Row],[kurs_zamkniecia]]</f>
        <v>4454420600</v>
      </c>
      <c r="K389" s="4" cm="1">
        <f t="array" ref="K389">_xlfn.IFS(AND(Table1[[#This Row],[Column1]]=1,D388-D387&lt;Table1[[#This Row],[kurs_zamkniecia]]-D388,D387&lt;D388,D388&lt;Table1[[#This Row],[kurs_zamkniecia]]),"K",AND(Table1[[#This Row],[Column1]]=1,D388-D387&gt;Table1[[#This Row],[kurs_zamkniecia]]-D388,D387&gt;D388,D388&gt;Table1[[#This Row],[kurs_zamkniecia]]),"S",Table1[[#This Row],[Column1]]=1,"H",Table1[[#This Row],[Column1]]=0,0)</f>
        <v>0</v>
      </c>
      <c r="L389"/>
      <c r="M389"/>
      <c r="N389"/>
      <c r="O389"/>
      <c r="P389"/>
      <c r="Q389"/>
      <c r="R389" t="str">
        <v>PLSEKO000014</v>
      </c>
      <c r="S389" t="str">
        <f t="shared" si="7"/>
        <v>PL</v>
      </c>
    </row>
    <row r="390" spans="1:19" x14ac:dyDescent="0.3">
      <c r="A390" s="2">
        <v>42026</v>
      </c>
      <c r="B390" s="1" t="s">
        <v>265</v>
      </c>
      <c r="C390" t="s">
        <v>266</v>
      </c>
      <c r="D390">
        <v>22.84</v>
      </c>
      <c r="E390">
        <v>803257</v>
      </c>
      <c r="F390">
        <v>18269210</v>
      </c>
      <c r="G390">
        <v>200740000</v>
      </c>
      <c r="H390">
        <f>IF(Table1[[#This Row],[data]]=DATE(2015, 1, 23),1,0)</f>
        <v>0</v>
      </c>
      <c r="I390" t="str">
        <f>LEFT(Table1[[#This Row],[ISIN]],2)</f>
        <v>PL</v>
      </c>
      <c r="J390">
        <f>Table1[[#This Row],[pakiet_wig]]*Table1[[#This Row],[kurs_zamkniecia]]</f>
        <v>4584901600</v>
      </c>
      <c r="K390" s="4" cm="1">
        <f t="array" ref="K390">_xlfn.IFS(AND(Table1[[#This Row],[Column1]]=1,D389-D388&lt;Table1[[#This Row],[kurs_zamkniecia]]-D389,D388&lt;D389,D389&lt;Table1[[#This Row],[kurs_zamkniecia]]),"K",AND(Table1[[#This Row],[Column1]]=1,D389-D388&gt;Table1[[#This Row],[kurs_zamkniecia]]-D389,D388&gt;D389,D389&gt;Table1[[#This Row],[kurs_zamkniecia]]),"S",Table1[[#This Row],[Column1]]=1,"H",Table1[[#This Row],[Column1]]=0,0)</f>
        <v>0</v>
      </c>
      <c r="L390"/>
      <c r="M390"/>
      <c r="N390"/>
      <c r="O390"/>
      <c r="P390"/>
      <c r="Q390"/>
      <c r="R390" t="str">
        <v>PLSELNA00010</v>
      </c>
      <c r="S390" t="str">
        <f t="shared" si="7"/>
        <v>PL</v>
      </c>
    </row>
    <row r="391" spans="1:19" x14ac:dyDescent="0.3">
      <c r="A391" s="2">
        <v>42027</v>
      </c>
      <c r="B391" s="1" t="s">
        <v>265</v>
      </c>
      <c r="C391" t="s">
        <v>266</v>
      </c>
      <c r="D391">
        <v>23.3</v>
      </c>
      <c r="E391">
        <v>1099671</v>
      </c>
      <c r="F391">
        <v>25340470</v>
      </c>
      <c r="G391">
        <v>200740000</v>
      </c>
      <c r="H391">
        <f>IF(Table1[[#This Row],[data]]=DATE(2015, 1, 23),1,0)</f>
        <v>1</v>
      </c>
      <c r="I391" t="str">
        <f>LEFT(Table1[[#This Row],[ISIN]],2)</f>
        <v>PL</v>
      </c>
      <c r="J391">
        <f>Table1[[#This Row],[pakiet_wig]]*Table1[[#This Row],[kurs_zamkniecia]]</f>
        <v>4677242000</v>
      </c>
      <c r="K391" s="4" t="str" cm="1">
        <f t="array" ref="K391">_xlfn.IFS(AND(Table1[[#This Row],[Column1]]=1,D390-D389&lt;Table1[[#This Row],[kurs_zamkniecia]]-D390,D389&lt;D390,D390&lt;Table1[[#This Row],[kurs_zamkniecia]]),"K",AND(Table1[[#This Row],[Column1]]=1,D390-D389&gt;Table1[[#This Row],[kurs_zamkniecia]]-D390,D389&gt;D390,D390&gt;Table1[[#This Row],[kurs_zamkniecia]]),"S",Table1[[#This Row],[Column1]]=1,"H",Table1[[#This Row],[Column1]]=0,0)</f>
        <v>H</v>
      </c>
      <c r="L391"/>
      <c r="M391"/>
      <c r="N391"/>
      <c r="O391"/>
      <c r="P391"/>
      <c r="Q391"/>
      <c r="R391" t="str">
        <v>PLSELVT00013</v>
      </c>
      <c r="S391" t="str">
        <f t="shared" si="7"/>
        <v>PL</v>
      </c>
    </row>
    <row r="392" spans="1:19" x14ac:dyDescent="0.3">
      <c r="A392" s="2">
        <v>42025</v>
      </c>
      <c r="B392" s="1" t="s">
        <v>267</v>
      </c>
      <c r="C392" t="s">
        <v>268</v>
      </c>
      <c r="D392">
        <v>10.8</v>
      </c>
      <c r="E392">
        <v>76</v>
      </c>
      <c r="F392">
        <v>830</v>
      </c>
      <c r="G392">
        <v>5047000</v>
      </c>
      <c r="H392">
        <f>IF(Table1[[#This Row],[data]]=DATE(2015, 1, 23),1,0)</f>
        <v>0</v>
      </c>
      <c r="I392" t="str">
        <f>LEFT(Table1[[#This Row],[ISIN]],2)</f>
        <v>PL</v>
      </c>
      <c r="J392">
        <f>Table1[[#This Row],[pakiet_wig]]*Table1[[#This Row],[kurs_zamkniecia]]</f>
        <v>54507600</v>
      </c>
      <c r="K392" s="4" cm="1">
        <f t="array" ref="K392">_xlfn.IFS(AND(Table1[[#This Row],[Column1]]=1,D391-D390&lt;Table1[[#This Row],[kurs_zamkniecia]]-D391,D390&lt;D391,D391&lt;Table1[[#This Row],[kurs_zamkniecia]]),"K",AND(Table1[[#This Row],[Column1]]=1,D391-D390&gt;Table1[[#This Row],[kurs_zamkniecia]]-D391,D390&gt;D391,D391&gt;Table1[[#This Row],[kurs_zamkniecia]]),"S",Table1[[#This Row],[Column1]]=1,"H",Table1[[#This Row],[Column1]]=0,0)</f>
        <v>0</v>
      </c>
      <c r="L392"/>
      <c r="M392"/>
      <c r="N392"/>
      <c r="O392"/>
      <c r="P392"/>
      <c r="Q392"/>
      <c r="R392" t="str">
        <v>CA81752K1057</v>
      </c>
      <c r="S392" t="str">
        <f t="shared" si="7"/>
        <v>CA</v>
      </c>
    </row>
    <row r="393" spans="1:19" x14ac:dyDescent="0.3">
      <c r="A393" s="2">
        <v>42026</v>
      </c>
      <c r="B393" s="1" t="s">
        <v>267</v>
      </c>
      <c r="C393" t="s">
        <v>268</v>
      </c>
      <c r="D393">
        <v>11.44</v>
      </c>
      <c r="E393">
        <v>146</v>
      </c>
      <c r="F393">
        <v>1540</v>
      </c>
      <c r="G393">
        <v>5047000</v>
      </c>
      <c r="H393">
        <f>IF(Table1[[#This Row],[data]]=DATE(2015, 1, 23),1,0)</f>
        <v>0</v>
      </c>
      <c r="I393" t="str">
        <f>LEFT(Table1[[#This Row],[ISIN]],2)</f>
        <v>PL</v>
      </c>
      <c r="J393">
        <f>Table1[[#This Row],[pakiet_wig]]*Table1[[#This Row],[kurs_zamkniecia]]</f>
        <v>57737680</v>
      </c>
      <c r="K393" s="4" cm="1">
        <f t="array" ref="K393">_xlfn.IFS(AND(Table1[[#This Row],[Column1]]=1,D392-D391&lt;Table1[[#This Row],[kurs_zamkniecia]]-D392,D391&lt;D392,D392&lt;Table1[[#This Row],[kurs_zamkniecia]]),"K",AND(Table1[[#This Row],[Column1]]=1,D392-D391&gt;Table1[[#This Row],[kurs_zamkniecia]]-D392,D391&gt;D392,D392&gt;Table1[[#This Row],[kurs_zamkniecia]]),"S",Table1[[#This Row],[Column1]]=1,"H",Table1[[#This Row],[Column1]]=0,0)</f>
        <v>0</v>
      </c>
      <c r="L393"/>
      <c r="M393"/>
      <c r="N393"/>
      <c r="O393"/>
      <c r="P393"/>
      <c r="Q393"/>
      <c r="R393" t="str">
        <v>PLSFNKS00011</v>
      </c>
      <c r="S393" t="str">
        <f t="shared" si="7"/>
        <v>PL</v>
      </c>
    </row>
    <row r="394" spans="1:19" x14ac:dyDescent="0.3">
      <c r="A394" s="2">
        <v>42027</v>
      </c>
      <c r="B394" s="1" t="s">
        <v>267</v>
      </c>
      <c r="C394" t="s">
        <v>268</v>
      </c>
      <c r="D394">
        <v>11.44</v>
      </c>
      <c r="E394">
        <v>6</v>
      </c>
      <c r="F394">
        <v>70</v>
      </c>
      <c r="G394">
        <v>5047000</v>
      </c>
      <c r="H394">
        <f>IF(Table1[[#This Row],[data]]=DATE(2015, 1, 23),1,0)</f>
        <v>1</v>
      </c>
      <c r="I394" t="str">
        <f>LEFT(Table1[[#This Row],[ISIN]],2)</f>
        <v>PL</v>
      </c>
      <c r="J394">
        <f>Table1[[#This Row],[pakiet_wig]]*Table1[[#This Row],[kurs_zamkniecia]]</f>
        <v>57737680</v>
      </c>
      <c r="K394" s="4" t="str" cm="1">
        <f t="array" ref="K394">_xlfn.IFS(AND(Table1[[#This Row],[Column1]]=1,D393-D392&lt;Table1[[#This Row],[kurs_zamkniecia]]-D393,D392&lt;D393,D393&lt;Table1[[#This Row],[kurs_zamkniecia]]),"K",AND(Table1[[#This Row],[Column1]]=1,D393-D392&gt;Table1[[#This Row],[kurs_zamkniecia]]-D393,D392&gt;D393,D393&gt;Table1[[#This Row],[kurs_zamkniecia]]),"S",Table1[[#This Row],[Column1]]=1,"H",Table1[[#This Row],[Column1]]=0,0)</f>
        <v>H</v>
      </c>
      <c r="L394"/>
      <c r="M394"/>
      <c r="N394"/>
      <c r="O394"/>
      <c r="P394"/>
      <c r="Q394"/>
      <c r="R394" t="str">
        <v>EE3100001751</v>
      </c>
      <c r="S394" t="str">
        <f t="shared" si="7"/>
        <v>EE</v>
      </c>
    </row>
    <row r="395" spans="1:19" x14ac:dyDescent="0.3">
      <c r="A395" s="2">
        <v>42025</v>
      </c>
      <c r="B395" s="1" t="s">
        <v>269</v>
      </c>
      <c r="C395" t="s">
        <v>270</v>
      </c>
      <c r="D395">
        <v>25.2</v>
      </c>
      <c r="E395">
        <v>1454</v>
      </c>
      <c r="F395">
        <v>36220</v>
      </c>
      <c r="G395">
        <v>4986000</v>
      </c>
      <c r="H395">
        <f>IF(Table1[[#This Row],[data]]=DATE(2015, 1, 23),1,0)</f>
        <v>0</v>
      </c>
      <c r="I395" t="str">
        <f>LEFT(Table1[[#This Row],[ISIN]],2)</f>
        <v>PL</v>
      </c>
      <c r="J395">
        <f>Table1[[#This Row],[pakiet_wig]]*Table1[[#This Row],[kurs_zamkniecia]]</f>
        <v>125647200</v>
      </c>
      <c r="K395" s="4" cm="1">
        <f t="array" ref="K395">_xlfn.IFS(AND(Table1[[#This Row],[Column1]]=1,D394-D393&lt;Table1[[#This Row],[kurs_zamkniecia]]-D394,D393&lt;D394,D394&lt;Table1[[#This Row],[kurs_zamkniecia]]),"K",AND(Table1[[#This Row],[Column1]]=1,D394-D393&gt;Table1[[#This Row],[kurs_zamkniecia]]-D394,D393&gt;D394,D394&gt;Table1[[#This Row],[kurs_zamkniecia]]),"S",Table1[[#This Row],[Column1]]=1,"H",Table1[[#This Row],[Column1]]=0,0)</f>
        <v>0</v>
      </c>
      <c r="L395"/>
      <c r="M395"/>
      <c r="N395"/>
      <c r="O395"/>
      <c r="P395"/>
      <c r="Q395"/>
      <c r="R395" t="str">
        <v>PLSIMPL00011</v>
      </c>
      <c r="S395" t="str">
        <f t="shared" si="7"/>
        <v>PL</v>
      </c>
    </row>
    <row r="396" spans="1:19" x14ac:dyDescent="0.3">
      <c r="A396" s="2">
        <v>42026</v>
      </c>
      <c r="B396" s="1" t="s">
        <v>269</v>
      </c>
      <c r="C396" t="s">
        <v>270</v>
      </c>
      <c r="D396">
        <v>26.02</v>
      </c>
      <c r="E396">
        <v>13621</v>
      </c>
      <c r="F396">
        <v>356660</v>
      </c>
      <c r="G396">
        <v>4986000</v>
      </c>
      <c r="H396">
        <f>IF(Table1[[#This Row],[data]]=DATE(2015, 1, 23),1,0)</f>
        <v>0</v>
      </c>
      <c r="I396" t="str">
        <f>LEFT(Table1[[#This Row],[ISIN]],2)</f>
        <v>PL</v>
      </c>
      <c r="J396">
        <f>Table1[[#This Row],[pakiet_wig]]*Table1[[#This Row],[kurs_zamkniecia]]</f>
        <v>129735720</v>
      </c>
      <c r="K396" s="4" cm="1">
        <f t="array" ref="K396">_xlfn.IFS(AND(Table1[[#This Row],[Column1]]=1,D395-D394&lt;Table1[[#This Row],[kurs_zamkniecia]]-D395,D394&lt;D395,D395&lt;Table1[[#This Row],[kurs_zamkniecia]]),"K",AND(Table1[[#This Row],[Column1]]=1,D395-D394&gt;Table1[[#This Row],[kurs_zamkniecia]]-D395,D394&gt;D395,D395&gt;Table1[[#This Row],[kurs_zamkniecia]]),"S",Table1[[#This Row],[Column1]]=1,"H",Table1[[#This Row],[Column1]]=0,0)</f>
        <v>0</v>
      </c>
      <c r="L396"/>
      <c r="M396"/>
      <c r="N396"/>
      <c r="O396"/>
      <c r="P396"/>
      <c r="Q396"/>
      <c r="R396" t="str">
        <v>PLSKRBH00014</v>
      </c>
      <c r="S396" t="str">
        <f t="shared" si="7"/>
        <v>PL</v>
      </c>
    </row>
    <row r="397" spans="1:19" x14ac:dyDescent="0.3">
      <c r="A397" s="2">
        <v>42027</v>
      </c>
      <c r="B397" s="1" t="s">
        <v>269</v>
      </c>
      <c r="C397" t="s">
        <v>270</v>
      </c>
      <c r="D397">
        <v>25.86</v>
      </c>
      <c r="E397">
        <v>2555</v>
      </c>
      <c r="F397">
        <v>66370</v>
      </c>
      <c r="G397">
        <v>4986000</v>
      </c>
      <c r="H397">
        <f>IF(Table1[[#This Row],[data]]=DATE(2015, 1, 23),1,0)</f>
        <v>1</v>
      </c>
      <c r="I397" t="str">
        <f>LEFT(Table1[[#This Row],[ISIN]],2)</f>
        <v>PL</v>
      </c>
      <c r="J397">
        <f>Table1[[#This Row],[pakiet_wig]]*Table1[[#This Row],[kurs_zamkniecia]]</f>
        <v>128937960</v>
      </c>
      <c r="K397" s="4" t="str" cm="1">
        <f t="array" ref="K397">_xlfn.IFS(AND(Table1[[#This Row],[Column1]]=1,D396-D395&lt;Table1[[#This Row],[kurs_zamkniecia]]-D396,D395&lt;D396,D396&lt;Table1[[#This Row],[kurs_zamkniecia]]),"K",AND(Table1[[#This Row],[Column1]]=1,D396-D395&gt;Table1[[#This Row],[kurs_zamkniecia]]-D396,D395&gt;D396,D396&gt;Table1[[#This Row],[kurs_zamkniecia]]),"S",Table1[[#This Row],[Column1]]=1,"H",Table1[[#This Row],[Column1]]=0,0)</f>
        <v>H</v>
      </c>
      <c r="L397"/>
      <c r="M397"/>
      <c r="N397"/>
      <c r="O397"/>
      <c r="P397"/>
      <c r="Q397"/>
      <c r="R397" t="str">
        <v>PLTFSKK00015</v>
      </c>
      <c r="S397" t="str">
        <f t="shared" si="7"/>
        <v>PL</v>
      </c>
    </row>
    <row r="398" spans="1:19" x14ac:dyDescent="0.3">
      <c r="A398" s="2">
        <v>42025</v>
      </c>
      <c r="B398" s="1" t="s">
        <v>271</v>
      </c>
      <c r="C398" t="s">
        <v>272</v>
      </c>
      <c r="D398">
        <v>16.57</v>
      </c>
      <c r="E398">
        <v>1999</v>
      </c>
      <c r="F398">
        <v>33370</v>
      </c>
      <c r="G398">
        <v>530000</v>
      </c>
      <c r="H398">
        <f>IF(Table1[[#This Row],[data]]=DATE(2015, 1, 23),1,0)</f>
        <v>0</v>
      </c>
      <c r="I398" t="str">
        <f>LEFT(Table1[[#This Row],[ISIN]],2)</f>
        <v>PL</v>
      </c>
      <c r="J398">
        <f>Table1[[#This Row],[pakiet_wig]]*Table1[[#This Row],[kurs_zamkniecia]]</f>
        <v>8782100</v>
      </c>
      <c r="K398" s="4" cm="1">
        <f t="array" ref="K398">_xlfn.IFS(AND(Table1[[#This Row],[Column1]]=1,D397-D396&lt;Table1[[#This Row],[kurs_zamkniecia]]-D397,D396&lt;D397,D397&lt;Table1[[#This Row],[kurs_zamkniecia]]),"K",AND(Table1[[#This Row],[Column1]]=1,D397-D396&gt;Table1[[#This Row],[kurs_zamkniecia]]-D397,D396&gt;D397,D397&gt;Table1[[#This Row],[kurs_zamkniecia]]),"S",Table1[[#This Row],[Column1]]=1,"H",Table1[[#This Row],[Column1]]=0,0)</f>
        <v>0</v>
      </c>
      <c r="L398"/>
      <c r="M398"/>
      <c r="N398"/>
      <c r="O398"/>
      <c r="P398"/>
      <c r="Q398"/>
      <c r="R398" t="str">
        <v>PLSKTAN00010</v>
      </c>
      <c r="S398" t="str">
        <f t="shared" si="7"/>
        <v>PL</v>
      </c>
    </row>
    <row r="399" spans="1:19" x14ac:dyDescent="0.3">
      <c r="A399" s="2">
        <v>42026</v>
      </c>
      <c r="B399" s="1" t="s">
        <v>271</v>
      </c>
      <c r="C399" t="s">
        <v>272</v>
      </c>
      <c r="D399">
        <v>16.27</v>
      </c>
      <c r="E399">
        <v>438</v>
      </c>
      <c r="F399">
        <v>7200</v>
      </c>
      <c r="G399">
        <v>530000</v>
      </c>
      <c r="H399">
        <f>IF(Table1[[#This Row],[data]]=DATE(2015, 1, 23),1,0)</f>
        <v>0</v>
      </c>
      <c r="I399" t="str">
        <f>LEFT(Table1[[#This Row],[ISIN]],2)</f>
        <v>PL</v>
      </c>
      <c r="J399">
        <f>Table1[[#This Row],[pakiet_wig]]*Table1[[#This Row],[kurs_zamkniecia]]</f>
        <v>8623100</v>
      </c>
      <c r="K399" s="4" cm="1">
        <f t="array" ref="K399">_xlfn.IFS(AND(Table1[[#This Row],[Column1]]=1,D398-D397&lt;Table1[[#This Row],[kurs_zamkniecia]]-D398,D397&lt;D398,D398&lt;Table1[[#This Row],[kurs_zamkniecia]]),"K",AND(Table1[[#This Row],[Column1]]=1,D398-D397&gt;Table1[[#This Row],[kurs_zamkniecia]]-D398,D397&gt;D398,D398&gt;Table1[[#This Row],[kurs_zamkniecia]]),"S",Table1[[#This Row],[Column1]]=1,"H",Table1[[#This Row],[Column1]]=0,0)</f>
        <v>0</v>
      </c>
      <c r="L399"/>
      <c r="M399"/>
      <c r="N399"/>
      <c r="O399"/>
      <c r="P399"/>
      <c r="Q399"/>
      <c r="R399" t="str">
        <v>PLSKLNW00011</v>
      </c>
      <c r="S399" t="str">
        <f t="shared" si="7"/>
        <v>PL</v>
      </c>
    </row>
    <row r="400" spans="1:19" x14ac:dyDescent="0.3">
      <c r="A400" s="2">
        <v>42027</v>
      </c>
      <c r="B400" s="1" t="s">
        <v>271</v>
      </c>
      <c r="C400" t="s">
        <v>272</v>
      </c>
      <c r="D400">
        <v>16.170000000000002</v>
      </c>
      <c r="E400">
        <v>625</v>
      </c>
      <c r="F400">
        <v>10170</v>
      </c>
      <c r="G400">
        <v>530000</v>
      </c>
      <c r="H400">
        <f>IF(Table1[[#This Row],[data]]=DATE(2015, 1, 23),1,0)</f>
        <v>1</v>
      </c>
      <c r="I400" t="str">
        <f>LEFT(Table1[[#This Row],[ISIN]],2)</f>
        <v>PL</v>
      </c>
      <c r="J400">
        <f>Table1[[#This Row],[pakiet_wig]]*Table1[[#This Row],[kurs_zamkniecia]]</f>
        <v>8570100</v>
      </c>
      <c r="K400" s="4" t="str" cm="1">
        <f t="array" ref="K400">_xlfn.IFS(AND(Table1[[#This Row],[Column1]]=1,D399-D398&lt;Table1[[#This Row],[kurs_zamkniecia]]-D399,D398&lt;D399,D399&lt;Table1[[#This Row],[kurs_zamkniecia]]),"K",AND(Table1[[#This Row],[Column1]]=1,D399-D398&gt;Table1[[#This Row],[kurs_zamkniecia]]-D399,D398&gt;D399,D399&gt;Table1[[#This Row],[kurs_zamkniecia]]),"S",Table1[[#This Row],[Column1]]=1,"H",Table1[[#This Row],[Column1]]=0,0)</f>
        <v>H</v>
      </c>
      <c r="L400"/>
      <c r="M400"/>
      <c r="N400"/>
      <c r="O400"/>
      <c r="P400"/>
      <c r="Q400"/>
      <c r="R400" t="str">
        <v>PLNFI1000012</v>
      </c>
      <c r="S400" t="str">
        <f t="shared" si="7"/>
        <v>PL</v>
      </c>
    </row>
    <row r="401" spans="1:19" x14ac:dyDescent="0.3">
      <c r="A401" s="2">
        <v>42025</v>
      </c>
      <c r="B401" s="1" t="s">
        <v>273</v>
      </c>
      <c r="C401" t="s">
        <v>274</v>
      </c>
      <c r="D401">
        <v>4.12</v>
      </c>
      <c r="E401">
        <v>16757</v>
      </c>
      <c r="F401">
        <v>68920</v>
      </c>
      <c r="G401">
        <v>24228000</v>
      </c>
      <c r="H401">
        <f>IF(Table1[[#This Row],[data]]=DATE(2015, 1, 23),1,0)</f>
        <v>0</v>
      </c>
      <c r="I401" t="str">
        <f>LEFT(Table1[[#This Row],[ISIN]],2)</f>
        <v>PL</v>
      </c>
      <c r="J401">
        <f>Table1[[#This Row],[pakiet_wig]]*Table1[[#This Row],[kurs_zamkniecia]]</f>
        <v>99819360</v>
      </c>
      <c r="K401" s="4" cm="1">
        <f t="array" ref="K401">_xlfn.IFS(AND(Table1[[#This Row],[Column1]]=1,D400-D399&lt;Table1[[#This Row],[kurs_zamkniecia]]-D400,D399&lt;D400,D400&lt;Table1[[#This Row],[kurs_zamkniecia]]),"K",AND(Table1[[#This Row],[Column1]]=1,D400-D399&gt;Table1[[#This Row],[kurs_zamkniecia]]-D400,D399&gt;D400,D400&gt;Table1[[#This Row],[kurs_zamkniecia]]),"S",Table1[[#This Row],[Column1]]=1,"H",Table1[[#This Row],[Column1]]=0,0)</f>
        <v>0</v>
      </c>
      <c r="L401"/>
      <c r="M401"/>
      <c r="N401"/>
      <c r="O401"/>
      <c r="P401"/>
      <c r="Q401"/>
      <c r="R401" t="str">
        <v>PLADVPL00029</v>
      </c>
      <c r="S401" t="str">
        <f t="shared" si="7"/>
        <v>PL</v>
      </c>
    </row>
    <row r="402" spans="1:19" x14ac:dyDescent="0.3">
      <c r="A402" s="2">
        <v>42026</v>
      </c>
      <c r="B402" s="1" t="s">
        <v>273</v>
      </c>
      <c r="C402" t="s">
        <v>274</v>
      </c>
      <c r="D402">
        <v>4.13</v>
      </c>
      <c r="E402">
        <v>10859</v>
      </c>
      <c r="F402">
        <v>44830</v>
      </c>
      <c r="G402">
        <v>24228000</v>
      </c>
      <c r="H402">
        <f>IF(Table1[[#This Row],[data]]=DATE(2015, 1, 23),1,0)</f>
        <v>0</v>
      </c>
      <c r="I402" t="str">
        <f>LEFT(Table1[[#This Row],[ISIN]],2)</f>
        <v>PL</v>
      </c>
      <c r="J402">
        <f>Table1[[#This Row],[pakiet_wig]]*Table1[[#This Row],[kurs_zamkniecia]]</f>
        <v>100061640</v>
      </c>
      <c r="K402" s="4" cm="1">
        <f t="array" ref="K402">_xlfn.IFS(AND(Table1[[#This Row],[Column1]]=1,D401-D400&lt;Table1[[#This Row],[kurs_zamkniecia]]-D401,D400&lt;D401,D401&lt;Table1[[#This Row],[kurs_zamkniecia]]),"K",AND(Table1[[#This Row],[Column1]]=1,D401-D400&gt;Table1[[#This Row],[kurs_zamkniecia]]-D401,D400&gt;D401,D401&gt;Table1[[#This Row],[kurs_zamkniecia]]),"S",Table1[[#This Row],[Column1]]=1,"H",Table1[[#This Row],[Column1]]=0,0)</f>
        <v>0</v>
      </c>
      <c r="L402"/>
      <c r="M402"/>
      <c r="N402"/>
      <c r="O402"/>
      <c r="P402"/>
      <c r="Q402"/>
      <c r="R402" t="str">
        <v>PLSNZKA00033</v>
      </c>
      <c r="S402" t="str">
        <f t="shared" si="7"/>
        <v>PL</v>
      </c>
    </row>
    <row r="403" spans="1:19" x14ac:dyDescent="0.3">
      <c r="A403" s="2">
        <v>42027</v>
      </c>
      <c r="B403" s="1" t="s">
        <v>273</v>
      </c>
      <c r="C403" t="s">
        <v>274</v>
      </c>
      <c r="D403">
        <v>4.1399999999999997</v>
      </c>
      <c r="E403">
        <v>7578</v>
      </c>
      <c r="F403">
        <v>31350</v>
      </c>
      <c r="G403">
        <v>24228000</v>
      </c>
      <c r="H403">
        <f>IF(Table1[[#This Row],[data]]=DATE(2015, 1, 23),1,0)</f>
        <v>1</v>
      </c>
      <c r="I403" t="str">
        <f>LEFT(Table1[[#This Row],[ISIN]],2)</f>
        <v>PL</v>
      </c>
      <c r="J403">
        <f>Table1[[#This Row],[pakiet_wig]]*Table1[[#This Row],[kurs_zamkniecia]]</f>
        <v>100303919.99999999</v>
      </c>
      <c r="K403" s="4" t="str" cm="1">
        <f t="array" ref="K403">_xlfn.IFS(AND(Table1[[#This Row],[Column1]]=1,D402-D401&lt;Table1[[#This Row],[kurs_zamkniecia]]-D402,D401&lt;D402,D402&lt;Table1[[#This Row],[kurs_zamkniecia]]),"K",AND(Table1[[#This Row],[Column1]]=1,D402-D401&gt;Table1[[#This Row],[kurs_zamkniecia]]-D402,D401&gt;D402,D402&gt;Table1[[#This Row],[kurs_zamkniecia]]),"S",Table1[[#This Row],[Column1]]=1,"H",Table1[[#This Row],[Column1]]=0,0)</f>
        <v>H</v>
      </c>
      <c r="L403"/>
      <c r="M403"/>
      <c r="N403"/>
      <c r="O403"/>
      <c r="P403"/>
      <c r="Q403"/>
      <c r="R403" t="str">
        <v>FR0000060873</v>
      </c>
      <c r="S403" t="str">
        <f t="shared" si="7"/>
        <v>FR</v>
      </c>
    </row>
    <row r="404" spans="1:19" x14ac:dyDescent="0.3">
      <c r="A404" s="2">
        <v>42025</v>
      </c>
      <c r="B404" s="1" t="s">
        <v>275</v>
      </c>
      <c r="C404" t="s">
        <v>276</v>
      </c>
      <c r="D404">
        <v>2.36</v>
      </c>
      <c r="E404">
        <v>786</v>
      </c>
      <c r="F404">
        <v>1830</v>
      </c>
      <c r="G404">
        <v>13646000</v>
      </c>
      <c r="H404">
        <f>IF(Table1[[#This Row],[data]]=DATE(2015, 1, 23),1,0)</f>
        <v>0</v>
      </c>
      <c r="I404" t="str">
        <f>LEFT(Table1[[#This Row],[ISIN]],2)</f>
        <v>PL</v>
      </c>
      <c r="J404">
        <f>Table1[[#This Row],[pakiet_wig]]*Table1[[#This Row],[kurs_zamkniecia]]</f>
        <v>32204560</v>
      </c>
      <c r="K404" s="4" cm="1">
        <f t="array" ref="K404">_xlfn.IFS(AND(Table1[[#This Row],[Column1]]=1,D403-D402&lt;Table1[[#This Row],[kurs_zamkniecia]]-D403,D402&lt;D403,D403&lt;Table1[[#This Row],[kurs_zamkniecia]]),"K",AND(Table1[[#This Row],[Column1]]=1,D403-D402&gt;Table1[[#This Row],[kurs_zamkniecia]]-D403,D402&gt;D403,D403&gt;Table1[[#This Row],[kurs_zamkniecia]]),"S",Table1[[#This Row],[Column1]]=1,"H",Table1[[#This Row],[Column1]]=0,0)</f>
        <v>0</v>
      </c>
      <c r="L404"/>
      <c r="M404"/>
      <c r="N404"/>
      <c r="O404"/>
      <c r="P404"/>
      <c r="Q404"/>
      <c r="R404" t="str">
        <v>PLSLRCP00021</v>
      </c>
      <c r="S404" t="str">
        <f t="shared" si="7"/>
        <v>PL</v>
      </c>
    </row>
    <row r="405" spans="1:19" x14ac:dyDescent="0.3">
      <c r="A405" s="2">
        <v>42026</v>
      </c>
      <c r="B405" s="1" t="s">
        <v>275</v>
      </c>
      <c r="C405" t="s">
        <v>276</v>
      </c>
      <c r="D405">
        <v>2.41</v>
      </c>
      <c r="E405">
        <v>786</v>
      </c>
      <c r="F405">
        <v>1830</v>
      </c>
      <c r="G405">
        <v>13646000</v>
      </c>
      <c r="H405">
        <f>IF(Table1[[#This Row],[data]]=DATE(2015, 1, 23),1,0)</f>
        <v>0</v>
      </c>
      <c r="I405" t="str">
        <f>LEFT(Table1[[#This Row],[ISIN]],2)</f>
        <v>PL</v>
      </c>
      <c r="J405">
        <f>Table1[[#This Row],[pakiet_wig]]*Table1[[#This Row],[kurs_zamkniecia]]</f>
        <v>32886860.000000004</v>
      </c>
      <c r="K405" s="4" cm="1">
        <f t="array" ref="K405">_xlfn.IFS(AND(Table1[[#This Row],[Column1]]=1,D404-D403&lt;Table1[[#This Row],[kurs_zamkniecia]]-D404,D403&lt;D404,D404&lt;Table1[[#This Row],[kurs_zamkniecia]]),"K",AND(Table1[[#This Row],[Column1]]=1,D404-D403&gt;Table1[[#This Row],[kurs_zamkniecia]]-D404,D403&gt;D404,D404&gt;Table1[[#This Row],[kurs_zamkniecia]]),"S",Table1[[#This Row],[Column1]]=1,"H",Table1[[#This Row],[Column1]]=0,0)</f>
        <v>0</v>
      </c>
      <c r="L405"/>
      <c r="M405"/>
      <c r="N405"/>
      <c r="O405"/>
      <c r="P405"/>
      <c r="Q405"/>
      <c r="R405" t="str">
        <v>PLSONEL00011</v>
      </c>
      <c r="S405" t="str">
        <f t="shared" si="7"/>
        <v>PL</v>
      </c>
    </row>
    <row r="406" spans="1:19" x14ac:dyDescent="0.3">
      <c r="A406" s="2">
        <v>42027</v>
      </c>
      <c r="B406" s="1" t="s">
        <v>275</v>
      </c>
      <c r="C406" t="s">
        <v>276</v>
      </c>
      <c r="D406">
        <v>2.44</v>
      </c>
      <c r="E406">
        <v>1100</v>
      </c>
      <c r="F406">
        <v>2590</v>
      </c>
      <c r="G406">
        <v>13646000</v>
      </c>
      <c r="H406">
        <f>IF(Table1[[#This Row],[data]]=DATE(2015, 1, 23),1,0)</f>
        <v>1</v>
      </c>
      <c r="I406" t="str">
        <f>LEFT(Table1[[#This Row],[ISIN]],2)</f>
        <v>PL</v>
      </c>
      <c r="J406">
        <f>Table1[[#This Row],[pakiet_wig]]*Table1[[#This Row],[kurs_zamkniecia]]</f>
        <v>33296240</v>
      </c>
      <c r="K406" s="4" t="str" cm="1">
        <f t="array" ref="K406">_xlfn.IFS(AND(Table1[[#This Row],[Column1]]=1,D405-D404&lt;Table1[[#This Row],[kurs_zamkniecia]]-D405,D404&lt;D405,D405&lt;Table1[[#This Row],[kurs_zamkniecia]]),"K",AND(Table1[[#This Row],[Column1]]=1,D405-D404&gt;Table1[[#This Row],[kurs_zamkniecia]]-D405,D404&gt;D405,D405&gt;Table1[[#This Row],[kurs_zamkniecia]]),"S",Table1[[#This Row],[Column1]]=1,"H",Table1[[#This Row],[Column1]]=0,0)</f>
        <v>H</v>
      </c>
      <c r="L406"/>
      <c r="M406"/>
      <c r="N406"/>
      <c r="O406"/>
      <c r="P406"/>
      <c r="Q406"/>
      <c r="R406" t="str">
        <v>BG11SOSOBT18</v>
      </c>
      <c r="S406" t="str">
        <f t="shared" si="7"/>
        <v>BG</v>
      </c>
    </row>
    <row r="407" spans="1:19" x14ac:dyDescent="0.3">
      <c r="A407" s="2">
        <v>42025</v>
      </c>
      <c r="B407" s="1" t="s">
        <v>277</v>
      </c>
      <c r="C407" t="s">
        <v>278</v>
      </c>
      <c r="D407">
        <v>1.69</v>
      </c>
      <c r="E407">
        <v>0</v>
      </c>
      <c r="F407">
        <v>0</v>
      </c>
      <c r="G407">
        <v>0</v>
      </c>
      <c r="H407">
        <f>IF(Table1[[#This Row],[data]]=DATE(2015, 1, 23),1,0)</f>
        <v>0</v>
      </c>
      <c r="I407" t="str">
        <f>LEFT(Table1[[#This Row],[ISIN]],2)</f>
        <v>HU</v>
      </c>
      <c r="J407">
        <f>Table1[[#This Row],[pakiet_wig]]*Table1[[#This Row],[kurs_zamkniecia]]</f>
        <v>0</v>
      </c>
      <c r="K407" s="4" cm="1">
        <f t="array" ref="K407">_xlfn.IFS(AND(Table1[[#This Row],[Column1]]=1,D406-D405&lt;Table1[[#This Row],[kurs_zamkniecia]]-D406,D405&lt;D406,D406&lt;Table1[[#This Row],[kurs_zamkniecia]]),"K",AND(Table1[[#This Row],[Column1]]=1,D406-D405&gt;Table1[[#This Row],[kurs_zamkniecia]]-D406,D405&gt;D406,D406&gt;Table1[[#This Row],[kurs_zamkniecia]]),"S",Table1[[#This Row],[Column1]]=1,"H",Table1[[#This Row],[Column1]]=0,0)</f>
        <v>0</v>
      </c>
      <c r="L407"/>
      <c r="M407"/>
      <c r="N407"/>
      <c r="O407"/>
      <c r="P407"/>
      <c r="Q407"/>
      <c r="R407" t="str">
        <v>PLSTLEX00019</v>
      </c>
      <c r="S407" t="str">
        <f t="shared" si="7"/>
        <v>PL</v>
      </c>
    </row>
    <row r="408" spans="1:19" x14ac:dyDescent="0.3">
      <c r="A408" s="2">
        <v>42026</v>
      </c>
      <c r="B408" s="1" t="s">
        <v>277</v>
      </c>
      <c r="C408" t="s">
        <v>278</v>
      </c>
      <c r="D408">
        <v>1.69</v>
      </c>
      <c r="E408">
        <v>0</v>
      </c>
      <c r="F408">
        <v>0</v>
      </c>
      <c r="G408">
        <v>0</v>
      </c>
      <c r="H408">
        <f>IF(Table1[[#This Row],[data]]=DATE(2015, 1, 23),1,0)</f>
        <v>0</v>
      </c>
      <c r="I408" t="str">
        <f>LEFT(Table1[[#This Row],[ISIN]],2)</f>
        <v>HU</v>
      </c>
      <c r="J408">
        <f>Table1[[#This Row],[pakiet_wig]]*Table1[[#This Row],[kurs_zamkniecia]]</f>
        <v>0</v>
      </c>
      <c r="K408" s="4" cm="1">
        <f t="array" ref="K408">_xlfn.IFS(AND(Table1[[#This Row],[Column1]]=1,D407-D406&lt;Table1[[#This Row],[kurs_zamkniecia]]-D407,D406&lt;D407,D407&lt;Table1[[#This Row],[kurs_zamkniecia]]),"K",AND(Table1[[#This Row],[Column1]]=1,D407-D406&gt;Table1[[#This Row],[kurs_zamkniecia]]-D407,D406&gt;D407,D407&gt;Table1[[#This Row],[kurs_zamkniecia]]),"S",Table1[[#This Row],[Column1]]=1,"H",Table1[[#This Row],[Column1]]=0,0)</f>
        <v>0</v>
      </c>
      <c r="L408"/>
      <c r="M408"/>
      <c r="N408"/>
      <c r="O408"/>
      <c r="P408"/>
      <c r="Q408"/>
      <c r="R408" t="str">
        <v>PLSTLPD00017</v>
      </c>
      <c r="S408" t="str">
        <f t="shared" si="7"/>
        <v>PL</v>
      </c>
    </row>
    <row r="409" spans="1:19" x14ac:dyDescent="0.3">
      <c r="A409" s="2">
        <v>42027</v>
      </c>
      <c r="B409" s="1" t="s">
        <v>277</v>
      </c>
      <c r="C409" t="s">
        <v>278</v>
      </c>
      <c r="D409">
        <v>1.69</v>
      </c>
      <c r="E409">
        <v>0</v>
      </c>
      <c r="F409">
        <v>0</v>
      </c>
      <c r="G409">
        <v>0</v>
      </c>
      <c r="H409">
        <f>IF(Table1[[#This Row],[data]]=DATE(2015, 1, 23),1,0)</f>
        <v>1</v>
      </c>
      <c r="I409" t="str">
        <f>LEFT(Table1[[#This Row],[ISIN]],2)</f>
        <v>HU</v>
      </c>
      <c r="J409">
        <f>Table1[[#This Row],[pakiet_wig]]*Table1[[#This Row],[kurs_zamkniecia]]</f>
        <v>0</v>
      </c>
      <c r="K409" s="4" t="str" cm="1">
        <f t="array" ref="K409">_xlfn.IFS(AND(Table1[[#This Row],[Column1]]=1,D408-D407&lt;Table1[[#This Row],[kurs_zamkniecia]]-D408,D407&lt;D408,D408&lt;Table1[[#This Row],[kurs_zamkniecia]]),"K",AND(Table1[[#This Row],[Column1]]=1,D408-D407&gt;Table1[[#This Row],[kurs_zamkniecia]]-D408,D407&gt;D408,D408&gt;Table1[[#This Row],[kurs_zamkniecia]]),"S",Table1[[#This Row],[Column1]]=1,"H",Table1[[#This Row],[Column1]]=0,0)</f>
        <v>H</v>
      </c>
      <c r="L409"/>
      <c r="M409"/>
      <c r="N409"/>
      <c r="O409"/>
      <c r="P409"/>
      <c r="Q409"/>
      <c r="R409" t="str">
        <v>PLSTLPF00012</v>
      </c>
      <c r="S409" t="str">
        <f t="shared" si="7"/>
        <v>PL</v>
      </c>
    </row>
    <row r="410" spans="1:19" x14ac:dyDescent="0.3">
      <c r="A410" s="2">
        <v>42025</v>
      </c>
      <c r="B410" s="1" t="s">
        <v>279</v>
      </c>
      <c r="C410" t="s">
        <v>280</v>
      </c>
      <c r="D410">
        <v>25.71</v>
      </c>
      <c r="E410">
        <v>1807</v>
      </c>
      <c r="F410">
        <v>46440</v>
      </c>
      <c r="G410">
        <v>2121000</v>
      </c>
      <c r="H410">
        <f>IF(Table1[[#This Row],[data]]=DATE(2015, 1, 23),1,0)</f>
        <v>0</v>
      </c>
      <c r="I410" t="str">
        <f>LEFT(Table1[[#This Row],[ISIN]],2)</f>
        <v>PL</v>
      </c>
      <c r="J410">
        <f>Table1[[#This Row],[pakiet_wig]]*Table1[[#This Row],[kurs_zamkniecia]]</f>
        <v>54530910</v>
      </c>
      <c r="K410" s="4" cm="1">
        <f t="array" ref="K410">_xlfn.IFS(AND(Table1[[#This Row],[Column1]]=1,D409-D408&lt;Table1[[#This Row],[kurs_zamkniecia]]-D409,D408&lt;D409,D409&lt;Table1[[#This Row],[kurs_zamkniecia]]),"K",AND(Table1[[#This Row],[Column1]]=1,D409-D408&gt;Table1[[#This Row],[kurs_zamkniecia]]-D409,D408&gt;D409,D409&gt;Table1[[#This Row],[kurs_zamkniecia]]),"S",Table1[[#This Row],[Column1]]=1,"H",Table1[[#This Row],[Column1]]=0,0)</f>
        <v>0</v>
      </c>
      <c r="L410"/>
      <c r="M410"/>
      <c r="N410"/>
      <c r="O410"/>
      <c r="P410"/>
      <c r="Q410"/>
      <c r="R410" t="str">
        <v>PLSTPRK00019</v>
      </c>
      <c r="S410" t="str">
        <f t="shared" si="7"/>
        <v>PL</v>
      </c>
    </row>
    <row r="411" spans="1:19" x14ac:dyDescent="0.3">
      <c r="A411" s="2">
        <v>42026</v>
      </c>
      <c r="B411" s="1" t="s">
        <v>279</v>
      </c>
      <c r="C411" t="s">
        <v>280</v>
      </c>
      <c r="D411">
        <v>25.45</v>
      </c>
      <c r="E411">
        <v>848</v>
      </c>
      <c r="F411">
        <v>21810</v>
      </c>
      <c r="G411">
        <v>2121000</v>
      </c>
      <c r="H411">
        <f>IF(Table1[[#This Row],[data]]=DATE(2015, 1, 23),1,0)</f>
        <v>0</v>
      </c>
      <c r="I411" t="str">
        <f>LEFT(Table1[[#This Row],[ISIN]],2)</f>
        <v>PL</v>
      </c>
      <c r="J411">
        <f>Table1[[#This Row],[pakiet_wig]]*Table1[[#This Row],[kurs_zamkniecia]]</f>
        <v>53979450</v>
      </c>
      <c r="K411" s="4" cm="1">
        <f t="array" ref="K411">_xlfn.IFS(AND(Table1[[#This Row],[Column1]]=1,D410-D409&lt;Table1[[#This Row],[kurs_zamkniecia]]-D410,D409&lt;D410,D410&lt;Table1[[#This Row],[kurs_zamkniecia]]),"K",AND(Table1[[#This Row],[Column1]]=1,D410-D409&gt;Table1[[#This Row],[kurs_zamkniecia]]-D410,D409&gt;D410,D410&gt;Table1[[#This Row],[kurs_zamkniecia]]),"S",Table1[[#This Row],[Column1]]=1,"H",Table1[[#This Row],[Column1]]=0,0)</f>
        <v>0</v>
      </c>
      <c r="L411"/>
      <c r="M411"/>
      <c r="N411"/>
      <c r="O411"/>
      <c r="P411"/>
      <c r="Q411"/>
      <c r="R411" t="str">
        <v>PLHRDEX00021</v>
      </c>
      <c r="S411" t="str">
        <f t="shared" si="7"/>
        <v>PL</v>
      </c>
    </row>
    <row r="412" spans="1:19" x14ac:dyDescent="0.3">
      <c r="A412" s="2">
        <v>42027</v>
      </c>
      <c r="B412" s="1" t="s">
        <v>279</v>
      </c>
      <c r="C412" t="s">
        <v>280</v>
      </c>
      <c r="D412">
        <v>25.2</v>
      </c>
      <c r="E412">
        <v>107</v>
      </c>
      <c r="F412">
        <v>2700</v>
      </c>
      <c r="G412">
        <v>2121000</v>
      </c>
      <c r="H412">
        <f>IF(Table1[[#This Row],[data]]=DATE(2015, 1, 23),1,0)</f>
        <v>1</v>
      </c>
      <c r="I412" t="str">
        <f>LEFT(Table1[[#This Row],[ISIN]],2)</f>
        <v>PL</v>
      </c>
      <c r="J412">
        <f>Table1[[#This Row],[pakiet_wig]]*Table1[[#This Row],[kurs_zamkniecia]]</f>
        <v>53449200</v>
      </c>
      <c r="K412" s="4" t="str" cm="1">
        <f t="array" ref="K412">_xlfn.IFS(AND(Table1[[#This Row],[Column1]]=1,D411-D410&lt;Table1[[#This Row],[kurs_zamkniecia]]-D411,D410&lt;D411,D411&lt;Table1[[#This Row],[kurs_zamkniecia]]),"K",AND(Table1[[#This Row],[Column1]]=1,D411-D410&gt;Table1[[#This Row],[kurs_zamkniecia]]-D411,D410&gt;D411,D411&gt;Table1[[#This Row],[kurs_zamkniecia]]),"S",Table1[[#This Row],[Column1]]=1,"H",Table1[[#This Row],[Column1]]=0,0)</f>
        <v>H</v>
      </c>
      <c r="L412"/>
      <c r="M412"/>
      <c r="N412"/>
      <c r="O412"/>
      <c r="P412"/>
      <c r="Q412"/>
      <c r="R412" t="str">
        <v>PLSUWAR00014</v>
      </c>
      <c r="S412" t="str">
        <f t="shared" si="7"/>
        <v>PL</v>
      </c>
    </row>
    <row r="413" spans="1:19" x14ac:dyDescent="0.3">
      <c r="A413" s="2">
        <v>42025</v>
      </c>
      <c r="B413" s="1" t="s">
        <v>281</v>
      </c>
      <c r="C413" t="s">
        <v>282</v>
      </c>
      <c r="D413">
        <v>0.01</v>
      </c>
      <c r="E413">
        <v>0</v>
      </c>
      <c r="F413">
        <v>0</v>
      </c>
      <c r="G413">
        <v>0</v>
      </c>
      <c r="H413">
        <f>IF(Table1[[#This Row],[data]]=DATE(2015, 1, 23),1,0)</f>
        <v>0</v>
      </c>
      <c r="I413" t="str">
        <f>LEFT(Table1[[#This Row],[ISIN]],2)</f>
        <v>PL</v>
      </c>
      <c r="J413">
        <f>Table1[[#This Row],[pakiet_wig]]*Table1[[#This Row],[kurs_zamkniecia]]</f>
        <v>0</v>
      </c>
      <c r="K413" s="4" cm="1">
        <f t="array" ref="K413">_xlfn.IFS(AND(Table1[[#This Row],[Column1]]=1,D412-D411&lt;Table1[[#This Row],[kurs_zamkniecia]]-D412,D411&lt;D412,D412&lt;Table1[[#This Row],[kurs_zamkniecia]]),"K",AND(Table1[[#This Row],[Column1]]=1,D412-D411&gt;Table1[[#This Row],[kurs_zamkniecia]]-D412,D411&gt;D412,D412&gt;Table1[[#This Row],[kurs_zamkniecia]]),"S",Table1[[#This Row],[Column1]]=1,"H",Table1[[#This Row],[Column1]]=0,0)</f>
        <v>0</v>
      </c>
      <c r="L413"/>
      <c r="M413"/>
      <c r="N413"/>
      <c r="O413"/>
      <c r="P413"/>
      <c r="Q413"/>
      <c r="R413" t="str">
        <v>PLSWMED00013</v>
      </c>
      <c r="S413" t="str">
        <f t="shared" si="7"/>
        <v>PL</v>
      </c>
    </row>
    <row r="414" spans="1:19" x14ac:dyDescent="0.3">
      <c r="A414" s="2">
        <v>42026</v>
      </c>
      <c r="B414" s="1" t="s">
        <v>281</v>
      </c>
      <c r="C414" t="s">
        <v>282</v>
      </c>
      <c r="D414">
        <v>0.01</v>
      </c>
      <c r="E414">
        <v>41500</v>
      </c>
      <c r="F414">
        <v>420</v>
      </c>
      <c r="G414">
        <v>0</v>
      </c>
      <c r="H414">
        <f>IF(Table1[[#This Row],[data]]=DATE(2015, 1, 23),1,0)</f>
        <v>0</v>
      </c>
      <c r="I414" t="str">
        <f>LEFT(Table1[[#This Row],[ISIN]],2)</f>
        <v>PL</v>
      </c>
      <c r="J414">
        <f>Table1[[#This Row],[pakiet_wig]]*Table1[[#This Row],[kurs_zamkniecia]]</f>
        <v>0</v>
      </c>
      <c r="K414" s="4" cm="1">
        <f t="array" ref="K414">_xlfn.IFS(AND(Table1[[#This Row],[Column1]]=1,D413-D412&lt;Table1[[#This Row],[kurs_zamkniecia]]-D413,D412&lt;D413,D413&lt;Table1[[#This Row],[kurs_zamkniecia]]),"K",AND(Table1[[#This Row],[Column1]]=1,D413-D412&gt;Table1[[#This Row],[kurs_zamkniecia]]-D413,D412&gt;D413,D413&gt;Table1[[#This Row],[kurs_zamkniecia]]),"S",Table1[[#This Row],[Column1]]=1,"H",Table1[[#This Row],[Column1]]=0,0)</f>
        <v>0</v>
      </c>
      <c r="L414"/>
      <c r="M414"/>
      <c r="N414"/>
      <c r="O414"/>
      <c r="P414"/>
      <c r="Q414"/>
      <c r="R414" t="str">
        <v>PLCMPLD00016</v>
      </c>
      <c r="S414" t="str">
        <f t="shared" si="7"/>
        <v>PL</v>
      </c>
    </row>
    <row r="415" spans="1:19" x14ac:dyDescent="0.3">
      <c r="A415" s="2">
        <v>42027</v>
      </c>
      <c r="B415" s="1" t="s">
        <v>281</v>
      </c>
      <c r="C415" t="s">
        <v>282</v>
      </c>
      <c r="D415">
        <v>0.01</v>
      </c>
      <c r="E415">
        <v>60000</v>
      </c>
      <c r="F415">
        <v>600</v>
      </c>
      <c r="G415">
        <v>0</v>
      </c>
      <c r="H415">
        <f>IF(Table1[[#This Row],[data]]=DATE(2015, 1, 23),1,0)</f>
        <v>1</v>
      </c>
      <c r="I415" t="str">
        <f>LEFT(Table1[[#This Row],[ISIN]],2)</f>
        <v>PL</v>
      </c>
      <c r="J415">
        <f>Table1[[#This Row],[pakiet_wig]]*Table1[[#This Row],[kurs_zamkniecia]]</f>
        <v>0</v>
      </c>
      <c r="K415" s="4" t="str" cm="1">
        <f t="array" ref="K415">_xlfn.IFS(AND(Table1[[#This Row],[Column1]]=1,D414-D413&lt;Table1[[#This Row],[kurs_zamkniecia]]-D414,D413&lt;D414,D414&lt;Table1[[#This Row],[kurs_zamkniecia]]),"K",AND(Table1[[#This Row],[Column1]]=1,D414-D413&gt;Table1[[#This Row],[kurs_zamkniecia]]-D414,D413&gt;D414,D414&gt;Table1[[#This Row],[kurs_zamkniecia]]),"S",Table1[[#This Row],[Column1]]=1,"H",Table1[[#This Row],[Column1]]=0,0)</f>
        <v>H</v>
      </c>
      <c r="L415"/>
      <c r="M415"/>
      <c r="N415"/>
      <c r="O415"/>
      <c r="P415"/>
      <c r="Q415"/>
      <c r="R415" t="str">
        <v>PLSNKTK00019</v>
      </c>
      <c r="S415" t="str">
        <f t="shared" si="7"/>
        <v>PL</v>
      </c>
    </row>
    <row r="416" spans="1:19" x14ac:dyDescent="0.3">
      <c r="A416" s="2">
        <v>42025</v>
      </c>
      <c r="B416" s="1" t="s">
        <v>283</v>
      </c>
      <c r="C416" t="s">
        <v>284</v>
      </c>
      <c r="D416">
        <v>35.35</v>
      </c>
      <c r="E416">
        <v>232991</v>
      </c>
      <c r="F416">
        <v>8200880</v>
      </c>
      <c r="G416">
        <v>77963000</v>
      </c>
      <c r="H416">
        <f>IF(Table1[[#This Row],[data]]=DATE(2015, 1, 23),1,0)</f>
        <v>0</v>
      </c>
      <c r="I416" t="str">
        <f>LEFT(Table1[[#This Row],[ISIN]],2)</f>
        <v>PL</v>
      </c>
      <c r="J416">
        <f>Table1[[#This Row],[pakiet_wig]]*Table1[[#This Row],[kurs_zamkniecia]]</f>
        <v>2755992050</v>
      </c>
      <c r="K416" s="4" cm="1">
        <f t="array" ref="K416">_xlfn.IFS(AND(Table1[[#This Row],[Column1]]=1,D415-D414&lt;Table1[[#This Row],[kurs_zamkniecia]]-D415,D414&lt;D415,D415&lt;Table1[[#This Row],[kurs_zamkniecia]]),"K",AND(Table1[[#This Row],[Column1]]=1,D415-D414&gt;Table1[[#This Row],[kurs_zamkniecia]]-D415,D414&gt;D415,D415&gt;Table1[[#This Row],[kurs_zamkniecia]]),"S",Table1[[#This Row],[Column1]]=1,"H",Table1[[#This Row],[Column1]]=0,0)</f>
        <v>0</v>
      </c>
      <c r="L416"/>
      <c r="M416"/>
      <c r="N416"/>
      <c r="O416"/>
      <c r="P416"/>
      <c r="Q416"/>
      <c r="R416" t="str">
        <v>PLDWORY00019</v>
      </c>
      <c r="S416" t="str">
        <f t="shared" si="7"/>
        <v>PL</v>
      </c>
    </row>
    <row r="417" spans="1:19" x14ac:dyDescent="0.3">
      <c r="A417" s="2">
        <v>42026</v>
      </c>
      <c r="B417" s="1" t="s">
        <v>283</v>
      </c>
      <c r="C417" t="s">
        <v>284</v>
      </c>
      <c r="D417">
        <v>36.22</v>
      </c>
      <c r="E417">
        <v>521114</v>
      </c>
      <c r="F417">
        <v>18675240</v>
      </c>
      <c r="G417">
        <v>77963000</v>
      </c>
      <c r="H417">
        <f>IF(Table1[[#This Row],[data]]=DATE(2015, 1, 23),1,0)</f>
        <v>0</v>
      </c>
      <c r="I417" t="str">
        <f>LEFT(Table1[[#This Row],[ISIN]],2)</f>
        <v>PL</v>
      </c>
      <c r="J417">
        <f>Table1[[#This Row],[pakiet_wig]]*Table1[[#This Row],[kurs_zamkniecia]]</f>
        <v>2823819860</v>
      </c>
      <c r="K417" s="4" cm="1">
        <f t="array" ref="K417">_xlfn.IFS(AND(Table1[[#This Row],[Column1]]=1,D416-D415&lt;Table1[[#This Row],[kurs_zamkniecia]]-D416,D415&lt;D416,D416&lt;Table1[[#This Row],[kurs_zamkniecia]]),"K",AND(Table1[[#This Row],[Column1]]=1,D416-D415&gt;Table1[[#This Row],[kurs_zamkniecia]]-D416,D415&gt;D416,D416&gt;Table1[[#This Row],[kurs_zamkniecia]]),"S",Table1[[#This Row],[Column1]]=1,"H",Table1[[#This Row],[Column1]]=0,0)</f>
        <v>0</v>
      </c>
      <c r="L417"/>
      <c r="M417"/>
      <c r="N417"/>
      <c r="O417"/>
      <c r="P417"/>
      <c r="Q417"/>
      <c r="R417" t="str">
        <v>DE000TLX1005</v>
      </c>
      <c r="S417" t="str">
        <f t="shared" si="7"/>
        <v>DE</v>
      </c>
    </row>
    <row r="418" spans="1:19" x14ac:dyDescent="0.3">
      <c r="A418" s="2">
        <v>42027</v>
      </c>
      <c r="B418" s="1" t="s">
        <v>283</v>
      </c>
      <c r="C418" t="s">
        <v>284</v>
      </c>
      <c r="D418">
        <v>36.5</v>
      </c>
      <c r="E418">
        <v>882131</v>
      </c>
      <c r="F418">
        <v>32190680</v>
      </c>
      <c r="G418">
        <v>77963000</v>
      </c>
      <c r="H418">
        <f>IF(Table1[[#This Row],[data]]=DATE(2015, 1, 23),1,0)</f>
        <v>1</v>
      </c>
      <c r="I418" t="str">
        <f>LEFT(Table1[[#This Row],[ISIN]],2)</f>
        <v>PL</v>
      </c>
      <c r="J418">
        <f>Table1[[#This Row],[pakiet_wig]]*Table1[[#This Row],[kurs_zamkniecia]]</f>
        <v>2845649500</v>
      </c>
      <c r="K418" s="4" t="str" cm="1">
        <f t="array" ref="K418">_xlfn.IFS(AND(Table1[[#This Row],[Column1]]=1,D417-D416&lt;Table1[[#This Row],[kurs_zamkniecia]]-D417,D416&lt;D417,D417&lt;Table1[[#This Row],[kurs_zamkniecia]]),"K",AND(Table1[[#This Row],[Column1]]=1,D417-D416&gt;Table1[[#This Row],[kurs_zamkniecia]]-D417,D416&gt;D417,D417&gt;Table1[[#This Row],[kurs_zamkniecia]]),"S",Table1[[#This Row],[Column1]]=1,"H",Table1[[#This Row],[Column1]]=0,0)</f>
        <v>H</v>
      </c>
      <c r="L418"/>
      <c r="M418"/>
      <c r="N418"/>
      <c r="O418"/>
      <c r="P418"/>
      <c r="Q418"/>
      <c r="R418" t="str">
        <v>PLTALEX00017</v>
      </c>
      <c r="S418" t="str">
        <f t="shared" si="7"/>
        <v>PL</v>
      </c>
    </row>
    <row r="419" spans="1:19" x14ac:dyDescent="0.3">
      <c r="A419" s="2">
        <v>42025</v>
      </c>
      <c r="B419" s="1" t="s">
        <v>285</v>
      </c>
      <c r="C419" t="s">
        <v>286</v>
      </c>
      <c r="D419">
        <v>2.17</v>
      </c>
      <c r="E419">
        <v>0</v>
      </c>
      <c r="F419">
        <v>0</v>
      </c>
      <c r="G419">
        <v>453000</v>
      </c>
      <c r="H419">
        <f>IF(Table1[[#This Row],[data]]=DATE(2015, 1, 23),1,0)</f>
        <v>0</v>
      </c>
      <c r="I419" t="str">
        <f>LEFT(Table1[[#This Row],[ISIN]],2)</f>
        <v>BG</v>
      </c>
      <c r="J419">
        <f>Table1[[#This Row],[pakiet_wig]]*Table1[[#This Row],[kurs_zamkniecia]]</f>
        <v>983010</v>
      </c>
      <c r="K419" s="4" cm="1">
        <f t="array" ref="K419">_xlfn.IFS(AND(Table1[[#This Row],[Column1]]=1,D418-D417&lt;Table1[[#This Row],[kurs_zamkniecia]]-D418,D417&lt;D418,D418&lt;Table1[[#This Row],[kurs_zamkniecia]]),"K",AND(Table1[[#This Row],[Column1]]=1,D418-D417&gt;Table1[[#This Row],[kurs_zamkniecia]]-D418,D417&gt;D418,D418&gt;Table1[[#This Row],[kurs_zamkniecia]]),"S",Table1[[#This Row],[Column1]]=1,"H",Table1[[#This Row],[Column1]]=0,0)</f>
        <v>0</v>
      </c>
      <c r="L419"/>
      <c r="M419"/>
      <c r="N419"/>
      <c r="O419"/>
      <c r="P419"/>
      <c r="Q419"/>
      <c r="R419" t="str">
        <v>PLTRCZN00016</v>
      </c>
      <c r="S419" t="str">
        <f t="shared" si="7"/>
        <v>PL</v>
      </c>
    </row>
    <row r="420" spans="1:19" x14ac:dyDescent="0.3">
      <c r="A420" s="2">
        <v>42026</v>
      </c>
      <c r="B420" s="1" t="s">
        <v>285</v>
      </c>
      <c r="C420" t="s">
        <v>286</v>
      </c>
      <c r="D420">
        <v>2.17</v>
      </c>
      <c r="E420">
        <v>0</v>
      </c>
      <c r="F420">
        <v>0</v>
      </c>
      <c r="G420">
        <v>453000</v>
      </c>
      <c r="H420">
        <f>IF(Table1[[#This Row],[data]]=DATE(2015, 1, 23),1,0)</f>
        <v>0</v>
      </c>
      <c r="I420" t="str">
        <f>LEFT(Table1[[#This Row],[ISIN]],2)</f>
        <v>BG</v>
      </c>
      <c r="J420">
        <f>Table1[[#This Row],[pakiet_wig]]*Table1[[#This Row],[kurs_zamkniecia]]</f>
        <v>983010</v>
      </c>
      <c r="K420" s="4" cm="1">
        <f t="array" ref="K420">_xlfn.IFS(AND(Table1[[#This Row],[Column1]]=1,D419-D418&lt;Table1[[#This Row],[kurs_zamkniecia]]-D419,D418&lt;D419,D419&lt;Table1[[#This Row],[kurs_zamkniecia]]),"K",AND(Table1[[#This Row],[Column1]]=1,D419-D418&gt;Table1[[#This Row],[kurs_zamkniecia]]-D419,D418&gt;D419,D419&gt;Table1[[#This Row],[kurs_zamkniecia]]),"S",Table1[[#This Row],[Column1]]=1,"H",Table1[[#This Row],[Column1]]=0,0)</f>
        <v>0</v>
      </c>
      <c r="L420"/>
      <c r="M420"/>
      <c r="N420"/>
      <c r="O420"/>
      <c r="P420"/>
      <c r="Q420"/>
      <c r="R420" t="str">
        <v>SK1120010287</v>
      </c>
      <c r="S420" t="str">
        <f t="shared" si="7"/>
        <v>SK</v>
      </c>
    </row>
    <row r="421" spans="1:19" x14ac:dyDescent="0.3">
      <c r="A421" s="2">
        <v>42027</v>
      </c>
      <c r="B421" s="1" t="s">
        <v>285</v>
      </c>
      <c r="C421" t="s">
        <v>286</v>
      </c>
      <c r="D421">
        <v>2.17</v>
      </c>
      <c r="E421">
        <v>0</v>
      </c>
      <c r="F421">
        <v>0</v>
      </c>
      <c r="G421">
        <v>453000</v>
      </c>
      <c r="H421">
        <f>IF(Table1[[#This Row],[data]]=DATE(2015, 1, 23),1,0)</f>
        <v>1</v>
      </c>
      <c r="I421" t="str">
        <f>LEFT(Table1[[#This Row],[ISIN]],2)</f>
        <v>BG</v>
      </c>
      <c r="J421">
        <f>Table1[[#This Row],[pakiet_wig]]*Table1[[#This Row],[kurs_zamkniecia]]</f>
        <v>983010</v>
      </c>
      <c r="K421" s="4" t="str" cm="1">
        <f t="array" ref="K421">_xlfn.IFS(AND(Table1[[#This Row],[Column1]]=1,D420-D419&lt;Table1[[#This Row],[kurs_zamkniecia]]-D420,D419&lt;D420,D420&lt;Table1[[#This Row],[kurs_zamkniecia]]),"K",AND(Table1[[#This Row],[Column1]]=1,D420-D419&gt;Table1[[#This Row],[kurs_zamkniecia]]-D420,D419&gt;D420,D420&gt;Table1[[#This Row],[kurs_zamkniecia]]),"S",Table1[[#This Row],[Column1]]=1,"H",Table1[[#This Row],[Column1]]=0,0)</f>
        <v>H</v>
      </c>
      <c r="L421"/>
      <c r="M421"/>
      <c r="N421"/>
      <c r="O421"/>
      <c r="P421"/>
      <c r="Q421"/>
      <c r="R421" t="str">
        <v>PLTAURN00011</v>
      </c>
      <c r="S421" t="str">
        <f t="shared" si="7"/>
        <v>PL</v>
      </c>
    </row>
    <row r="422" spans="1:19" x14ac:dyDescent="0.3">
      <c r="A422" s="2">
        <v>42025</v>
      </c>
      <c r="B422" s="1" t="s">
        <v>287</v>
      </c>
      <c r="C422" t="s">
        <v>288</v>
      </c>
      <c r="D422">
        <v>13.54</v>
      </c>
      <c r="E422">
        <v>5208</v>
      </c>
      <c r="F422">
        <v>70960</v>
      </c>
      <c r="G422">
        <v>1423000</v>
      </c>
      <c r="H422">
        <f>IF(Table1[[#This Row],[data]]=DATE(2015, 1, 23),1,0)</f>
        <v>0</v>
      </c>
      <c r="I422" t="str">
        <f>LEFT(Table1[[#This Row],[ISIN]],2)</f>
        <v>PL</v>
      </c>
      <c r="J422">
        <f>Table1[[#This Row],[pakiet_wig]]*Table1[[#This Row],[kurs_zamkniecia]]</f>
        <v>19267420</v>
      </c>
      <c r="K422" s="4" cm="1">
        <f t="array" ref="K422">_xlfn.IFS(AND(Table1[[#This Row],[Column1]]=1,D421-D420&lt;Table1[[#This Row],[kurs_zamkniecia]]-D421,D420&lt;D421,D421&lt;Table1[[#This Row],[kurs_zamkniecia]]),"K",AND(Table1[[#This Row],[Column1]]=1,D421-D420&gt;Table1[[#This Row],[kurs_zamkniecia]]-D421,D420&gt;D421,D421&gt;Table1[[#This Row],[kurs_zamkniecia]]),"S",Table1[[#This Row],[Column1]]=1,"H",Table1[[#This Row],[Column1]]=0,0)</f>
        <v>0</v>
      </c>
      <c r="L422"/>
      <c r="M422"/>
      <c r="N422"/>
      <c r="O422"/>
      <c r="P422"/>
      <c r="Q422"/>
      <c r="R422" t="str">
        <v>PLTHP0000011</v>
      </c>
      <c r="S422" t="str">
        <f t="shared" si="7"/>
        <v>PL</v>
      </c>
    </row>
    <row r="423" spans="1:19" x14ac:dyDescent="0.3">
      <c r="A423" s="2">
        <v>42026</v>
      </c>
      <c r="B423" s="1" t="s">
        <v>287</v>
      </c>
      <c r="C423" t="s">
        <v>288</v>
      </c>
      <c r="D423">
        <v>13.59</v>
      </c>
      <c r="E423">
        <v>4522</v>
      </c>
      <c r="F423">
        <v>61040</v>
      </c>
      <c r="G423">
        <v>1423000</v>
      </c>
      <c r="H423">
        <f>IF(Table1[[#This Row],[data]]=DATE(2015, 1, 23),1,0)</f>
        <v>0</v>
      </c>
      <c r="I423" t="str">
        <f>LEFT(Table1[[#This Row],[ISIN]],2)</f>
        <v>PL</v>
      </c>
      <c r="J423">
        <f>Table1[[#This Row],[pakiet_wig]]*Table1[[#This Row],[kurs_zamkniecia]]</f>
        <v>19338570</v>
      </c>
      <c r="K423" s="4" cm="1">
        <f t="array" ref="K423">_xlfn.IFS(AND(Table1[[#This Row],[Column1]]=1,D422-D421&lt;Table1[[#This Row],[kurs_zamkniecia]]-D422,D421&lt;D422,D422&lt;Table1[[#This Row],[kurs_zamkniecia]]),"K",AND(Table1[[#This Row],[Column1]]=1,D422-D421&gt;Table1[[#This Row],[kurs_zamkniecia]]-D422,D421&gt;D422,D422&gt;Table1[[#This Row],[kurs_zamkniecia]]),"S",Table1[[#This Row],[Column1]]=1,"H",Table1[[#This Row],[Column1]]=0,0)</f>
        <v>0</v>
      </c>
      <c r="L423"/>
      <c r="M423"/>
      <c r="N423"/>
      <c r="O423"/>
      <c r="P423"/>
      <c r="Q423"/>
      <c r="R423" t="str">
        <v>PLTELL000023</v>
      </c>
      <c r="S423" t="str">
        <f t="shared" si="7"/>
        <v>PL</v>
      </c>
    </row>
    <row r="424" spans="1:19" x14ac:dyDescent="0.3">
      <c r="A424" s="2">
        <v>42027</v>
      </c>
      <c r="B424" s="1" t="s">
        <v>287</v>
      </c>
      <c r="C424" t="s">
        <v>288</v>
      </c>
      <c r="D424">
        <v>13.8</v>
      </c>
      <c r="E424">
        <v>563</v>
      </c>
      <c r="F424">
        <v>7740</v>
      </c>
      <c r="G424">
        <v>1423000</v>
      </c>
      <c r="H424">
        <f>IF(Table1[[#This Row],[data]]=DATE(2015, 1, 23),1,0)</f>
        <v>1</v>
      </c>
      <c r="I424" t="str">
        <f>LEFT(Table1[[#This Row],[ISIN]],2)</f>
        <v>PL</v>
      </c>
      <c r="J424">
        <f>Table1[[#This Row],[pakiet_wig]]*Table1[[#This Row],[kurs_zamkniecia]]</f>
        <v>19637400</v>
      </c>
      <c r="K424" s="4" t="str" cm="1">
        <f t="array" ref="K424">_xlfn.IFS(AND(Table1[[#This Row],[Column1]]=1,D423-D422&lt;Table1[[#This Row],[kurs_zamkniecia]]-D423,D422&lt;D423,D423&lt;Table1[[#This Row],[kurs_zamkniecia]]),"K",AND(Table1[[#This Row],[Column1]]=1,D423-D422&gt;Table1[[#This Row],[kurs_zamkniecia]]-D423,D422&gt;D423,D423&gt;Table1[[#This Row],[kurs_zamkniecia]]),"S",Table1[[#This Row],[Column1]]=1,"H",Table1[[#This Row],[Column1]]=0,0)</f>
        <v>K</v>
      </c>
      <c r="L424"/>
      <c r="M424"/>
      <c r="N424"/>
      <c r="O424"/>
      <c r="P424"/>
      <c r="Q424"/>
      <c r="R424" t="str">
        <v>PLPTMED00015</v>
      </c>
      <c r="S424" t="str">
        <f t="shared" si="7"/>
        <v>PL</v>
      </c>
    </row>
    <row r="425" spans="1:19" x14ac:dyDescent="0.3">
      <c r="A425" s="2">
        <v>42025</v>
      </c>
      <c r="B425" s="1" t="s">
        <v>289</v>
      </c>
      <c r="C425" t="s">
        <v>290</v>
      </c>
      <c r="D425">
        <v>7.14</v>
      </c>
      <c r="E425">
        <v>0</v>
      </c>
      <c r="F425">
        <v>0</v>
      </c>
      <c r="G425">
        <v>14000</v>
      </c>
      <c r="H425">
        <f>IF(Table1[[#This Row],[data]]=DATE(2015, 1, 23),1,0)</f>
        <v>0</v>
      </c>
      <c r="I425" t="str">
        <f>LEFT(Table1[[#This Row],[ISIN]],2)</f>
        <v>IM</v>
      </c>
      <c r="J425">
        <f>Table1[[#This Row],[pakiet_wig]]*Table1[[#This Row],[kurs_zamkniecia]]</f>
        <v>99960</v>
      </c>
      <c r="K425" s="4" cm="1">
        <f t="array" ref="K425">_xlfn.IFS(AND(Table1[[#This Row],[Column1]]=1,D424-D423&lt;Table1[[#This Row],[kurs_zamkniecia]]-D424,D423&lt;D424,D424&lt;Table1[[#This Row],[kurs_zamkniecia]]),"K",AND(Table1[[#This Row],[Column1]]=1,D424-D423&gt;Table1[[#This Row],[kurs_zamkniecia]]-D424,D423&gt;D424,D424&gt;Table1[[#This Row],[kurs_zamkniecia]]),"S",Table1[[#This Row],[Column1]]=1,"H",Table1[[#This Row],[Column1]]=0,0)</f>
        <v>0</v>
      </c>
      <c r="L425"/>
      <c r="M425"/>
      <c r="N425"/>
      <c r="O425"/>
      <c r="P425"/>
      <c r="Q425"/>
      <c r="R425" t="str">
        <v>PLTRMRX00011</v>
      </c>
      <c r="S425" t="str">
        <f t="shared" si="7"/>
        <v>PL</v>
      </c>
    </row>
    <row r="426" spans="1:19" x14ac:dyDescent="0.3">
      <c r="A426" s="2">
        <v>42026</v>
      </c>
      <c r="B426" s="1" t="s">
        <v>289</v>
      </c>
      <c r="C426" t="s">
        <v>290</v>
      </c>
      <c r="D426">
        <v>7.14</v>
      </c>
      <c r="E426">
        <v>0</v>
      </c>
      <c r="F426">
        <v>0</v>
      </c>
      <c r="G426">
        <v>14000</v>
      </c>
      <c r="H426">
        <f>IF(Table1[[#This Row],[data]]=DATE(2015, 1, 23),1,0)</f>
        <v>0</v>
      </c>
      <c r="I426" t="str">
        <f>LEFT(Table1[[#This Row],[ISIN]],2)</f>
        <v>IM</v>
      </c>
      <c r="J426">
        <f>Table1[[#This Row],[pakiet_wig]]*Table1[[#This Row],[kurs_zamkniecia]]</f>
        <v>99960</v>
      </c>
      <c r="K426" s="4" cm="1">
        <f t="array" ref="K426">_xlfn.IFS(AND(Table1[[#This Row],[Column1]]=1,D425-D424&lt;Table1[[#This Row],[kurs_zamkniecia]]-D425,D424&lt;D425,D425&lt;Table1[[#This Row],[kurs_zamkniecia]]),"K",AND(Table1[[#This Row],[Column1]]=1,D425-D424&gt;Table1[[#This Row],[kurs_zamkniecia]]-D425,D424&gt;D425,D425&gt;Table1[[#This Row],[kurs_zamkniecia]]),"S",Table1[[#This Row],[Column1]]=1,"H",Table1[[#This Row],[Column1]]=0,0)</f>
        <v>0</v>
      </c>
      <c r="L426"/>
      <c r="M426"/>
      <c r="N426"/>
      <c r="O426"/>
      <c r="P426"/>
      <c r="Q426"/>
      <c r="R426" t="str">
        <v>PLTSGS000019</v>
      </c>
      <c r="S426" t="str">
        <f t="shared" si="7"/>
        <v>PL</v>
      </c>
    </row>
    <row r="427" spans="1:19" x14ac:dyDescent="0.3">
      <c r="A427" s="2">
        <v>42027</v>
      </c>
      <c r="B427" s="1" t="s">
        <v>289</v>
      </c>
      <c r="C427" t="s">
        <v>290</v>
      </c>
      <c r="D427">
        <v>7.14</v>
      </c>
      <c r="E427">
        <v>0</v>
      </c>
      <c r="F427">
        <v>0</v>
      </c>
      <c r="G427">
        <v>14000</v>
      </c>
      <c r="H427">
        <f>IF(Table1[[#This Row],[data]]=DATE(2015, 1, 23),1,0)</f>
        <v>1</v>
      </c>
      <c r="I427" t="str">
        <f>LEFT(Table1[[#This Row],[ISIN]],2)</f>
        <v>IM</v>
      </c>
      <c r="J427">
        <f>Table1[[#This Row],[pakiet_wig]]*Table1[[#This Row],[kurs_zamkniecia]]</f>
        <v>99960</v>
      </c>
      <c r="K427" s="4" t="str" cm="1">
        <f t="array" ref="K427">_xlfn.IFS(AND(Table1[[#This Row],[Column1]]=1,D426-D425&lt;Table1[[#This Row],[kurs_zamkniecia]]-D426,D425&lt;D426,D426&lt;Table1[[#This Row],[kurs_zamkniecia]]),"K",AND(Table1[[#This Row],[Column1]]=1,D426-D425&gt;Table1[[#This Row],[kurs_zamkniecia]]-D426,D425&gt;D426,D426&gt;Table1[[#This Row],[kurs_zamkniecia]]),"S",Table1[[#This Row],[Column1]]=1,"H",Table1[[#This Row],[Column1]]=0,0)</f>
        <v>H</v>
      </c>
      <c r="L427"/>
      <c r="M427"/>
      <c r="N427"/>
      <c r="O427"/>
      <c r="P427"/>
      <c r="Q427"/>
      <c r="R427" t="str">
        <v>PLTFONE00011</v>
      </c>
      <c r="S427" t="str">
        <f t="shared" si="7"/>
        <v>PL</v>
      </c>
    </row>
    <row r="428" spans="1:19" x14ac:dyDescent="0.3">
      <c r="A428" s="2">
        <v>42025</v>
      </c>
      <c r="B428" s="1" t="s">
        <v>291</v>
      </c>
      <c r="C428" t="s">
        <v>292</v>
      </c>
      <c r="D428">
        <v>0.43</v>
      </c>
      <c r="E428">
        <v>0</v>
      </c>
      <c r="F428">
        <v>0</v>
      </c>
      <c r="G428">
        <v>0</v>
      </c>
      <c r="H428">
        <f>IF(Table1[[#This Row],[data]]=DATE(2015, 1, 23),1,0)</f>
        <v>0</v>
      </c>
      <c r="I428" t="str">
        <f>LEFT(Table1[[#This Row],[ISIN]],2)</f>
        <v>PL</v>
      </c>
      <c r="J428">
        <f>Table1[[#This Row],[pakiet_wig]]*Table1[[#This Row],[kurs_zamkniecia]]</f>
        <v>0</v>
      </c>
      <c r="K428" s="4" cm="1">
        <f t="array" ref="K428">_xlfn.IFS(AND(Table1[[#This Row],[Column1]]=1,D427-D426&lt;Table1[[#This Row],[kurs_zamkniecia]]-D427,D426&lt;D427,D427&lt;Table1[[#This Row],[kurs_zamkniecia]]),"K",AND(Table1[[#This Row],[Column1]]=1,D427-D426&gt;Table1[[#This Row],[kurs_zamkniecia]]-D427,D426&gt;D427,D427&gt;Table1[[#This Row],[kurs_zamkniecia]]),"S",Table1[[#This Row],[Column1]]=1,"H",Table1[[#This Row],[Column1]]=0,0)</f>
        <v>0</v>
      </c>
      <c r="L428"/>
      <c r="M428"/>
      <c r="N428"/>
      <c r="O428"/>
      <c r="P428"/>
      <c r="Q428"/>
      <c r="R428" t="str">
        <v>PLTIM0000016</v>
      </c>
      <c r="S428" t="str">
        <f t="shared" si="7"/>
        <v>PL</v>
      </c>
    </row>
    <row r="429" spans="1:19" x14ac:dyDescent="0.3">
      <c r="A429" s="2">
        <v>42026</v>
      </c>
      <c r="B429" s="1" t="s">
        <v>291</v>
      </c>
      <c r="C429" t="s">
        <v>292</v>
      </c>
      <c r="D429">
        <v>0.44</v>
      </c>
      <c r="E429">
        <v>3359</v>
      </c>
      <c r="F429">
        <v>1480</v>
      </c>
      <c r="G429">
        <v>0</v>
      </c>
      <c r="H429">
        <f>IF(Table1[[#This Row],[data]]=DATE(2015, 1, 23),1,0)</f>
        <v>0</v>
      </c>
      <c r="I429" t="str">
        <f>LEFT(Table1[[#This Row],[ISIN]],2)</f>
        <v>PL</v>
      </c>
      <c r="J429">
        <f>Table1[[#This Row],[pakiet_wig]]*Table1[[#This Row],[kurs_zamkniecia]]</f>
        <v>0</v>
      </c>
      <c r="K429" s="4" cm="1">
        <f t="array" ref="K429">_xlfn.IFS(AND(Table1[[#This Row],[Column1]]=1,D428-D427&lt;Table1[[#This Row],[kurs_zamkniecia]]-D428,D427&lt;D428,D428&lt;Table1[[#This Row],[kurs_zamkniecia]]),"K",AND(Table1[[#This Row],[Column1]]=1,D428-D427&gt;Table1[[#This Row],[kurs_zamkniecia]]-D428,D427&gt;D428,D428&gt;Table1[[#This Row],[kurs_zamkniecia]]),"S",Table1[[#This Row],[Column1]]=1,"H",Table1[[#This Row],[Column1]]=0,0)</f>
        <v>0</v>
      </c>
      <c r="L429"/>
      <c r="M429"/>
      <c r="N429"/>
      <c r="O429"/>
      <c r="P429"/>
      <c r="Q429"/>
      <c r="R429" t="str">
        <v>PLTORPL00016</v>
      </c>
      <c r="S429" t="str">
        <f t="shared" si="7"/>
        <v>PL</v>
      </c>
    </row>
    <row r="430" spans="1:19" x14ac:dyDescent="0.3">
      <c r="A430" s="2">
        <v>42027</v>
      </c>
      <c r="B430" s="1" t="s">
        <v>291</v>
      </c>
      <c r="C430" t="s">
        <v>292</v>
      </c>
      <c r="D430">
        <v>0.44</v>
      </c>
      <c r="E430">
        <v>460</v>
      </c>
      <c r="F430">
        <v>200</v>
      </c>
      <c r="G430">
        <v>0</v>
      </c>
      <c r="H430">
        <f>IF(Table1[[#This Row],[data]]=DATE(2015, 1, 23),1,0)</f>
        <v>1</v>
      </c>
      <c r="I430" t="str">
        <f>LEFT(Table1[[#This Row],[ISIN]],2)</f>
        <v>PL</v>
      </c>
      <c r="J430">
        <f>Table1[[#This Row],[pakiet_wig]]*Table1[[#This Row],[kurs_zamkniecia]]</f>
        <v>0</v>
      </c>
      <c r="K430" s="4" t="str" cm="1">
        <f t="array" ref="K430">_xlfn.IFS(AND(Table1[[#This Row],[Column1]]=1,D429-D428&lt;Table1[[#This Row],[kurs_zamkniecia]]-D429,D428&lt;D429,D429&lt;Table1[[#This Row],[kurs_zamkniecia]]),"K",AND(Table1[[#This Row],[Column1]]=1,D429-D428&gt;Table1[[#This Row],[kurs_zamkniecia]]-D429,D428&gt;D429,D429&gt;Table1[[#This Row],[kurs_zamkniecia]]),"S",Table1[[#This Row],[Column1]]=1,"H",Table1[[#This Row],[Column1]]=0,0)</f>
        <v>H</v>
      </c>
      <c r="L430"/>
      <c r="M430"/>
      <c r="N430"/>
      <c r="O430"/>
      <c r="P430"/>
      <c r="Q430"/>
      <c r="R430" t="str">
        <v>PLTOYA000011</v>
      </c>
      <c r="S430" t="str">
        <f t="shared" si="7"/>
        <v>PL</v>
      </c>
    </row>
    <row r="431" spans="1:19" x14ac:dyDescent="0.3">
      <c r="A431" s="2">
        <v>42025</v>
      </c>
      <c r="B431" s="1" t="s">
        <v>293</v>
      </c>
      <c r="C431" t="s">
        <v>294</v>
      </c>
      <c r="D431">
        <v>3.26</v>
      </c>
      <c r="E431">
        <v>2714</v>
      </c>
      <c r="F431">
        <v>8840</v>
      </c>
      <c r="G431">
        <v>138273000</v>
      </c>
      <c r="H431">
        <f>IF(Table1[[#This Row],[data]]=DATE(2015, 1, 23),1,0)</f>
        <v>0</v>
      </c>
      <c r="I431" t="str">
        <f>LEFT(Table1[[#This Row],[ISIN]],2)</f>
        <v>PL</v>
      </c>
      <c r="J431">
        <f>Table1[[#This Row],[pakiet_wig]]*Table1[[#This Row],[kurs_zamkniecia]]</f>
        <v>450769980</v>
      </c>
      <c r="K431" s="4" cm="1">
        <f t="array" ref="K431">_xlfn.IFS(AND(Table1[[#This Row],[Column1]]=1,D430-D429&lt;Table1[[#This Row],[kurs_zamkniecia]]-D430,D429&lt;D430,D430&lt;Table1[[#This Row],[kurs_zamkniecia]]),"K",AND(Table1[[#This Row],[Column1]]=1,D430-D429&gt;Table1[[#This Row],[kurs_zamkniecia]]-D430,D429&gt;D430,D430&gt;Table1[[#This Row],[kurs_zamkniecia]]),"S",Table1[[#This Row],[Column1]]=1,"H",Table1[[#This Row],[Column1]]=0,0)</f>
        <v>0</v>
      </c>
      <c r="L431"/>
      <c r="M431"/>
      <c r="N431"/>
      <c r="O431"/>
      <c r="P431"/>
      <c r="Q431"/>
      <c r="R431" t="str">
        <v>PLTRKPL00014</v>
      </c>
      <c r="S431" t="str">
        <f t="shared" si="7"/>
        <v>PL</v>
      </c>
    </row>
    <row r="432" spans="1:19" x14ac:dyDescent="0.3">
      <c r="A432" s="2">
        <v>42026</v>
      </c>
      <c r="B432" s="1" t="s">
        <v>293</v>
      </c>
      <c r="C432" t="s">
        <v>294</v>
      </c>
      <c r="D432">
        <v>3.3</v>
      </c>
      <c r="E432">
        <v>3776</v>
      </c>
      <c r="F432">
        <v>12400</v>
      </c>
      <c r="G432">
        <v>138273000</v>
      </c>
      <c r="H432">
        <f>IF(Table1[[#This Row],[data]]=DATE(2015, 1, 23),1,0)</f>
        <v>0</v>
      </c>
      <c r="I432" t="str">
        <f>LEFT(Table1[[#This Row],[ISIN]],2)</f>
        <v>PL</v>
      </c>
      <c r="J432">
        <f>Table1[[#This Row],[pakiet_wig]]*Table1[[#This Row],[kurs_zamkniecia]]</f>
        <v>456300900</v>
      </c>
      <c r="K432" s="4" cm="1">
        <f t="array" ref="K432">_xlfn.IFS(AND(Table1[[#This Row],[Column1]]=1,D431-D430&lt;Table1[[#This Row],[kurs_zamkniecia]]-D431,D430&lt;D431,D431&lt;Table1[[#This Row],[kurs_zamkniecia]]),"K",AND(Table1[[#This Row],[Column1]]=1,D431-D430&gt;Table1[[#This Row],[kurs_zamkniecia]]-D431,D430&gt;D431,D431&gt;Table1[[#This Row],[kurs_zamkniecia]]),"S",Table1[[#This Row],[Column1]]=1,"H",Table1[[#This Row],[Column1]]=0,0)</f>
        <v>0</v>
      </c>
      <c r="L432"/>
      <c r="M432"/>
      <c r="N432"/>
      <c r="O432"/>
      <c r="P432"/>
      <c r="Q432"/>
      <c r="R432" t="str">
        <v>PLTRNSP00013</v>
      </c>
      <c r="S432" t="str">
        <f t="shared" si="7"/>
        <v>PL</v>
      </c>
    </row>
    <row r="433" spans="1:19" x14ac:dyDescent="0.3">
      <c r="A433" s="2">
        <v>42027</v>
      </c>
      <c r="B433" s="1" t="s">
        <v>293</v>
      </c>
      <c r="C433" t="s">
        <v>294</v>
      </c>
      <c r="D433">
        <v>3.28</v>
      </c>
      <c r="E433">
        <v>5650</v>
      </c>
      <c r="F433">
        <v>18700</v>
      </c>
      <c r="G433">
        <v>138273000</v>
      </c>
      <c r="H433">
        <f>IF(Table1[[#This Row],[data]]=DATE(2015, 1, 23),1,0)</f>
        <v>1</v>
      </c>
      <c r="I433" t="str">
        <f>LEFT(Table1[[#This Row],[ISIN]],2)</f>
        <v>PL</v>
      </c>
      <c r="J433">
        <f>Table1[[#This Row],[pakiet_wig]]*Table1[[#This Row],[kurs_zamkniecia]]</f>
        <v>453535440</v>
      </c>
      <c r="K433" s="4" t="str" cm="1">
        <f t="array" ref="K433">_xlfn.IFS(AND(Table1[[#This Row],[Column1]]=1,D432-D431&lt;Table1[[#This Row],[kurs_zamkniecia]]-D432,D431&lt;D432,D432&lt;Table1[[#This Row],[kurs_zamkniecia]]),"K",AND(Table1[[#This Row],[Column1]]=1,D432-D431&gt;Table1[[#This Row],[kurs_zamkniecia]]-D432,D431&gt;D432,D432&gt;Table1[[#This Row],[kurs_zamkniecia]]),"S",Table1[[#This Row],[Column1]]=1,"H",Table1[[#This Row],[Column1]]=0,0)</f>
        <v>H</v>
      </c>
      <c r="L433"/>
      <c r="M433"/>
      <c r="N433"/>
      <c r="O433"/>
      <c r="P433"/>
      <c r="Q433"/>
      <c r="R433" t="str">
        <v>PLTRVPL00011</v>
      </c>
      <c r="S433" t="str">
        <f t="shared" si="7"/>
        <v>PL</v>
      </c>
    </row>
    <row r="434" spans="1:19" x14ac:dyDescent="0.3">
      <c r="A434" s="2">
        <v>42025</v>
      </c>
      <c r="B434" s="1" t="s">
        <v>295</v>
      </c>
      <c r="C434" t="s">
        <v>296</v>
      </c>
      <c r="D434">
        <v>51</v>
      </c>
      <c r="E434">
        <v>1714</v>
      </c>
      <c r="F434">
        <v>86040</v>
      </c>
      <c r="G434">
        <v>11601000</v>
      </c>
      <c r="H434">
        <f>IF(Table1[[#This Row],[data]]=DATE(2015, 1, 23),1,0)</f>
        <v>0</v>
      </c>
      <c r="I434" t="str">
        <f>LEFT(Table1[[#This Row],[ISIN]],2)</f>
        <v>PL</v>
      </c>
      <c r="J434">
        <f>Table1[[#This Row],[pakiet_wig]]*Table1[[#This Row],[kurs_zamkniecia]]</f>
        <v>591651000</v>
      </c>
      <c r="K434" s="4" cm="1">
        <f t="array" ref="K434">_xlfn.IFS(AND(Table1[[#This Row],[Column1]]=1,D433-D432&lt;Table1[[#This Row],[kurs_zamkniecia]]-D433,D432&lt;D433,D433&lt;Table1[[#This Row],[kurs_zamkniecia]]),"K",AND(Table1[[#This Row],[Column1]]=1,D433-D432&gt;Table1[[#This Row],[kurs_zamkniecia]]-D433,D432&gt;D433,D433&gt;Table1[[#This Row],[kurs_zamkniecia]]),"S",Table1[[#This Row],[Column1]]=1,"H",Table1[[#This Row],[Column1]]=0,0)</f>
        <v>0</v>
      </c>
      <c r="L434"/>
      <c r="M434"/>
      <c r="N434"/>
      <c r="O434"/>
      <c r="P434"/>
      <c r="Q434"/>
      <c r="R434" t="str">
        <v>PLASMOT00030</v>
      </c>
      <c r="S434" t="str">
        <f t="shared" si="7"/>
        <v>PL</v>
      </c>
    </row>
    <row r="435" spans="1:19" x14ac:dyDescent="0.3">
      <c r="A435" s="2">
        <v>42026</v>
      </c>
      <c r="B435" s="1" t="s">
        <v>295</v>
      </c>
      <c r="C435" t="s">
        <v>296</v>
      </c>
      <c r="D435">
        <v>50.71</v>
      </c>
      <c r="E435">
        <v>569</v>
      </c>
      <c r="F435">
        <v>29120</v>
      </c>
      <c r="G435">
        <v>11601000</v>
      </c>
      <c r="H435">
        <f>IF(Table1[[#This Row],[data]]=DATE(2015, 1, 23),1,0)</f>
        <v>0</v>
      </c>
      <c r="I435" t="str">
        <f>LEFT(Table1[[#This Row],[ISIN]],2)</f>
        <v>PL</v>
      </c>
      <c r="J435">
        <f>Table1[[#This Row],[pakiet_wig]]*Table1[[#This Row],[kurs_zamkniecia]]</f>
        <v>588286710</v>
      </c>
      <c r="K435" s="4" cm="1">
        <f t="array" ref="K435">_xlfn.IFS(AND(Table1[[#This Row],[Column1]]=1,D434-D433&lt;Table1[[#This Row],[kurs_zamkniecia]]-D434,D433&lt;D434,D434&lt;Table1[[#This Row],[kurs_zamkniecia]]),"K",AND(Table1[[#This Row],[Column1]]=1,D434-D433&gt;Table1[[#This Row],[kurs_zamkniecia]]-D434,D433&gt;D434,D434&gt;Table1[[#This Row],[kurs_zamkniecia]]),"S",Table1[[#This Row],[Column1]]=1,"H",Table1[[#This Row],[Column1]]=0,0)</f>
        <v>0</v>
      </c>
      <c r="L435"/>
      <c r="M435"/>
      <c r="N435"/>
      <c r="O435"/>
      <c r="P435"/>
      <c r="Q435"/>
      <c r="R435" t="str">
        <v>PLTVN0000017</v>
      </c>
      <c r="S435" t="str">
        <f t="shared" si="7"/>
        <v>PL</v>
      </c>
    </row>
    <row r="436" spans="1:19" x14ac:dyDescent="0.3">
      <c r="A436" s="2">
        <v>42027</v>
      </c>
      <c r="B436" s="1" t="s">
        <v>295</v>
      </c>
      <c r="C436" t="s">
        <v>296</v>
      </c>
      <c r="D436">
        <v>51.4</v>
      </c>
      <c r="E436">
        <v>621</v>
      </c>
      <c r="F436">
        <v>31920</v>
      </c>
      <c r="G436">
        <v>11601000</v>
      </c>
      <c r="H436">
        <f>IF(Table1[[#This Row],[data]]=DATE(2015, 1, 23),1,0)</f>
        <v>1</v>
      </c>
      <c r="I436" t="str">
        <f>LEFT(Table1[[#This Row],[ISIN]],2)</f>
        <v>PL</v>
      </c>
      <c r="J436">
        <f>Table1[[#This Row],[pakiet_wig]]*Table1[[#This Row],[kurs_zamkniecia]]</f>
        <v>596291400</v>
      </c>
      <c r="K436" s="4" t="str" cm="1">
        <f t="array" ref="K436">_xlfn.IFS(AND(Table1[[#This Row],[Column1]]=1,D435-D434&lt;Table1[[#This Row],[kurs_zamkniecia]]-D435,D434&lt;D435,D435&lt;Table1[[#This Row],[kurs_zamkniecia]]),"K",AND(Table1[[#This Row],[Column1]]=1,D435-D434&gt;Table1[[#This Row],[kurs_zamkniecia]]-D435,D434&gt;D435,D435&gt;Table1[[#This Row],[kurs_zamkniecia]]),"S",Table1[[#This Row],[Column1]]=1,"H",Table1[[#This Row],[Column1]]=0,0)</f>
        <v>H</v>
      </c>
      <c r="L436"/>
      <c r="M436"/>
      <c r="N436"/>
      <c r="O436"/>
      <c r="P436"/>
      <c r="Q436"/>
      <c r="R436" t="str">
        <v>PLBAUMA00017</v>
      </c>
      <c r="S436" t="str">
        <f t="shared" si="7"/>
        <v>PL</v>
      </c>
    </row>
    <row r="437" spans="1:19" x14ac:dyDescent="0.3">
      <c r="A437" s="2">
        <v>42025</v>
      </c>
      <c r="B437" s="1" t="s">
        <v>297</v>
      </c>
      <c r="C437" t="s">
        <v>298</v>
      </c>
      <c r="D437">
        <v>18.489999999999998</v>
      </c>
      <c r="E437">
        <v>1579</v>
      </c>
      <c r="F437">
        <v>28690</v>
      </c>
      <c r="G437">
        <v>1239000</v>
      </c>
      <c r="H437">
        <f>IF(Table1[[#This Row],[data]]=DATE(2015, 1, 23),1,0)</f>
        <v>0</v>
      </c>
      <c r="I437" t="str">
        <f>LEFT(Table1[[#This Row],[ISIN]],2)</f>
        <v>PL</v>
      </c>
      <c r="J437">
        <f>Table1[[#This Row],[pakiet_wig]]*Table1[[#This Row],[kurs_zamkniecia]]</f>
        <v>22909109.999999996</v>
      </c>
      <c r="K437" s="4" cm="1">
        <f t="array" ref="K437">_xlfn.IFS(AND(Table1[[#This Row],[Column1]]=1,D436-D435&lt;Table1[[#This Row],[kurs_zamkniecia]]-D436,D435&lt;D436,D436&lt;Table1[[#This Row],[kurs_zamkniecia]]),"K",AND(Table1[[#This Row],[Column1]]=1,D436-D435&gt;Table1[[#This Row],[kurs_zamkniecia]]-D436,D435&gt;D436,D436&gt;Table1[[#This Row],[kurs_zamkniecia]]),"S",Table1[[#This Row],[Column1]]=1,"H",Table1[[#This Row],[Column1]]=0,0)</f>
        <v>0</v>
      </c>
      <c r="L437"/>
      <c r="M437"/>
      <c r="N437"/>
      <c r="O437"/>
      <c r="P437"/>
      <c r="Q437"/>
      <c r="R437" t="str">
        <v>PLUNBEP00015</v>
      </c>
      <c r="S437" t="str">
        <f t="shared" si="7"/>
        <v>PL</v>
      </c>
    </row>
    <row r="438" spans="1:19" x14ac:dyDescent="0.3">
      <c r="A438" s="2">
        <v>42026</v>
      </c>
      <c r="B438" s="1" t="s">
        <v>297</v>
      </c>
      <c r="C438" t="s">
        <v>298</v>
      </c>
      <c r="D438">
        <v>18.489999999999998</v>
      </c>
      <c r="E438">
        <v>303</v>
      </c>
      <c r="F438">
        <v>5600</v>
      </c>
      <c r="G438">
        <v>1239000</v>
      </c>
      <c r="H438">
        <f>IF(Table1[[#This Row],[data]]=DATE(2015, 1, 23),1,0)</f>
        <v>0</v>
      </c>
      <c r="I438" t="str">
        <f>LEFT(Table1[[#This Row],[ISIN]],2)</f>
        <v>PL</v>
      </c>
      <c r="J438">
        <f>Table1[[#This Row],[pakiet_wig]]*Table1[[#This Row],[kurs_zamkniecia]]</f>
        <v>22909109.999999996</v>
      </c>
      <c r="K438" s="4" cm="1">
        <f t="array" ref="K438">_xlfn.IFS(AND(Table1[[#This Row],[Column1]]=1,D437-D436&lt;Table1[[#This Row],[kurs_zamkniecia]]-D437,D436&lt;D437,D437&lt;Table1[[#This Row],[kurs_zamkniecia]]),"K",AND(Table1[[#This Row],[Column1]]=1,D437-D436&gt;Table1[[#This Row],[kurs_zamkniecia]]-D437,D436&gt;D437,D437&gt;Table1[[#This Row],[kurs_zamkniecia]]),"S",Table1[[#This Row],[Column1]]=1,"H",Table1[[#This Row],[Column1]]=0,0)</f>
        <v>0</v>
      </c>
      <c r="L438"/>
      <c r="M438"/>
      <c r="N438"/>
      <c r="O438"/>
      <c r="P438"/>
      <c r="Q438"/>
      <c r="R438" t="str">
        <v>IT0004781412</v>
      </c>
      <c r="S438" t="str">
        <f t="shared" si="7"/>
        <v>IT</v>
      </c>
    </row>
    <row r="439" spans="1:19" x14ac:dyDescent="0.3">
      <c r="A439" s="2">
        <v>42027</v>
      </c>
      <c r="B439" s="1" t="s">
        <v>297</v>
      </c>
      <c r="C439" t="s">
        <v>298</v>
      </c>
      <c r="D439">
        <v>19.2</v>
      </c>
      <c r="E439">
        <v>1349</v>
      </c>
      <c r="F439">
        <v>25440</v>
      </c>
      <c r="G439">
        <v>1239000</v>
      </c>
      <c r="H439">
        <f>IF(Table1[[#This Row],[data]]=DATE(2015, 1, 23),1,0)</f>
        <v>1</v>
      </c>
      <c r="I439" t="str">
        <f>LEFT(Table1[[#This Row],[ISIN]],2)</f>
        <v>PL</v>
      </c>
      <c r="J439">
        <f>Table1[[#This Row],[pakiet_wig]]*Table1[[#This Row],[kurs_zamkniecia]]</f>
        <v>23788800</v>
      </c>
      <c r="K439" s="4" t="str" cm="1">
        <f t="array" ref="K439">_xlfn.IFS(AND(Table1[[#This Row],[Column1]]=1,D438-D437&lt;Table1[[#This Row],[kurs_zamkniecia]]-D438,D437&lt;D438,D438&lt;Table1[[#This Row],[kurs_zamkniecia]]),"K",AND(Table1[[#This Row],[Column1]]=1,D438-D437&gt;Table1[[#This Row],[kurs_zamkniecia]]-D438,D437&gt;D438,D438&gt;Table1[[#This Row],[kurs_zamkniecia]]),"S",Table1[[#This Row],[Column1]]=1,"H",Table1[[#This Row],[Column1]]=0,0)</f>
        <v>H</v>
      </c>
      <c r="L439"/>
      <c r="M439"/>
      <c r="N439"/>
      <c r="O439"/>
      <c r="P439"/>
      <c r="Q439"/>
      <c r="R439" t="str">
        <v>PLUNMST00014</v>
      </c>
      <c r="S439" t="str">
        <f t="shared" si="7"/>
        <v>PL</v>
      </c>
    </row>
    <row r="440" spans="1:19" x14ac:dyDescent="0.3">
      <c r="A440" s="2">
        <v>42025</v>
      </c>
      <c r="B440" s="1" t="s">
        <v>299</v>
      </c>
      <c r="C440" t="s">
        <v>300</v>
      </c>
      <c r="D440">
        <v>1.47</v>
      </c>
      <c r="E440">
        <v>0</v>
      </c>
      <c r="F440">
        <v>0</v>
      </c>
      <c r="G440">
        <v>0</v>
      </c>
      <c r="H440">
        <f>IF(Table1[[#This Row],[data]]=DATE(2015, 1, 23),1,0)</f>
        <v>0</v>
      </c>
      <c r="I440" t="str">
        <f>LEFT(Table1[[#This Row],[ISIN]],2)</f>
        <v>PL</v>
      </c>
      <c r="J440">
        <f>Table1[[#This Row],[pakiet_wig]]*Table1[[#This Row],[kurs_zamkniecia]]</f>
        <v>0</v>
      </c>
      <c r="K440" s="4" cm="1">
        <f t="array" ref="K440">_xlfn.IFS(AND(Table1[[#This Row],[Column1]]=1,D439-D438&lt;Table1[[#This Row],[kurs_zamkniecia]]-D439,D438&lt;D439,D439&lt;Table1[[#This Row],[kurs_zamkniecia]]),"K",AND(Table1[[#This Row],[Column1]]=1,D439-D438&gt;Table1[[#This Row],[kurs_zamkniecia]]-D439,D438&gt;D439,D439&gt;Table1[[#This Row],[kurs_zamkniecia]]),"S",Table1[[#This Row],[Column1]]=1,"H",Table1[[#This Row],[Column1]]=0,0)</f>
        <v>0</v>
      </c>
      <c r="L440"/>
      <c r="M440"/>
      <c r="N440"/>
      <c r="O440"/>
      <c r="P440"/>
      <c r="Q440"/>
      <c r="R440" t="str">
        <v>PLPMWRM00012</v>
      </c>
      <c r="S440" t="str">
        <f t="shared" si="7"/>
        <v>PL</v>
      </c>
    </row>
    <row r="441" spans="1:19" x14ac:dyDescent="0.3">
      <c r="A441" s="2">
        <v>42026</v>
      </c>
      <c r="B441" s="1" t="s">
        <v>299</v>
      </c>
      <c r="C441" t="s">
        <v>300</v>
      </c>
      <c r="D441">
        <v>1.48</v>
      </c>
      <c r="E441">
        <v>1000</v>
      </c>
      <c r="F441">
        <v>1470</v>
      </c>
      <c r="G441">
        <v>0</v>
      </c>
      <c r="H441">
        <f>IF(Table1[[#This Row],[data]]=DATE(2015, 1, 23),1,0)</f>
        <v>0</v>
      </c>
      <c r="I441" t="str">
        <f>LEFT(Table1[[#This Row],[ISIN]],2)</f>
        <v>PL</v>
      </c>
      <c r="J441">
        <f>Table1[[#This Row],[pakiet_wig]]*Table1[[#This Row],[kurs_zamkniecia]]</f>
        <v>0</v>
      </c>
      <c r="K441" s="4" cm="1">
        <f t="array" ref="K441">_xlfn.IFS(AND(Table1[[#This Row],[Column1]]=1,D440-D439&lt;Table1[[#This Row],[kurs_zamkniecia]]-D440,D439&lt;D440,D440&lt;Table1[[#This Row],[kurs_zamkniecia]]),"K",AND(Table1[[#This Row],[Column1]]=1,D440-D439&gt;Table1[[#This Row],[kurs_zamkniecia]]-D440,D439&gt;D440,D440&gt;Table1[[#This Row],[kurs_zamkniecia]]),"S",Table1[[#This Row],[Column1]]=1,"H",Table1[[#This Row],[Column1]]=0,0)</f>
        <v>0</v>
      </c>
      <c r="L441"/>
      <c r="M441"/>
      <c r="N441"/>
      <c r="O441"/>
      <c r="P441"/>
      <c r="Q441"/>
      <c r="R441" t="str">
        <v>PLVTGDL00010</v>
      </c>
      <c r="S441" t="str">
        <f t="shared" si="7"/>
        <v>PL</v>
      </c>
    </row>
    <row r="442" spans="1:19" x14ac:dyDescent="0.3">
      <c r="A442" s="2">
        <v>42027</v>
      </c>
      <c r="B442" s="1" t="s">
        <v>299</v>
      </c>
      <c r="C442" t="s">
        <v>300</v>
      </c>
      <c r="D442">
        <v>1.45</v>
      </c>
      <c r="E442">
        <v>450</v>
      </c>
      <c r="F442">
        <v>650</v>
      </c>
      <c r="G442">
        <v>0</v>
      </c>
      <c r="H442">
        <f>IF(Table1[[#This Row],[data]]=DATE(2015, 1, 23),1,0)</f>
        <v>1</v>
      </c>
      <c r="I442" t="str">
        <f>LEFT(Table1[[#This Row],[ISIN]],2)</f>
        <v>PL</v>
      </c>
      <c r="J442">
        <f>Table1[[#This Row],[pakiet_wig]]*Table1[[#This Row],[kurs_zamkniecia]]</f>
        <v>0</v>
      </c>
      <c r="K442" s="4" t="str" cm="1">
        <f t="array" ref="K442">_xlfn.IFS(AND(Table1[[#This Row],[Column1]]=1,D441-D440&lt;Table1[[#This Row],[kurs_zamkniecia]]-D441,D440&lt;D441,D441&lt;Table1[[#This Row],[kurs_zamkniecia]]),"K",AND(Table1[[#This Row],[Column1]]=1,D441-D440&gt;Table1[[#This Row],[kurs_zamkniecia]]-D441,D440&gt;D441,D441&gt;Table1[[#This Row],[kurs_zamkniecia]]),"S",Table1[[#This Row],[Column1]]=1,"H",Table1[[#This Row],[Column1]]=0,0)</f>
        <v>H</v>
      </c>
      <c r="L442"/>
      <c r="M442"/>
      <c r="N442"/>
      <c r="O442"/>
      <c r="P442"/>
      <c r="Q442"/>
      <c r="R442" t="str">
        <v>PLVARNT00019</v>
      </c>
      <c r="S442" t="str">
        <f t="shared" si="7"/>
        <v>PL</v>
      </c>
    </row>
    <row r="443" spans="1:19" x14ac:dyDescent="0.3">
      <c r="A443" s="2">
        <v>42025</v>
      </c>
      <c r="B443" s="1" t="s">
        <v>301</v>
      </c>
      <c r="C443" t="s">
        <v>302</v>
      </c>
      <c r="D443">
        <v>16.25</v>
      </c>
      <c r="E443">
        <v>110</v>
      </c>
      <c r="F443">
        <v>1820</v>
      </c>
      <c r="G443">
        <v>3144000</v>
      </c>
      <c r="H443">
        <f>IF(Table1[[#This Row],[data]]=DATE(2015, 1, 23),1,0)</f>
        <v>0</v>
      </c>
      <c r="I443" t="str">
        <f>LEFT(Table1[[#This Row],[ISIN]],2)</f>
        <v>PL</v>
      </c>
      <c r="J443">
        <f>Table1[[#This Row],[pakiet_wig]]*Table1[[#This Row],[kurs_zamkniecia]]</f>
        <v>51090000</v>
      </c>
      <c r="K443" s="4" cm="1">
        <f t="array" ref="K443">_xlfn.IFS(AND(Table1[[#This Row],[Column1]]=1,D442-D441&lt;Table1[[#This Row],[kurs_zamkniecia]]-D442,D441&lt;D442,D442&lt;Table1[[#This Row],[kurs_zamkniecia]]),"K",AND(Table1[[#This Row],[Column1]]=1,D442-D441&gt;Table1[[#This Row],[kurs_zamkniecia]]-D442,D441&gt;D442,D442&gt;Table1[[#This Row],[kurs_zamkniecia]]),"S",Table1[[#This Row],[Column1]]=1,"H",Table1[[#This Row],[Column1]]=0,0)</f>
        <v>0</v>
      </c>
      <c r="L443"/>
      <c r="M443"/>
      <c r="N443"/>
      <c r="O443"/>
      <c r="P443"/>
      <c r="Q443"/>
      <c r="R443" t="str">
        <v>PLVIGOS00015</v>
      </c>
      <c r="S443" t="str">
        <f t="shared" si="7"/>
        <v>PL</v>
      </c>
    </row>
    <row r="444" spans="1:19" x14ac:dyDescent="0.3">
      <c r="A444" s="2">
        <v>42026</v>
      </c>
      <c r="B444" s="1" t="s">
        <v>301</v>
      </c>
      <c r="C444" t="s">
        <v>302</v>
      </c>
      <c r="D444">
        <v>15.7</v>
      </c>
      <c r="E444">
        <v>71</v>
      </c>
      <c r="F444">
        <v>1130</v>
      </c>
      <c r="G444">
        <v>3144000</v>
      </c>
      <c r="H444">
        <f>IF(Table1[[#This Row],[data]]=DATE(2015, 1, 23),1,0)</f>
        <v>0</v>
      </c>
      <c r="I444" t="str">
        <f>LEFT(Table1[[#This Row],[ISIN]],2)</f>
        <v>PL</v>
      </c>
      <c r="J444">
        <f>Table1[[#This Row],[pakiet_wig]]*Table1[[#This Row],[kurs_zamkniecia]]</f>
        <v>49360800</v>
      </c>
      <c r="K444" s="4" cm="1">
        <f t="array" ref="K444">_xlfn.IFS(AND(Table1[[#This Row],[Column1]]=1,D443-D442&lt;Table1[[#This Row],[kurs_zamkniecia]]-D443,D442&lt;D443,D443&lt;Table1[[#This Row],[kurs_zamkniecia]]),"K",AND(Table1[[#This Row],[Column1]]=1,D443-D442&gt;Table1[[#This Row],[kurs_zamkniecia]]-D443,D442&gt;D443,D443&gt;Table1[[#This Row],[kurs_zamkniecia]]),"S",Table1[[#This Row],[Column1]]=1,"H",Table1[[#This Row],[Column1]]=0,0)</f>
        <v>0</v>
      </c>
      <c r="L444"/>
      <c r="M444"/>
      <c r="N444"/>
      <c r="O444"/>
      <c r="P444"/>
      <c r="Q444"/>
      <c r="R444" t="str">
        <v>PLVNDEX00013</v>
      </c>
      <c r="S444" t="str">
        <f t="shared" si="7"/>
        <v>PL</v>
      </c>
    </row>
    <row r="445" spans="1:19" x14ac:dyDescent="0.3">
      <c r="A445" s="2">
        <v>42027</v>
      </c>
      <c r="B445" s="1" t="s">
        <v>301</v>
      </c>
      <c r="C445" t="s">
        <v>302</v>
      </c>
      <c r="D445">
        <v>16.64</v>
      </c>
      <c r="E445">
        <v>13</v>
      </c>
      <c r="F445">
        <v>220</v>
      </c>
      <c r="G445">
        <v>3144000</v>
      </c>
      <c r="H445">
        <f>IF(Table1[[#This Row],[data]]=DATE(2015, 1, 23),1,0)</f>
        <v>1</v>
      </c>
      <c r="I445" t="str">
        <f>LEFT(Table1[[#This Row],[ISIN]],2)</f>
        <v>PL</v>
      </c>
      <c r="J445">
        <f>Table1[[#This Row],[pakiet_wig]]*Table1[[#This Row],[kurs_zamkniecia]]</f>
        <v>52316160</v>
      </c>
      <c r="K445" s="4" t="str" cm="1">
        <f t="array" ref="K445">_xlfn.IFS(AND(Table1[[#This Row],[Column1]]=1,D444-D443&lt;Table1[[#This Row],[kurs_zamkniecia]]-D444,D443&lt;D444,D444&lt;Table1[[#This Row],[kurs_zamkniecia]]),"K",AND(Table1[[#This Row],[Column1]]=1,D444-D443&gt;Table1[[#This Row],[kurs_zamkniecia]]-D444,D443&gt;D444,D444&gt;Table1[[#This Row],[kurs_zamkniecia]]),"S",Table1[[#This Row],[Column1]]=1,"H",Table1[[#This Row],[Column1]]=0,0)</f>
        <v>H</v>
      </c>
      <c r="L445"/>
      <c r="M445"/>
      <c r="N445"/>
      <c r="O445"/>
      <c r="P445"/>
      <c r="Q445"/>
      <c r="R445" t="str">
        <v>PLVTLGD00010</v>
      </c>
      <c r="S445" t="str">
        <f t="shared" si="7"/>
        <v>PL</v>
      </c>
    </row>
    <row r="446" spans="1:19" x14ac:dyDescent="0.3">
      <c r="A446" s="2">
        <v>42025</v>
      </c>
      <c r="B446" s="1" t="s">
        <v>303</v>
      </c>
      <c r="C446" t="s">
        <v>304</v>
      </c>
      <c r="D446">
        <v>26</v>
      </c>
      <c r="E446">
        <v>1</v>
      </c>
      <c r="F446">
        <v>30</v>
      </c>
      <c r="G446">
        <v>3305000</v>
      </c>
      <c r="H446">
        <f>IF(Table1[[#This Row],[data]]=DATE(2015, 1, 23),1,0)</f>
        <v>0</v>
      </c>
      <c r="I446" t="str">
        <f>LEFT(Table1[[#This Row],[ISIN]],2)</f>
        <v>DE</v>
      </c>
      <c r="J446">
        <f>Table1[[#This Row],[pakiet_wig]]*Table1[[#This Row],[kurs_zamkniecia]]</f>
        <v>85930000</v>
      </c>
      <c r="K446" s="4" cm="1">
        <f t="array" ref="K446">_xlfn.IFS(AND(Table1[[#This Row],[Column1]]=1,D445-D444&lt;Table1[[#This Row],[kurs_zamkniecia]]-D445,D444&lt;D445,D445&lt;Table1[[#This Row],[kurs_zamkniecia]]),"K",AND(Table1[[#This Row],[Column1]]=1,D445-D444&gt;Table1[[#This Row],[kurs_zamkniecia]]-D445,D444&gt;D445,D445&gt;Table1[[#This Row],[kurs_zamkniecia]]),"S",Table1[[#This Row],[Column1]]=1,"H",Table1[[#This Row],[Column1]]=0,0)</f>
        <v>0</v>
      </c>
      <c r="L446"/>
      <c r="M446"/>
      <c r="N446"/>
      <c r="O446"/>
      <c r="P446"/>
      <c r="Q446"/>
      <c r="R446" t="str">
        <v>PLVSTLA00011</v>
      </c>
      <c r="S446" t="str">
        <f t="shared" si="7"/>
        <v>PL</v>
      </c>
    </row>
    <row r="447" spans="1:19" x14ac:dyDescent="0.3">
      <c r="A447" s="2">
        <v>42026</v>
      </c>
      <c r="B447" s="1" t="s">
        <v>303</v>
      </c>
      <c r="C447" t="s">
        <v>304</v>
      </c>
      <c r="D447">
        <v>25.9</v>
      </c>
      <c r="E447">
        <v>3</v>
      </c>
      <c r="F447">
        <v>80</v>
      </c>
      <c r="G447">
        <v>3305000</v>
      </c>
      <c r="H447">
        <f>IF(Table1[[#This Row],[data]]=DATE(2015, 1, 23),1,0)</f>
        <v>0</v>
      </c>
      <c r="I447" t="str">
        <f>LEFT(Table1[[#This Row],[ISIN]],2)</f>
        <v>DE</v>
      </c>
      <c r="J447">
        <f>Table1[[#This Row],[pakiet_wig]]*Table1[[#This Row],[kurs_zamkniecia]]</f>
        <v>85599500</v>
      </c>
      <c r="K447" s="4" cm="1">
        <f t="array" ref="K447">_xlfn.IFS(AND(Table1[[#This Row],[Column1]]=1,D446-D445&lt;Table1[[#This Row],[kurs_zamkniecia]]-D446,D445&lt;D446,D446&lt;Table1[[#This Row],[kurs_zamkniecia]]),"K",AND(Table1[[#This Row],[Column1]]=1,D446-D445&gt;Table1[[#This Row],[kurs_zamkniecia]]-D446,D445&gt;D446,D446&gt;Table1[[#This Row],[kurs_zamkniecia]]),"S",Table1[[#This Row],[Column1]]=1,"H",Table1[[#This Row],[Column1]]=0,0)</f>
        <v>0</v>
      </c>
      <c r="L447"/>
      <c r="M447"/>
      <c r="N447"/>
      <c r="O447"/>
      <c r="P447"/>
      <c r="Q447"/>
      <c r="R447" t="str">
        <v>PLVOTUM00016</v>
      </c>
      <c r="S447" t="str">
        <f t="shared" si="7"/>
        <v>PL</v>
      </c>
    </row>
    <row r="448" spans="1:19" x14ac:dyDescent="0.3">
      <c r="A448" s="2">
        <v>42027</v>
      </c>
      <c r="B448" s="1" t="s">
        <v>303</v>
      </c>
      <c r="C448" t="s">
        <v>304</v>
      </c>
      <c r="D448">
        <v>25.9</v>
      </c>
      <c r="E448">
        <v>3</v>
      </c>
      <c r="F448">
        <v>80</v>
      </c>
      <c r="G448">
        <v>3305000</v>
      </c>
      <c r="H448">
        <f>IF(Table1[[#This Row],[data]]=DATE(2015, 1, 23),1,0)</f>
        <v>1</v>
      </c>
      <c r="I448" t="str">
        <f>LEFT(Table1[[#This Row],[ISIN]],2)</f>
        <v>DE</v>
      </c>
      <c r="J448">
        <f>Table1[[#This Row],[pakiet_wig]]*Table1[[#This Row],[kurs_zamkniecia]]</f>
        <v>85599500</v>
      </c>
      <c r="K448" s="4" t="str" cm="1">
        <f t="array" ref="K448">_xlfn.IFS(AND(Table1[[#This Row],[Column1]]=1,D447-D446&lt;Table1[[#This Row],[kurs_zamkniecia]]-D447,D446&lt;D447,D447&lt;Table1[[#This Row],[kurs_zamkniecia]]),"K",AND(Table1[[#This Row],[Column1]]=1,D447-D446&gt;Table1[[#This Row],[kurs_zamkniecia]]-D447,D446&gt;D447,D447&gt;Table1[[#This Row],[kurs_zamkniecia]]),"S",Table1[[#This Row],[Column1]]=1,"H",Table1[[#This Row],[Column1]]=0,0)</f>
        <v>H</v>
      </c>
      <c r="L448"/>
      <c r="M448"/>
      <c r="N448"/>
      <c r="O448"/>
      <c r="P448"/>
      <c r="Q448"/>
      <c r="R448" t="str">
        <v>PLVOXEL00014</v>
      </c>
      <c r="S448" t="str">
        <f t="shared" si="7"/>
        <v>PL</v>
      </c>
    </row>
    <row r="449" spans="1:19" x14ac:dyDescent="0.3">
      <c r="A449" s="2">
        <v>42025</v>
      </c>
      <c r="B449" s="1" t="s">
        <v>305</v>
      </c>
      <c r="C449" t="s">
        <v>306</v>
      </c>
      <c r="D449">
        <v>8.81</v>
      </c>
      <c r="E449">
        <v>26757</v>
      </c>
      <c r="F449">
        <v>235580</v>
      </c>
      <c r="G449">
        <v>17846000</v>
      </c>
      <c r="H449">
        <f>IF(Table1[[#This Row],[data]]=DATE(2015, 1, 23),1,0)</f>
        <v>0</v>
      </c>
      <c r="I449" t="str">
        <f>LEFT(Table1[[#This Row],[ISIN]],2)</f>
        <v>PL</v>
      </c>
      <c r="J449">
        <f>Table1[[#This Row],[pakiet_wig]]*Table1[[#This Row],[kurs_zamkniecia]]</f>
        <v>157223260</v>
      </c>
      <c r="K449" s="4" cm="1">
        <f t="array" ref="K449">_xlfn.IFS(AND(Table1[[#This Row],[Column1]]=1,D448-D447&lt;Table1[[#This Row],[kurs_zamkniecia]]-D448,D447&lt;D448,D448&lt;Table1[[#This Row],[kurs_zamkniecia]]),"K",AND(Table1[[#This Row],[Column1]]=1,D448-D447&gt;Table1[[#This Row],[kurs_zamkniecia]]-D448,D447&gt;D448,D448&gt;Table1[[#This Row],[kurs_zamkniecia]]),"S",Table1[[#This Row],[Column1]]=1,"H",Table1[[#This Row],[Column1]]=0,0)</f>
        <v>0</v>
      </c>
      <c r="L449"/>
      <c r="M449"/>
      <c r="N449"/>
      <c r="O449"/>
      <c r="P449"/>
      <c r="Q449"/>
      <c r="R449" t="str">
        <v>PLWADEX00018</v>
      </c>
      <c r="S449" t="str">
        <f t="shared" si="7"/>
        <v>PL</v>
      </c>
    </row>
    <row r="450" spans="1:19" x14ac:dyDescent="0.3">
      <c r="A450" s="2">
        <v>42026</v>
      </c>
      <c r="B450" s="1" t="s">
        <v>305</v>
      </c>
      <c r="C450" t="s">
        <v>306</v>
      </c>
      <c r="D450">
        <v>8.8000000000000007</v>
      </c>
      <c r="E450">
        <v>36885</v>
      </c>
      <c r="F450">
        <v>324770</v>
      </c>
      <c r="G450">
        <v>17846000</v>
      </c>
      <c r="H450">
        <f>IF(Table1[[#This Row],[data]]=DATE(2015, 1, 23),1,0)</f>
        <v>0</v>
      </c>
      <c r="I450" t="str">
        <f>LEFT(Table1[[#This Row],[ISIN]],2)</f>
        <v>PL</v>
      </c>
      <c r="J450">
        <f>Table1[[#This Row],[pakiet_wig]]*Table1[[#This Row],[kurs_zamkniecia]]</f>
        <v>157044800</v>
      </c>
      <c r="K450" s="4" cm="1">
        <f t="array" ref="K450">_xlfn.IFS(AND(Table1[[#This Row],[Column1]]=1,D449-D448&lt;Table1[[#This Row],[kurs_zamkniecia]]-D449,D448&lt;D449,D449&lt;Table1[[#This Row],[kurs_zamkniecia]]),"K",AND(Table1[[#This Row],[Column1]]=1,D449-D448&gt;Table1[[#This Row],[kurs_zamkniecia]]-D449,D448&gt;D449,D449&gt;Table1[[#This Row],[kurs_zamkniecia]]),"S",Table1[[#This Row],[Column1]]=1,"H",Table1[[#This Row],[Column1]]=0,0)</f>
        <v>0</v>
      </c>
      <c r="L450"/>
      <c r="M450"/>
      <c r="N450"/>
      <c r="O450"/>
      <c r="P450"/>
      <c r="Q450"/>
      <c r="R450" t="str">
        <v>PLWNDLX00024</v>
      </c>
      <c r="S450" t="str">
        <f t="shared" si="7"/>
        <v>PL</v>
      </c>
    </row>
    <row r="451" spans="1:19" x14ac:dyDescent="0.3">
      <c r="A451" s="2">
        <v>42027</v>
      </c>
      <c r="B451" s="1" t="s">
        <v>305</v>
      </c>
      <c r="C451" t="s">
        <v>306</v>
      </c>
      <c r="D451">
        <v>9.1999999999999993</v>
      </c>
      <c r="E451">
        <v>9386</v>
      </c>
      <c r="F451">
        <v>84180</v>
      </c>
      <c r="G451">
        <v>17846000</v>
      </c>
      <c r="H451">
        <f>IF(Table1[[#This Row],[data]]=DATE(2015, 1, 23),1,0)</f>
        <v>1</v>
      </c>
      <c r="I451" t="str">
        <f>LEFT(Table1[[#This Row],[ISIN]],2)</f>
        <v>PL</v>
      </c>
      <c r="J451">
        <f>Table1[[#This Row],[pakiet_wig]]*Table1[[#This Row],[kurs_zamkniecia]]</f>
        <v>164183200</v>
      </c>
      <c r="K451" s="4" t="str" cm="1">
        <f t="array" ref="K451">_xlfn.IFS(AND(Table1[[#This Row],[Column1]]=1,D450-D449&lt;Table1[[#This Row],[kurs_zamkniecia]]-D450,D449&lt;D450,D450&lt;Table1[[#This Row],[kurs_zamkniecia]]),"K",AND(Table1[[#This Row],[Column1]]=1,D450-D449&gt;Table1[[#This Row],[kurs_zamkniecia]]-D450,D449&gt;D450,D450&gt;Table1[[#This Row],[kurs_zamkniecia]]),"S",Table1[[#This Row],[Column1]]=1,"H",Table1[[#This Row],[Column1]]=0,0)</f>
        <v>H</v>
      </c>
      <c r="L451"/>
      <c r="M451"/>
      <c r="N451"/>
      <c r="O451"/>
      <c r="P451"/>
      <c r="Q451"/>
      <c r="R451" t="str">
        <v>AT0000827209</v>
      </c>
      <c r="S451" t="str">
        <f t="shared" ref="S451:S471" si="8">LEFT(R451,2)</f>
        <v>AT</v>
      </c>
    </row>
    <row r="452" spans="1:19" x14ac:dyDescent="0.3">
      <c r="A452" s="2">
        <v>42025</v>
      </c>
      <c r="B452" s="1" t="s">
        <v>307</v>
      </c>
      <c r="C452" t="s">
        <v>308</v>
      </c>
      <c r="D452">
        <v>4.6399999999999997</v>
      </c>
      <c r="E452">
        <v>41</v>
      </c>
      <c r="F452">
        <v>180</v>
      </c>
      <c r="G452">
        <v>4501000</v>
      </c>
      <c r="H452">
        <f>IF(Table1[[#This Row],[data]]=DATE(2015, 1, 23),1,0)</f>
        <v>0</v>
      </c>
      <c r="I452" t="str">
        <f>LEFT(Table1[[#This Row],[ISIN]],2)</f>
        <v>PL</v>
      </c>
      <c r="J452">
        <f>Table1[[#This Row],[pakiet_wig]]*Table1[[#This Row],[kurs_zamkniecia]]</f>
        <v>20884640</v>
      </c>
      <c r="K452" s="4" cm="1">
        <f t="array" ref="K452">_xlfn.IFS(AND(Table1[[#This Row],[Column1]]=1,D451-D450&lt;Table1[[#This Row],[kurs_zamkniecia]]-D451,D450&lt;D451,D451&lt;Table1[[#This Row],[kurs_zamkniecia]]),"K",AND(Table1[[#This Row],[Column1]]=1,D451-D450&gt;Table1[[#This Row],[kurs_zamkniecia]]-D451,D450&gt;D451,D451&gt;Table1[[#This Row],[kurs_zamkniecia]]),"S",Table1[[#This Row],[Column1]]=1,"H",Table1[[#This Row],[Column1]]=0,0)</f>
        <v>0</v>
      </c>
      <c r="L452"/>
      <c r="M452"/>
      <c r="N452"/>
      <c r="O452"/>
      <c r="P452"/>
      <c r="Q452"/>
      <c r="R452" t="str">
        <v>PLHOGA000041</v>
      </c>
      <c r="S452" t="str">
        <f t="shared" si="8"/>
        <v>PL</v>
      </c>
    </row>
    <row r="453" spans="1:19" x14ac:dyDescent="0.3">
      <c r="A453" s="2">
        <v>42026</v>
      </c>
      <c r="B453" s="1" t="s">
        <v>307</v>
      </c>
      <c r="C453" t="s">
        <v>308</v>
      </c>
      <c r="D453">
        <v>4.55</v>
      </c>
      <c r="E453">
        <v>1184</v>
      </c>
      <c r="F453">
        <v>5290</v>
      </c>
      <c r="G453">
        <v>4501000</v>
      </c>
      <c r="H453">
        <f>IF(Table1[[#This Row],[data]]=DATE(2015, 1, 23),1,0)</f>
        <v>0</v>
      </c>
      <c r="I453" t="str">
        <f>LEFT(Table1[[#This Row],[ISIN]],2)</f>
        <v>PL</v>
      </c>
      <c r="J453">
        <f>Table1[[#This Row],[pakiet_wig]]*Table1[[#This Row],[kurs_zamkniecia]]</f>
        <v>20479550</v>
      </c>
      <c r="K453" s="4" cm="1">
        <f t="array" ref="K453">_xlfn.IFS(AND(Table1[[#This Row],[Column1]]=1,D452-D451&lt;Table1[[#This Row],[kurs_zamkniecia]]-D452,D451&lt;D452,D452&lt;Table1[[#This Row],[kurs_zamkniecia]]),"K",AND(Table1[[#This Row],[Column1]]=1,D452-D451&gt;Table1[[#This Row],[kurs_zamkniecia]]-D452,D451&gt;D452,D452&gt;Table1[[#This Row],[kurs_zamkniecia]]),"S",Table1[[#This Row],[Column1]]=1,"H",Table1[[#This Row],[Column1]]=0,0)</f>
        <v>0</v>
      </c>
      <c r="L453"/>
      <c r="M453"/>
      <c r="N453"/>
      <c r="O453"/>
      <c r="P453"/>
      <c r="Q453"/>
      <c r="R453" t="str">
        <v>PLWAWEL00013</v>
      </c>
      <c r="S453" t="str">
        <f t="shared" si="8"/>
        <v>PL</v>
      </c>
    </row>
    <row r="454" spans="1:19" x14ac:dyDescent="0.3">
      <c r="A454" s="2">
        <v>42027</v>
      </c>
      <c r="B454" s="1" t="s">
        <v>307</v>
      </c>
      <c r="C454" t="s">
        <v>308</v>
      </c>
      <c r="D454">
        <v>4.6399999999999997</v>
      </c>
      <c r="E454">
        <v>18</v>
      </c>
      <c r="F454">
        <v>80</v>
      </c>
      <c r="G454">
        <v>4501000</v>
      </c>
      <c r="H454">
        <f>IF(Table1[[#This Row],[data]]=DATE(2015, 1, 23),1,0)</f>
        <v>1</v>
      </c>
      <c r="I454" t="str">
        <f>LEFT(Table1[[#This Row],[ISIN]],2)</f>
        <v>PL</v>
      </c>
      <c r="J454">
        <f>Table1[[#This Row],[pakiet_wig]]*Table1[[#This Row],[kurs_zamkniecia]]</f>
        <v>20884640</v>
      </c>
      <c r="K454" s="4" t="str" cm="1">
        <f t="array" ref="K454">_xlfn.IFS(AND(Table1[[#This Row],[Column1]]=1,D453-D452&lt;Table1[[#This Row],[kurs_zamkniecia]]-D453,D452&lt;D453,D453&lt;Table1[[#This Row],[kurs_zamkniecia]]),"K",AND(Table1[[#This Row],[Column1]]=1,D453-D452&gt;Table1[[#This Row],[kurs_zamkniecia]]-D453,D452&gt;D453,D453&gt;Table1[[#This Row],[kurs_zamkniecia]]),"S",Table1[[#This Row],[Column1]]=1,"H",Table1[[#This Row],[Column1]]=0,0)</f>
        <v>H</v>
      </c>
      <c r="L454"/>
      <c r="M454"/>
      <c r="N454"/>
      <c r="O454"/>
      <c r="P454"/>
      <c r="Q454"/>
      <c r="R454" t="str">
        <v>PLWDMCP00013</v>
      </c>
      <c r="S454" t="str">
        <f t="shared" si="8"/>
        <v>PL</v>
      </c>
    </row>
    <row r="455" spans="1:19" x14ac:dyDescent="0.3">
      <c r="A455" s="2">
        <v>42025</v>
      </c>
      <c r="B455" s="1" t="s">
        <v>309</v>
      </c>
      <c r="C455" t="s">
        <v>310</v>
      </c>
      <c r="D455">
        <v>0.92</v>
      </c>
      <c r="E455">
        <v>7024</v>
      </c>
      <c r="F455">
        <v>6480</v>
      </c>
      <c r="G455">
        <v>11150000</v>
      </c>
      <c r="H455">
        <f>IF(Table1[[#This Row],[data]]=DATE(2015, 1, 23),1,0)</f>
        <v>0</v>
      </c>
      <c r="I455" t="str">
        <f>LEFT(Table1[[#This Row],[ISIN]],2)</f>
        <v>PL</v>
      </c>
      <c r="J455">
        <f>Table1[[#This Row],[pakiet_wig]]*Table1[[#This Row],[kurs_zamkniecia]]</f>
        <v>10258000</v>
      </c>
      <c r="K455" s="4" cm="1">
        <f t="array" ref="K455">_xlfn.IFS(AND(Table1[[#This Row],[Column1]]=1,D454-D453&lt;Table1[[#This Row],[kurs_zamkniecia]]-D454,D453&lt;D454,D454&lt;Table1[[#This Row],[kurs_zamkniecia]]),"K",AND(Table1[[#This Row],[Column1]]=1,D454-D453&gt;Table1[[#This Row],[kurs_zamkniecia]]-D454,D453&gt;D454,D454&gt;Table1[[#This Row],[kurs_zamkniecia]]),"S",Table1[[#This Row],[Column1]]=1,"H",Table1[[#This Row],[Column1]]=0,0)</f>
        <v>0</v>
      </c>
      <c r="L455"/>
      <c r="M455"/>
      <c r="N455"/>
      <c r="O455"/>
      <c r="P455"/>
      <c r="Q455"/>
      <c r="R455" t="str">
        <v>LU0627170920</v>
      </c>
      <c r="S455" t="str">
        <f t="shared" si="8"/>
        <v>LU</v>
      </c>
    </row>
    <row r="456" spans="1:19" x14ac:dyDescent="0.3">
      <c r="A456" s="2">
        <v>42026</v>
      </c>
      <c r="B456" s="1" t="s">
        <v>309</v>
      </c>
      <c r="C456" t="s">
        <v>310</v>
      </c>
      <c r="D456">
        <v>0.93</v>
      </c>
      <c r="E456">
        <v>8501</v>
      </c>
      <c r="F456">
        <v>7930</v>
      </c>
      <c r="G456">
        <v>11150000</v>
      </c>
      <c r="H456">
        <f>IF(Table1[[#This Row],[data]]=DATE(2015, 1, 23),1,0)</f>
        <v>0</v>
      </c>
      <c r="I456" t="str">
        <f>LEFT(Table1[[#This Row],[ISIN]],2)</f>
        <v>PL</v>
      </c>
      <c r="J456">
        <f>Table1[[#This Row],[pakiet_wig]]*Table1[[#This Row],[kurs_zamkniecia]]</f>
        <v>10369500</v>
      </c>
      <c r="K456" s="4" cm="1">
        <f t="array" ref="K456">_xlfn.IFS(AND(Table1[[#This Row],[Column1]]=1,D455-D454&lt;Table1[[#This Row],[kurs_zamkniecia]]-D455,D454&lt;D455,D455&lt;Table1[[#This Row],[kurs_zamkniecia]]),"K",AND(Table1[[#This Row],[Column1]]=1,D455-D454&gt;Table1[[#This Row],[kurs_zamkniecia]]-D455,D454&gt;D455,D455&gt;Table1[[#This Row],[kurs_zamkniecia]]),"S",Table1[[#This Row],[Column1]]=1,"H",Table1[[#This Row],[Column1]]=0,0)</f>
        <v>0</v>
      </c>
      <c r="L456"/>
      <c r="M456"/>
      <c r="N456"/>
      <c r="O456"/>
      <c r="P456"/>
      <c r="Q456"/>
      <c r="R456" t="str">
        <v>PLWELTN00012</v>
      </c>
      <c r="S456" t="str">
        <f t="shared" si="8"/>
        <v>PL</v>
      </c>
    </row>
    <row r="457" spans="1:19" x14ac:dyDescent="0.3">
      <c r="A457" s="2">
        <v>42027</v>
      </c>
      <c r="B457" s="1" t="s">
        <v>309</v>
      </c>
      <c r="C457" t="s">
        <v>310</v>
      </c>
      <c r="D457">
        <v>0.95</v>
      </c>
      <c r="E457">
        <v>4608</v>
      </c>
      <c r="F457">
        <v>4320</v>
      </c>
      <c r="G457">
        <v>11150000</v>
      </c>
      <c r="H457">
        <f>IF(Table1[[#This Row],[data]]=DATE(2015, 1, 23),1,0)</f>
        <v>1</v>
      </c>
      <c r="I457" t="str">
        <f>LEFT(Table1[[#This Row],[ISIN]],2)</f>
        <v>PL</v>
      </c>
      <c r="J457">
        <f>Table1[[#This Row],[pakiet_wig]]*Table1[[#This Row],[kurs_zamkniecia]]</f>
        <v>10592500</v>
      </c>
      <c r="K457" s="4" t="str" cm="1">
        <f t="array" ref="K457">_xlfn.IFS(AND(Table1[[#This Row],[Column1]]=1,D456-D455&lt;Table1[[#This Row],[kurs_zamkniecia]]-D456,D455&lt;D456,D456&lt;Table1[[#This Row],[kurs_zamkniecia]]),"K",AND(Table1[[#This Row],[Column1]]=1,D456-D455&gt;Table1[[#This Row],[kurs_zamkniecia]]-D456,D455&gt;D456,D456&gt;Table1[[#This Row],[kurs_zamkniecia]]),"S",Table1[[#This Row],[Column1]]=1,"H",Table1[[#This Row],[Column1]]=0,0)</f>
        <v>K</v>
      </c>
      <c r="L457"/>
      <c r="M457"/>
      <c r="N457"/>
      <c r="O457"/>
      <c r="P457"/>
      <c r="Q457"/>
      <c r="R457" t="str">
        <v>PLELPO000016</v>
      </c>
      <c r="S457" t="str">
        <f t="shared" si="8"/>
        <v>PL</v>
      </c>
    </row>
    <row r="458" spans="1:19" x14ac:dyDescent="0.3">
      <c r="A458" s="2">
        <v>42025</v>
      </c>
      <c r="B458" s="1" t="s">
        <v>311</v>
      </c>
      <c r="C458" t="s">
        <v>312</v>
      </c>
      <c r="D458">
        <v>50</v>
      </c>
      <c r="E458">
        <v>3230</v>
      </c>
      <c r="F458">
        <v>160430</v>
      </c>
      <c r="G458">
        <v>16737000</v>
      </c>
      <c r="H458">
        <f>IF(Table1[[#This Row],[data]]=DATE(2015, 1, 23),1,0)</f>
        <v>0</v>
      </c>
      <c r="I458" t="str">
        <f>LEFT(Table1[[#This Row],[ISIN]],2)</f>
        <v>PL</v>
      </c>
      <c r="J458">
        <f>Table1[[#This Row],[pakiet_wig]]*Table1[[#This Row],[kurs_zamkniecia]]</f>
        <v>836850000</v>
      </c>
      <c r="K458" s="4" cm="1">
        <f t="array" ref="K458">_xlfn.IFS(AND(Table1[[#This Row],[Column1]]=1,D457-D456&lt;Table1[[#This Row],[kurs_zamkniecia]]-D457,D456&lt;D457,D457&lt;Table1[[#This Row],[kurs_zamkniecia]]),"K",AND(Table1[[#This Row],[Column1]]=1,D457-D456&gt;Table1[[#This Row],[kurs_zamkniecia]]-D457,D456&gt;D457,D457&gt;Table1[[#This Row],[kurs_zamkniecia]]),"S",Table1[[#This Row],[Column1]]=1,"H",Table1[[#This Row],[Column1]]=0,0)</f>
        <v>0</v>
      </c>
      <c r="L458"/>
      <c r="M458"/>
      <c r="N458"/>
      <c r="O458"/>
      <c r="P458"/>
      <c r="Q458"/>
      <c r="R458" t="str">
        <v>PLWILBO00019</v>
      </c>
      <c r="S458" t="str">
        <f t="shared" si="8"/>
        <v>PL</v>
      </c>
    </row>
    <row r="459" spans="1:19" x14ac:dyDescent="0.3">
      <c r="A459" s="2">
        <v>42026</v>
      </c>
      <c r="B459" s="1" t="s">
        <v>311</v>
      </c>
      <c r="C459" t="s">
        <v>312</v>
      </c>
      <c r="D459">
        <v>49.5</v>
      </c>
      <c r="E459">
        <v>43812</v>
      </c>
      <c r="F459">
        <v>2161740</v>
      </c>
      <c r="G459">
        <v>16737000</v>
      </c>
      <c r="H459">
        <f>IF(Table1[[#This Row],[data]]=DATE(2015, 1, 23),1,0)</f>
        <v>0</v>
      </c>
      <c r="I459" t="str">
        <f>LEFT(Table1[[#This Row],[ISIN]],2)</f>
        <v>PL</v>
      </c>
      <c r="J459">
        <f>Table1[[#This Row],[pakiet_wig]]*Table1[[#This Row],[kurs_zamkniecia]]</f>
        <v>828481500</v>
      </c>
      <c r="K459" s="4" cm="1">
        <f t="array" ref="K459">_xlfn.IFS(AND(Table1[[#This Row],[Column1]]=1,D458-D457&lt;Table1[[#This Row],[kurs_zamkniecia]]-D458,D457&lt;D458,D458&lt;Table1[[#This Row],[kurs_zamkniecia]]),"K",AND(Table1[[#This Row],[Column1]]=1,D458-D457&gt;Table1[[#This Row],[kurs_zamkniecia]]-D458,D457&gt;D458,D458&gt;Table1[[#This Row],[kurs_zamkniecia]]),"S",Table1[[#This Row],[Column1]]=1,"H",Table1[[#This Row],[Column1]]=0,0)</f>
        <v>0</v>
      </c>
      <c r="L459"/>
      <c r="M459"/>
      <c r="N459"/>
      <c r="O459"/>
      <c r="P459"/>
      <c r="Q459"/>
      <c r="R459" t="str">
        <v>PLARIEL00046</v>
      </c>
      <c r="S459" t="str">
        <f t="shared" si="8"/>
        <v>PL</v>
      </c>
    </row>
    <row r="460" spans="1:19" x14ac:dyDescent="0.3">
      <c r="A460" s="2">
        <v>42027</v>
      </c>
      <c r="B460" s="1" t="s">
        <v>311</v>
      </c>
      <c r="C460" t="s">
        <v>312</v>
      </c>
      <c r="D460">
        <v>50</v>
      </c>
      <c r="E460">
        <v>50559</v>
      </c>
      <c r="F460">
        <v>2508750</v>
      </c>
      <c r="G460">
        <v>16737000</v>
      </c>
      <c r="H460">
        <f>IF(Table1[[#This Row],[data]]=DATE(2015, 1, 23),1,0)</f>
        <v>1</v>
      </c>
      <c r="I460" t="str">
        <f>LEFT(Table1[[#This Row],[ISIN]],2)</f>
        <v>PL</v>
      </c>
      <c r="J460">
        <f>Table1[[#This Row],[pakiet_wig]]*Table1[[#This Row],[kurs_zamkniecia]]</f>
        <v>836850000</v>
      </c>
      <c r="K460" s="4" t="str" cm="1">
        <f t="array" ref="K460">_xlfn.IFS(AND(Table1[[#This Row],[Column1]]=1,D459-D458&lt;Table1[[#This Row],[kurs_zamkniecia]]-D459,D458&lt;D459,D459&lt;Table1[[#This Row],[kurs_zamkniecia]]),"K",AND(Table1[[#This Row],[Column1]]=1,D459-D458&gt;Table1[[#This Row],[kurs_zamkniecia]]-D459,D458&gt;D459,D459&gt;Table1[[#This Row],[kurs_zamkniecia]]),"S",Table1[[#This Row],[Column1]]=1,"H",Table1[[#This Row],[Column1]]=0,0)</f>
        <v>H</v>
      </c>
      <c r="L460"/>
      <c r="M460"/>
      <c r="N460"/>
      <c r="O460"/>
      <c r="P460"/>
      <c r="Q460"/>
      <c r="R460" t="str">
        <v>PLWSTIL00012</v>
      </c>
      <c r="S460" t="str">
        <f t="shared" si="8"/>
        <v>PL</v>
      </c>
    </row>
    <row r="461" spans="1:19" x14ac:dyDescent="0.3">
      <c r="A461" s="2">
        <v>42025</v>
      </c>
      <c r="B461" s="1" t="s">
        <v>313</v>
      </c>
      <c r="C461" t="s">
        <v>314</v>
      </c>
      <c r="D461">
        <v>18.73</v>
      </c>
      <c r="E461">
        <v>178</v>
      </c>
      <c r="F461">
        <v>3330</v>
      </c>
      <c r="G461">
        <v>17024000</v>
      </c>
      <c r="H461">
        <f>IF(Table1[[#This Row],[data]]=DATE(2015, 1, 23),1,0)</f>
        <v>0</v>
      </c>
      <c r="I461" t="str">
        <f>LEFT(Table1[[#This Row],[ISIN]],2)</f>
        <v>NL</v>
      </c>
      <c r="J461">
        <f>Table1[[#This Row],[pakiet_wig]]*Table1[[#This Row],[kurs_zamkniecia]]</f>
        <v>318859520</v>
      </c>
      <c r="K461" s="4" cm="1">
        <f t="array" ref="K461">_xlfn.IFS(AND(Table1[[#This Row],[Column1]]=1,D460-D459&lt;Table1[[#This Row],[kurs_zamkniecia]]-D460,D459&lt;D460,D460&lt;Table1[[#This Row],[kurs_zamkniecia]]),"K",AND(Table1[[#This Row],[Column1]]=1,D460-D459&gt;Table1[[#This Row],[kurs_zamkniecia]]-D460,D459&gt;D460,D460&gt;Table1[[#This Row],[kurs_zamkniecia]]),"S",Table1[[#This Row],[Column1]]=1,"H",Table1[[#This Row],[Column1]]=0,0)</f>
        <v>0</v>
      </c>
      <c r="L461"/>
      <c r="M461"/>
      <c r="N461"/>
      <c r="O461"/>
      <c r="P461"/>
      <c r="Q461"/>
      <c r="R461" t="str">
        <v>PLWOJAS00014</v>
      </c>
      <c r="S461" t="str">
        <f t="shared" si="8"/>
        <v>PL</v>
      </c>
    </row>
    <row r="462" spans="1:19" x14ac:dyDescent="0.3">
      <c r="A462" s="2">
        <v>42026</v>
      </c>
      <c r="B462" s="1" t="s">
        <v>313</v>
      </c>
      <c r="C462" t="s">
        <v>314</v>
      </c>
      <c r="D462">
        <v>18.73</v>
      </c>
      <c r="E462">
        <v>0</v>
      </c>
      <c r="F462">
        <v>0</v>
      </c>
      <c r="G462">
        <v>17024000</v>
      </c>
      <c r="H462">
        <f>IF(Table1[[#This Row],[data]]=DATE(2015, 1, 23),1,0)</f>
        <v>0</v>
      </c>
      <c r="I462" t="str">
        <f>LEFT(Table1[[#This Row],[ISIN]],2)</f>
        <v>NL</v>
      </c>
      <c r="J462">
        <f>Table1[[#This Row],[pakiet_wig]]*Table1[[#This Row],[kurs_zamkniecia]]</f>
        <v>318859520</v>
      </c>
      <c r="K462" s="4" cm="1">
        <f t="array" ref="K462">_xlfn.IFS(AND(Table1[[#This Row],[Column1]]=1,D461-D460&lt;Table1[[#This Row],[kurs_zamkniecia]]-D461,D460&lt;D461,D461&lt;Table1[[#This Row],[kurs_zamkniecia]]),"K",AND(Table1[[#This Row],[Column1]]=1,D461-D460&gt;Table1[[#This Row],[kurs_zamkniecia]]-D461,D460&gt;D461,D461&gt;Table1[[#This Row],[kurs_zamkniecia]]),"S",Table1[[#This Row],[Column1]]=1,"H",Table1[[#This Row],[Column1]]=0,0)</f>
        <v>0</v>
      </c>
      <c r="L462"/>
      <c r="M462"/>
      <c r="N462"/>
      <c r="O462"/>
      <c r="P462"/>
      <c r="Q462"/>
      <c r="R462" t="str">
        <v>PLWRKSR00019</v>
      </c>
      <c r="S462" t="str">
        <f t="shared" si="8"/>
        <v>PL</v>
      </c>
    </row>
    <row r="463" spans="1:19" x14ac:dyDescent="0.3">
      <c r="A463" s="2">
        <v>42027</v>
      </c>
      <c r="B463" s="1" t="s">
        <v>313</v>
      </c>
      <c r="C463" t="s">
        <v>314</v>
      </c>
      <c r="D463">
        <v>18.760000000000002</v>
      </c>
      <c r="E463">
        <v>110</v>
      </c>
      <c r="F463">
        <v>2050</v>
      </c>
      <c r="G463">
        <v>17024000</v>
      </c>
      <c r="H463">
        <f>IF(Table1[[#This Row],[data]]=DATE(2015, 1, 23),1,0)</f>
        <v>1</v>
      </c>
      <c r="I463" t="str">
        <f>LEFT(Table1[[#This Row],[ISIN]],2)</f>
        <v>NL</v>
      </c>
      <c r="J463">
        <f>Table1[[#This Row],[pakiet_wig]]*Table1[[#This Row],[kurs_zamkniecia]]</f>
        <v>319370240</v>
      </c>
      <c r="K463" s="4" t="str" cm="1">
        <f t="array" ref="K463">_xlfn.IFS(AND(Table1[[#This Row],[Column1]]=1,D462-D461&lt;Table1[[#This Row],[kurs_zamkniecia]]-D462,D461&lt;D462,D462&lt;Table1[[#This Row],[kurs_zamkniecia]]),"K",AND(Table1[[#This Row],[Column1]]=1,D462-D461&gt;Table1[[#This Row],[kurs_zamkniecia]]-D462,D461&gt;D462,D462&gt;Table1[[#This Row],[kurs_zamkniecia]]),"S",Table1[[#This Row],[Column1]]=1,"H",Table1[[#This Row],[Column1]]=0,0)</f>
        <v>H</v>
      </c>
      <c r="L463"/>
      <c r="M463"/>
      <c r="N463"/>
      <c r="O463"/>
      <c r="P463"/>
      <c r="Q463"/>
      <c r="R463" t="str">
        <v>PLYAWAL00058</v>
      </c>
      <c r="S463" t="str">
        <f t="shared" si="8"/>
        <v>PL</v>
      </c>
    </row>
    <row r="464" spans="1:19" x14ac:dyDescent="0.3">
      <c r="A464" s="2">
        <v>42025</v>
      </c>
      <c r="B464" s="1" t="s">
        <v>315</v>
      </c>
      <c r="C464" t="s">
        <v>316</v>
      </c>
      <c r="D464">
        <v>0.86</v>
      </c>
      <c r="E464">
        <v>80752</v>
      </c>
      <c r="F464">
        <v>69900</v>
      </c>
      <c r="G464">
        <v>0</v>
      </c>
      <c r="H464">
        <f>IF(Table1[[#This Row],[data]]=DATE(2015, 1, 23),1,0)</f>
        <v>0</v>
      </c>
      <c r="I464" t="str">
        <f>LEFT(Table1[[#This Row],[ISIN]],2)</f>
        <v>PL</v>
      </c>
      <c r="J464">
        <f>Table1[[#This Row],[pakiet_wig]]*Table1[[#This Row],[kurs_zamkniecia]]</f>
        <v>0</v>
      </c>
      <c r="K464" s="4" cm="1">
        <f t="array" ref="K464">_xlfn.IFS(AND(Table1[[#This Row],[Column1]]=1,D463-D462&lt;Table1[[#This Row],[kurs_zamkniecia]]-D463,D462&lt;D463,D463&lt;Table1[[#This Row],[kurs_zamkniecia]]),"K",AND(Table1[[#This Row],[Column1]]=1,D463-D462&gt;Table1[[#This Row],[kurs_zamkniecia]]-D463,D462&gt;D463,D463&gt;Table1[[#This Row],[kurs_zamkniecia]]),"S",Table1[[#This Row],[Column1]]=1,"H",Table1[[#This Row],[Column1]]=0,0)</f>
        <v>0</v>
      </c>
      <c r="L464"/>
      <c r="M464"/>
      <c r="N464"/>
      <c r="O464"/>
      <c r="P464"/>
      <c r="Q464"/>
      <c r="R464" t="str">
        <v>PLZAMET00010</v>
      </c>
      <c r="S464" t="str">
        <f t="shared" si="8"/>
        <v>PL</v>
      </c>
    </row>
    <row r="465" spans="1:19" x14ac:dyDescent="0.3">
      <c r="A465" s="2">
        <v>42026</v>
      </c>
      <c r="B465" s="1" t="s">
        <v>315</v>
      </c>
      <c r="C465" t="s">
        <v>316</v>
      </c>
      <c r="D465">
        <v>0.85</v>
      </c>
      <c r="E465">
        <v>127157</v>
      </c>
      <c r="F465">
        <v>108740</v>
      </c>
      <c r="G465">
        <v>0</v>
      </c>
      <c r="H465">
        <f>IF(Table1[[#This Row],[data]]=DATE(2015, 1, 23),1,0)</f>
        <v>0</v>
      </c>
      <c r="I465" t="str">
        <f>LEFT(Table1[[#This Row],[ISIN]],2)</f>
        <v>PL</v>
      </c>
      <c r="J465">
        <f>Table1[[#This Row],[pakiet_wig]]*Table1[[#This Row],[kurs_zamkniecia]]</f>
        <v>0</v>
      </c>
      <c r="K465" s="4" cm="1">
        <f t="array" ref="K465">_xlfn.IFS(AND(Table1[[#This Row],[Column1]]=1,D464-D463&lt;Table1[[#This Row],[kurs_zamkniecia]]-D464,D463&lt;D464,D464&lt;Table1[[#This Row],[kurs_zamkniecia]]),"K",AND(Table1[[#This Row],[Column1]]=1,D464-D463&gt;Table1[[#This Row],[kurs_zamkniecia]]-D464,D463&gt;D464,D464&gt;Table1[[#This Row],[kurs_zamkniecia]]),"S",Table1[[#This Row],[Column1]]=1,"H",Table1[[#This Row],[Column1]]=0,0)</f>
        <v>0</v>
      </c>
      <c r="L465"/>
      <c r="M465"/>
      <c r="N465"/>
      <c r="O465"/>
      <c r="P465"/>
      <c r="Q465"/>
      <c r="R465" t="str">
        <v>PLZSTAL00012</v>
      </c>
      <c r="S465" t="str">
        <f t="shared" si="8"/>
        <v>PL</v>
      </c>
    </row>
    <row r="466" spans="1:19" x14ac:dyDescent="0.3">
      <c r="A466" s="2">
        <v>42027</v>
      </c>
      <c r="B466" s="1" t="s">
        <v>315</v>
      </c>
      <c r="C466" t="s">
        <v>316</v>
      </c>
      <c r="D466">
        <v>0.85</v>
      </c>
      <c r="E466">
        <v>95334</v>
      </c>
      <c r="F466">
        <v>81330</v>
      </c>
      <c r="G466">
        <v>0</v>
      </c>
      <c r="H466">
        <f>IF(Table1[[#This Row],[data]]=DATE(2015, 1, 23),1,0)</f>
        <v>1</v>
      </c>
      <c r="I466" t="str">
        <f>LEFT(Table1[[#This Row],[ISIN]],2)</f>
        <v>PL</v>
      </c>
      <c r="J466">
        <f>Table1[[#This Row],[pakiet_wig]]*Table1[[#This Row],[kurs_zamkniecia]]</f>
        <v>0</v>
      </c>
      <c r="K466" s="4" t="str" cm="1">
        <f t="array" ref="K466">_xlfn.IFS(AND(Table1[[#This Row],[Column1]]=1,D465-D464&lt;Table1[[#This Row],[kurs_zamkniecia]]-D465,D464&lt;D465,D465&lt;Table1[[#This Row],[kurs_zamkniecia]]),"K",AND(Table1[[#This Row],[Column1]]=1,D465-D464&gt;Table1[[#This Row],[kurs_zamkniecia]]-D465,D464&gt;D465,D465&gt;Table1[[#This Row],[kurs_zamkniecia]]),"S",Table1[[#This Row],[Column1]]=1,"H",Table1[[#This Row],[Column1]]=0,0)</f>
        <v>H</v>
      </c>
      <c r="L466"/>
      <c r="M466"/>
      <c r="N466"/>
      <c r="O466"/>
      <c r="P466"/>
      <c r="Q466"/>
      <c r="R466" t="str">
        <v>PLZEPAK00012</v>
      </c>
      <c r="S466" t="str">
        <f t="shared" si="8"/>
        <v>PL</v>
      </c>
    </row>
    <row r="467" spans="1:19" x14ac:dyDescent="0.3">
      <c r="A467" s="2">
        <v>42025</v>
      </c>
      <c r="B467" s="1" t="s">
        <v>317</v>
      </c>
      <c r="C467" t="s">
        <v>318</v>
      </c>
      <c r="D467">
        <v>0.33</v>
      </c>
      <c r="E467">
        <v>10110</v>
      </c>
      <c r="F467">
        <v>3340</v>
      </c>
      <c r="G467">
        <v>0</v>
      </c>
      <c r="H467">
        <f>IF(Table1[[#This Row],[data]]=DATE(2015, 1, 23),1,0)</f>
        <v>0</v>
      </c>
      <c r="I467" t="str">
        <f>LEFT(Table1[[#This Row],[ISIN]],2)</f>
        <v>PL</v>
      </c>
      <c r="J467">
        <f>Table1[[#This Row],[pakiet_wig]]*Table1[[#This Row],[kurs_zamkniecia]]</f>
        <v>0</v>
      </c>
      <c r="K467" s="4" cm="1">
        <f t="array" ref="K467">_xlfn.IFS(AND(Table1[[#This Row],[Column1]]=1,D466-D465&lt;Table1[[#This Row],[kurs_zamkniecia]]-D466,D465&lt;D466,D466&lt;Table1[[#This Row],[kurs_zamkniecia]]),"K",AND(Table1[[#This Row],[Column1]]=1,D466-D465&gt;Table1[[#This Row],[kurs_zamkniecia]]-D466,D465&gt;D466,D466&gt;Table1[[#This Row],[kurs_zamkniecia]]),"S",Table1[[#This Row],[Column1]]=1,"H",Table1[[#This Row],[Column1]]=0,0)</f>
        <v>0</v>
      </c>
      <c r="L467"/>
      <c r="M467"/>
      <c r="N467"/>
      <c r="O467"/>
      <c r="P467"/>
      <c r="Q467"/>
      <c r="R467" t="str">
        <v>PLZTKMA00017</v>
      </c>
      <c r="S467" t="str">
        <f t="shared" si="8"/>
        <v>PL</v>
      </c>
    </row>
    <row r="468" spans="1:19" x14ac:dyDescent="0.3">
      <c r="A468" s="2">
        <v>42026</v>
      </c>
      <c r="B468" s="1" t="s">
        <v>317</v>
      </c>
      <c r="C468" t="s">
        <v>318</v>
      </c>
      <c r="D468">
        <v>0.35</v>
      </c>
      <c r="E468">
        <v>1072</v>
      </c>
      <c r="F468">
        <v>380</v>
      </c>
      <c r="G468">
        <v>0</v>
      </c>
      <c r="H468">
        <f>IF(Table1[[#This Row],[data]]=DATE(2015, 1, 23),1,0)</f>
        <v>0</v>
      </c>
      <c r="I468" t="str">
        <f>LEFT(Table1[[#This Row],[ISIN]],2)</f>
        <v>PL</v>
      </c>
      <c r="J468">
        <f>Table1[[#This Row],[pakiet_wig]]*Table1[[#This Row],[kurs_zamkniecia]]</f>
        <v>0</v>
      </c>
      <c r="K468" s="4" cm="1">
        <f t="array" ref="K468">_xlfn.IFS(AND(Table1[[#This Row],[Column1]]=1,D467-D466&lt;Table1[[#This Row],[kurs_zamkniecia]]-D467,D466&lt;D467,D467&lt;Table1[[#This Row],[kurs_zamkniecia]]),"K",AND(Table1[[#This Row],[Column1]]=1,D467-D466&gt;Table1[[#This Row],[kurs_zamkniecia]]-D467,D466&gt;D467,D467&gt;Table1[[#This Row],[kurs_zamkniecia]]),"S",Table1[[#This Row],[Column1]]=1,"H",Table1[[#This Row],[Column1]]=0,0)</f>
        <v>0</v>
      </c>
      <c r="L468"/>
      <c r="M468"/>
      <c r="N468"/>
      <c r="O468"/>
      <c r="P468"/>
      <c r="Q468"/>
      <c r="R468" t="str">
        <v>PLZPUE000012</v>
      </c>
      <c r="S468" t="str">
        <f t="shared" si="8"/>
        <v>PL</v>
      </c>
    </row>
    <row r="469" spans="1:19" x14ac:dyDescent="0.3">
      <c r="A469" s="2">
        <v>42027</v>
      </c>
      <c r="B469" s="1" t="s">
        <v>317</v>
      </c>
      <c r="C469" t="s">
        <v>318</v>
      </c>
      <c r="D469">
        <v>0.35</v>
      </c>
      <c r="E469">
        <v>1831</v>
      </c>
      <c r="F469">
        <v>640</v>
      </c>
      <c r="G469">
        <v>0</v>
      </c>
      <c r="H469">
        <f>IF(Table1[[#This Row],[data]]=DATE(2015, 1, 23),1,0)</f>
        <v>1</v>
      </c>
      <c r="I469" t="str">
        <f>LEFT(Table1[[#This Row],[ISIN]],2)</f>
        <v>PL</v>
      </c>
      <c r="J469">
        <f>Table1[[#This Row],[pakiet_wig]]*Table1[[#This Row],[kurs_zamkniecia]]</f>
        <v>0</v>
      </c>
      <c r="K469" s="4" t="str" cm="1">
        <f t="array" ref="K469">_xlfn.IFS(AND(Table1[[#This Row],[Column1]]=1,D468-D467&lt;Table1[[#This Row],[kurs_zamkniecia]]-D468,D467&lt;D468,D468&lt;Table1[[#This Row],[kurs_zamkniecia]]),"K",AND(Table1[[#This Row],[Column1]]=1,D468-D467&gt;Table1[[#This Row],[kurs_zamkniecia]]-D468,D467&gt;D468,D468&gt;Table1[[#This Row],[kurs_zamkniecia]]),"S",Table1[[#This Row],[Column1]]=1,"H",Table1[[#This Row],[Column1]]=0,0)</f>
        <v>H</v>
      </c>
      <c r="L469"/>
      <c r="M469"/>
      <c r="N469"/>
      <c r="O469"/>
      <c r="P469"/>
      <c r="Q469"/>
      <c r="R469" t="str">
        <v>PLZBMZC00019</v>
      </c>
      <c r="S469" t="str">
        <f t="shared" si="8"/>
        <v>PL</v>
      </c>
    </row>
    <row r="470" spans="1:19" x14ac:dyDescent="0.3">
      <c r="A470" s="2">
        <v>42025</v>
      </c>
      <c r="B470" s="1" t="s">
        <v>319</v>
      </c>
      <c r="C470" t="s">
        <v>320</v>
      </c>
      <c r="D470">
        <v>1.98</v>
      </c>
      <c r="E470">
        <v>79169</v>
      </c>
      <c r="F470">
        <v>156980</v>
      </c>
      <c r="G470">
        <v>293645000</v>
      </c>
      <c r="H470">
        <f>IF(Table1[[#This Row],[data]]=DATE(2015, 1, 23),1,0)</f>
        <v>0</v>
      </c>
      <c r="I470" t="str">
        <f>LEFT(Table1[[#This Row],[ISIN]],2)</f>
        <v>PL</v>
      </c>
      <c r="J470">
        <f>Table1[[#This Row],[pakiet_wig]]*Table1[[#This Row],[kurs_zamkniecia]]</f>
        <v>581417100</v>
      </c>
      <c r="K470" s="4" cm="1">
        <f t="array" ref="K470">_xlfn.IFS(AND(Table1[[#This Row],[Column1]]=1,D469-D468&lt;Table1[[#This Row],[kurs_zamkniecia]]-D469,D468&lt;D469,D469&lt;Table1[[#This Row],[kurs_zamkniecia]]),"K",AND(Table1[[#This Row],[Column1]]=1,D469-D468&gt;Table1[[#This Row],[kurs_zamkniecia]]-D469,D468&gt;D469,D469&gt;Table1[[#This Row],[kurs_zamkniecia]]),"S",Table1[[#This Row],[Column1]]=1,"H",Table1[[#This Row],[Column1]]=0,0)</f>
        <v>0</v>
      </c>
      <c r="L470"/>
      <c r="M470"/>
      <c r="N470"/>
      <c r="O470"/>
      <c r="P470"/>
      <c r="Q470"/>
      <c r="R470" t="str">
        <v>PLZUE0000015</v>
      </c>
      <c r="S470" t="str">
        <f t="shared" si="8"/>
        <v>PL</v>
      </c>
    </row>
    <row r="471" spans="1:19" x14ac:dyDescent="0.3">
      <c r="A471" s="2">
        <v>42026</v>
      </c>
      <c r="B471" s="1" t="s">
        <v>319</v>
      </c>
      <c r="C471" t="s">
        <v>320</v>
      </c>
      <c r="D471">
        <v>2</v>
      </c>
      <c r="E471">
        <v>106503</v>
      </c>
      <c r="F471">
        <v>212440</v>
      </c>
      <c r="G471">
        <v>293645000</v>
      </c>
      <c r="H471">
        <f>IF(Table1[[#This Row],[data]]=DATE(2015, 1, 23),1,0)</f>
        <v>0</v>
      </c>
      <c r="I471" t="str">
        <f>LEFT(Table1[[#This Row],[ISIN]],2)</f>
        <v>PL</v>
      </c>
      <c r="J471">
        <f>Table1[[#This Row],[pakiet_wig]]*Table1[[#This Row],[kurs_zamkniecia]]</f>
        <v>587290000</v>
      </c>
      <c r="K471" s="4" cm="1">
        <f t="array" ref="K471">_xlfn.IFS(AND(Table1[[#This Row],[Column1]]=1,D470-D469&lt;Table1[[#This Row],[kurs_zamkniecia]]-D470,D469&lt;D470,D470&lt;Table1[[#This Row],[kurs_zamkniecia]]),"K",AND(Table1[[#This Row],[Column1]]=1,D470-D469&gt;Table1[[#This Row],[kurs_zamkniecia]]-D470,D469&gt;D470,D470&gt;Table1[[#This Row],[kurs_zamkniecia]]),"S",Table1[[#This Row],[Column1]]=1,"H",Table1[[#This Row],[Column1]]=0,0)</f>
        <v>0</v>
      </c>
      <c r="L471"/>
      <c r="M471"/>
      <c r="N471"/>
      <c r="O471"/>
      <c r="P471"/>
      <c r="Q471"/>
      <c r="R471" t="str">
        <v>PLZYWIC00016</v>
      </c>
      <c r="S471" t="str">
        <f t="shared" si="8"/>
        <v>PL</v>
      </c>
    </row>
    <row r="472" spans="1:19" x14ac:dyDescent="0.3">
      <c r="A472" s="2">
        <v>42027</v>
      </c>
      <c r="B472" s="1" t="s">
        <v>319</v>
      </c>
      <c r="C472" t="s">
        <v>320</v>
      </c>
      <c r="D472">
        <v>1.98</v>
      </c>
      <c r="E472">
        <v>101795</v>
      </c>
      <c r="F472">
        <v>202420</v>
      </c>
      <c r="G472">
        <v>293645000</v>
      </c>
      <c r="H472">
        <f>IF(Table1[[#This Row],[data]]=DATE(2015, 1, 23),1,0)</f>
        <v>1</v>
      </c>
      <c r="I472" t="str">
        <f>LEFT(Table1[[#This Row],[ISIN]],2)</f>
        <v>PL</v>
      </c>
      <c r="J472">
        <f>Table1[[#This Row],[pakiet_wig]]*Table1[[#This Row],[kurs_zamkniecia]]</f>
        <v>581417100</v>
      </c>
      <c r="K472" s="4" t="str" cm="1">
        <f t="array" ref="K472">_xlfn.IFS(AND(Table1[[#This Row],[Column1]]=1,D471-D470&lt;Table1[[#This Row],[kurs_zamkniecia]]-D471,D470&lt;D471,D471&lt;Table1[[#This Row],[kurs_zamkniecia]]),"K",AND(Table1[[#This Row],[Column1]]=1,D471-D470&gt;Table1[[#This Row],[kurs_zamkniecia]]-D471,D470&gt;D471,D471&gt;Table1[[#This Row],[kurs_zamkniecia]]),"S",Table1[[#This Row],[Column1]]=1,"H",Table1[[#This Row],[Column1]]=0,0)</f>
        <v>H</v>
      </c>
      <c r="L472"/>
      <c r="M472"/>
      <c r="N472"/>
      <c r="O472"/>
      <c r="P472"/>
      <c r="Q472"/>
      <c r="R472"/>
      <c r="S472"/>
    </row>
    <row r="473" spans="1:19" x14ac:dyDescent="0.3">
      <c r="A473" s="2">
        <v>42025</v>
      </c>
      <c r="B473" s="1" t="s">
        <v>321</v>
      </c>
      <c r="C473" t="s">
        <v>322</v>
      </c>
      <c r="D473">
        <v>1.77</v>
      </c>
      <c r="E473">
        <v>3861519</v>
      </c>
      <c r="F473">
        <v>6824130</v>
      </c>
      <c r="G473">
        <v>1095354000</v>
      </c>
      <c r="H473">
        <f>IF(Table1[[#This Row],[data]]=DATE(2015, 1, 23),1,0)</f>
        <v>0</v>
      </c>
      <c r="I473" t="str">
        <f>LEFT(Table1[[#This Row],[ISIN]],2)</f>
        <v>PL</v>
      </c>
      <c r="J473">
        <f>Table1[[#This Row],[pakiet_wig]]*Table1[[#This Row],[kurs_zamkniecia]]</f>
        <v>1938776580</v>
      </c>
      <c r="K473" s="4" cm="1">
        <f t="array" ref="K473">_xlfn.IFS(AND(Table1[[#This Row],[Column1]]=1,D472-D471&lt;Table1[[#This Row],[kurs_zamkniecia]]-D472,D471&lt;D472,D472&lt;Table1[[#This Row],[kurs_zamkniecia]]),"K",AND(Table1[[#This Row],[Column1]]=1,D472-D471&gt;Table1[[#This Row],[kurs_zamkniecia]]-D472,D471&gt;D472,D472&gt;Table1[[#This Row],[kurs_zamkniecia]]),"S",Table1[[#This Row],[Column1]]=1,"H",Table1[[#This Row],[Column1]]=0,0)</f>
        <v>0</v>
      </c>
      <c r="L473"/>
      <c r="M473"/>
      <c r="N473"/>
      <c r="O473"/>
      <c r="P473"/>
      <c r="Q473"/>
      <c r="R473"/>
      <c r="S473"/>
    </row>
    <row r="474" spans="1:19" x14ac:dyDescent="0.3">
      <c r="A474" s="2">
        <v>42026</v>
      </c>
      <c r="B474" s="1" t="s">
        <v>321</v>
      </c>
      <c r="C474" t="s">
        <v>322</v>
      </c>
      <c r="D474">
        <v>1.81</v>
      </c>
      <c r="E474">
        <v>3554369</v>
      </c>
      <c r="F474">
        <v>6423540</v>
      </c>
      <c r="G474">
        <v>1095354000</v>
      </c>
      <c r="H474">
        <f>IF(Table1[[#This Row],[data]]=DATE(2015, 1, 23),1,0)</f>
        <v>0</v>
      </c>
      <c r="I474" t="str">
        <f>LEFT(Table1[[#This Row],[ISIN]],2)</f>
        <v>PL</v>
      </c>
      <c r="J474">
        <f>Table1[[#This Row],[pakiet_wig]]*Table1[[#This Row],[kurs_zamkniecia]]</f>
        <v>1982590740</v>
      </c>
      <c r="K474" s="4" cm="1">
        <f t="array" ref="K474">_xlfn.IFS(AND(Table1[[#This Row],[Column1]]=1,D473-D472&lt;Table1[[#This Row],[kurs_zamkniecia]]-D473,D472&lt;D473,D473&lt;Table1[[#This Row],[kurs_zamkniecia]]),"K",AND(Table1[[#This Row],[Column1]]=1,D473-D472&gt;Table1[[#This Row],[kurs_zamkniecia]]-D473,D472&gt;D473,D473&gt;Table1[[#This Row],[kurs_zamkniecia]]),"S",Table1[[#This Row],[Column1]]=1,"H",Table1[[#This Row],[Column1]]=0,0)</f>
        <v>0</v>
      </c>
      <c r="L474"/>
      <c r="M474"/>
      <c r="N474"/>
      <c r="O474"/>
      <c r="P474"/>
      <c r="Q474"/>
      <c r="R474"/>
      <c r="S474"/>
    </row>
    <row r="475" spans="1:19" x14ac:dyDescent="0.3">
      <c r="A475" s="2">
        <v>42027</v>
      </c>
      <c r="B475" s="1" t="s">
        <v>321</v>
      </c>
      <c r="C475" t="s">
        <v>322</v>
      </c>
      <c r="D475">
        <v>1.8</v>
      </c>
      <c r="E475">
        <v>3907767</v>
      </c>
      <c r="F475">
        <v>7069170</v>
      </c>
      <c r="G475">
        <v>1095354000</v>
      </c>
      <c r="H475">
        <f>IF(Table1[[#This Row],[data]]=DATE(2015, 1, 23),1,0)</f>
        <v>1</v>
      </c>
      <c r="I475" t="str">
        <f>LEFT(Table1[[#This Row],[ISIN]],2)</f>
        <v>PL</v>
      </c>
      <c r="J475">
        <f>Table1[[#This Row],[pakiet_wig]]*Table1[[#This Row],[kurs_zamkniecia]]</f>
        <v>1971637200</v>
      </c>
      <c r="K475" s="4" t="str" cm="1">
        <f t="array" ref="K475">_xlfn.IFS(AND(Table1[[#This Row],[Column1]]=1,D474-D473&lt;Table1[[#This Row],[kurs_zamkniecia]]-D474,D473&lt;D474,D474&lt;Table1[[#This Row],[kurs_zamkniecia]]),"K",AND(Table1[[#This Row],[Column1]]=1,D474-D473&gt;Table1[[#This Row],[kurs_zamkniecia]]-D474,D473&gt;D474,D474&gt;Table1[[#This Row],[kurs_zamkniecia]]),"S",Table1[[#This Row],[Column1]]=1,"H",Table1[[#This Row],[Column1]]=0,0)</f>
        <v>H</v>
      </c>
      <c r="L475"/>
      <c r="M475"/>
      <c r="N475"/>
      <c r="O475"/>
      <c r="P475"/>
      <c r="Q475"/>
      <c r="R475"/>
      <c r="S475"/>
    </row>
    <row r="476" spans="1:19" x14ac:dyDescent="0.3">
      <c r="A476" s="2">
        <v>42025</v>
      </c>
      <c r="B476" s="1" t="s">
        <v>323</v>
      </c>
      <c r="C476" t="s">
        <v>324</v>
      </c>
      <c r="D476">
        <v>3.4</v>
      </c>
      <c r="E476">
        <v>318015</v>
      </c>
      <c r="F476">
        <v>1091190</v>
      </c>
      <c r="G476">
        <v>43628000</v>
      </c>
      <c r="H476">
        <f>IF(Table1[[#This Row],[data]]=DATE(2015, 1, 23),1,0)</f>
        <v>0</v>
      </c>
      <c r="I476" t="str">
        <f>LEFT(Table1[[#This Row],[ISIN]],2)</f>
        <v>PL</v>
      </c>
      <c r="J476">
        <f>Table1[[#This Row],[pakiet_wig]]*Table1[[#This Row],[kurs_zamkniecia]]</f>
        <v>148335200</v>
      </c>
      <c r="K476" s="4" cm="1">
        <f t="array" ref="K476">_xlfn.IFS(AND(Table1[[#This Row],[Column1]]=1,D475-D474&lt;Table1[[#This Row],[kurs_zamkniecia]]-D475,D474&lt;D475,D475&lt;Table1[[#This Row],[kurs_zamkniecia]]),"K",AND(Table1[[#This Row],[Column1]]=1,D475-D474&gt;Table1[[#This Row],[kurs_zamkniecia]]-D475,D474&gt;D475,D475&gt;Table1[[#This Row],[kurs_zamkniecia]]),"S",Table1[[#This Row],[Column1]]=1,"H",Table1[[#This Row],[Column1]]=0,0)</f>
        <v>0</v>
      </c>
      <c r="L476"/>
      <c r="M476"/>
      <c r="N476"/>
      <c r="O476"/>
      <c r="P476"/>
      <c r="Q476"/>
      <c r="R476"/>
      <c r="S476"/>
    </row>
    <row r="477" spans="1:19" x14ac:dyDescent="0.3">
      <c r="A477" s="2">
        <v>42026</v>
      </c>
      <c r="B477" s="1" t="s">
        <v>323</v>
      </c>
      <c r="C477" t="s">
        <v>324</v>
      </c>
      <c r="D477">
        <v>3.4</v>
      </c>
      <c r="E477">
        <v>48766</v>
      </c>
      <c r="F477">
        <v>165490</v>
      </c>
      <c r="G477">
        <v>43628000</v>
      </c>
      <c r="H477">
        <f>IF(Table1[[#This Row],[data]]=DATE(2015, 1, 23),1,0)</f>
        <v>0</v>
      </c>
      <c r="I477" t="str">
        <f>LEFT(Table1[[#This Row],[ISIN]],2)</f>
        <v>PL</v>
      </c>
      <c r="J477">
        <f>Table1[[#This Row],[pakiet_wig]]*Table1[[#This Row],[kurs_zamkniecia]]</f>
        <v>148335200</v>
      </c>
      <c r="K477" s="4" cm="1">
        <f t="array" ref="K477">_xlfn.IFS(AND(Table1[[#This Row],[Column1]]=1,D476-D475&lt;Table1[[#This Row],[kurs_zamkniecia]]-D476,D475&lt;D476,D476&lt;Table1[[#This Row],[kurs_zamkniecia]]),"K",AND(Table1[[#This Row],[Column1]]=1,D476-D475&gt;Table1[[#This Row],[kurs_zamkniecia]]-D476,D475&gt;D476,D476&gt;Table1[[#This Row],[kurs_zamkniecia]]),"S",Table1[[#This Row],[Column1]]=1,"H",Table1[[#This Row],[Column1]]=0,0)</f>
        <v>0</v>
      </c>
      <c r="L477"/>
      <c r="M477"/>
      <c r="N477"/>
      <c r="O477"/>
      <c r="P477"/>
      <c r="Q477"/>
      <c r="R477"/>
      <c r="S477"/>
    </row>
    <row r="478" spans="1:19" x14ac:dyDescent="0.3">
      <c r="A478" s="2">
        <v>42027</v>
      </c>
      <c r="B478" s="1" t="s">
        <v>323</v>
      </c>
      <c r="C478" t="s">
        <v>324</v>
      </c>
      <c r="D478">
        <v>3.37</v>
      </c>
      <c r="E478">
        <v>41513</v>
      </c>
      <c r="F478">
        <v>139560</v>
      </c>
      <c r="G478">
        <v>43628000</v>
      </c>
      <c r="H478">
        <f>IF(Table1[[#This Row],[data]]=DATE(2015, 1, 23),1,0)</f>
        <v>1</v>
      </c>
      <c r="I478" t="str">
        <f>LEFT(Table1[[#This Row],[ISIN]],2)</f>
        <v>PL</v>
      </c>
      <c r="J478">
        <f>Table1[[#This Row],[pakiet_wig]]*Table1[[#This Row],[kurs_zamkniecia]]</f>
        <v>147026360</v>
      </c>
      <c r="K478" s="4" t="str" cm="1">
        <f t="array" ref="K478">_xlfn.IFS(AND(Table1[[#This Row],[Column1]]=1,D477-D476&lt;Table1[[#This Row],[kurs_zamkniecia]]-D477,D476&lt;D477,D477&lt;Table1[[#This Row],[kurs_zamkniecia]]),"K",AND(Table1[[#This Row],[Column1]]=1,D477-D476&gt;Table1[[#This Row],[kurs_zamkniecia]]-D477,D476&gt;D477,D477&gt;Table1[[#This Row],[kurs_zamkniecia]]),"S",Table1[[#This Row],[Column1]]=1,"H",Table1[[#This Row],[Column1]]=0,0)</f>
        <v>H</v>
      </c>
      <c r="L478"/>
      <c r="M478"/>
      <c r="N478"/>
      <c r="O478"/>
      <c r="P478"/>
      <c r="Q478"/>
      <c r="R478"/>
      <c r="S478"/>
    </row>
    <row r="479" spans="1:19" x14ac:dyDescent="0.3">
      <c r="A479" s="2">
        <v>42025</v>
      </c>
      <c r="B479" s="1" t="s">
        <v>325</v>
      </c>
      <c r="C479" t="s">
        <v>326</v>
      </c>
      <c r="D479">
        <v>6.89</v>
      </c>
      <c r="E479">
        <v>2478</v>
      </c>
      <c r="F479">
        <v>16950</v>
      </c>
      <c r="G479">
        <v>6721000</v>
      </c>
      <c r="H479">
        <f>IF(Table1[[#This Row],[data]]=DATE(2015, 1, 23),1,0)</f>
        <v>0</v>
      </c>
      <c r="I479" t="str">
        <f>LEFT(Table1[[#This Row],[ISIN]],2)</f>
        <v>PL</v>
      </c>
      <c r="J479">
        <f>Table1[[#This Row],[pakiet_wig]]*Table1[[#This Row],[kurs_zamkniecia]]</f>
        <v>46307690</v>
      </c>
      <c r="K479" s="4" cm="1">
        <f t="array" ref="K479">_xlfn.IFS(AND(Table1[[#This Row],[Column1]]=1,D478-D477&lt;Table1[[#This Row],[kurs_zamkniecia]]-D478,D477&lt;D478,D478&lt;Table1[[#This Row],[kurs_zamkniecia]]),"K",AND(Table1[[#This Row],[Column1]]=1,D478-D477&gt;Table1[[#This Row],[kurs_zamkniecia]]-D478,D477&gt;D478,D478&gt;Table1[[#This Row],[kurs_zamkniecia]]),"S",Table1[[#This Row],[Column1]]=1,"H",Table1[[#This Row],[Column1]]=0,0)</f>
        <v>0</v>
      </c>
      <c r="L479"/>
      <c r="M479"/>
      <c r="N479"/>
      <c r="O479"/>
      <c r="P479"/>
      <c r="Q479"/>
      <c r="R479"/>
      <c r="S479"/>
    </row>
    <row r="480" spans="1:19" x14ac:dyDescent="0.3">
      <c r="A480" s="2">
        <v>42026</v>
      </c>
      <c r="B480" s="1" t="s">
        <v>325</v>
      </c>
      <c r="C480" t="s">
        <v>326</v>
      </c>
      <c r="D480">
        <v>6.83</v>
      </c>
      <c r="E480">
        <v>2154</v>
      </c>
      <c r="F480">
        <v>14670</v>
      </c>
      <c r="G480">
        <v>6721000</v>
      </c>
      <c r="H480">
        <f>IF(Table1[[#This Row],[data]]=DATE(2015, 1, 23),1,0)</f>
        <v>0</v>
      </c>
      <c r="I480" t="str">
        <f>LEFT(Table1[[#This Row],[ISIN]],2)</f>
        <v>PL</v>
      </c>
      <c r="J480">
        <f>Table1[[#This Row],[pakiet_wig]]*Table1[[#This Row],[kurs_zamkniecia]]</f>
        <v>45904430</v>
      </c>
      <c r="K480" s="4" cm="1">
        <f t="array" ref="K480">_xlfn.IFS(AND(Table1[[#This Row],[Column1]]=1,D479-D478&lt;Table1[[#This Row],[kurs_zamkniecia]]-D479,D478&lt;D479,D479&lt;Table1[[#This Row],[kurs_zamkniecia]]),"K",AND(Table1[[#This Row],[Column1]]=1,D479-D478&gt;Table1[[#This Row],[kurs_zamkniecia]]-D479,D478&gt;D479,D479&gt;Table1[[#This Row],[kurs_zamkniecia]]),"S",Table1[[#This Row],[Column1]]=1,"H",Table1[[#This Row],[Column1]]=0,0)</f>
        <v>0</v>
      </c>
      <c r="L480"/>
      <c r="M480"/>
      <c r="N480"/>
      <c r="O480"/>
      <c r="P480"/>
      <c r="Q480"/>
      <c r="R480"/>
      <c r="S480"/>
    </row>
    <row r="481" spans="1:19" x14ac:dyDescent="0.3">
      <c r="A481" s="2">
        <v>42027</v>
      </c>
      <c r="B481" s="1" t="s">
        <v>325</v>
      </c>
      <c r="C481" t="s">
        <v>326</v>
      </c>
      <c r="D481">
        <v>6.85</v>
      </c>
      <c r="E481">
        <v>11124</v>
      </c>
      <c r="F481">
        <v>75930</v>
      </c>
      <c r="G481">
        <v>6721000</v>
      </c>
      <c r="H481">
        <f>IF(Table1[[#This Row],[data]]=DATE(2015, 1, 23),1,0)</f>
        <v>1</v>
      </c>
      <c r="I481" t="str">
        <f>LEFT(Table1[[#This Row],[ISIN]],2)</f>
        <v>PL</v>
      </c>
      <c r="J481">
        <f>Table1[[#This Row],[pakiet_wig]]*Table1[[#This Row],[kurs_zamkniecia]]</f>
        <v>46038850</v>
      </c>
      <c r="K481" s="4" t="str" cm="1">
        <f t="array" ref="K481">_xlfn.IFS(AND(Table1[[#This Row],[Column1]]=1,D480-D479&lt;Table1[[#This Row],[kurs_zamkniecia]]-D480,D479&lt;D480,D480&lt;Table1[[#This Row],[kurs_zamkniecia]]),"K",AND(Table1[[#This Row],[Column1]]=1,D480-D479&gt;Table1[[#This Row],[kurs_zamkniecia]]-D480,D479&gt;D480,D480&gt;Table1[[#This Row],[kurs_zamkniecia]]),"S",Table1[[#This Row],[Column1]]=1,"H",Table1[[#This Row],[Column1]]=0,0)</f>
        <v>H</v>
      </c>
      <c r="L481"/>
      <c r="M481"/>
      <c r="N481"/>
      <c r="O481"/>
      <c r="P481"/>
      <c r="Q481"/>
      <c r="R481"/>
      <c r="S481"/>
    </row>
    <row r="482" spans="1:19" x14ac:dyDescent="0.3">
      <c r="A482" s="2">
        <v>42025</v>
      </c>
      <c r="B482" s="1" t="s">
        <v>327</v>
      </c>
      <c r="C482" t="s">
        <v>328</v>
      </c>
      <c r="D482">
        <v>41.95</v>
      </c>
      <c r="E482">
        <v>374</v>
      </c>
      <c r="F482">
        <v>15690</v>
      </c>
      <c r="G482">
        <v>20769000</v>
      </c>
      <c r="H482">
        <f>IF(Table1[[#This Row],[data]]=DATE(2015, 1, 23),1,0)</f>
        <v>0</v>
      </c>
      <c r="I482" t="str">
        <f>LEFT(Table1[[#This Row],[ISIN]],2)</f>
        <v>NL</v>
      </c>
      <c r="J482">
        <f>Table1[[#This Row],[pakiet_wig]]*Table1[[#This Row],[kurs_zamkniecia]]</f>
        <v>871259550</v>
      </c>
      <c r="K482" s="4" cm="1">
        <f t="array" ref="K482">_xlfn.IFS(AND(Table1[[#This Row],[Column1]]=1,D481-D480&lt;Table1[[#This Row],[kurs_zamkniecia]]-D481,D480&lt;D481,D481&lt;Table1[[#This Row],[kurs_zamkniecia]]),"K",AND(Table1[[#This Row],[Column1]]=1,D481-D480&gt;Table1[[#This Row],[kurs_zamkniecia]]-D481,D480&gt;D481,D481&gt;Table1[[#This Row],[kurs_zamkniecia]]),"S",Table1[[#This Row],[Column1]]=1,"H",Table1[[#This Row],[Column1]]=0,0)</f>
        <v>0</v>
      </c>
      <c r="L482"/>
      <c r="M482"/>
      <c r="N482"/>
      <c r="O482"/>
      <c r="P482"/>
      <c r="Q482"/>
      <c r="R482"/>
      <c r="S482"/>
    </row>
    <row r="483" spans="1:19" x14ac:dyDescent="0.3">
      <c r="A483" s="2">
        <v>42026</v>
      </c>
      <c r="B483" s="1" t="s">
        <v>327</v>
      </c>
      <c r="C483" t="s">
        <v>328</v>
      </c>
      <c r="D483">
        <v>42.2</v>
      </c>
      <c r="E483">
        <v>638</v>
      </c>
      <c r="F483">
        <v>26850</v>
      </c>
      <c r="G483">
        <v>20769000</v>
      </c>
      <c r="H483">
        <f>IF(Table1[[#This Row],[data]]=DATE(2015, 1, 23),1,0)</f>
        <v>0</v>
      </c>
      <c r="I483" t="str">
        <f>LEFT(Table1[[#This Row],[ISIN]],2)</f>
        <v>NL</v>
      </c>
      <c r="J483">
        <f>Table1[[#This Row],[pakiet_wig]]*Table1[[#This Row],[kurs_zamkniecia]]</f>
        <v>876451800</v>
      </c>
      <c r="K483" s="4" cm="1">
        <f t="array" ref="K483">_xlfn.IFS(AND(Table1[[#This Row],[Column1]]=1,D482-D481&lt;Table1[[#This Row],[kurs_zamkniecia]]-D482,D481&lt;D482,D482&lt;Table1[[#This Row],[kurs_zamkniecia]]),"K",AND(Table1[[#This Row],[Column1]]=1,D482-D481&gt;Table1[[#This Row],[kurs_zamkniecia]]-D482,D481&gt;D482,D482&gt;Table1[[#This Row],[kurs_zamkniecia]]),"S",Table1[[#This Row],[Column1]]=1,"H",Table1[[#This Row],[Column1]]=0,0)</f>
        <v>0</v>
      </c>
      <c r="L483"/>
      <c r="M483"/>
      <c r="N483"/>
      <c r="O483"/>
      <c r="P483"/>
      <c r="Q483"/>
      <c r="R483"/>
      <c r="S483"/>
    </row>
    <row r="484" spans="1:19" x14ac:dyDescent="0.3">
      <c r="A484" s="2">
        <v>42027</v>
      </c>
      <c r="B484" s="1" t="s">
        <v>327</v>
      </c>
      <c r="C484" t="s">
        <v>328</v>
      </c>
      <c r="D484">
        <v>41.53</v>
      </c>
      <c r="E484">
        <v>845</v>
      </c>
      <c r="F484">
        <v>35370</v>
      </c>
      <c r="G484">
        <v>20769000</v>
      </c>
      <c r="H484">
        <f>IF(Table1[[#This Row],[data]]=DATE(2015, 1, 23),1,0)</f>
        <v>1</v>
      </c>
      <c r="I484" t="str">
        <f>LEFT(Table1[[#This Row],[ISIN]],2)</f>
        <v>NL</v>
      </c>
      <c r="J484">
        <f>Table1[[#This Row],[pakiet_wig]]*Table1[[#This Row],[kurs_zamkniecia]]</f>
        <v>862536570</v>
      </c>
      <c r="K484" s="4" t="str" cm="1">
        <f t="array" ref="K484">_xlfn.IFS(AND(Table1[[#This Row],[Column1]]=1,D483-D482&lt;Table1[[#This Row],[kurs_zamkniecia]]-D483,D482&lt;D483,D483&lt;Table1[[#This Row],[kurs_zamkniecia]]),"K",AND(Table1[[#This Row],[Column1]]=1,D483-D482&gt;Table1[[#This Row],[kurs_zamkniecia]]-D483,D482&gt;D483,D483&gt;Table1[[#This Row],[kurs_zamkniecia]]),"S",Table1[[#This Row],[Column1]]=1,"H",Table1[[#This Row],[Column1]]=0,0)</f>
        <v>H</v>
      </c>
      <c r="L484"/>
      <c r="M484"/>
      <c r="N484"/>
      <c r="O484"/>
      <c r="P484"/>
      <c r="Q484"/>
      <c r="R484"/>
      <c r="S484"/>
    </row>
    <row r="485" spans="1:19" x14ac:dyDescent="0.3">
      <c r="A485" s="2">
        <v>42025</v>
      </c>
      <c r="B485" s="1" t="s">
        <v>329</v>
      </c>
      <c r="C485" t="s">
        <v>330</v>
      </c>
      <c r="D485">
        <v>24.3</v>
      </c>
      <c r="E485">
        <v>1</v>
      </c>
      <c r="F485">
        <v>20</v>
      </c>
      <c r="G485">
        <v>1991000</v>
      </c>
      <c r="H485">
        <f>IF(Table1[[#This Row],[data]]=DATE(2015, 1, 23),1,0)</f>
        <v>0</v>
      </c>
      <c r="I485" t="str">
        <f>LEFT(Table1[[#This Row],[ISIN]],2)</f>
        <v>SI</v>
      </c>
      <c r="J485">
        <f>Table1[[#This Row],[pakiet_wig]]*Table1[[#This Row],[kurs_zamkniecia]]</f>
        <v>48381300</v>
      </c>
      <c r="K485" s="4" cm="1">
        <f t="array" ref="K485">_xlfn.IFS(AND(Table1[[#This Row],[Column1]]=1,D484-D483&lt;Table1[[#This Row],[kurs_zamkniecia]]-D484,D483&lt;D484,D484&lt;Table1[[#This Row],[kurs_zamkniecia]]),"K",AND(Table1[[#This Row],[Column1]]=1,D484-D483&gt;Table1[[#This Row],[kurs_zamkniecia]]-D484,D483&gt;D484,D484&gt;Table1[[#This Row],[kurs_zamkniecia]]),"S",Table1[[#This Row],[Column1]]=1,"H",Table1[[#This Row],[Column1]]=0,0)</f>
        <v>0</v>
      </c>
      <c r="L485"/>
      <c r="M485"/>
      <c r="N485"/>
      <c r="O485"/>
      <c r="P485"/>
      <c r="Q485"/>
      <c r="R485"/>
      <c r="S485"/>
    </row>
    <row r="486" spans="1:19" x14ac:dyDescent="0.3">
      <c r="A486" s="2">
        <v>42026</v>
      </c>
      <c r="B486" s="1" t="s">
        <v>329</v>
      </c>
      <c r="C486" t="s">
        <v>330</v>
      </c>
      <c r="D486">
        <v>24.99</v>
      </c>
      <c r="E486">
        <v>601</v>
      </c>
      <c r="F486">
        <v>14800</v>
      </c>
      <c r="G486">
        <v>1991000</v>
      </c>
      <c r="H486">
        <f>IF(Table1[[#This Row],[data]]=DATE(2015, 1, 23),1,0)</f>
        <v>0</v>
      </c>
      <c r="I486" t="str">
        <f>LEFT(Table1[[#This Row],[ISIN]],2)</f>
        <v>SI</v>
      </c>
      <c r="J486">
        <f>Table1[[#This Row],[pakiet_wig]]*Table1[[#This Row],[kurs_zamkniecia]]</f>
        <v>49755090</v>
      </c>
      <c r="K486" s="4" cm="1">
        <f t="array" ref="K486">_xlfn.IFS(AND(Table1[[#This Row],[Column1]]=1,D485-D484&lt;Table1[[#This Row],[kurs_zamkniecia]]-D485,D484&lt;D485,D485&lt;Table1[[#This Row],[kurs_zamkniecia]]),"K",AND(Table1[[#This Row],[Column1]]=1,D485-D484&gt;Table1[[#This Row],[kurs_zamkniecia]]-D485,D484&gt;D485,D485&gt;Table1[[#This Row],[kurs_zamkniecia]]),"S",Table1[[#This Row],[Column1]]=1,"H",Table1[[#This Row],[Column1]]=0,0)</f>
        <v>0</v>
      </c>
      <c r="L486"/>
      <c r="M486"/>
      <c r="N486"/>
      <c r="O486"/>
      <c r="P486"/>
      <c r="Q486"/>
      <c r="R486"/>
      <c r="S486"/>
    </row>
    <row r="487" spans="1:19" x14ac:dyDescent="0.3">
      <c r="A487" s="2">
        <v>42027</v>
      </c>
      <c r="B487" s="1" t="s">
        <v>329</v>
      </c>
      <c r="C487" t="s">
        <v>330</v>
      </c>
      <c r="D487">
        <v>24.99</v>
      </c>
      <c r="E487">
        <v>2</v>
      </c>
      <c r="F487">
        <v>50</v>
      </c>
      <c r="G487">
        <v>1991000</v>
      </c>
      <c r="H487">
        <f>IF(Table1[[#This Row],[data]]=DATE(2015, 1, 23),1,0)</f>
        <v>1</v>
      </c>
      <c r="I487" t="str">
        <f>LEFT(Table1[[#This Row],[ISIN]],2)</f>
        <v>SI</v>
      </c>
      <c r="J487">
        <f>Table1[[#This Row],[pakiet_wig]]*Table1[[#This Row],[kurs_zamkniecia]]</f>
        <v>49755090</v>
      </c>
      <c r="K487" s="4" t="str" cm="1">
        <f t="array" ref="K487">_xlfn.IFS(AND(Table1[[#This Row],[Column1]]=1,D486-D485&lt;Table1[[#This Row],[kurs_zamkniecia]]-D486,D485&lt;D486,D486&lt;Table1[[#This Row],[kurs_zamkniecia]]),"K",AND(Table1[[#This Row],[Column1]]=1,D486-D485&gt;Table1[[#This Row],[kurs_zamkniecia]]-D486,D485&gt;D486,D486&gt;Table1[[#This Row],[kurs_zamkniecia]]),"S",Table1[[#This Row],[Column1]]=1,"H",Table1[[#This Row],[Column1]]=0,0)</f>
        <v>H</v>
      </c>
      <c r="L487"/>
      <c r="M487"/>
      <c r="N487"/>
      <c r="O487"/>
      <c r="P487"/>
      <c r="Q487"/>
      <c r="R487"/>
      <c r="S487"/>
    </row>
    <row r="488" spans="1:19" x14ac:dyDescent="0.3">
      <c r="A488" s="2">
        <v>42025</v>
      </c>
      <c r="B488" s="1" t="s">
        <v>331</v>
      </c>
      <c r="C488" t="s">
        <v>332</v>
      </c>
      <c r="D488">
        <v>43.4</v>
      </c>
      <c r="E488">
        <v>8995</v>
      </c>
      <c r="F488">
        <v>390700</v>
      </c>
      <c r="G488">
        <v>27164000</v>
      </c>
      <c r="H488">
        <f>IF(Table1[[#This Row],[data]]=DATE(2015, 1, 23),1,0)</f>
        <v>0</v>
      </c>
      <c r="I488" t="str">
        <f>LEFT(Table1[[#This Row],[ISIN]],2)</f>
        <v>PL</v>
      </c>
      <c r="J488">
        <f>Table1[[#This Row],[pakiet_wig]]*Table1[[#This Row],[kurs_zamkniecia]]</f>
        <v>1178917600</v>
      </c>
      <c r="K488" s="4" cm="1">
        <f t="array" ref="K488">_xlfn.IFS(AND(Table1[[#This Row],[Column1]]=1,D487-D486&lt;Table1[[#This Row],[kurs_zamkniecia]]-D487,D486&lt;D487,D487&lt;Table1[[#This Row],[kurs_zamkniecia]]),"K",AND(Table1[[#This Row],[Column1]]=1,D487-D486&gt;Table1[[#This Row],[kurs_zamkniecia]]-D487,D486&gt;D487,D487&gt;Table1[[#This Row],[kurs_zamkniecia]]),"S",Table1[[#This Row],[Column1]]=1,"H",Table1[[#This Row],[Column1]]=0,0)</f>
        <v>0</v>
      </c>
      <c r="L488"/>
      <c r="M488"/>
      <c r="N488"/>
      <c r="O488"/>
      <c r="P488"/>
      <c r="Q488"/>
      <c r="R488"/>
      <c r="S488"/>
    </row>
    <row r="489" spans="1:19" x14ac:dyDescent="0.3">
      <c r="A489" s="2">
        <v>42026</v>
      </c>
      <c r="B489" s="1" t="s">
        <v>331</v>
      </c>
      <c r="C489" t="s">
        <v>332</v>
      </c>
      <c r="D489">
        <v>43.4</v>
      </c>
      <c r="E489">
        <v>78340</v>
      </c>
      <c r="F489">
        <v>3400770</v>
      </c>
      <c r="G489">
        <v>27164000</v>
      </c>
      <c r="H489">
        <f>IF(Table1[[#This Row],[data]]=DATE(2015, 1, 23),1,0)</f>
        <v>0</v>
      </c>
      <c r="I489" t="str">
        <f>LEFT(Table1[[#This Row],[ISIN]],2)</f>
        <v>PL</v>
      </c>
      <c r="J489">
        <f>Table1[[#This Row],[pakiet_wig]]*Table1[[#This Row],[kurs_zamkniecia]]</f>
        <v>1178917600</v>
      </c>
      <c r="K489" s="4" cm="1">
        <f t="array" ref="K489">_xlfn.IFS(AND(Table1[[#This Row],[Column1]]=1,D488-D487&lt;Table1[[#This Row],[kurs_zamkniecia]]-D488,D487&lt;D488,D488&lt;Table1[[#This Row],[kurs_zamkniecia]]),"K",AND(Table1[[#This Row],[Column1]]=1,D488-D487&gt;Table1[[#This Row],[kurs_zamkniecia]]-D488,D487&gt;D488,D488&gt;Table1[[#This Row],[kurs_zamkniecia]]),"S",Table1[[#This Row],[Column1]]=1,"H",Table1[[#This Row],[Column1]]=0,0)</f>
        <v>0</v>
      </c>
      <c r="L489"/>
      <c r="M489"/>
      <c r="N489"/>
      <c r="O489"/>
      <c r="P489"/>
      <c r="Q489"/>
      <c r="R489"/>
      <c r="S489"/>
    </row>
    <row r="490" spans="1:19" x14ac:dyDescent="0.3">
      <c r="A490" s="2">
        <v>42027</v>
      </c>
      <c r="B490" s="1" t="s">
        <v>331</v>
      </c>
      <c r="C490" t="s">
        <v>332</v>
      </c>
      <c r="D490">
        <v>44.5</v>
      </c>
      <c r="E490">
        <v>153269</v>
      </c>
      <c r="F490">
        <v>6670720</v>
      </c>
      <c r="G490">
        <v>27164000</v>
      </c>
      <c r="H490">
        <f>IF(Table1[[#This Row],[data]]=DATE(2015, 1, 23),1,0)</f>
        <v>1</v>
      </c>
      <c r="I490" t="str">
        <f>LEFT(Table1[[#This Row],[ISIN]],2)</f>
        <v>PL</v>
      </c>
      <c r="J490">
        <f>Table1[[#This Row],[pakiet_wig]]*Table1[[#This Row],[kurs_zamkniecia]]</f>
        <v>1208798000</v>
      </c>
      <c r="K490" s="4" t="str" cm="1">
        <f t="array" ref="K490">_xlfn.IFS(AND(Table1[[#This Row],[Column1]]=1,D489-D488&lt;Table1[[#This Row],[kurs_zamkniecia]]-D489,D488&lt;D489,D489&lt;Table1[[#This Row],[kurs_zamkniecia]]),"K",AND(Table1[[#This Row],[Column1]]=1,D489-D488&gt;Table1[[#This Row],[kurs_zamkniecia]]-D489,D488&gt;D489,D489&gt;Table1[[#This Row],[kurs_zamkniecia]]),"S",Table1[[#This Row],[Column1]]=1,"H",Table1[[#This Row],[Column1]]=0,0)</f>
        <v>H</v>
      </c>
      <c r="L490"/>
      <c r="M490"/>
      <c r="N490"/>
      <c r="O490"/>
      <c r="P490"/>
      <c r="Q490"/>
      <c r="R490"/>
      <c r="S490"/>
    </row>
    <row r="491" spans="1:19" x14ac:dyDescent="0.3">
      <c r="A491" s="2">
        <v>42025</v>
      </c>
      <c r="B491" s="1" t="s">
        <v>333</v>
      </c>
      <c r="C491" t="s">
        <v>334</v>
      </c>
      <c r="D491">
        <v>17.05</v>
      </c>
      <c r="E491">
        <v>80257</v>
      </c>
      <c r="F491">
        <v>1368700</v>
      </c>
      <c r="G491">
        <v>3502000</v>
      </c>
      <c r="H491">
        <f>IF(Table1[[#This Row],[data]]=DATE(2015, 1, 23),1,0)</f>
        <v>0</v>
      </c>
      <c r="I491" t="str">
        <f>LEFT(Table1[[#This Row],[ISIN]],2)</f>
        <v>PL</v>
      </c>
      <c r="J491">
        <f>Table1[[#This Row],[pakiet_wig]]*Table1[[#This Row],[kurs_zamkniecia]]</f>
        <v>59709100</v>
      </c>
      <c r="K491" s="4" cm="1">
        <f t="array" ref="K491">_xlfn.IFS(AND(Table1[[#This Row],[Column1]]=1,D490-D489&lt;Table1[[#This Row],[kurs_zamkniecia]]-D490,D489&lt;D490,D490&lt;Table1[[#This Row],[kurs_zamkniecia]]),"K",AND(Table1[[#This Row],[Column1]]=1,D490-D489&gt;Table1[[#This Row],[kurs_zamkniecia]]-D490,D489&gt;D490,D490&gt;Table1[[#This Row],[kurs_zamkniecia]]),"S",Table1[[#This Row],[Column1]]=1,"H",Table1[[#This Row],[Column1]]=0,0)</f>
        <v>0</v>
      </c>
      <c r="L491"/>
      <c r="M491"/>
      <c r="N491"/>
      <c r="O491"/>
      <c r="P491"/>
      <c r="Q491"/>
      <c r="R491"/>
      <c r="S491"/>
    </row>
    <row r="492" spans="1:19" x14ac:dyDescent="0.3">
      <c r="A492" s="2">
        <v>42026</v>
      </c>
      <c r="B492" s="1" t="s">
        <v>333</v>
      </c>
      <c r="C492" t="s">
        <v>334</v>
      </c>
      <c r="D492">
        <v>16.95</v>
      </c>
      <c r="E492">
        <v>65960</v>
      </c>
      <c r="F492">
        <v>1122120</v>
      </c>
      <c r="G492">
        <v>3502000</v>
      </c>
      <c r="H492">
        <f>IF(Table1[[#This Row],[data]]=DATE(2015, 1, 23),1,0)</f>
        <v>0</v>
      </c>
      <c r="I492" t="str">
        <f>LEFT(Table1[[#This Row],[ISIN]],2)</f>
        <v>PL</v>
      </c>
      <c r="J492">
        <f>Table1[[#This Row],[pakiet_wig]]*Table1[[#This Row],[kurs_zamkniecia]]</f>
        <v>59358900</v>
      </c>
      <c r="K492" s="4" cm="1">
        <f t="array" ref="K492">_xlfn.IFS(AND(Table1[[#This Row],[Column1]]=1,D491-D490&lt;Table1[[#This Row],[kurs_zamkniecia]]-D491,D490&lt;D491,D491&lt;Table1[[#This Row],[kurs_zamkniecia]]),"K",AND(Table1[[#This Row],[Column1]]=1,D491-D490&gt;Table1[[#This Row],[kurs_zamkniecia]]-D491,D490&gt;D491,D491&gt;Table1[[#This Row],[kurs_zamkniecia]]),"S",Table1[[#This Row],[Column1]]=1,"H",Table1[[#This Row],[Column1]]=0,0)</f>
        <v>0</v>
      </c>
      <c r="L492"/>
      <c r="M492"/>
      <c r="N492"/>
      <c r="O492"/>
      <c r="P492"/>
      <c r="Q492"/>
      <c r="R492"/>
      <c r="S492"/>
    </row>
    <row r="493" spans="1:19" x14ac:dyDescent="0.3">
      <c r="A493" s="2">
        <v>42027</v>
      </c>
      <c r="B493" s="1" t="s">
        <v>333</v>
      </c>
      <c r="C493" t="s">
        <v>334</v>
      </c>
      <c r="D493">
        <v>16.57</v>
      </c>
      <c r="E493">
        <v>10774</v>
      </c>
      <c r="F493">
        <v>181040</v>
      </c>
      <c r="G493">
        <v>3502000</v>
      </c>
      <c r="H493">
        <f>IF(Table1[[#This Row],[data]]=DATE(2015, 1, 23),1,0)</f>
        <v>1</v>
      </c>
      <c r="I493" t="str">
        <f>LEFT(Table1[[#This Row],[ISIN]],2)</f>
        <v>PL</v>
      </c>
      <c r="J493">
        <f>Table1[[#This Row],[pakiet_wig]]*Table1[[#This Row],[kurs_zamkniecia]]</f>
        <v>58028140</v>
      </c>
      <c r="K493" s="4" t="str" cm="1">
        <f t="array" ref="K493">_xlfn.IFS(AND(Table1[[#This Row],[Column1]]=1,D492-D491&lt;Table1[[#This Row],[kurs_zamkniecia]]-D492,D491&lt;D492,D492&lt;Table1[[#This Row],[kurs_zamkniecia]]),"K",AND(Table1[[#This Row],[Column1]]=1,D492-D491&gt;Table1[[#This Row],[kurs_zamkniecia]]-D492,D491&gt;D492,D492&gt;Table1[[#This Row],[kurs_zamkniecia]]),"S",Table1[[#This Row],[Column1]]=1,"H",Table1[[#This Row],[Column1]]=0,0)</f>
        <v>S</v>
      </c>
      <c r="L493"/>
      <c r="M493"/>
      <c r="N493"/>
      <c r="O493"/>
      <c r="P493"/>
      <c r="Q493"/>
      <c r="R493"/>
      <c r="S493"/>
    </row>
    <row r="494" spans="1:19" x14ac:dyDescent="0.3">
      <c r="A494" s="2">
        <v>42025</v>
      </c>
      <c r="B494" s="1" t="s">
        <v>335</v>
      </c>
      <c r="C494" t="s">
        <v>336</v>
      </c>
      <c r="D494">
        <v>30.5</v>
      </c>
      <c r="E494">
        <v>65</v>
      </c>
      <c r="F494">
        <v>1990</v>
      </c>
      <c r="G494">
        <v>17315000</v>
      </c>
      <c r="H494">
        <f>IF(Table1[[#This Row],[data]]=DATE(2015, 1, 23),1,0)</f>
        <v>0</v>
      </c>
      <c r="I494" t="str">
        <f>LEFT(Table1[[#This Row],[ISIN]],2)</f>
        <v>PL</v>
      </c>
      <c r="J494">
        <f>Table1[[#This Row],[pakiet_wig]]*Table1[[#This Row],[kurs_zamkniecia]]</f>
        <v>528107500</v>
      </c>
      <c r="K494" s="4" cm="1">
        <f t="array" ref="K494">_xlfn.IFS(AND(Table1[[#This Row],[Column1]]=1,D493-D492&lt;Table1[[#This Row],[kurs_zamkniecia]]-D493,D492&lt;D493,D493&lt;Table1[[#This Row],[kurs_zamkniecia]]),"K",AND(Table1[[#This Row],[Column1]]=1,D493-D492&gt;Table1[[#This Row],[kurs_zamkniecia]]-D493,D492&gt;D493,D493&gt;Table1[[#This Row],[kurs_zamkniecia]]),"S",Table1[[#This Row],[Column1]]=1,"H",Table1[[#This Row],[Column1]]=0,0)</f>
        <v>0</v>
      </c>
      <c r="L494"/>
      <c r="M494"/>
      <c r="N494"/>
      <c r="O494"/>
      <c r="P494"/>
      <c r="Q494"/>
      <c r="R494"/>
      <c r="S494"/>
    </row>
    <row r="495" spans="1:19" x14ac:dyDescent="0.3">
      <c r="A495" s="2">
        <v>42026</v>
      </c>
      <c r="B495" s="1" t="s">
        <v>335</v>
      </c>
      <c r="C495" t="s">
        <v>336</v>
      </c>
      <c r="D495">
        <v>29.7</v>
      </c>
      <c r="E495">
        <v>2124</v>
      </c>
      <c r="F495">
        <v>63460</v>
      </c>
      <c r="G495">
        <v>17315000</v>
      </c>
      <c r="H495">
        <f>IF(Table1[[#This Row],[data]]=DATE(2015, 1, 23),1,0)</f>
        <v>0</v>
      </c>
      <c r="I495" t="str">
        <f>LEFT(Table1[[#This Row],[ISIN]],2)</f>
        <v>PL</v>
      </c>
      <c r="J495">
        <f>Table1[[#This Row],[pakiet_wig]]*Table1[[#This Row],[kurs_zamkniecia]]</f>
        <v>514255500</v>
      </c>
      <c r="K495" s="4" cm="1">
        <f t="array" ref="K495">_xlfn.IFS(AND(Table1[[#This Row],[Column1]]=1,D494-D493&lt;Table1[[#This Row],[kurs_zamkniecia]]-D494,D493&lt;D494,D494&lt;Table1[[#This Row],[kurs_zamkniecia]]),"K",AND(Table1[[#This Row],[Column1]]=1,D494-D493&gt;Table1[[#This Row],[kurs_zamkniecia]]-D494,D493&gt;D494,D494&gt;Table1[[#This Row],[kurs_zamkniecia]]),"S",Table1[[#This Row],[Column1]]=1,"H",Table1[[#This Row],[Column1]]=0,0)</f>
        <v>0</v>
      </c>
      <c r="L495"/>
      <c r="M495"/>
      <c r="N495"/>
      <c r="O495"/>
      <c r="P495"/>
      <c r="Q495"/>
      <c r="R495"/>
      <c r="S495"/>
    </row>
    <row r="496" spans="1:19" x14ac:dyDescent="0.3">
      <c r="A496" s="2">
        <v>42027</v>
      </c>
      <c r="B496" s="1" t="s">
        <v>335</v>
      </c>
      <c r="C496" t="s">
        <v>336</v>
      </c>
      <c r="D496">
        <v>30.65</v>
      </c>
      <c r="E496">
        <v>420</v>
      </c>
      <c r="F496">
        <v>12640</v>
      </c>
      <c r="G496">
        <v>17315000</v>
      </c>
      <c r="H496">
        <f>IF(Table1[[#This Row],[data]]=DATE(2015, 1, 23),1,0)</f>
        <v>1</v>
      </c>
      <c r="I496" t="str">
        <f>LEFT(Table1[[#This Row],[ISIN]],2)</f>
        <v>PL</v>
      </c>
      <c r="J496">
        <f>Table1[[#This Row],[pakiet_wig]]*Table1[[#This Row],[kurs_zamkniecia]]</f>
        <v>530704750</v>
      </c>
      <c r="K496" s="4" t="str" cm="1">
        <f t="array" ref="K496">_xlfn.IFS(AND(Table1[[#This Row],[Column1]]=1,D495-D494&lt;Table1[[#This Row],[kurs_zamkniecia]]-D495,D494&lt;D495,D495&lt;Table1[[#This Row],[kurs_zamkniecia]]),"K",AND(Table1[[#This Row],[Column1]]=1,D495-D494&gt;Table1[[#This Row],[kurs_zamkniecia]]-D495,D494&gt;D495,D495&gt;Table1[[#This Row],[kurs_zamkniecia]]),"S",Table1[[#This Row],[Column1]]=1,"H",Table1[[#This Row],[Column1]]=0,0)</f>
        <v>H</v>
      </c>
      <c r="L496"/>
      <c r="M496"/>
      <c r="N496"/>
      <c r="O496"/>
      <c r="P496"/>
      <c r="Q496"/>
      <c r="R496"/>
      <c r="S496"/>
    </row>
    <row r="497" spans="1:19" x14ac:dyDescent="0.3">
      <c r="A497" s="2">
        <v>42025</v>
      </c>
      <c r="B497" s="1" t="s">
        <v>337</v>
      </c>
      <c r="C497" t="s">
        <v>338</v>
      </c>
      <c r="D497">
        <v>1.51</v>
      </c>
      <c r="E497">
        <v>0</v>
      </c>
      <c r="F497">
        <v>0</v>
      </c>
      <c r="G497">
        <v>0</v>
      </c>
      <c r="H497">
        <f>IF(Table1[[#This Row],[data]]=DATE(2015, 1, 23),1,0)</f>
        <v>0</v>
      </c>
      <c r="I497" t="str">
        <f>LEFT(Table1[[#This Row],[ISIN]],2)</f>
        <v>PL</v>
      </c>
      <c r="J497">
        <f>Table1[[#This Row],[pakiet_wig]]*Table1[[#This Row],[kurs_zamkniecia]]</f>
        <v>0</v>
      </c>
      <c r="K497" s="4" cm="1">
        <f t="array" ref="K497">_xlfn.IFS(AND(Table1[[#This Row],[Column1]]=1,D496-D495&lt;Table1[[#This Row],[kurs_zamkniecia]]-D496,D495&lt;D496,D496&lt;Table1[[#This Row],[kurs_zamkniecia]]),"K",AND(Table1[[#This Row],[Column1]]=1,D496-D495&gt;Table1[[#This Row],[kurs_zamkniecia]]-D496,D495&gt;D496,D496&gt;Table1[[#This Row],[kurs_zamkniecia]]),"S",Table1[[#This Row],[Column1]]=1,"H",Table1[[#This Row],[Column1]]=0,0)</f>
        <v>0</v>
      </c>
      <c r="L497"/>
      <c r="M497"/>
      <c r="N497"/>
      <c r="O497"/>
      <c r="P497"/>
      <c r="Q497"/>
      <c r="R497"/>
      <c r="S497"/>
    </row>
    <row r="498" spans="1:19" x14ac:dyDescent="0.3">
      <c r="A498" s="2">
        <v>42026</v>
      </c>
      <c r="B498" s="1" t="s">
        <v>337</v>
      </c>
      <c r="C498" t="s">
        <v>338</v>
      </c>
      <c r="D498">
        <v>1.51</v>
      </c>
      <c r="E498">
        <v>0</v>
      </c>
      <c r="F498">
        <v>0</v>
      </c>
      <c r="G498">
        <v>0</v>
      </c>
      <c r="H498">
        <f>IF(Table1[[#This Row],[data]]=DATE(2015, 1, 23),1,0)</f>
        <v>0</v>
      </c>
      <c r="I498" t="str">
        <f>LEFT(Table1[[#This Row],[ISIN]],2)</f>
        <v>PL</v>
      </c>
      <c r="J498">
        <f>Table1[[#This Row],[pakiet_wig]]*Table1[[#This Row],[kurs_zamkniecia]]</f>
        <v>0</v>
      </c>
      <c r="K498" s="4" cm="1">
        <f t="array" ref="K498">_xlfn.IFS(AND(Table1[[#This Row],[Column1]]=1,D497-D496&lt;Table1[[#This Row],[kurs_zamkniecia]]-D497,D496&lt;D497,D497&lt;Table1[[#This Row],[kurs_zamkniecia]]),"K",AND(Table1[[#This Row],[Column1]]=1,D497-D496&gt;Table1[[#This Row],[kurs_zamkniecia]]-D497,D496&gt;D497,D497&gt;Table1[[#This Row],[kurs_zamkniecia]]),"S",Table1[[#This Row],[Column1]]=1,"H",Table1[[#This Row],[Column1]]=0,0)</f>
        <v>0</v>
      </c>
      <c r="L498"/>
      <c r="M498"/>
      <c r="N498"/>
      <c r="O498"/>
      <c r="P498"/>
      <c r="Q498"/>
      <c r="R498"/>
      <c r="S498"/>
    </row>
    <row r="499" spans="1:19" x14ac:dyDescent="0.3">
      <c r="A499" s="2">
        <v>42027</v>
      </c>
      <c r="B499" s="1" t="s">
        <v>337</v>
      </c>
      <c r="C499" t="s">
        <v>338</v>
      </c>
      <c r="D499">
        <v>1.51</v>
      </c>
      <c r="E499">
        <v>0</v>
      </c>
      <c r="F499">
        <v>0</v>
      </c>
      <c r="G499">
        <v>0</v>
      </c>
      <c r="H499">
        <f>IF(Table1[[#This Row],[data]]=DATE(2015, 1, 23),1,0)</f>
        <v>1</v>
      </c>
      <c r="I499" t="str">
        <f>LEFT(Table1[[#This Row],[ISIN]],2)</f>
        <v>PL</v>
      </c>
      <c r="J499">
        <f>Table1[[#This Row],[pakiet_wig]]*Table1[[#This Row],[kurs_zamkniecia]]</f>
        <v>0</v>
      </c>
      <c r="K499" s="4" t="str" cm="1">
        <f t="array" ref="K499">_xlfn.IFS(AND(Table1[[#This Row],[Column1]]=1,D498-D497&lt;Table1[[#This Row],[kurs_zamkniecia]]-D498,D497&lt;D498,D498&lt;Table1[[#This Row],[kurs_zamkniecia]]),"K",AND(Table1[[#This Row],[Column1]]=1,D498-D497&gt;Table1[[#This Row],[kurs_zamkniecia]]-D498,D497&gt;D498,D498&gt;Table1[[#This Row],[kurs_zamkniecia]]),"S",Table1[[#This Row],[Column1]]=1,"H",Table1[[#This Row],[Column1]]=0,0)</f>
        <v>H</v>
      </c>
      <c r="L499"/>
      <c r="M499"/>
      <c r="N499"/>
      <c r="O499"/>
      <c r="P499"/>
      <c r="Q499"/>
      <c r="R499"/>
      <c r="S499"/>
    </row>
    <row r="500" spans="1:19" x14ac:dyDescent="0.3">
      <c r="A500" s="2">
        <v>42025</v>
      </c>
      <c r="B500" s="1" t="s">
        <v>339</v>
      </c>
      <c r="C500" t="s">
        <v>340</v>
      </c>
      <c r="D500">
        <v>9.8000000000000007</v>
      </c>
      <c r="E500">
        <v>31212</v>
      </c>
      <c r="F500">
        <v>306500</v>
      </c>
      <c r="G500">
        <v>3233000</v>
      </c>
      <c r="H500">
        <f>IF(Table1[[#This Row],[data]]=DATE(2015, 1, 23),1,0)</f>
        <v>0</v>
      </c>
      <c r="I500" t="str">
        <f>LEFT(Table1[[#This Row],[ISIN]],2)</f>
        <v>PL</v>
      </c>
      <c r="J500">
        <f>Table1[[#This Row],[pakiet_wig]]*Table1[[#This Row],[kurs_zamkniecia]]</f>
        <v>31683400.000000004</v>
      </c>
      <c r="K500" s="4" cm="1">
        <f t="array" ref="K500">_xlfn.IFS(AND(Table1[[#This Row],[Column1]]=1,D499-D498&lt;Table1[[#This Row],[kurs_zamkniecia]]-D499,D498&lt;D499,D499&lt;Table1[[#This Row],[kurs_zamkniecia]]),"K",AND(Table1[[#This Row],[Column1]]=1,D499-D498&gt;Table1[[#This Row],[kurs_zamkniecia]]-D499,D498&gt;D499,D499&gt;Table1[[#This Row],[kurs_zamkniecia]]),"S",Table1[[#This Row],[Column1]]=1,"H",Table1[[#This Row],[Column1]]=0,0)</f>
        <v>0</v>
      </c>
      <c r="L500"/>
      <c r="M500"/>
      <c r="N500"/>
      <c r="O500"/>
      <c r="P500"/>
      <c r="Q500"/>
      <c r="R500"/>
      <c r="S500"/>
    </row>
    <row r="501" spans="1:19" x14ac:dyDescent="0.3">
      <c r="A501" s="2">
        <v>42026</v>
      </c>
      <c r="B501" s="1" t="s">
        <v>339</v>
      </c>
      <c r="C501" t="s">
        <v>340</v>
      </c>
      <c r="D501">
        <v>11.49</v>
      </c>
      <c r="E501">
        <v>263769</v>
      </c>
      <c r="F501">
        <v>2811530</v>
      </c>
      <c r="G501">
        <v>3233000</v>
      </c>
      <c r="H501">
        <f>IF(Table1[[#This Row],[data]]=DATE(2015, 1, 23),1,0)</f>
        <v>0</v>
      </c>
      <c r="I501" t="str">
        <f>LEFT(Table1[[#This Row],[ISIN]],2)</f>
        <v>PL</v>
      </c>
      <c r="J501">
        <f>Table1[[#This Row],[pakiet_wig]]*Table1[[#This Row],[kurs_zamkniecia]]</f>
        <v>37147170</v>
      </c>
      <c r="K501" s="4" cm="1">
        <f t="array" ref="K501">_xlfn.IFS(AND(Table1[[#This Row],[Column1]]=1,D500-D499&lt;Table1[[#This Row],[kurs_zamkniecia]]-D500,D499&lt;D500,D500&lt;Table1[[#This Row],[kurs_zamkniecia]]),"K",AND(Table1[[#This Row],[Column1]]=1,D500-D499&gt;Table1[[#This Row],[kurs_zamkniecia]]-D500,D499&gt;D500,D500&gt;Table1[[#This Row],[kurs_zamkniecia]]),"S",Table1[[#This Row],[Column1]]=1,"H",Table1[[#This Row],[Column1]]=0,0)</f>
        <v>0</v>
      </c>
      <c r="L501"/>
      <c r="M501"/>
      <c r="N501"/>
      <c r="O501"/>
      <c r="P501"/>
      <c r="Q501"/>
      <c r="R501"/>
      <c r="S501"/>
    </row>
    <row r="502" spans="1:19" x14ac:dyDescent="0.3">
      <c r="A502" s="2">
        <v>42027</v>
      </c>
      <c r="B502" s="1" t="s">
        <v>339</v>
      </c>
      <c r="C502" t="s">
        <v>340</v>
      </c>
      <c r="D502">
        <v>11.3</v>
      </c>
      <c r="E502">
        <v>282511</v>
      </c>
      <c r="F502">
        <v>3218830</v>
      </c>
      <c r="G502">
        <v>3233000</v>
      </c>
      <c r="H502">
        <f>IF(Table1[[#This Row],[data]]=DATE(2015, 1, 23),1,0)</f>
        <v>1</v>
      </c>
      <c r="I502" t="str">
        <f>LEFT(Table1[[#This Row],[ISIN]],2)</f>
        <v>PL</v>
      </c>
      <c r="J502">
        <f>Table1[[#This Row],[pakiet_wig]]*Table1[[#This Row],[kurs_zamkniecia]]</f>
        <v>36532900</v>
      </c>
      <c r="K502" s="4" t="str" cm="1">
        <f t="array" ref="K502">_xlfn.IFS(AND(Table1[[#This Row],[Column1]]=1,D501-D500&lt;Table1[[#This Row],[kurs_zamkniecia]]-D501,D500&lt;D501,D501&lt;Table1[[#This Row],[kurs_zamkniecia]]),"K",AND(Table1[[#This Row],[Column1]]=1,D501-D500&gt;Table1[[#This Row],[kurs_zamkniecia]]-D501,D500&gt;D501,D501&gt;Table1[[#This Row],[kurs_zamkniecia]]),"S",Table1[[#This Row],[Column1]]=1,"H",Table1[[#This Row],[Column1]]=0,0)</f>
        <v>H</v>
      </c>
      <c r="L502"/>
      <c r="M502"/>
      <c r="N502"/>
      <c r="O502"/>
      <c r="P502"/>
      <c r="Q502"/>
      <c r="R502"/>
      <c r="S502"/>
    </row>
    <row r="503" spans="1:19" x14ac:dyDescent="0.3">
      <c r="A503" s="2">
        <v>42025</v>
      </c>
      <c r="B503" s="1" t="s">
        <v>341</v>
      </c>
      <c r="C503" t="s">
        <v>342</v>
      </c>
      <c r="D503">
        <v>71.989999999999995</v>
      </c>
      <c r="E503">
        <v>22673</v>
      </c>
      <c r="F503">
        <v>1607120</v>
      </c>
      <c r="G503">
        <v>40919000</v>
      </c>
      <c r="H503">
        <f>IF(Table1[[#This Row],[data]]=DATE(2015, 1, 23),1,0)</f>
        <v>0</v>
      </c>
      <c r="I503" t="str">
        <f>LEFT(Table1[[#This Row],[ISIN]],2)</f>
        <v>PL</v>
      </c>
      <c r="J503">
        <f>Table1[[#This Row],[pakiet_wig]]*Table1[[#This Row],[kurs_zamkniecia]]</f>
        <v>2945758810</v>
      </c>
      <c r="K503" s="4" cm="1">
        <f t="array" ref="K503">_xlfn.IFS(AND(Table1[[#This Row],[Column1]]=1,D502-D501&lt;Table1[[#This Row],[kurs_zamkniecia]]-D502,D501&lt;D502,D502&lt;Table1[[#This Row],[kurs_zamkniecia]]),"K",AND(Table1[[#This Row],[Column1]]=1,D502-D501&gt;Table1[[#This Row],[kurs_zamkniecia]]-D502,D501&gt;D502,D502&gt;Table1[[#This Row],[kurs_zamkniecia]]),"S",Table1[[#This Row],[Column1]]=1,"H",Table1[[#This Row],[Column1]]=0,0)</f>
        <v>0</v>
      </c>
      <c r="L503"/>
      <c r="M503"/>
      <c r="N503"/>
      <c r="O503"/>
      <c r="P503"/>
      <c r="Q503"/>
      <c r="R503"/>
      <c r="S503"/>
    </row>
    <row r="504" spans="1:19" x14ac:dyDescent="0.3">
      <c r="A504" s="2">
        <v>42026</v>
      </c>
      <c r="B504" s="1" t="s">
        <v>341</v>
      </c>
      <c r="C504" t="s">
        <v>342</v>
      </c>
      <c r="D504">
        <v>71</v>
      </c>
      <c r="E504">
        <v>16310</v>
      </c>
      <c r="F504">
        <v>1156910</v>
      </c>
      <c r="G504">
        <v>40919000</v>
      </c>
      <c r="H504">
        <f>IF(Table1[[#This Row],[data]]=DATE(2015, 1, 23),1,0)</f>
        <v>0</v>
      </c>
      <c r="I504" t="str">
        <f>LEFT(Table1[[#This Row],[ISIN]],2)</f>
        <v>PL</v>
      </c>
      <c r="J504">
        <f>Table1[[#This Row],[pakiet_wig]]*Table1[[#This Row],[kurs_zamkniecia]]</f>
        <v>2905249000</v>
      </c>
      <c r="K504" s="4" cm="1">
        <f t="array" ref="K504">_xlfn.IFS(AND(Table1[[#This Row],[Column1]]=1,D503-D502&lt;Table1[[#This Row],[kurs_zamkniecia]]-D503,D502&lt;D503,D503&lt;Table1[[#This Row],[kurs_zamkniecia]]),"K",AND(Table1[[#This Row],[Column1]]=1,D503-D502&gt;Table1[[#This Row],[kurs_zamkniecia]]-D503,D502&gt;D503,D503&gt;Table1[[#This Row],[kurs_zamkniecia]]),"S",Table1[[#This Row],[Column1]]=1,"H",Table1[[#This Row],[Column1]]=0,0)</f>
        <v>0</v>
      </c>
      <c r="L504"/>
      <c r="M504"/>
      <c r="N504"/>
      <c r="O504"/>
      <c r="P504"/>
      <c r="Q504"/>
      <c r="R504"/>
      <c r="S504"/>
    </row>
    <row r="505" spans="1:19" x14ac:dyDescent="0.3">
      <c r="A505" s="2">
        <v>42027</v>
      </c>
      <c r="B505" s="1" t="s">
        <v>341</v>
      </c>
      <c r="C505" t="s">
        <v>342</v>
      </c>
      <c r="D505">
        <v>72</v>
      </c>
      <c r="E505">
        <v>50610</v>
      </c>
      <c r="F505">
        <v>3620070</v>
      </c>
      <c r="G505">
        <v>40919000</v>
      </c>
      <c r="H505">
        <f>IF(Table1[[#This Row],[data]]=DATE(2015, 1, 23),1,0)</f>
        <v>1</v>
      </c>
      <c r="I505" t="str">
        <f>LEFT(Table1[[#This Row],[ISIN]],2)</f>
        <v>PL</v>
      </c>
      <c r="J505">
        <f>Table1[[#This Row],[pakiet_wig]]*Table1[[#This Row],[kurs_zamkniecia]]</f>
        <v>2946168000</v>
      </c>
      <c r="K505" s="4" t="str" cm="1">
        <f t="array" ref="K505">_xlfn.IFS(AND(Table1[[#This Row],[Column1]]=1,D504-D503&lt;Table1[[#This Row],[kurs_zamkniecia]]-D504,D503&lt;D504,D504&lt;Table1[[#This Row],[kurs_zamkniecia]]),"K",AND(Table1[[#This Row],[Column1]]=1,D504-D503&gt;Table1[[#This Row],[kurs_zamkniecia]]-D504,D503&gt;D504,D504&gt;Table1[[#This Row],[kurs_zamkniecia]]),"S",Table1[[#This Row],[Column1]]=1,"H",Table1[[#This Row],[Column1]]=0,0)</f>
        <v>H</v>
      </c>
      <c r="L505"/>
      <c r="M505"/>
      <c r="N505"/>
      <c r="O505"/>
      <c r="P505"/>
      <c r="Q505"/>
      <c r="R505"/>
      <c r="S505"/>
    </row>
    <row r="506" spans="1:19" x14ac:dyDescent="0.3">
      <c r="A506" s="2">
        <v>42025</v>
      </c>
      <c r="B506" s="1" t="s">
        <v>343</v>
      </c>
      <c r="C506" t="s">
        <v>344</v>
      </c>
      <c r="D506">
        <v>4.8</v>
      </c>
      <c r="E506">
        <v>271444</v>
      </c>
      <c r="F506">
        <v>1314780</v>
      </c>
      <c r="G506">
        <v>245350000</v>
      </c>
      <c r="H506">
        <f>IF(Table1[[#This Row],[data]]=DATE(2015, 1, 23),1,0)</f>
        <v>0</v>
      </c>
      <c r="I506" t="str">
        <f>LEFT(Table1[[#This Row],[ISIN]],2)</f>
        <v>PL</v>
      </c>
      <c r="J506">
        <f>Table1[[#This Row],[pakiet_wig]]*Table1[[#This Row],[kurs_zamkniecia]]</f>
        <v>1177680000</v>
      </c>
      <c r="K506" s="4" cm="1">
        <f t="array" ref="K506">_xlfn.IFS(AND(Table1[[#This Row],[Column1]]=1,D505-D504&lt;Table1[[#This Row],[kurs_zamkniecia]]-D505,D504&lt;D505,D505&lt;Table1[[#This Row],[kurs_zamkniecia]]),"K",AND(Table1[[#This Row],[Column1]]=1,D505-D504&gt;Table1[[#This Row],[kurs_zamkniecia]]-D505,D504&gt;D505,D505&gt;Table1[[#This Row],[kurs_zamkniecia]]),"S",Table1[[#This Row],[Column1]]=1,"H",Table1[[#This Row],[Column1]]=0,0)</f>
        <v>0</v>
      </c>
      <c r="L506"/>
      <c r="M506"/>
      <c r="N506"/>
      <c r="O506"/>
      <c r="P506"/>
      <c r="Q506"/>
      <c r="R506"/>
      <c r="S506"/>
    </row>
    <row r="507" spans="1:19" x14ac:dyDescent="0.3">
      <c r="A507" s="2">
        <v>42026</v>
      </c>
      <c r="B507" s="1" t="s">
        <v>343</v>
      </c>
      <c r="C507" t="s">
        <v>344</v>
      </c>
      <c r="D507">
        <v>4.95</v>
      </c>
      <c r="E507">
        <v>609449</v>
      </c>
      <c r="F507">
        <v>2992240</v>
      </c>
      <c r="G507">
        <v>245350000</v>
      </c>
      <c r="H507">
        <f>IF(Table1[[#This Row],[data]]=DATE(2015, 1, 23),1,0)</f>
        <v>0</v>
      </c>
      <c r="I507" t="str">
        <f>LEFT(Table1[[#This Row],[ISIN]],2)</f>
        <v>PL</v>
      </c>
      <c r="J507">
        <f>Table1[[#This Row],[pakiet_wig]]*Table1[[#This Row],[kurs_zamkniecia]]</f>
        <v>1214482500</v>
      </c>
      <c r="K507" s="4" cm="1">
        <f t="array" ref="K507">_xlfn.IFS(AND(Table1[[#This Row],[Column1]]=1,D506-D505&lt;Table1[[#This Row],[kurs_zamkniecia]]-D506,D505&lt;D506,D506&lt;Table1[[#This Row],[kurs_zamkniecia]]),"K",AND(Table1[[#This Row],[Column1]]=1,D506-D505&gt;Table1[[#This Row],[kurs_zamkniecia]]-D506,D505&gt;D506,D506&gt;Table1[[#This Row],[kurs_zamkniecia]]),"S",Table1[[#This Row],[Column1]]=1,"H",Table1[[#This Row],[Column1]]=0,0)</f>
        <v>0</v>
      </c>
      <c r="L507"/>
      <c r="M507"/>
      <c r="N507"/>
      <c r="O507"/>
      <c r="P507"/>
      <c r="Q507"/>
      <c r="R507"/>
      <c r="S507"/>
    </row>
    <row r="508" spans="1:19" x14ac:dyDescent="0.3">
      <c r="A508" s="2">
        <v>42027</v>
      </c>
      <c r="B508" s="1" t="s">
        <v>343</v>
      </c>
      <c r="C508" t="s">
        <v>344</v>
      </c>
      <c r="D508">
        <v>4.91</v>
      </c>
      <c r="E508">
        <v>167594</v>
      </c>
      <c r="F508">
        <v>827230</v>
      </c>
      <c r="G508">
        <v>245350000</v>
      </c>
      <c r="H508">
        <f>IF(Table1[[#This Row],[data]]=DATE(2015, 1, 23),1,0)</f>
        <v>1</v>
      </c>
      <c r="I508" t="str">
        <f>LEFT(Table1[[#This Row],[ISIN]],2)</f>
        <v>PL</v>
      </c>
      <c r="J508">
        <f>Table1[[#This Row],[pakiet_wig]]*Table1[[#This Row],[kurs_zamkniecia]]</f>
        <v>1204668500</v>
      </c>
      <c r="K508" s="4" t="str" cm="1">
        <f t="array" ref="K508">_xlfn.IFS(AND(Table1[[#This Row],[Column1]]=1,D507-D506&lt;Table1[[#This Row],[kurs_zamkniecia]]-D507,D506&lt;D507,D507&lt;Table1[[#This Row],[kurs_zamkniecia]]),"K",AND(Table1[[#This Row],[Column1]]=1,D507-D506&gt;Table1[[#This Row],[kurs_zamkniecia]]-D507,D506&gt;D507,D507&gt;Table1[[#This Row],[kurs_zamkniecia]]),"S",Table1[[#This Row],[Column1]]=1,"H",Table1[[#This Row],[Column1]]=0,0)</f>
        <v>H</v>
      </c>
      <c r="L508"/>
      <c r="M508"/>
      <c r="N508"/>
      <c r="O508"/>
      <c r="P508"/>
      <c r="Q508"/>
      <c r="R508"/>
      <c r="S508"/>
    </row>
    <row r="509" spans="1:19" x14ac:dyDescent="0.3">
      <c r="A509" s="2">
        <v>42025</v>
      </c>
      <c r="B509" s="1" t="s">
        <v>345</v>
      </c>
      <c r="C509" t="s">
        <v>346</v>
      </c>
      <c r="D509">
        <v>103.5</v>
      </c>
      <c r="E509">
        <v>83808</v>
      </c>
      <c r="F509">
        <v>8680820</v>
      </c>
      <c r="G509">
        <v>30584000</v>
      </c>
      <c r="H509">
        <f>IF(Table1[[#This Row],[data]]=DATE(2015, 1, 23),1,0)</f>
        <v>0</v>
      </c>
      <c r="I509" t="str">
        <f>LEFT(Table1[[#This Row],[ISIN]],2)</f>
        <v>PL</v>
      </c>
      <c r="J509">
        <f>Table1[[#This Row],[pakiet_wig]]*Table1[[#This Row],[kurs_zamkniecia]]</f>
        <v>3165444000</v>
      </c>
      <c r="K509" s="4" cm="1">
        <f t="array" ref="K509">_xlfn.IFS(AND(Table1[[#This Row],[Column1]]=1,D508-D507&lt;Table1[[#This Row],[kurs_zamkniecia]]-D508,D507&lt;D508,D508&lt;Table1[[#This Row],[kurs_zamkniecia]]),"K",AND(Table1[[#This Row],[Column1]]=1,D508-D507&gt;Table1[[#This Row],[kurs_zamkniecia]]-D508,D507&gt;D508,D508&gt;Table1[[#This Row],[kurs_zamkniecia]]),"S",Table1[[#This Row],[Column1]]=1,"H",Table1[[#This Row],[Column1]]=0,0)</f>
        <v>0</v>
      </c>
      <c r="L509"/>
      <c r="M509"/>
      <c r="N509"/>
      <c r="O509"/>
      <c r="P509"/>
      <c r="Q509"/>
      <c r="R509"/>
      <c r="S509"/>
    </row>
    <row r="510" spans="1:19" x14ac:dyDescent="0.3">
      <c r="A510" s="2">
        <v>42026</v>
      </c>
      <c r="B510" s="1" t="s">
        <v>345</v>
      </c>
      <c r="C510" t="s">
        <v>346</v>
      </c>
      <c r="D510">
        <v>106.65</v>
      </c>
      <c r="E510">
        <v>76303</v>
      </c>
      <c r="F510">
        <v>8014240</v>
      </c>
      <c r="G510">
        <v>30584000</v>
      </c>
      <c r="H510">
        <f>IF(Table1[[#This Row],[data]]=DATE(2015, 1, 23),1,0)</f>
        <v>0</v>
      </c>
      <c r="I510" t="str">
        <f>LEFT(Table1[[#This Row],[ISIN]],2)</f>
        <v>PL</v>
      </c>
      <c r="J510">
        <f>Table1[[#This Row],[pakiet_wig]]*Table1[[#This Row],[kurs_zamkniecia]]</f>
        <v>3261783600</v>
      </c>
      <c r="K510" s="4" cm="1">
        <f t="array" ref="K510">_xlfn.IFS(AND(Table1[[#This Row],[Column1]]=1,D509-D508&lt;Table1[[#This Row],[kurs_zamkniecia]]-D509,D508&lt;D509,D509&lt;Table1[[#This Row],[kurs_zamkniecia]]),"K",AND(Table1[[#This Row],[Column1]]=1,D509-D508&gt;Table1[[#This Row],[kurs_zamkniecia]]-D509,D508&gt;D509,D509&gt;Table1[[#This Row],[kurs_zamkniecia]]),"S",Table1[[#This Row],[Column1]]=1,"H",Table1[[#This Row],[Column1]]=0,0)</f>
        <v>0</v>
      </c>
      <c r="L510"/>
      <c r="M510"/>
      <c r="N510"/>
      <c r="O510"/>
      <c r="P510"/>
      <c r="Q510"/>
      <c r="R510"/>
      <c r="S510"/>
    </row>
    <row r="511" spans="1:19" x14ac:dyDescent="0.3">
      <c r="A511" s="2">
        <v>42027</v>
      </c>
      <c r="B511" s="1" t="s">
        <v>345</v>
      </c>
      <c r="C511" t="s">
        <v>346</v>
      </c>
      <c r="D511">
        <v>108.8</v>
      </c>
      <c r="E511">
        <v>42530</v>
      </c>
      <c r="F511">
        <v>4609490</v>
      </c>
      <c r="G511">
        <v>30584000</v>
      </c>
      <c r="H511">
        <f>IF(Table1[[#This Row],[data]]=DATE(2015, 1, 23),1,0)</f>
        <v>1</v>
      </c>
      <c r="I511" t="str">
        <f>LEFT(Table1[[#This Row],[ISIN]],2)</f>
        <v>PL</v>
      </c>
      <c r="J511">
        <f>Table1[[#This Row],[pakiet_wig]]*Table1[[#This Row],[kurs_zamkniecia]]</f>
        <v>3327539200</v>
      </c>
      <c r="K511" s="4" t="str" cm="1">
        <f t="array" ref="K511">_xlfn.IFS(AND(Table1[[#This Row],[Column1]]=1,D510-D509&lt;Table1[[#This Row],[kurs_zamkniecia]]-D510,D509&lt;D510,D510&lt;Table1[[#This Row],[kurs_zamkniecia]]),"K",AND(Table1[[#This Row],[Column1]]=1,D510-D509&gt;Table1[[#This Row],[kurs_zamkniecia]]-D510,D509&gt;D510,D510&gt;Table1[[#This Row],[kurs_zamkniecia]]),"S",Table1[[#This Row],[Column1]]=1,"H",Table1[[#This Row],[Column1]]=0,0)</f>
        <v>H</v>
      </c>
      <c r="L511"/>
      <c r="M511"/>
      <c r="N511"/>
      <c r="O511"/>
      <c r="P511"/>
      <c r="Q511"/>
      <c r="R511"/>
      <c r="S511"/>
    </row>
    <row r="512" spans="1:19" x14ac:dyDescent="0.3">
      <c r="A512" s="2">
        <v>42025</v>
      </c>
      <c r="B512" s="1" t="s">
        <v>347</v>
      </c>
      <c r="C512" t="s">
        <v>348</v>
      </c>
      <c r="D512">
        <v>3.3</v>
      </c>
      <c r="E512">
        <v>678</v>
      </c>
      <c r="F512">
        <v>2240</v>
      </c>
      <c r="G512">
        <v>25500000</v>
      </c>
      <c r="H512">
        <f>IF(Table1[[#This Row],[data]]=DATE(2015, 1, 23),1,0)</f>
        <v>0</v>
      </c>
      <c r="I512" t="str">
        <f>LEFT(Table1[[#This Row],[ISIN]],2)</f>
        <v>PL</v>
      </c>
      <c r="J512">
        <f>Table1[[#This Row],[pakiet_wig]]*Table1[[#This Row],[kurs_zamkniecia]]</f>
        <v>84150000</v>
      </c>
      <c r="K512" s="4" cm="1">
        <f t="array" ref="K512">_xlfn.IFS(AND(Table1[[#This Row],[Column1]]=1,D511-D510&lt;Table1[[#This Row],[kurs_zamkniecia]]-D511,D510&lt;D511,D511&lt;Table1[[#This Row],[kurs_zamkniecia]]),"K",AND(Table1[[#This Row],[Column1]]=1,D511-D510&gt;Table1[[#This Row],[kurs_zamkniecia]]-D511,D510&gt;D511,D511&gt;Table1[[#This Row],[kurs_zamkniecia]]),"S",Table1[[#This Row],[Column1]]=1,"H",Table1[[#This Row],[Column1]]=0,0)</f>
        <v>0</v>
      </c>
      <c r="L512"/>
      <c r="M512"/>
      <c r="N512"/>
      <c r="O512"/>
      <c r="P512"/>
      <c r="Q512"/>
      <c r="R512"/>
      <c r="S512"/>
    </row>
    <row r="513" spans="1:19" x14ac:dyDescent="0.3">
      <c r="A513" s="2">
        <v>42026</v>
      </c>
      <c r="B513" s="1" t="s">
        <v>347</v>
      </c>
      <c r="C513" t="s">
        <v>348</v>
      </c>
      <c r="D513">
        <v>3.3</v>
      </c>
      <c r="E513">
        <v>847</v>
      </c>
      <c r="F513">
        <v>2800</v>
      </c>
      <c r="G513">
        <v>25500000</v>
      </c>
      <c r="H513">
        <f>IF(Table1[[#This Row],[data]]=DATE(2015, 1, 23),1,0)</f>
        <v>0</v>
      </c>
      <c r="I513" t="str">
        <f>LEFT(Table1[[#This Row],[ISIN]],2)</f>
        <v>PL</v>
      </c>
      <c r="J513">
        <f>Table1[[#This Row],[pakiet_wig]]*Table1[[#This Row],[kurs_zamkniecia]]</f>
        <v>84150000</v>
      </c>
      <c r="K513" s="4" cm="1">
        <f t="array" ref="K513">_xlfn.IFS(AND(Table1[[#This Row],[Column1]]=1,D512-D511&lt;Table1[[#This Row],[kurs_zamkniecia]]-D512,D511&lt;D512,D512&lt;Table1[[#This Row],[kurs_zamkniecia]]),"K",AND(Table1[[#This Row],[Column1]]=1,D512-D511&gt;Table1[[#This Row],[kurs_zamkniecia]]-D512,D511&gt;D512,D512&gt;Table1[[#This Row],[kurs_zamkniecia]]),"S",Table1[[#This Row],[Column1]]=1,"H",Table1[[#This Row],[Column1]]=0,0)</f>
        <v>0</v>
      </c>
      <c r="L513"/>
      <c r="M513"/>
      <c r="N513"/>
      <c r="O513"/>
      <c r="P513"/>
      <c r="Q513"/>
      <c r="R513"/>
      <c r="S513"/>
    </row>
    <row r="514" spans="1:19" x14ac:dyDescent="0.3">
      <c r="A514" s="2">
        <v>42027</v>
      </c>
      <c r="B514" s="1" t="s">
        <v>347</v>
      </c>
      <c r="C514" t="s">
        <v>348</v>
      </c>
      <c r="D514">
        <v>3.3</v>
      </c>
      <c r="E514">
        <v>1505</v>
      </c>
      <c r="F514">
        <v>4940</v>
      </c>
      <c r="G514">
        <v>25500000</v>
      </c>
      <c r="H514">
        <f>IF(Table1[[#This Row],[data]]=DATE(2015, 1, 23),1,0)</f>
        <v>1</v>
      </c>
      <c r="I514" t="str">
        <f>LEFT(Table1[[#This Row],[ISIN]],2)</f>
        <v>PL</v>
      </c>
      <c r="J514">
        <f>Table1[[#This Row],[pakiet_wig]]*Table1[[#This Row],[kurs_zamkniecia]]</f>
        <v>84150000</v>
      </c>
      <c r="K514" s="4" t="str" cm="1">
        <f t="array" ref="K514">_xlfn.IFS(AND(Table1[[#This Row],[Column1]]=1,D513-D512&lt;Table1[[#This Row],[kurs_zamkniecia]]-D513,D512&lt;D513,D513&lt;Table1[[#This Row],[kurs_zamkniecia]]),"K",AND(Table1[[#This Row],[Column1]]=1,D513-D512&gt;Table1[[#This Row],[kurs_zamkniecia]]-D513,D512&gt;D513,D513&gt;Table1[[#This Row],[kurs_zamkniecia]]),"S",Table1[[#This Row],[Column1]]=1,"H",Table1[[#This Row],[Column1]]=0,0)</f>
        <v>H</v>
      </c>
      <c r="L514"/>
      <c r="M514"/>
      <c r="N514"/>
      <c r="O514"/>
      <c r="P514"/>
      <c r="Q514"/>
      <c r="R514"/>
      <c r="S514"/>
    </row>
    <row r="515" spans="1:19" x14ac:dyDescent="0.3">
      <c r="A515" s="2">
        <v>42025</v>
      </c>
      <c r="B515" s="1" t="s">
        <v>349</v>
      </c>
      <c r="C515" t="s">
        <v>350</v>
      </c>
      <c r="D515">
        <v>1.83</v>
      </c>
      <c r="E515">
        <v>704651</v>
      </c>
      <c r="F515">
        <v>1242180</v>
      </c>
      <c r="G515">
        <v>70928000</v>
      </c>
      <c r="H515">
        <f>IF(Table1[[#This Row],[data]]=DATE(2015, 1, 23),1,0)</f>
        <v>0</v>
      </c>
      <c r="I515" t="str">
        <f>LEFT(Table1[[#This Row],[ISIN]],2)</f>
        <v>PL</v>
      </c>
      <c r="J515">
        <f>Table1[[#This Row],[pakiet_wig]]*Table1[[#This Row],[kurs_zamkniecia]]</f>
        <v>129798240</v>
      </c>
      <c r="K515" s="4" cm="1">
        <f t="array" ref="K515">_xlfn.IFS(AND(Table1[[#This Row],[Column1]]=1,D514-D513&lt;Table1[[#This Row],[kurs_zamkniecia]]-D514,D513&lt;D514,D514&lt;Table1[[#This Row],[kurs_zamkniecia]]),"K",AND(Table1[[#This Row],[Column1]]=1,D514-D513&gt;Table1[[#This Row],[kurs_zamkniecia]]-D514,D513&gt;D514,D514&gt;Table1[[#This Row],[kurs_zamkniecia]]),"S",Table1[[#This Row],[Column1]]=1,"H",Table1[[#This Row],[Column1]]=0,0)</f>
        <v>0</v>
      </c>
      <c r="L515"/>
      <c r="M515"/>
      <c r="N515"/>
      <c r="O515"/>
      <c r="P515"/>
      <c r="Q515"/>
      <c r="R515"/>
      <c r="S515"/>
    </row>
    <row r="516" spans="1:19" x14ac:dyDescent="0.3">
      <c r="A516" s="2">
        <v>42026</v>
      </c>
      <c r="B516" s="1" t="s">
        <v>349</v>
      </c>
      <c r="C516" t="s">
        <v>350</v>
      </c>
      <c r="D516">
        <v>1.89</v>
      </c>
      <c r="E516">
        <v>800156</v>
      </c>
      <c r="F516">
        <v>1509490</v>
      </c>
      <c r="G516">
        <v>70928000</v>
      </c>
      <c r="H516">
        <f>IF(Table1[[#This Row],[data]]=DATE(2015, 1, 23),1,0)</f>
        <v>0</v>
      </c>
      <c r="I516" t="str">
        <f>LEFT(Table1[[#This Row],[ISIN]],2)</f>
        <v>PL</v>
      </c>
      <c r="J516">
        <f>Table1[[#This Row],[pakiet_wig]]*Table1[[#This Row],[kurs_zamkniecia]]</f>
        <v>134053920</v>
      </c>
      <c r="K516" s="4" cm="1">
        <f t="array" ref="K516">_xlfn.IFS(AND(Table1[[#This Row],[Column1]]=1,D515-D514&lt;Table1[[#This Row],[kurs_zamkniecia]]-D515,D514&lt;D515,D515&lt;Table1[[#This Row],[kurs_zamkniecia]]),"K",AND(Table1[[#This Row],[Column1]]=1,D515-D514&gt;Table1[[#This Row],[kurs_zamkniecia]]-D515,D514&gt;D515,D515&gt;Table1[[#This Row],[kurs_zamkniecia]]),"S",Table1[[#This Row],[Column1]]=1,"H",Table1[[#This Row],[Column1]]=0,0)</f>
        <v>0</v>
      </c>
      <c r="L516"/>
      <c r="M516"/>
      <c r="N516"/>
      <c r="O516"/>
      <c r="P516"/>
      <c r="Q516"/>
      <c r="R516"/>
      <c r="S516"/>
    </row>
    <row r="517" spans="1:19" x14ac:dyDescent="0.3">
      <c r="A517" s="2">
        <v>42027</v>
      </c>
      <c r="B517" s="1" t="s">
        <v>349</v>
      </c>
      <c r="C517" t="s">
        <v>350</v>
      </c>
      <c r="D517">
        <v>1.86</v>
      </c>
      <c r="E517">
        <v>455566</v>
      </c>
      <c r="F517">
        <v>851100</v>
      </c>
      <c r="G517">
        <v>70928000</v>
      </c>
      <c r="H517">
        <f>IF(Table1[[#This Row],[data]]=DATE(2015, 1, 23),1,0)</f>
        <v>1</v>
      </c>
      <c r="I517" t="str">
        <f>LEFT(Table1[[#This Row],[ISIN]],2)</f>
        <v>PL</v>
      </c>
      <c r="J517">
        <f>Table1[[#This Row],[pakiet_wig]]*Table1[[#This Row],[kurs_zamkniecia]]</f>
        <v>131926080</v>
      </c>
      <c r="K517" s="4" t="str" cm="1">
        <f t="array" ref="K517">_xlfn.IFS(AND(Table1[[#This Row],[Column1]]=1,D516-D515&lt;Table1[[#This Row],[kurs_zamkniecia]]-D516,D515&lt;D516,D516&lt;Table1[[#This Row],[kurs_zamkniecia]]),"K",AND(Table1[[#This Row],[Column1]]=1,D516-D515&gt;Table1[[#This Row],[kurs_zamkniecia]]-D516,D515&gt;D516,D516&gt;Table1[[#This Row],[kurs_zamkniecia]]),"S",Table1[[#This Row],[Column1]]=1,"H",Table1[[#This Row],[Column1]]=0,0)</f>
        <v>H</v>
      </c>
      <c r="L517"/>
      <c r="M517"/>
      <c r="N517"/>
      <c r="O517"/>
      <c r="P517"/>
      <c r="Q517"/>
      <c r="R517"/>
      <c r="S517"/>
    </row>
    <row r="518" spans="1:19" x14ac:dyDescent="0.3">
      <c r="A518" s="2">
        <v>42025</v>
      </c>
      <c r="B518" s="1" t="s">
        <v>351</v>
      </c>
      <c r="C518" t="s">
        <v>352</v>
      </c>
      <c r="D518">
        <v>4.87</v>
      </c>
      <c r="E518">
        <v>22</v>
      </c>
      <c r="F518">
        <v>110</v>
      </c>
      <c r="G518">
        <v>1143000</v>
      </c>
      <c r="H518">
        <f>IF(Table1[[#This Row],[data]]=DATE(2015, 1, 23),1,0)</f>
        <v>0</v>
      </c>
      <c r="I518" t="str">
        <f>LEFT(Table1[[#This Row],[ISIN]],2)</f>
        <v>PL</v>
      </c>
      <c r="J518">
        <f>Table1[[#This Row],[pakiet_wig]]*Table1[[#This Row],[kurs_zamkniecia]]</f>
        <v>5566410</v>
      </c>
      <c r="K518" s="4" cm="1">
        <f t="array" ref="K518">_xlfn.IFS(AND(Table1[[#This Row],[Column1]]=1,D517-D516&lt;Table1[[#This Row],[kurs_zamkniecia]]-D517,D516&lt;D517,D517&lt;Table1[[#This Row],[kurs_zamkniecia]]),"K",AND(Table1[[#This Row],[Column1]]=1,D517-D516&gt;Table1[[#This Row],[kurs_zamkniecia]]-D517,D516&gt;D517,D517&gt;Table1[[#This Row],[kurs_zamkniecia]]),"S",Table1[[#This Row],[Column1]]=1,"H",Table1[[#This Row],[Column1]]=0,0)</f>
        <v>0</v>
      </c>
      <c r="L518"/>
      <c r="M518"/>
      <c r="N518"/>
      <c r="O518"/>
      <c r="P518"/>
      <c r="Q518"/>
      <c r="R518"/>
      <c r="S518"/>
    </row>
    <row r="519" spans="1:19" x14ac:dyDescent="0.3">
      <c r="A519" s="2">
        <v>42026</v>
      </c>
      <c r="B519" s="1" t="s">
        <v>351</v>
      </c>
      <c r="C519" t="s">
        <v>352</v>
      </c>
      <c r="D519">
        <v>5.03</v>
      </c>
      <c r="E519">
        <v>105</v>
      </c>
      <c r="F519">
        <v>530</v>
      </c>
      <c r="G519">
        <v>1143000</v>
      </c>
      <c r="H519">
        <f>IF(Table1[[#This Row],[data]]=DATE(2015, 1, 23),1,0)</f>
        <v>0</v>
      </c>
      <c r="I519" t="str">
        <f>LEFT(Table1[[#This Row],[ISIN]],2)</f>
        <v>PL</v>
      </c>
      <c r="J519">
        <f>Table1[[#This Row],[pakiet_wig]]*Table1[[#This Row],[kurs_zamkniecia]]</f>
        <v>5749290</v>
      </c>
      <c r="K519" s="4" cm="1">
        <f t="array" ref="K519">_xlfn.IFS(AND(Table1[[#This Row],[Column1]]=1,D518-D517&lt;Table1[[#This Row],[kurs_zamkniecia]]-D518,D517&lt;D518,D518&lt;Table1[[#This Row],[kurs_zamkniecia]]),"K",AND(Table1[[#This Row],[Column1]]=1,D518-D517&gt;Table1[[#This Row],[kurs_zamkniecia]]-D518,D517&gt;D518,D518&gt;Table1[[#This Row],[kurs_zamkniecia]]),"S",Table1[[#This Row],[Column1]]=1,"H",Table1[[#This Row],[Column1]]=0,0)</f>
        <v>0</v>
      </c>
      <c r="L519"/>
      <c r="M519"/>
      <c r="N519"/>
      <c r="O519"/>
      <c r="P519"/>
      <c r="Q519"/>
      <c r="R519"/>
      <c r="S519"/>
    </row>
    <row r="520" spans="1:19" x14ac:dyDescent="0.3">
      <c r="A520" s="2">
        <v>42027</v>
      </c>
      <c r="B520" s="1" t="s">
        <v>351</v>
      </c>
      <c r="C520" t="s">
        <v>352</v>
      </c>
      <c r="D520">
        <v>5</v>
      </c>
      <c r="E520">
        <v>558</v>
      </c>
      <c r="F520">
        <v>2790</v>
      </c>
      <c r="G520">
        <v>1143000</v>
      </c>
      <c r="H520">
        <f>IF(Table1[[#This Row],[data]]=DATE(2015, 1, 23),1,0)</f>
        <v>1</v>
      </c>
      <c r="I520" t="str">
        <f>LEFT(Table1[[#This Row],[ISIN]],2)</f>
        <v>PL</v>
      </c>
      <c r="J520">
        <f>Table1[[#This Row],[pakiet_wig]]*Table1[[#This Row],[kurs_zamkniecia]]</f>
        <v>5715000</v>
      </c>
      <c r="K520" s="4" t="str" cm="1">
        <f t="array" ref="K520">_xlfn.IFS(AND(Table1[[#This Row],[Column1]]=1,D519-D518&lt;Table1[[#This Row],[kurs_zamkniecia]]-D519,D518&lt;D519,D519&lt;Table1[[#This Row],[kurs_zamkniecia]]),"K",AND(Table1[[#This Row],[Column1]]=1,D519-D518&gt;Table1[[#This Row],[kurs_zamkniecia]]-D519,D518&gt;D519,D519&gt;Table1[[#This Row],[kurs_zamkniecia]]),"S",Table1[[#This Row],[Column1]]=1,"H",Table1[[#This Row],[Column1]]=0,0)</f>
        <v>H</v>
      </c>
      <c r="L520"/>
      <c r="M520"/>
      <c r="N520"/>
      <c r="O520"/>
      <c r="P520"/>
      <c r="Q520"/>
      <c r="R520"/>
      <c r="S520"/>
    </row>
    <row r="521" spans="1:19" x14ac:dyDescent="0.3">
      <c r="A521" s="2">
        <v>42025</v>
      </c>
      <c r="B521" s="1" t="s">
        <v>353</v>
      </c>
      <c r="C521" t="s">
        <v>354</v>
      </c>
      <c r="D521">
        <v>3.15</v>
      </c>
      <c r="E521">
        <v>398899</v>
      </c>
      <c r="F521">
        <v>1248650</v>
      </c>
      <c r="G521">
        <v>36119000</v>
      </c>
      <c r="H521">
        <f>IF(Table1[[#This Row],[data]]=DATE(2015, 1, 23),1,0)</f>
        <v>0</v>
      </c>
      <c r="I521" t="str">
        <f>LEFT(Table1[[#This Row],[ISIN]],2)</f>
        <v>PL</v>
      </c>
      <c r="J521">
        <f>Table1[[#This Row],[pakiet_wig]]*Table1[[#This Row],[kurs_zamkniecia]]</f>
        <v>113774850</v>
      </c>
      <c r="K521" s="4" cm="1">
        <f t="array" ref="K521">_xlfn.IFS(AND(Table1[[#This Row],[Column1]]=1,D520-D519&lt;Table1[[#This Row],[kurs_zamkniecia]]-D520,D519&lt;D520,D520&lt;Table1[[#This Row],[kurs_zamkniecia]]),"K",AND(Table1[[#This Row],[Column1]]=1,D520-D519&gt;Table1[[#This Row],[kurs_zamkniecia]]-D520,D519&gt;D520,D520&gt;Table1[[#This Row],[kurs_zamkniecia]]),"S",Table1[[#This Row],[Column1]]=1,"H",Table1[[#This Row],[Column1]]=0,0)</f>
        <v>0</v>
      </c>
      <c r="L521"/>
      <c r="M521"/>
      <c r="N521"/>
      <c r="O521"/>
      <c r="P521"/>
      <c r="Q521"/>
      <c r="R521"/>
      <c r="S521"/>
    </row>
    <row r="522" spans="1:19" x14ac:dyDescent="0.3">
      <c r="A522" s="2">
        <v>42026</v>
      </c>
      <c r="B522" s="1" t="s">
        <v>353</v>
      </c>
      <c r="C522" t="s">
        <v>354</v>
      </c>
      <c r="D522">
        <v>3.29</v>
      </c>
      <c r="E522">
        <v>153454</v>
      </c>
      <c r="F522">
        <v>502560</v>
      </c>
      <c r="G522">
        <v>36119000</v>
      </c>
      <c r="H522">
        <f>IF(Table1[[#This Row],[data]]=DATE(2015, 1, 23),1,0)</f>
        <v>0</v>
      </c>
      <c r="I522" t="str">
        <f>LEFT(Table1[[#This Row],[ISIN]],2)</f>
        <v>PL</v>
      </c>
      <c r="J522">
        <f>Table1[[#This Row],[pakiet_wig]]*Table1[[#This Row],[kurs_zamkniecia]]</f>
        <v>118831510</v>
      </c>
      <c r="K522" s="4" cm="1">
        <f t="array" ref="K522">_xlfn.IFS(AND(Table1[[#This Row],[Column1]]=1,D521-D520&lt;Table1[[#This Row],[kurs_zamkniecia]]-D521,D520&lt;D521,D521&lt;Table1[[#This Row],[kurs_zamkniecia]]),"K",AND(Table1[[#This Row],[Column1]]=1,D521-D520&gt;Table1[[#This Row],[kurs_zamkniecia]]-D521,D520&gt;D521,D521&gt;Table1[[#This Row],[kurs_zamkniecia]]),"S",Table1[[#This Row],[Column1]]=1,"H",Table1[[#This Row],[Column1]]=0,0)</f>
        <v>0</v>
      </c>
      <c r="L522"/>
      <c r="M522"/>
      <c r="N522"/>
      <c r="O522"/>
      <c r="P522"/>
      <c r="Q522"/>
      <c r="R522"/>
      <c r="S522"/>
    </row>
    <row r="523" spans="1:19" x14ac:dyDescent="0.3">
      <c r="A523" s="2">
        <v>42027</v>
      </c>
      <c r="B523" s="1" t="s">
        <v>353</v>
      </c>
      <c r="C523" t="s">
        <v>354</v>
      </c>
      <c r="D523">
        <v>3.22</v>
      </c>
      <c r="E523">
        <v>58607</v>
      </c>
      <c r="F523">
        <v>189140</v>
      </c>
      <c r="G523">
        <v>36119000</v>
      </c>
      <c r="H523">
        <f>IF(Table1[[#This Row],[data]]=DATE(2015, 1, 23),1,0)</f>
        <v>1</v>
      </c>
      <c r="I523" t="str">
        <f>LEFT(Table1[[#This Row],[ISIN]],2)</f>
        <v>PL</v>
      </c>
      <c r="J523">
        <f>Table1[[#This Row],[pakiet_wig]]*Table1[[#This Row],[kurs_zamkniecia]]</f>
        <v>116303180</v>
      </c>
      <c r="K523" s="4" t="str" cm="1">
        <f t="array" ref="K523">_xlfn.IFS(AND(Table1[[#This Row],[Column1]]=1,D522-D521&lt;Table1[[#This Row],[kurs_zamkniecia]]-D522,D521&lt;D522,D522&lt;Table1[[#This Row],[kurs_zamkniecia]]),"K",AND(Table1[[#This Row],[Column1]]=1,D522-D521&gt;Table1[[#This Row],[kurs_zamkniecia]]-D522,D521&gt;D522,D522&gt;Table1[[#This Row],[kurs_zamkniecia]]),"S",Table1[[#This Row],[Column1]]=1,"H",Table1[[#This Row],[Column1]]=0,0)</f>
        <v>H</v>
      </c>
      <c r="L523"/>
      <c r="M523"/>
      <c r="N523"/>
      <c r="O523"/>
      <c r="P523"/>
      <c r="Q523"/>
      <c r="R523"/>
      <c r="S523"/>
    </row>
    <row r="524" spans="1:19" x14ac:dyDescent="0.3">
      <c r="A524" s="2">
        <v>42025</v>
      </c>
      <c r="B524" s="1" t="s">
        <v>355</v>
      </c>
      <c r="C524" t="s">
        <v>356</v>
      </c>
      <c r="D524">
        <v>5.01</v>
      </c>
      <c r="E524">
        <v>6119</v>
      </c>
      <c r="F524">
        <v>31310</v>
      </c>
      <c r="G524">
        <v>4199000</v>
      </c>
      <c r="H524">
        <f>IF(Table1[[#This Row],[data]]=DATE(2015, 1, 23),1,0)</f>
        <v>0</v>
      </c>
      <c r="I524" t="str">
        <f>LEFT(Table1[[#This Row],[ISIN]],2)</f>
        <v>PL</v>
      </c>
      <c r="J524">
        <f>Table1[[#This Row],[pakiet_wig]]*Table1[[#This Row],[kurs_zamkniecia]]</f>
        <v>21036990</v>
      </c>
      <c r="K524" s="4" cm="1">
        <f t="array" ref="K524">_xlfn.IFS(AND(Table1[[#This Row],[Column1]]=1,D523-D522&lt;Table1[[#This Row],[kurs_zamkniecia]]-D523,D522&lt;D523,D523&lt;Table1[[#This Row],[kurs_zamkniecia]]),"K",AND(Table1[[#This Row],[Column1]]=1,D523-D522&gt;Table1[[#This Row],[kurs_zamkniecia]]-D523,D522&gt;D523,D523&gt;Table1[[#This Row],[kurs_zamkniecia]]),"S",Table1[[#This Row],[Column1]]=1,"H",Table1[[#This Row],[Column1]]=0,0)</f>
        <v>0</v>
      </c>
      <c r="L524"/>
      <c r="M524"/>
      <c r="N524"/>
      <c r="O524"/>
      <c r="P524"/>
      <c r="Q524"/>
      <c r="R524"/>
      <c r="S524"/>
    </row>
    <row r="525" spans="1:19" x14ac:dyDescent="0.3">
      <c r="A525" s="2">
        <v>42026</v>
      </c>
      <c r="B525" s="1" t="s">
        <v>355</v>
      </c>
      <c r="C525" t="s">
        <v>356</v>
      </c>
      <c r="D525">
        <v>5.14</v>
      </c>
      <c r="E525">
        <v>10</v>
      </c>
      <c r="F525">
        <v>50</v>
      </c>
      <c r="G525">
        <v>4199000</v>
      </c>
      <c r="H525">
        <f>IF(Table1[[#This Row],[data]]=DATE(2015, 1, 23),1,0)</f>
        <v>0</v>
      </c>
      <c r="I525" t="str">
        <f>LEFT(Table1[[#This Row],[ISIN]],2)</f>
        <v>PL</v>
      </c>
      <c r="J525">
        <f>Table1[[#This Row],[pakiet_wig]]*Table1[[#This Row],[kurs_zamkniecia]]</f>
        <v>21582860</v>
      </c>
      <c r="K525" s="4" cm="1">
        <f t="array" ref="K525">_xlfn.IFS(AND(Table1[[#This Row],[Column1]]=1,D524-D523&lt;Table1[[#This Row],[kurs_zamkniecia]]-D524,D523&lt;D524,D524&lt;Table1[[#This Row],[kurs_zamkniecia]]),"K",AND(Table1[[#This Row],[Column1]]=1,D524-D523&gt;Table1[[#This Row],[kurs_zamkniecia]]-D524,D523&gt;D524,D524&gt;Table1[[#This Row],[kurs_zamkniecia]]),"S",Table1[[#This Row],[Column1]]=1,"H",Table1[[#This Row],[Column1]]=0,0)</f>
        <v>0</v>
      </c>
      <c r="L525"/>
      <c r="M525"/>
      <c r="N525"/>
      <c r="O525"/>
      <c r="P525"/>
      <c r="Q525"/>
      <c r="R525"/>
      <c r="S525"/>
    </row>
    <row r="526" spans="1:19" x14ac:dyDescent="0.3">
      <c r="A526" s="2">
        <v>42027</v>
      </c>
      <c r="B526" s="1" t="s">
        <v>355</v>
      </c>
      <c r="C526" t="s">
        <v>356</v>
      </c>
      <c r="D526">
        <v>5.12</v>
      </c>
      <c r="E526">
        <v>5079</v>
      </c>
      <c r="F526">
        <v>25820</v>
      </c>
      <c r="G526">
        <v>4199000</v>
      </c>
      <c r="H526">
        <f>IF(Table1[[#This Row],[data]]=DATE(2015, 1, 23),1,0)</f>
        <v>1</v>
      </c>
      <c r="I526" t="str">
        <f>LEFT(Table1[[#This Row],[ISIN]],2)</f>
        <v>PL</v>
      </c>
      <c r="J526">
        <f>Table1[[#This Row],[pakiet_wig]]*Table1[[#This Row],[kurs_zamkniecia]]</f>
        <v>21498880</v>
      </c>
      <c r="K526" s="4" t="str" cm="1">
        <f t="array" ref="K526">_xlfn.IFS(AND(Table1[[#This Row],[Column1]]=1,D525-D524&lt;Table1[[#This Row],[kurs_zamkniecia]]-D525,D524&lt;D525,D525&lt;Table1[[#This Row],[kurs_zamkniecia]]),"K",AND(Table1[[#This Row],[Column1]]=1,D525-D524&gt;Table1[[#This Row],[kurs_zamkniecia]]-D525,D524&gt;D525,D525&gt;Table1[[#This Row],[kurs_zamkniecia]]),"S",Table1[[#This Row],[Column1]]=1,"H",Table1[[#This Row],[Column1]]=0,0)</f>
        <v>H</v>
      </c>
      <c r="L526"/>
      <c r="M526"/>
      <c r="N526"/>
      <c r="O526"/>
      <c r="P526"/>
      <c r="Q526"/>
      <c r="R526"/>
      <c r="S526"/>
    </row>
    <row r="527" spans="1:19" x14ac:dyDescent="0.3">
      <c r="A527" s="2">
        <v>42025</v>
      </c>
      <c r="B527" s="1" t="s">
        <v>357</v>
      </c>
      <c r="C527" t="s">
        <v>358</v>
      </c>
      <c r="D527">
        <v>31.24</v>
      </c>
      <c r="E527">
        <v>3004</v>
      </c>
      <c r="F527">
        <v>93130</v>
      </c>
      <c r="G527">
        <v>1839000</v>
      </c>
      <c r="H527">
        <f>IF(Table1[[#This Row],[data]]=DATE(2015, 1, 23),1,0)</f>
        <v>0</v>
      </c>
      <c r="I527" t="str">
        <f>LEFT(Table1[[#This Row],[ISIN]],2)</f>
        <v>PL</v>
      </c>
      <c r="J527">
        <f>Table1[[#This Row],[pakiet_wig]]*Table1[[#This Row],[kurs_zamkniecia]]</f>
        <v>57450360</v>
      </c>
      <c r="K527" s="4" cm="1">
        <f t="array" ref="K527">_xlfn.IFS(AND(Table1[[#This Row],[Column1]]=1,D526-D525&lt;Table1[[#This Row],[kurs_zamkniecia]]-D526,D525&lt;D526,D526&lt;Table1[[#This Row],[kurs_zamkniecia]]),"K",AND(Table1[[#This Row],[Column1]]=1,D526-D525&gt;Table1[[#This Row],[kurs_zamkniecia]]-D526,D525&gt;D526,D526&gt;Table1[[#This Row],[kurs_zamkniecia]]),"S",Table1[[#This Row],[Column1]]=1,"H",Table1[[#This Row],[Column1]]=0,0)</f>
        <v>0</v>
      </c>
      <c r="L527"/>
      <c r="M527"/>
      <c r="N527"/>
      <c r="O527"/>
      <c r="P527"/>
      <c r="Q527"/>
      <c r="R527"/>
      <c r="S527"/>
    </row>
    <row r="528" spans="1:19" x14ac:dyDescent="0.3">
      <c r="A528" s="2">
        <v>42026</v>
      </c>
      <c r="B528" s="1" t="s">
        <v>357</v>
      </c>
      <c r="C528" t="s">
        <v>358</v>
      </c>
      <c r="D528">
        <v>31.28</v>
      </c>
      <c r="E528">
        <v>3679</v>
      </c>
      <c r="F528">
        <v>113760</v>
      </c>
      <c r="G528">
        <v>1839000</v>
      </c>
      <c r="H528">
        <f>IF(Table1[[#This Row],[data]]=DATE(2015, 1, 23),1,0)</f>
        <v>0</v>
      </c>
      <c r="I528" t="str">
        <f>LEFT(Table1[[#This Row],[ISIN]],2)</f>
        <v>PL</v>
      </c>
      <c r="J528">
        <f>Table1[[#This Row],[pakiet_wig]]*Table1[[#This Row],[kurs_zamkniecia]]</f>
        <v>57523920</v>
      </c>
      <c r="K528" s="4" cm="1">
        <f t="array" ref="K528">_xlfn.IFS(AND(Table1[[#This Row],[Column1]]=1,D527-D526&lt;Table1[[#This Row],[kurs_zamkniecia]]-D527,D526&lt;D527,D527&lt;Table1[[#This Row],[kurs_zamkniecia]]),"K",AND(Table1[[#This Row],[Column1]]=1,D527-D526&gt;Table1[[#This Row],[kurs_zamkniecia]]-D527,D526&gt;D527,D527&gt;Table1[[#This Row],[kurs_zamkniecia]]),"S",Table1[[#This Row],[Column1]]=1,"H",Table1[[#This Row],[Column1]]=0,0)</f>
        <v>0</v>
      </c>
      <c r="L528"/>
      <c r="M528"/>
      <c r="N528"/>
      <c r="O528"/>
      <c r="P528"/>
      <c r="Q528"/>
      <c r="R528"/>
      <c r="S528"/>
    </row>
    <row r="529" spans="1:19" x14ac:dyDescent="0.3">
      <c r="A529" s="2">
        <v>42027</v>
      </c>
      <c r="B529" s="1" t="s">
        <v>357</v>
      </c>
      <c r="C529" t="s">
        <v>358</v>
      </c>
      <c r="D529">
        <v>32.15</v>
      </c>
      <c r="E529">
        <v>1441</v>
      </c>
      <c r="F529">
        <v>45340</v>
      </c>
      <c r="G529">
        <v>1839000</v>
      </c>
      <c r="H529">
        <f>IF(Table1[[#This Row],[data]]=DATE(2015, 1, 23),1,0)</f>
        <v>1</v>
      </c>
      <c r="I529" t="str">
        <f>LEFT(Table1[[#This Row],[ISIN]],2)</f>
        <v>PL</v>
      </c>
      <c r="J529">
        <f>Table1[[#This Row],[pakiet_wig]]*Table1[[#This Row],[kurs_zamkniecia]]</f>
        <v>59123850</v>
      </c>
      <c r="K529" s="4" t="str" cm="1">
        <f t="array" ref="K529">_xlfn.IFS(AND(Table1[[#This Row],[Column1]]=1,D528-D527&lt;Table1[[#This Row],[kurs_zamkniecia]]-D528,D527&lt;D528,D528&lt;Table1[[#This Row],[kurs_zamkniecia]]),"K",AND(Table1[[#This Row],[Column1]]=1,D528-D527&gt;Table1[[#This Row],[kurs_zamkniecia]]-D528,D527&gt;D528,D528&gt;Table1[[#This Row],[kurs_zamkniecia]]),"S",Table1[[#This Row],[Column1]]=1,"H",Table1[[#This Row],[Column1]]=0,0)</f>
        <v>K</v>
      </c>
      <c r="L529"/>
      <c r="M529"/>
      <c r="N529"/>
      <c r="O529"/>
      <c r="P529"/>
      <c r="Q529"/>
      <c r="R529"/>
      <c r="S529"/>
    </row>
    <row r="530" spans="1:19" x14ac:dyDescent="0.3">
      <c r="A530" s="2">
        <v>42025</v>
      </c>
      <c r="B530" s="1" t="s">
        <v>359</v>
      </c>
      <c r="C530" t="s">
        <v>360</v>
      </c>
      <c r="D530">
        <v>3</v>
      </c>
      <c r="E530">
        <v>19017</v>
      </c>
      <c r="F530">
        <v>55740</v>
      </c>
      <c r="G530">
        <v>7831000</v>
      </c>
      <c r="H530">
        <f>IF(Table1[[#This Row],[data]]=DATE(2015, 1, 23),1,0)</f>
        <v>0</v>
      </c>
      <c r="I530" t="str">
        <f>LEFT(Table1[[#This Row],[ISIN]],2)</f>
        <v>PL</v>
      </c>
      <c r="J530">
        <f>Table1[[#This Row],[pakiet_wig]]*Table1[[#This Row],[kurs_zamkniecia]]</f>
        <v>23493000</v>
      </c>
      <c r="K530" s="4" cm="1">
        <f t="array" ref="K530">_xlfn.IFS(AND(Table1[[#This Row],[Column1]]=1,D529-D528&lt;Table1[[#This Row],[kurs_zamkniecia]]-D529,D528&lt;D529,D529&lt;Table1[[#This Row],[kurs_zamkniecia]]),"K",AND(Table1[[#This Row],[Column1]]=1,D529-D528&gt;Table1[[#This Row],[kurs_zamkniecia]]-D529,D528&gt;D529,D529&gt;Table1[[#This Row],[kurs_zamkniecia]]),"S",Table1[[#This Row],[Column1]]=1,"H",Table1[[#This Row],[Column1]]=0,0)</f>
        <v>0</v>
      </c>
      <c r="L530"/>
      <c r="M530"/>
      <c r="N530"/>
      <c r="O530"/>
      <c r="P530"/>
      <c r="Q530"/>
      <c r="R530"/>
      <c r="S530"/>
    </row>
    <row r="531" spans="1:19" x14ac:dyDescent="0.3">
      <c r="A531" s="2">
        <v>42026</v>
      </c>
      <c r="B531" s="1" t="s">
        <v>359</v>
      </c>
      <c r="C531" t="s">
        <v>360</v>
      </c>
      <c r="D531">
        <v>3.07</v>
      </c>
      <c r="E531">
        <v>8103</v>
      </c>
      <c r="F531">
        <v>24550</v>
      </c>
      <c r="G531">
        <v>7831000</v>
      </c>
      <c r="H531">
        <f>IF(Table1[[#This Row],[data]]=DATE(2015, 1, 23),1,0)</f>
        <v>0</v>
      </c>
      <c r="I531" t="str">
        <f>LEFT(Table1[[#This Row],[ISIN]],2)</f>
        <v>PL</v>
      </c>
      <c r="J531">
        <f>Table1[[#This Row],[pakiet_wig]]*Table1[[#This Row],[kurs_zamkniecia]]</f>
        <v>24041170</v>
      </c>
      <c r="K531" s="4" cm="1">
        <f t="array" ref="K531">_xlfn.IFS(AND(Table1[[#This Row],[Column1]]=1,D530-D529&lt;Table1[[#This Row],[kurs_zamkniecia]]-D530,D529&lt;D530,D530&lt;Table1[[#This Row],[kurs_zamkniecia]]),"K",AND(Table1[[#This Row],[Column1]]=1,D530-D529&gt;Table1[[#This Row],[kurs_zamkniecia]]-D530,D529&gt;D530,D530&gt;Table1[[#This Row],[kurs_zamkniecia]]),"S",Table1[[#This Row],[Column1]]=1,"H",Table1[[#This Row],[Column1]]=0,0)</f>
        <v>0</v>
      </c>
      <c r="L531"/>
      <c r="M531"/>
      <c r="N531"/>
      <c r="O531"/>
      <c r="P531"/>
      <c r="Q531"/>
      <c r="R531"/>
      <c r="S531"/>
    </row>
    <row r="532" spans="1:19" x14ac:dyDescent="0.3">
      <c r="A532" s="2">
        <v>42027</v>
      </c>
      <c r="B532" s="1" t="s">
        <v>359</v>
      </c>
      <c r="C532" t="s">
        <v>360</v>
      </c>
      <c r="D532">
        <v>3.08</v>
      </c>
      <c r="E532">
        <v>34853</v>
      </c>
      <c r="F532">
        <v>105020</v>
      </c>
      <c r="G532">
        <v>7831000</v>
      </c>
      <c r="H532">
        <f>IF(Table1[[#This Row],[data]]=DATE(2015, 1, 23),1,0)</f>
        <v>1</v>
      </c>
      <c r="I532" t="str">
        <f>LEFT(Table1[[#This Row],[ISIN]],2)</f>
        <v>PL</v>
      </c>
      <c r="J532">
        <f>Table1[[#This Row],[pakiet_wig]]*Table1[[#This Row],[kurs_zamkniecia]]</f>
        <v>24119480</v>
      </c>
      <c r="K532" s="4" t="str" cm="1">
        <f t="array" ref="K532">_xlfn.IFS(AND(Table1[[#This Row],[Column1]]=1,D531-D530&lt;Table1[[#This Row],[kurs_zamkniecia]]-D531,D530&lt;D531,D531&lt;Table1[[#This Row],[kurs_zamkniecia]]),"K",AND(Table1[[#This Row],[Column1]]=1,D531-D530&gt;Table1[[#This Row],[kurs_zamkniecia]]-D531,D530&gt;D531,D531&gt;Table1[[#This Row],[kurs_zamkniecia]]),"S",Table1[[#This Row],[Column1]]=1,"H",Table1[[#This Row],[Column1]]=0,0)</f>
        <v>H</v>
      </c>
      <c r="L532"/>
      <c r="M532"/>
      <c r="N532"/>
      <c r="O532"/>
      <c r="P532"/>
      <c r="Q532"/>
      <c r="R532"/>
      <c r="S532"/>
    </row>
    <row r="533" spans="1:19" x14ac:dyDescent="0.3">
      <c r="A533" s="2">
        <v>42025</v>
      </c>
      <c r="B533" s="1" t="s">
        <v>361</v>
      </c>
      <c r="C533" t="s">
        <v>362</v>
      </c>
      <c r="D533">
        <v>0.02</v>
      </c>
      <c r="E533">
        <v>0</v>
      </c>
      <c r="F533">
        <v>0</v>
      </c>
      <c r="G533">
        <v>0</v>
      </c>
      <c r="H533">
        <f>IF(Table1[[#This Row],[data]]=DATE(2015, 1, 23),1,0)</f>
        <v>0</v>
      </c>
      <c r="I533" t="str">
        <f>LEFT(Table1[[#This Row],[ISIN]],2)</f>
        <v>PL</v>
      </c>
      <c r="J533">
        <f>Table1[[#This Row],[pakiet_wig]]*Table1[[#This Row],[kurs_zamkniecia]]</f>
        <v>0</v>
      </c>
      <c r="K533" s="4" cm="1">
        <f t="array" ref="K533">_xlfn.IFS(AND(Table1[[#This Row],[Column1]]=1,D532-D531&lt;Table1[[#This Row],[kurs_zamkniecia]]-D532,D531&lt;D532,D532&lt;Table1[[#This Row],[kurs_zamkniecia]]),"K",AND(Table1[[#This Row],[Column1]]=1,D532-D531&gt;Table1[[#This Row],[kurs_zamkniecia]]-D532,D531&gt;D532,D532&gt;Table1[[#This Row],[kurs_zamkniecia]]),"S",Table1[[#This Row],[Column1]]=1,"H",Table1[[#This Row],[Column1]]=0,0)</f>
        <v>0</v>
      </c>
      <c r="L533"/>
      <c r="M533"/>
      <c r="N533"/>
      <c r="O533"/>
      <c r="P533"/>
      <c r="Q533"/>
      <c r="R533"/>
      <c r="S533"/>
    </row>
    <row r="534" spans="1:19" x14ac:dyDescent="0.3">
      <c r="A534" s="2">
        <v>42026</v>
      </c>
      <c r="B534" s="1" t="s">
        <v>361</v>
      </c>
      <c r="C534" t="s">
        <v>362</v>
      </c>
      <c r="D534">
        <v>0.02</v>
      </c>
      <c r="E534">
        <v>100000</v>
      </c>
      <c r="F534">
        <v>2000</v>
      </c>
      <c r="G534">
        <v>0</v>
      </c>
      <c r="H534">
        <f>IF(Table1[[#This Row],[data]]=DATE(2015, 1, 23),1,0)</f>
        <v>0</v>
      </c>
      <c r="I534" t="str">
        <f>LEFT(Table1[[#This Row],[ISIN]],2)</f>
        <v>PL</v>
      </c>
      <c r="J534">
        <f>Table1[[#This Row],[pakiet_wig]]*Table1[[#This Row],[kurs_zamkniecia]]</f>
        <v>0</v>
      </c>
      <c r="K534" s="4" cm="1">
        <f t="array" ref="K534">_xlfn.IFS(AND(Table1[[#This Row],[Column1]]=1,D533-D532&lt;Table1[[#This Row],[kurs_zamkniecia]]-D533,D532&lt;D533,D533&lt;Table1[[#This Row],[kurs_zamkniecia]]),"K",AND(Table1[[#This Row],[Column1]]=1,D533-D532&gt;Table1[[#This Row],[kurs_zamkniecia]]-D533,D532&gt;D533,D533&gt;Table1[[#This Row],[kurs_zamkniecia]]),"S",Table1[[#This Row],[Column1]]=1,"H",Table1[[#This Row],[Column1]]=0,0)</f>
        <v>0</v>
      </c>
      <c r="L534"/>
      <c r="M534"/>
      <c r="N534"/>
      <c r="O534"/>
      <c r="P534"/>
      <c r="Q534"/>
      <c r="R534"/>
      <c r="S534"/>
    </row>
    <row r="535" spans="1:19" x14ac:dyDescent="0.3">
      <c r="A535" s="2">
        <v>42027</v>
      </c>
      <c r="B535" s="1" t="s">
        <v>361</v>
      </c>
      <c r="C535" t="s">
        <v>362</v>
      </c>
      <c r="D535">
        <v>0.02</v>
      </c>
      <c r="E535">
        <v>59542</v>
      </c>
      <c r="F535">
        <v>1190</v>
      </c>
      <c r="G535">
        <v>0</v>
      </c>
      <c r="H535">
        <f>IF(Table1[[#This Row],[data]]=DATE(2015, 1, 23),1,0)</f>
        <v>1</v>
      </c>
      <c r="I535" t="str">
        <f>LEFT(Table1[[#This Row],[ISIN]],2)</f>
        <v>PL</v>
      </c>
      <c r="J535">
        <f>Table1[[#This Row],[pakiet_wig]]*Table1[[#This Row],[kurs_zamkniecia]]</f>
        <v>0</v>
      </c>
      <c r="K535" s="4" t="str" cm="1">
        <f t="array" ref="K535">_xlfn.IFS(AND(Table1[[#This Row],[Column1]]=1,D534-D533&lt;Table1[[#This Row],[kurs_zamkniecia]]-D534,D533&lt;D534,D534&lt;Table1[[#This Row],[kurs_zamkniecia]]),"K",AND(Table1[[#This Row],[Column1]]=1,D534-D533&gt;Table1[[#This Row],[kurs_zamkniecia]]-D534,D533&gt;D534,D534&gt;Table1[[#This Row],[kurs_zamkniecia]]),"S",Table1[[#This Row],[Column1]]=1,"H",Table1[[#This Row],[Column1]]=0,0)</f>
        <v>H</v>
      </c>
      <c r="L535"/>
      <c r="M535"/>
      <c r="N535"/>
      <c r="O535"/>
      <c r="P535"/>
      <c r="Q535"/>
      <c r="R535"/>
      <c r="S535"/>
    </row>
    <row r="536" spans="1:19" x14ac:dyDescent="0.3">
      <c r="A536" s="2">
        <v>42025</v>
      </c>
      <c r="B536" s="1" t="s">
        <v>363</v>
      </c>
      <c r="C536" t="s">
        <v>364</v>
      </c>
      <c r="D536">
        <v>0.1</v>
      </c>
      <c r="E536">
        <v>311505</v>
      </c>
      <c r="F536">
        <v>31280</v>
      </c>
      <c r="G536">
        <v>0</v>
      </c>
      <c r="H536">
        <f>IF(Table1[[#This Row],[data]]=DATE(2015, 1, 23),1,0)</f>
        <v>0</v>
      </c>
      <c r="I536" t="str">
        <f>LEFT(Table1[[#This Row],[ISIN]],2)</f>
        <v>PL</v>
      </c>
      <c r="J536">
        <f>Table1[[#This Row],[pakiet_wig]]*Table1[[#This Row],[kurs_zamkniecia]]</f>
        <v>0</v>
      </c>
      <c r="K536" s="4" cm="1">
        <f t="array" ref="K536">_xlfn.IFS(AND(Table1[[#This Row],[Column1]]=1,D535-D534&lt;Table1[[#This Row],[kurs_zamkniecia]]-D535,D534&lt;D535,D535&lt;Table1[[#This Row],[kurs_zamkniecia]]),"K",AND(Table1[[#This Row],[Column1]]=1,D535-D534&gt;Table1[[#This Row],[kurs_zamkniecia]]-D535,D534&gt;D535,D535&gt;Table1[[#This Row],[kurs_zamkniecia]]),"S",Table1[[#This Row],[Column1]]=1,"H",Table1[[#This Row],[Column1]]=0,0)</f>
        <v>0</v>
      </c>
      <c r="L536"/>
      <c r="M536"/>
      <c r="N536"/>
      <c r="O536"/>
      <c r="P536"/>
      <c r="Q536"/>
      <c r="R536"/>
      <c r="S536"/>
    </row>
    <row r="537" spans="1:19" x14ac:dyDescent="0.3">
      <c r="A537" s="2">
        <v>42026</v>
      </c>
      <c r="B537" s="1" t="s">
        <v>363</v>
      </c>
      <c r="C537" t="s">
        <v>364</v>
      </c>
      <c r="D537">
        <v>0.11</v>
      </c>
      <c r="E537">
        <v>146389</v>
      </c>
      <c r="F537">
        <v>16100</v>
      </c>
      <c r="G537">
        <v>0</v>
      </c>
      <c r="H537">
        <f>IF(Table1[[#This Row],[data]]=DATE(2015, 1, 23),1,0)</f>
        <v>0</v>
      </c>
      <c r="I537" t="str">
        <f>LEFT(Table1[[#This Row],[ISIN]],2)</f>
        <v>PL</v>
      </c>
      <c r="J537">
        <f>Table1[[#This Row],[pakiet_wig]]*Table1[[#This Row],[kurs_zamkniecia]]</f>
        <v>0</v>
      </c>
      <c r="K537" s="4" cm="1">
        <f t="array" ref="K537">_xlfn.IFS(AND(Table1[[#This Row],[Column1]]=1,D536-D535&lt;Table1[[#This Row],[kurs_zamkniecia]]-D536,D535&lt;D536,D536&lt;Table1[[#This Row],[kurs_zamkniecia]]),"K",AND(Table1[[#This Row],[Column1]]=1,D536-D535&gt;Table1[[#This Row],[kurs_zamkniecia]]-D536,D535&gt;D536,D536&gt;Table1[[#This Row],[kurs_zamkniecia]]),"S",Table1[[#This Row],[Column1]]=1,"H",Table1[[#This Row],[Column1]]=0,0)</f>
        <v>0</v>
      </c>
      <c r="L537"/>
      <c r="M537"/>
      <c r="N537"/>
      <c r="O537"/>
      <c r="P537"/>
      <c r="Q537"/>
      <c r="R537"/>
      <c r="S537"/>
    </row>
    <row r="538" spans="1:19" x14ac:dyDescent="0.3">
      <c r="A538" s="2">
        <v>42027</v>
      </c>
      <c r="B538" s="1" t="s">
        <v>363</v>
      </c>
      <c r="C538" t="s">
        <v>364</v>
      </c>
      <c r="D538">
        <v>0.13</v>
      </c>
      <c r="E538">
        <v>484387</v>
      </c>
      <c r="F538">
        <v>60620</v>
      </c>
      <c r="G538">
        <v>0</v>
      </c>
      <c r="H538">
        <f>IF(Table1[[#This Row],[data]]=DATE(2015, 1, 23),1,0)</f>
        <v>1</v>
      </c>
      <c r="I538" t="str">
        <f>LEFT(Table1[[#This Row],[ISIN]],2)</f>
        <v>PL</v>
      </c>
      <c r="J538">
        <f>Table1[[#This Row],[pakiet_wig]]*Table1[[#This Row],[kurs_zamkniecia]]</f>
        <v>0</v>
      </c>
      <c r="K538" s="4" t="str" cm="1">
        <f t="array" ref="K538">_xlfn.IFS(AND(Table1[[#This Row],[Column1]]=1,D537-D536&lt;Table1[[#This Row],[kurs_zamkniecia]]-D537,D536&lt;D537,D537&lt;Table1[[#This Row],[kurs_zamkniecia]]),"K",AND(Table1[[#This Row],[Column1]]=1,D537-D536&gt;Table1[[#This Row],[kurs_zamkniecia]]-D537,D536&gt;D537,D537&gt;Table1[[#This Row],[kurs_zamkniecia]]),"S",Table1[[#This Row],[Column1]]=1,"H",Table1[[#This Row],[Column1]]=0,0)</f>
        <v>K</v>
      </c>
      <c r="L538"/>
      <c r="M538"/>
      <c r="N538"/>
      <c r="O538"/>
      <c r="P538"/>
      <c r="Q538"/>
      <c r="R538"/>
      <c r="S538"/>
    </row>
    <row r="539" spans="1:19" x14ac:dyDescent="0.3">
      <c r="A539" s="2">
        <v>42025</v>
      </c>
      <c r="B539" s="1" t="s">
        <v>365</v>
      </c>
      <c r="C539" t="s">
        <v>366</v>
      </c>
      <c r="D539">
        <v>1.0900000000000001</v>
      </c>
      <c r="E539">
        <v>2252</v>
      </c>
      <c r="F539">
        <v>2400</v>
      </c>
      <c r="G539">
        <v>4084000</v>
      </c>
      <c r="H539">
        <f>IF(Table1[[#This Row],[data]]=DATE(2015, 1, 23),1,0)</f>
        <v>0</v>
      </c>
      <c r="I539" t="str">
        <f>LEFT(Table1[[#This Row],[ISIN]],2)</f>
        <v>PL</v>
      </c>
      <c r="J539">
        <f>Table1[[#This Row],[pakiet_wig]]*Table1[[#This Row],[kurs_zamkniecia]]</f>
        <v>4451560</v>
      </c>
      <c r="K539" s="4" cm="1">
        <f t="array" ref="K539">_xlfn.IFS(AND(Table1[[#This Row],[Column1]]=1,D538-D537&lt;Table1[[#This Row],[kurs_zamkniecia]]-D538,D537&lt;D538,D538&lt;Table1[[#This Row],[kurs_zamkniecia]]),"K",AND(Table1[[#This Row],[Column1]]=1,D538-D537&gt;Table1[[#This Row],[kurs_zamkniecia]]-D538,D537&gt;D538,D538&gt;Table1[[#This Row],[kurs_zamkniecia]]),"S",Table1[[#This Row],[Column1]]=1,"H",Table1[[#This Row],[Column1]]=0,0)</f>
        <v>0</v>
      </c>
      <c r="L539"/>
      <c r="M539"/>
      <c r="N539"/>
      <c r="O539"/>
      <c r="P539"/>
      <c r="Q539"/>
      <c r="R539"/>
      <c r="S539"/>
    </row>
    <row r="540" spans="1:19" x14ac:dyDescent="0.3">
      <c r="A540" s="2">
        <v>42026</v>
      </c>
      <c r="B540" s="1" t="s">
        <v>365</v>
      </c>
      <c r="C540" t="s">
        <v>366</v>
      </c>
      <c r="D540">
        <v>1.1000000000000001</v>
      </c>
      <c r="E540">
        <v>3744</v>
      </c>
      <c r="F540">
        <v>4030</v>
      </c>
      <c r="G540">
        <v>4084000</v>
      </c>
      <c r="H540">
        <f>IF(Table1[[#This Row],[data]]=DATE(2015, 1, 23),1,0)</f>
        <v>0</v>
      </c>
      <c r="I540" t="str">
        <f>LEFT(Table1[[#This Row],[ISIN]],2)</f>
        <v>PL</v>
      </c>
      <c r="J540">
        <f>Table1[[#This Row],[pakiet_wig]]*Table1[[#This Row],[kurs_zamkniecia]]</f>
        <v>4492400</v>
      </c>
      <c r="K540" s="4" cm="1">
        <f t="array" ref="K540">_xlfn.IFS(AND(Table1[[#This Row],[Column1]]=1,D539-D538&lt;Table1[[#This Row],[kurs_zamkniecia]]-D539,D538&lt;D539,D539&lt;Table1[[#This Row],[kurs_zamkniecia]]),"K",AND(Table1[[#This Row],[Column1]]=1,D539-D538&gt;Table1[[#This Row],[kurs_zamkniecia]]-D539,D538&gt;D539,D539&gt;Table1[[#This Row],[kurs_zamkniecia]]),"S",Table1[[#This Row],[Column1]]=1,"H",Table1[[#This Row],[Column1]]=0,0)</f>
        <v>0</v>
      </c>
      <c r="L540"/>
      <c r="M540"/>
      <c r="N540"/>
      <c r="O540"/>
      <c r="P540"/>
      <c r="Q540"/>
      <c r="R540"/>
      <c r="S540"/>
    </row>
    <row r="541" spans="1:19" x14ac:dyDescent="0.3">
      <c r="A541" s="2">
        <v>42027</v>
      </c>
      <c r="B541" s="1" t="s">
        <v>365</v>
      </c>
      <c r="C541" t="s">
        <v>366</v>
      </c>
      <c r="D541">
        <v>1.1000000000000001</v>
      </c>
      <c r="E541">
        <v>10516</v>
      </c>
      <c r="F541">
        <v>11190</v>
      </c>
      <c r="G541">
        <v>4084000</v>
      </c>
      <c r="H541">
        <f>IF(Table1[[#This Row],[data]]=DATE(2015, 1, 23),1,0)</f>
        <v>1</v>
      </c>
      <c r="I541" t="str">
        <f>LEFT(Table1[[#This Row],[ISIN]],2)</f>
        <v>PL</v>
      </c>
      <c r="J541">
        <f>Table1[[#This Row],[pakiet_wig]]*Table1[[#This Row],[kurs_zamkniecia]]</f>
        <v>4492400</v>
      </c>
      <c r="K541" s="4" t="str" cm="1">
        <f t="array" ref="K541">_xlfn.IFS(AND(Table1[[#This Row],[Column1]]=1,D540-D539&lt;Table1[[#This Row],[kurs_zamkniecia]]-D540,D539&lt;D540,D540&lt;Table1[[#This Row],[kurs_zamkniecia]]),"K",AND(Table1[[#This Row],[Column1]]=1,D540-D539&gt;Table1[[#This Row],[kurs_zamkniecia]]-D540,D539&gt;D540,D540&gt;Table1[[#This Row],[kurs_zamkniecia]]),"S",Table1[[#This Row],[Column1]]=1,"H",Table1[[#This Row],[Column1]]=0,0)</f>
        <v>H</v>
      </c>
      <c r="L541"/>
      <c r="M541"/>
      <c r="N541"/>
      <c r="O541"/>
      <c r="P541"/>
      <c r="Q541"/>
      <c r="R541"/>
      <c r="S541"/>
    </row>
    <row r="542" spans="1:19" x14ac:dyDescent="0.3">
      <c r="A542" s="2">
        <v>42025</v>
      </c>
      <c r="B542" s="1" t="s">
        <v>367</v>
      </c>
      <c r="C542" t="s">
        <v>368</v>
      </c>
      <c r="D542">
        <v>0.99</v>
      </c>
      <c r="E542">
        <v>93994</v>
      </c>
      <c r="F542">
        <v>92500</v>
      </c>
      <c r="G542">
        <v>5438000</v>
      </c>
      <c r="H542">
        <f>IF(Table1[[#This Row],[data]]=DATE(2015, 1, 23),1,0)</f>
        <v>0</v>
      </c>
      <c r="I542" t="str">
        <f>LEFT(Table1[[#This Row],[ISIN]],2)</f>
        <v>PL</v>
      </c>
      <c r="J542">
        <f>Table1[[#This Row],[pakiet_wig]]*Table1[[#This Row],[kurs_zamkniecia]]</f>
        <v>5383620</v>
      </c>
      <c r="K542" s="4" cm="1">
        <f t="array" ref="K542">_xlfn.IFS(AND(Table1[[#This Row],[Column1]]=1,D541-D540&lt;Table1[[#This Row],[kurs_zamkniecia]]-D541,D540&lt;D541,D541&lt;Table1[[#This Row],[kurs_zamkniecia]]),"K",AND(Table1[[#This Row],[Column1]]=1,D541-D540&gt;Table1[[#This Row],[kurs_zamkniecia]]-D541,D540&gt;D541,D541&gt;Table1[[#This Row],[kurs_zamkniecia]]),"S",Table1[[#This Row],[Column1]]=1,"H",Table1[[#This Row],[Column1]]=0,0)</f>
        <v>0</v>
      </c>
      <c r="L542"/>
      <c r="M542"/>
      <c r="N542"/>
      <c r="O542"/>
      <c r="P542"/>
      <c r="Q542"/>
      <c r="R542"/>
      <c r="S542"/>
    </row>
    <row r="543" spans="1:19" x14ac:dyDescent="0.3">
      <c r="A543" s="2">
        <v>42026</v>
      </c>
      <c r="B543" s="1" t="s">
        <v>367</v>
      </c>
      <c r="C543" t="s">
        <v>368</v>
      </c>
      <c r="D543">
        <v>0.98</v>
      </c>
      <c r="E543">
        <v>23255</v>
      </c>
      <c r="F543">
        <v>22980</v>
      </c>
      <c r="G543">
        <v>5438000</v>
      </c>
      <c r="H543">
        <f>IF(Table1[[#This Row],[data]]=DATE(2015, 1, 23),1,0)</f>
        <v>0</v>
      </c>
      <c r="I543" t="str">
        <f>LEFT(Table1[[#This Row],[ISIN]],2)</f>
        <v>PL</v>
      </c>
      <c r="J543">
        <f>Table1[[#This Row],[pakiet_wig]]*Table1[[#This Row],[kurs_zamkniecia]]</f>
        <v>5329240</v>
      </c>
      <c r="K543" s="4" cm="1">
        <f t="array" ref="K543">_xlfn.IFS(AND(Table1[[#This Row],[Column1]]=1,D542-D541&lt;Table1[[#This Row],[kurs_zamkniecia]]-D542,D541&lt;D542,D542&lt;Table1[[#This Row],[kurs_zamkniecia]]),"K",AND(Table1[[#This Row],[Column1]]=1,D542-D541&gt;Table1[[#This Row],[kurs_zamkniecia]]-D542,D541&gt;D542,D542&gt;Table1[[#This Row],[kurs_zamkniecia]]),"S",Table1[[#This Row],[Column1]]=1,"H",Table1[[#This Row],[Column1]]=0,0)</f>
        <v>0</v>
      </c>
      <c r="L543"/>
      <c r="M543"/>
      <c r="N543"/>
      <c r="O543"/>
      <c r="P543"/>
      <c r="Q543"/>
      <c r="R543"/>
      <c r="S543"/>
    </row>
    <row r="544" spans="1:19" x14ac:dyDescent="0.3">
      <c r="A544" s="2">
        <v>42027</v>
      </c>
      <c r="B544" s="1" t="s">
        <v>367</v>
      </c>
      <c r="C544" t="s">
        <v>368</v>
      </c>
      <c r="D544">
        <v>0.98</v>
      </c>
      <c r="E544">
        <v>19735</v>
      </c>
      <c r="F544">
        <v>19310</v>
      </c>
      <c r="G544">
        <v>5438000</v>
      </c>
      <c r="H544">
        <f>IF(Table1[[#This Row],[data]]=DATE(2015, 1, 23),1,0)</f>
        <v>1</v>
      </c>
      <c r="I544" t="str">
        <f>LEFT(Table1[[#This Row],[ISIN]],2)</f>
        <v>PL</v>
      </c>
      <c r="J544">
        <f>Table1[[#This Row],[pakiet_wig]]*Table1[[#This Row],[kurs_zamkniecia]]</f>
        <v>5329240</v>
      </c>
      <c r="K544" s="4" t="str" cm="1">
        <f t="array" ref="K544">_xlfn.IFS(AND(Table1[[#This Row],[Column1]]=1,D543-D542&lt;Table1[[#This Row],[kurs_zamkniecia]]-D543,D542&lt;D543,D543&lt;Table1[[#This Row],[kurs_zamkniecia]]),"K",AND(Table1[[#This Row],[Column1]]=1,D543-D542&gt;Table1[[#This Row],[kurs_zamkniecia]]-D543,D542&gt;D543,D543&gt;Table1[[#This Row],[kurs_zamkniecia]]),"S",Table1[[#This Row],[Column1]]=1,"H",Table1[[#This Row],[Column1]]=0,0)</f>
        <v>H</v>
      </c>
      <c r="L544"/>
      <c r="M544"/>
      <c r="N544"/>
      <c r="O544"/>
      <c r="P544"/>
      <c r="Q544"/>
      <c r="R544"/>
      <c r="S544"/>
    </row>
    <row r="545" spans="1:19" x14ac:dyDescent="0.3">
      <c r="A545" s="2">
        <v>42025</v>
      </c>
      <c r="B545" s="1" t="s">
        <v>369</v>
      </c>
      <c r="C545" t="s">
        <v>370</v>
      </c>
      <c r="D545">
        <v>9.01</v>
      </c>
      <c r="E545">
        <v>0</v>
      </c>
      <c r="F545">
        <v>0</v>
      </c>
      <c r="G545">
        <v>15129000</v>
      </c>
      <c r="H545">
        <f>IF(Table1[[#This Row],[data]]=DATE(2015, 1, 23),1,0)</f>
        <v>0</v>
      </c>
      <c r="I545" t="str">
        <f>LEFT(Table1[[#This Row],[ISIN]],2)</f>
        <v>AT</v>
      </c>
      <c r="J545">
        <f>Table1[[#This Row],[pakiet_wig]]*Table1[[#This Row],[kurs_zamkniecia]]</f>
        <v>136312290</v>
      </c>
      <c r="K545" s="4" cm="1">
        <f t="array" ref="K545">_xlfn.IFS(AND(Table1[[#This Row],[Column1]]=1,D544-D543&lt;Table1[[#This Row],[kurs_zamkniecia]]-D544,D543&lt;D544,D544&lt;Table1[[#This Row],[kurs_zamkniecia]]),"K",AND(Table1[[#This Row],[Column1]]=1,D544-D543&gt;Table1[[#This Row],[kurs_zamkniecia]]-D544,D543&gt;D544,D544&gt;Table1[[#This Row],[kurs_zamkniecia]]),"S",Table1[[#This Row],[Column1]]=1,"H",Table1[[#This Row],[Column1]]=0,0)</f>
        <v>0</v>
      </c>
      <c r="L545"/>
      <c r="M545"/>
      <c r="N545"/>
      <c r="O545"/>
      <c r="P545"/>
      <c r="Q545"/>
      <c r="R545"/>
      <c r="S545"/>
    </row>
    <row r="546" spans="1:19" x14ac:dyDescent="0.3">
      <c r="A546" s="2">
        <v>42026</v>
      </c>
      <c r="B546" s="1" t="s">
        <v>369</v>
      </c>
      <c r="C546" t="s">
        <v>370</v>
      </c>
      <c r="D546">
        <v>9</v>
      </c>
      <c r="E546">
        <v>590</v>
      </c>
      <c r="F546">
        <v>5280</v>
      </c>
      <c r="G546">
        <v>15129000</v>
      </c>
      <c r="H546">
        <f>IF(Table1[[#This Row],[data]]=DATE(2015, 1, 23),1,0)</f>
        <v>0</v>
      </c>
      <c r="I546" t="str">
        <f>LEFT(Table1[[#This Row],[ISIN]],2)</f>
        <v>AT</v>
      </c>
      <c r="J546">
        <f>Table1[[#This Row],[pakiet_wig]]*Table1[[#This Row],[kurs_zamkniecia]]</f>
        <v>136161000</v>
      </c>
      <c r="K546" s="4" cm="1">
        <f t="array" ref="K546">_xlfn.IFS(AND(Table1[[#This Row],[Column1]]=1,D545-D544&lt;Table1[[#This Row],[kurs_zamkniecia]]-D545,D544&lt;D545,D545&lt;Table1[[#This Row],[kurs_zamkniecia]]),"K",AND(Table1[[#This Row],[Column1]]=1,D545-D544&gt;Table1[[#This Row],[kurs_zamkniecia]]-D545,D544&gt;D545,D545&gt;Table1[[#This Row],[kurs_zamkniecia]]),"S",Table1[[#This Row],[Column1]]=1,"H",Table1[[#This Row],[Column1]]=0,0)</f>
        <v>0</v>
      </c>
      <c r="L546"/>
      <c r="M546"/>
      <c r="N546"/>
      <c r="O546"/>
      <c r="P546"/>
      <c r="Q546"/>
      <c r="R546"/>
      <c r="S546"/>
    </row>
    <row r="547" spans="1:19" x14ac:dyDescent="0.3">
      <c r="A547" s="2">
        <v>42027</v>
      </c>
      <c r="B547" s="1" t="s">
        <v>369</v>
      </c>
      <c r="C547" t="s">
        <v>370</v>
      </c>
      <c r="D547">
        <v>9</v>
      </c>
      <c r="E547">
        <v>0</v>
      </c>
      <c r="F547">
        <v>0</v>
      </c>
      <c r="G547">
        <v>15129000</v>
      </c>
      <c r="H547">
        <f>IF(Table1[[#This Row],[data]]=DATE(2015, 1, 23),1,0)</f>
        <v>1</v>
      </c>
      <c r="I547" t="str">
        <f>LEFT(Table1[[#This Row],[ISIN]],2)</f>
        <v>AT</v>
      </c>
      <c r="J547">
        <f>Table1[[#This Row],[pakiet_wig]]*Table1[[#This Row],[kurs_zamkniecia]]</f>
        <v>136161000</v>
      </c>
      <c r="K547" s="4" t="str" cm="1">
        <f t="array" ref="K547">_xlfn.IFS(AND(Table1[[#This Row],[Column1]]=1,D546-D545&lt;Table1[[#This Row],[kurs_zamkniecia]]-D546,D545&lt;D546,D546&lt;Table1[[#This Row],[kurs_zamkniecia]]),"K",AND(Table1[[#This Row],[Column1]]=1,D546-D545&gt;Table1[[#This Row],[kurs_zamkniecia]]-D546,D545&gt;D546,D546&gt;Table1[[#This Row],[kurs_zamkniecia]]),"S",Table1[[#This Row],[Column1]]=1,"H",Table1[[#This Row],[Column1]]=0,0)</f>
        <v>H</v>
      </c>
      <c r="L547"/>
      <c r="M547"/>
      <c r="N547"/>
      <c r="O547"/>
      <c r="P547"/>
      <c r="Q547"/>
      <c r="R547"/>
      <c r="S547"/>
    </row>
    <row r="548" spans="1:19" x14ac:dyDescent="0.3">
      <c r="A548" s="2">
        <v>42025</v>
      </c>
      <c r="B548" s="1" t="s">
        <v>371</v>
      </c>
      <c r="C548" t="s">
        <v>372</v>
      </c>
      <c r="D548">
        <v>5.9</v>
      </c>
      <c r="E548">
        <v>1040</v>
      </c>
      <c r="F548">
        <v>6130</v>
      </c>
      <c r="G548">
        <v>9809000</v>
      </c>
      <c r="H548">
        <f>IF(Table1[[#This Row],[data]]=DATE(2015, 1, 23),1,0)</f>
        <v>0</v>
      </c>
      <c r="I548" t="str">
        <f>LEFT(Table1[[#This Row],[ISIN]],2)</f>
        <v>LU</v>
      </c>
      <c r="J548">
        <f>Table1[[#This Row],[pakiet_wig]]*Table1[[#This Row],[kurs_zamkniecia]]</f>
        <v>57873100</v>
      </c>
      <c r="K548" s="4" cm="1">
        <f t="array" ref="K548">_xlfn.IFS(AND(Table1[[#This Row],[Column1]]=1,D547-D546&lt;Table1[[#This Row],[kurs_zamkniecia]]-D547,D546&lt;D547,D547&lt;Table1[[#This Row],[kurs_zamkniecia]]),"K",AND(Table1[[#This Row],[Column1]]=1,D547-D546&gt;Table1[[#This Row],[kurs_zamkniecia]]-D547,D546&gt;D547,D547&gt;Table1[[#This Row],[kurs_zamkniecia]]),"S",Table1[[#This Row],[Column1]]=1,"H",Table1[[#This Row],[Column1]]=0,0)</f>
        <v>0</v>
      </c>
      <c r="L548"/>
      <c r="M548"/>
      <c r="N548"/>
      <c r="O548"/>
      <c r="P548"/>
      <c r="Q548"/>
      <c r="R548"/>
      <c r="S548"/>
    </row>
    <row r="549" spans="1:19" x14ac:dyDescent="0.3">
      <c r="A549" s="2">
        <v>42026</v>
      </c>
      <c r="B549" s="1" t="s">
        <v>371</v>
      </c>
      <c r="C549" t="s">
        <v>372</v>
      </c>
      <c r="D549">
        <v>5.8</v>
      </c>
      <c r="E549">
        <v>2625</v>
      </c>
      <c r="F549">
        <v>15380</v>
      </c>
      <c r="G549">
        <v>9809000</v>
      </c>
      <c r="H549">
        <f>IF(Table1[[#This Row],[data]]=DATE(2015, 1, 23),1,0)</f>
        <v>0</v>
      </c>
      <c r="I549" t="str">
        <f>LEFT(Table1[[#This Row],[ISIN]],2)</f>
        <v>LU</v>
      </c>
      <c r="J549">
        <f>Table1[[#This Row],[pakiet_wig]]*Table1[[#This Row],[kurs_zamkniecia]]</f>
        <v>56892200</v>
      </c>
      <c r="K549" s="4" cm="1">
        <f t="array" ref="K549">_xlfn.IFS(AND(Table1[[#This Row],[Column1]]=1,D548-D547&lt;Table1[[#This Row],[kurs_zamkniecia]]-D548,D547&lt;D548,D548&lt;Table1[[#This Row],[kurs_zamkniecia]]),"K",AND(Table1[[#This Row],[Column1]]=1,D548-D547&gt;Table1[[#This Row],[kurs_zamkniecia]]-D548,D547&gt;D548,D548&gt;Table1[[#This Row],[kurs_zamkniecia]]),"S",Table1[[#This Row],[Column1]]=1,"H",Table1[[#This Row],[Column1]]=0,0)</f>
        <v>0</v>
      </c>
      <c r="L549"/>
      <c r="M549"/>
      <c r="N549"/>
      <c r="O549"/>
      <c r="P549"/>
      <c r="Q549"/>
      <c r="R549"/>
      <c r="S549"/>
    </row>
    <row r="550" spans="1:19" x14ac:dyDescent="0.3">
      <c r="A550" s="2">
        <v>42027</v>
      </c>
      <c r="B550" s="1" t="s">
        <v>371</v>
      </c>
      <c r="C550" t="s">
        <v>372</v>
      </c>
      <c r="D550">
        <v>5.8</v>
      </c>
      <c r="E550">
        <v>5085</v>
      </c>
      <c r="F550">
        <v>29050</v>
      </c>
      <c r="G550">
        <v>9809000</v>
      </c>
      <c r="H550">
        <f>IF(Table1[[#This Row],[data]]=DATE(2015, 1, 23),1,0)</f>
        <v>1</v>
      </c>
      <c r="I550" t="str">
        <f>LEFT(Table1[[#This Row],[ISIN]],2)</f>
        <v>LU</v>
      </c>
      <c r="J550">
        <f>Table1[[#This Row],[pakiet_wig]]*Table1[[#This Row],[kurs_zamkniecia]]</f>
        <v>56892200</v>
      </c>
      <c r="K550" s="4" t="str" cm="1">
        <f t="array" ref="K550">_xlfn.IFS(AND(Table1[[#This Row],[Column1]]=1,D549-D548&lt;Table1[[#This Row],[kurs_zamkniecia]]-D549,D548&lt;D549,D549&lt;Table1[[#This Row],[kurs_zamkniecia]]),"K",AND(Table1[[#This Row],[Column1]]=1,D549-D548&gt;Table1[[#This Row],[kurs_zamkniecia]]-D549,D548&gt;D549,D549&gt;Table1[[#This Row],[kurs_zamkniecia]]),"S",Table1[[#This Row],[Column1]]=1,"H",Table1[[#This Row],[Column1]]=0,0)</f>
        <v>H</v>
      </c>
      <c r="L550"/>
      <c r="M550"/>
      <c r="N550"/>
      <c r="O550"/>
      <c r="P550"/>
      <c r="Q550"/>
      <c r="R550"/>
      <c r="S550"/>
    </row>
    <row r="551" spans="1:19" x14ac:dyDescent="0.3">
      <c r="A551" s="2">
        <v>42025</v>
      </c>
      <c r="B551" s="1" t="s">
        <v>373</v>
      </c>
      <c r="C551" t="s">
        <v>374</v>
      </c>
      <c r="D551">
        <v>2.1</v>
      </c>
      <c r="E551">
        <v>26</v>
      </c>
      <c r="F551">
        <v>50</v>
      </c>
      <c r="G551">
        <v>11568000</v>
      </c>
      <c r="H551">
        <f>IF(Table1[[#This Row],[data]]=DATE(2015, 1, 23),1,0)</f>
        <v>0</v>
      </c>
      <c r="I551" t="str">
        <f>LEFT(Table1[[#This Row],[ISIN]],2)</f>
        <v>PL</v>
      </c>
      <c r="J551">
        <f>Table1[[#This Row],[pakiet_wig]]*Table1[[#This Row],[kurs_zamkniecia]]</f>
        <v>24292800</v>
      </c>
      <c r="K551" s="4" cm="1">
        <f t="array" ref="K551">_xlfn.IFS(AND(Table1[[#This Row],[Column1]]=1,D550-D549&lt;Table1[[#This Row],[kurs_zamkniecia]]-D550,D549&lt;D550,D550&lt;Table1[[#This Row],[kurs_zamkniecia]]),"K",AND(Table1[[#This Row],[Column1]]=1,D550-D549&gt;Table1[[#This Row],[kurs_zamkniecia]]-D550,D549&gt;D550,D550&gt;Table1[[#This Row],[kurs_zamkniecia]]),"S",Table1[[#This Row],[Column1]]=1,"H",Table1[[#This Row],[Column1]]=0,0)</f>
        <v>0</v>
      </c>
      <c r="L551"/>
      <c r="M551"/>
      <c r="N551"/>
      <c r="O551"/>
      <c r="P551"/>
      <c r="Q551"/>
      <c r="R551"/>
      <c r="S551"/>
    </row>
    <row r="552" spans="1:19" x14ac:dyDescent="0.3">
      <c r="A552" s="2">
        <v>42026</v>
      </c>
      <c r="B552" s="1" t="s">
        <v>373</v>
      </c>
      <c r="C552" t="s">
        <v>374</v>
      </c>
      <c r="D552">
        <v>2.2000000000000002</v>
      </c>
      <c r="E552">
        <v>5702</v>
      </c>
      <c r="F552">
        <v>12480</v>
      </c>
      <c r="G552">
        <v>11568000</v>
      </c>
      <c r="H552">
        <f>IF(Table1[[#This Row],[data]]=DATE(2015, 1, 23),1,0)</f>
        <v>0</v>
      </c>
      <c r="I552" t="str">
        <f>LEFT(Table1[[#This Row],[ISIN]],2)</f>
        <v>PL</v>
      </c>
      <c r="J552">
        <f>Table1[[#This Row],[pakiet_wig]]*Table1[[#This Row],[kurs_zamkniecia]]</f>
        <v>25449600.000000004</v>
      </c>
      <c r="K552" s="4" cm="1">
        <f t="array" ref="K552">_xlfn.IFS(AND(Table1[[#This Row],[Column1]]=1,D551-D550&lt;Table1[[#This Row],[kurs_zamkniecia]]-D551,D550&lt;D551,D551&lt;Table1[[#This Row],[kurs_zamkniecia]]),"K",AND(Table1[[#This Row],[Column1]]=1,D551-D550&gt;Table1[[#This Row],[kurs_zamkniecia]]-D551,D550&gt;D551,D551&gt;Table1[[#This Row],[kurs_zamkniecia]]),"S",Table1[[#This Row],[Column1]]=1,"H",Table1[[#This Row],[Column1]]=0,0)</f>
        <v>0</v>
      </c>
      <c r="L552"/>
      <c r="M552"/>
      <c r="N552"/>
      <c r="O552"/>
      <c r="P552"/>
      <c r="Q552"/>
      <c r="R552"/>
      <c r="S552"/>
    </row>
    <row r="553" spans="1:19" x14ac:dyDescent="0.3">
      <c r="A553" s="2">
        <v>42027</v>
      </c>
      <c r="B553" s="1" t="s">
        <v>373</v>
      </c>
      <c r="C553" t="s">
        <v>374</v>
      </c>
      <c r="D553">
        <v>2.29</v>
      </c>
      <c r="E553">
        <v>549</v>
      </c>
      <c r="F553">
        <v>1210</v>
      </c>
      <c r="G553">
        <v>11568000</v>
      </c>
      <c r="H553">
        <f>IF(Table1[[#This Row],[data]]=DATE(2015, 1, 23),1,0)</f>
        <v>1</v>
      </c>
      <c r="I553" t="str">
        <f>LEFT(Table1[[#This Row],[ISIN]],2)</f>
        <v>PL</v>
      </c>
      <c r="J553">
        <f>Table1[[#This Row],[pakiet_wig]]*Table1[[#This Row],[kurs_zamkniecia]]</f>
        <v>26490720</v>
      </c>
      <c r="K553" s="4" t="str" cm="1">
        <f t="array" ref="K553">_xlfn.IFS(AND(Table1[[#This Row],[Column1]]=1,D552-D551&lt;Table1[[#This Row],[kurs_zamkniecia]]-D552,D551&lt;D552,D552&lt;Table1[[#This Row],[kurs_zamkniecia]]),"K",AND(Table1[[#This Row],[Column1]]=1,D552-D551&gt;Table1[[#This Row],[kurs_zamkniecia]]-D552,D551&gt;D552,D552&gt;Table1[[#This Row],[kurs_zamkniecia]]),"S",Table1[[#This Row],[Column1]]=1,"H",Table1[[#This Row],[Column1]]=0,0)</f>
        <v>H</v>
      </c>
      <c r="L553"/>
      <c r="M553"/>
      <c r="N553"/>
      <c r="O553"/>
      <c r="P553"/>
      <c r="Q553"/>
      <c r="R553"/>
      <c r="S553"/>
    </row>
    <row r="554" spans="1:19" x14ac:dyDescent="0.3">
      <c r="A554" s="2">
        <v>42025</v>
      </c>
      <c r="B554" s="1" t="s">
        <v>375</v>
      </c>
      <c r="C554" t="s">
        <v>376</v>
      </c>
      <c r="D554">
        <v>29.9</v>
      </c>
      <c r="E554">
        <v>7</v>
      </c>
      <c r="F554">
        <v>210</v>
      </c>
      <c r="G554">
        <v>4187000</v>
      </c>
      <c r="H554">
        <f>IF(Table1[[#This Row],[data]]=DATE(2015, 1, 23),1,0)</f>
        <v>0</v>
      </c>
      <c r="I554" t="str">
        <f>LEFT(Table1[[#This Row],[ISIN]],2)</f>
        <v>PL</v>
      </c>
      <c r="J554">
        <f>Table1[[#This Row],[pakiet_wig]]*Table1[[#This Row],[kurs_zamkniecia]]</f>
        <v>125191300</v>
      </c>
      <c r="K554" s="4" cm="1">
        <f t="array" ref="K554">_xlfn.IFS(AND(Table1[[#This Row],[Column1]]=1,D553-D552&lt;Table1[[#This Row],[kurs_zamkniecia]]-D553,D552&lt;D553,D553&lt;Table1[[#This Row],[kurs_zamkniecia]]),"K",AND(Table1[[#This Row],[Column1]]=1,D553-D552&gt;Table1[[#This Row],[kurs_zamkniecia]]-D553,D552&gt;D553,D553&gt;Table1[[#This Row],[kurs_zamkniecia]]),"S",Table1[[#This Row],[Column1]]=1,"H",Table1[[#This Row],[Column1]]=0,0)</f>
        <v>0</v>
      </c>
      <c r="L554"/>
      <c r="M554"/>
      <c r="N554"/>
      <c r="O554"/>
      <c r="P554"/>
      <c r="Q554"/>
      <c r="R554"/>
      <c r="S554"/>
    </row>
    <row r="555" spans="1:19" x14ac:dyDescent="0.3">
      <c r="A555" s="2">
        <v>42026</v>
      </c>
      <c r="B555" s="1" t="s">
        <v>375</v>
      </c>
      <c r="C555" t="s">
        <v>376</v>
      </c>
      <c r="D555">
        <v>29.9</v>
      </c>
      <c r="E555">
        <v>2</v>
      </c>
      <c r="F555">
        <v>60</v>
      </c>
      <c r="G555">
        <v>4187000</v>
      </c>
      <c r="H555">
        <f>IF(Table1[[#This Row],[data]]=DATE(2015, 1, 23),1,0)</f>
        <v>0</v>
      </c>
      <c r="I555" t="str">
        <f>LEFT(Table1[[#This Row],[ISIN]],2)</f>
        <v>PL</v>
      </c>
      <c r="J555">
        <f>Table1[[#This Row],[pakiet_wig]]*Table1[[#This Row],[kurs_zamkniecia]]</f>
        <v>125191300</v>
      </c>
      <c r="K555" s="4" cm="1">
        <f t="array" ref="K555">_xlfn.IFS(AND(Table1[[#This Row],[Column1]]=1,D554-D553&lt;Table1[[#This Row],[kurs_zamkniecia]]-D554,D553&lt;D554,D554&lt;Table1[[#This Row],[kurs_zamkniecia]]),"K",AND(Table1[[#This Row],[Column1]]=1,D554-D553&gt;Table1[[#This Row],[kurs_zamkniecia]]-D554,D553&gt;D554,D554&gt;Table1[[#This Row],[kurs_zamkniecia]]),"S",Table1[[#This Row],[Column1]]=1,"H",Table1[[#This Row],[Column1]]=0,0)</f>
        <v>0</v>
      </c>
      <c r="L555"/>
      <c r="M555"/>
      <c r="N555"/>
      <c r="O555"/>
      <c r="P555"/>
      <c r="Q555"/>
      <c r="R555"/>
      <c r="S555"/>
    </row>
    <row r="556" spans="1:19" x14ac:dyDescent="0.3">
      <c r="A556" s="2">
        <v>42027</v>
      </c>
      <c r="B556" s="1" t="s">
        <v>375</v>
      </c>
      <c r="C556" t="s">
        <v>376</v>
      </c>
      <c r="D556">
        <v>29.9</v>
      </c>
      <c r="E556">
        <v>3964</v>
      </c>
      <c r="F556">
        <v>116020</v>
      </c>
      <c r="G556">
        <v>4187000</v>
      </c>
      <c r="H556">
        <f>IF(Table1[[#This Row],[data]]=DATE(2015, 1, 23),1,0)</f>
        <v>1</v>
      </c>
      <c r="I556" t="str">
        <f>LEFT(Table1[[#This Row],[ISIN]],2)</f>
        <v>PL</v>
      </c>
      <c r="J556">
        <f>Table1[[#This Row],[pakiet_wig]]*Table1[[#This Row],[kurs_zamkniecia]]</f>
        <v>125191300</v>
      </c>
      <c r="K556" s="4" t="str" cm="1">
        <f t="array" ref="K556">_xlfn.IFS(AND(Table1[[#This Row],[Column1]]=1,D555-D554&lt;Table1[[#This Row],[kurs_zamkniecia]]-D555,D554&lt;D555,D555&lt;Table1[[#This Row],[kurs_zamkniecia]]),"K",AND(Table1[[#This Row],[Column1]]=1,D555-D554&gt;Table1[[#This Row],[kurs_zamkniecia]]-D555,D554&gt;D555,D555&gt;Table1[[#This Row],[kurs_zamkniecia]]),"S",Table1[[#This Row],[Column1]]=1,"H",Table1[[#This Row],[Column1]]=0,0)</f>
        <v>H</v>
      </c>
      <c r="L556"/>
      <c r="M556"/>
      <c r="N556"/>
      <c r="O556"/>
      <c r="P556"/>
      <c r="Q556"/>
      <c r="R556"/>
      <c r="S556"/>
    </row>
    <row r="557" spans="1:19" x14ac:dyDescent="0.3">
      <c r="A557" s="2">
        <v>42025</v>
      </c>
      <c r="B557" s="1" t="s">
        <v>377</v>
      </c>
      <c r="C557" t="s">
        <v>378</v>
      </c>
      <c r="D557">
        <v>1.56</v>
      </c>
      <c r="E557">
        <v>6</v>
      </c>
      <c r="F557">
        <v>10</v>
      </c>
      <c r="G557">
        <v>3715000</v>
      </c>
      <c r="H557">
        <f>IF(Table1[[#This Row],[data]]=DATE(2015, 1, 23),1,0)</f>
        <v>0</v>
      </c>
      <c r="I557" t="str">
        <f>LEFT(Table1[[#This Row],[ISIN]],2)</f>
        <v>PL</v>
      </c>
      <c r="J557">
        <f>Table1[[#This Row],[pakiet_wig]]*Table1[[#This Row],[kurs_zamkniecia]]</f>
        <v>5795400</v>
      </c>
      <c r="K557" s="4" cm="1">
        <f t="array" ref="K557">_xlfn.IFS(AND(Table1[[#This Row],[Column1]]=1,D556-D555&lt;Table1[[#This Row],[kurs_zamkniecia]]-D556,D555&lt;D556,D556&lt;Table1[[#This Row],[kurs_zamkniecia]]),"K",AND(Table1[[#This Row],[Column1]]=1,D556-D555&gt;Table1[[#This Row],[kurs_zamkniecia]]-D556,D555&gt;D556,D556&gt;Table1[[#This Row],[kurs_zamkniecia]]),"S",Table1[[#This Row],[Column1]]=1,"H",Table1[[#This Row],[Column1]]=0,0)</f>
        <v>0</v>
      </c>
      <c r="L557"/>
      <c r="M557"/>
      <c r="N557"/>
      <c r="O557"/>
      <c r="P557"/>
      <c r="Q557"/>
      <c r="R557"/>
      <c r="S557"/>
    </row>
    <row r="558" spans="1:19" x14ac:dyDescent="0.3">
      <c r="A558" s="2">
        <v>42026</v>
      </c>
      <c r="B558" s="1" t="s">
        <v>377</v>
      </c>
      <c r="C558" t="s">
        <v>378</v>
      </c>
      <c r="D558">
        <v>1.54</v>
      </c>
      <c r="E558">
        <v>6126</v>
      </c>
      <c r="F558">
        <v>9560</v>
      </c>
      <c r="G558">
        <v>3715000</v>
      </c>
      <c r="H558">
        <f>IF(Table1[[#This Row],[data]]=DATE(2015, 1, 23),1,0)</f>
        <v>0</v>
      </c>
      <c r="I558" t="str">
        <f>LEFT(Table1[[#This Row],[ISIN]],2)</f>
        <v>PL</v>
      </c>
      <c r="J558">
        <f>Table1[[#This Row],[pakiet_wig]]*Table1[[#This Row],[kurs_zamkniecia]]</f>
        <v>5721100</v>
      </c>
      <c r="K558" s="4" cm="1">
        <f t="array" ref="K558">_xlfn.IFS(AND(Table1[[#This Row],[Column1]]=1,D557-D556&lt;Table1[[#This Row],[kurs_zamkniecia]]-D557,D556&lt;D557,D557&lt;Table1[[#This Row],[kurs_zamkniecia]]),"K",AND(Table1[[#This Row],[Column1]]=1,D557-D556&gt;Table1[[#This Row],[kurs_zamkniecia]]-D557,D556&gt;D557,D557&gt;Table1[[#This Row],[kurs_zamkniecia]]),"S",Table1[[#This Row],[Column1]]=1,"H",Table1[[#This Row],[Column1]]=0,0)</f>
        <v>0</v>
      </c>
      <c r="L558"/>
      <c r="M558"/>
      <c r="N558"/>
      <c r="O558"/>
      <c r="P558"/>
      <c r="Q558"/>
      <c r="R558"/>
      <c r="S558"/>
    </row>
    <row r="559" spans="1:19" x14ac:dyDescent="0.3">
      <c r="A559" s="2">
        <v>42027</v>
      </c>
      <c r="B559" s="1" t="s">
        <v>377</v>
      </c>
      <c r="C559" t="s">
        <v>378</v>
      </c>
      <c r="D559">
        <v>1.54</v>
      </c>
      <c r="E559">
        <v>18</v>
      </c>
      <c r="F559">
        <v>30</v>
      </c>
      <c r="G559">
        <v>3715000</v>
      </c>
      <c r="H559">
        <f>IF(Table1[[#This Row],[data]]=DATE(2015, 1, 23),1,0)</f>
        <v>1</v>
      </c>
      <c r="I559" t="str">
        <f>LEFT(Table1[[#This Row],[ISIN]],2)</f>
        <v>PL</v>
      </c>
      <c r="J559">
        <f>Table1[[#This Row],[pakiet_wig]]*Table1[[#This Row],[kurs_zamkniecia]]</f>
        <v>5721100</v>
      </c>
      <c r="K559" s="4" t="str" cm="1">
        <f t="array" ref="K559">_xlfn.IFS(AND(Table1[[#This Row],[Column1]]=1,D558-D557&lt;Table1[[#This Row],[kurs_zamkniecia]]-D558,D557&lt;D558,D558&lt;Table1[[#This Row],[kurs_zamkniecia]]),"K",AND(Table1[[#This Row],[Column1]]=1,D558-D557&gt;Table1[[#This Row],[kurs_zamkniecia]]-D558,D557&gt;D558,D558&gt;Table1[[#This Row],[kurs_zamkniecia]]),"S",Table1[[#This Row],[Column1]]=1,"H",Table1[[#This Row],[Column1]]=0,0)</f>
        <v>H</v>
      </c>
      <c r="L559"/>
      <c r="M559"/>
      <c r="N559"/>
      <c r="O559"/>
      <c r="P559"/>
      <c r="Q559"/>
      <c r="R559"/>
      <c r="S559"/>
    </row>
    <row r="560" spans="1:19" x14ac:dyDescent="0.3">
      <c r="A560" s="2">
        <v>42025</v>
      </c>
      <c r="B560" s="1" t="s">
        <v>379</v>
      </c>
      <c r="C560" t="s">
        <v>380</v>
      </c>
      <c r="D560">
        <v>2.63</v>
      </c>
      <c r="E560">
        <v>20351</v>
      </c>
      <c r="F560">
        <v>53450</v>
      </c>
      <c r="G560">
        <v>93737000</v>
      </c>
      <c r="H560">
        <f>IF(Table1[[#This Row],[data]]=DATE(2015, 1, 23),1,0)</f>
        <v>0</v>
      </c>
      <c r="I560" t="str">
        <f>LEFT(Table1[[#This Row],[ISIN]],2)</f>
        <v>PL</v>
      </c>
      <c r="J560">
        <f>Table1[[#This Row],[pakiet_wig]]*Table1[[#This Row],[kurs_zamkniecia]]</f>
        <v>246528310</v>
      </c>
      <c r="K560" s="4" cm="1">
        <f t="array" ref="K560">_xlfn.IFS(AND(Table1[[#This Row],[Column1]]=1,D559-D558&lt;Table1[[#This Row],[kurs_zamkniecia]]-D559,D558&lt;D559,D559&lt;Table1[[#This Row],[kurs_zamkniecia]]),"K",AND(Table1[[#This Row],[Column1]]=1,D559-D558&gt;Table1[[#This Row],[kurs_zamkniecia]]-D559,D558&gt;D559,D559&gt;Table1[[#This Row],[kurs_zamkniecia]]),"S",Table1[[#This Row],[Column1]]=1,"H",Table1[[#This Row],[Column1]]=0,0)</f>
        <v>0</v>
      </c>
      <c r="L560"/>
      <c r="M560"/>
      <c r="N560"/>
      <c r="O560"/>
      <c r="P560"/>
      <c r="Q560"/>
      <c r="R560"/>
      <c r="S560"/>
    </row>
    <row r="561" spans="1:19" x14ac:dyDescent="0.3">
      <c r="A561" s="2">
        <v>42026</v>
      </c>
      <c r="B561" s="1" t="s">
        <v>379</v>
      </c>
      <c r="C561" t="s">
        <v>380</v>
      </c>
      <c r="D561">
        <v>2.61</v>
      </c>
      <c r="E561">
        <v>12326</v>
      </c>
      <c r="F561">
        <v>32210</v>
      </c>
      <c r="G561">
        <v>93737000</v>
      </c>
      <c r="H561">
        <f>IF(Table1[[#This Row],[data]]=DATE(2015, 1, 23),1,0)</f>
        <v>0</v>
      </c>
      <c r="I561" t="str">
        <f>LEFT(Table1[[#This Row],[ISIN]],2)</f>
        <v>PL</v>
      </c>
      <c r="J561">
        <f>Table1[[#This Row],[pakiet_wig]]*Table1[[#This Row],[kurs_zamkniecia]]</f>
        <v>244653570</v>
      </c>
      <c r="K561" s="4" cm="1">
        <f t="array" ref="K561">_xlfn.IFS(AND(Table1[[#This Row],[Column1]]=1,D560-D559&lt;Table1[[#This Row],[kurs_zamkniecia]]-D560,D559&lt;D560,D560&lt;Table1[[#This Row],[kurs_zamkniecia]]),"K",AND(Table1[[#This Row],[Column1]]=1,D560-D559&gt;Table1[[#This Row],[kurs_zamkniecia]]-D560,D559&gt;D560,D560&gt;Table1[[#This Row],[kurs_zamkniecia]]),"S",Table1[[#This Row],[Column1]]=1,"H",Table1[[#This Row],[Column1]]=0,0)</f>
        <v>0</v>
      </c>
      <c r="L561"/>
      <c r="M561"/>
      <c r="N561"/>
      <c r="O561"/>
      <c r="P561"/>
      <c r="Q561"/>
      <c r="R561"/>
      <c r="S561"/>
    </row>
    <row r="562" spans="1:19" x14ac:dyDescent="0.3">
      <c r="A562" s="2">
        <v>42027</v>
      </c>
      <c r="B562" s="1" t="s">
        <v>379</v>
      </c>
      <c r="C562" t="s">
        <v>380</v>
      </c>
      <c r="D562">
        <v>2.62</v>
      </c>
      <c r="E562">
        <v>55562</v>
      </c>
      <c r="F562">
        <v>146060</v>
      </c>
      <c r="G562">
        <v>93737000</v>
      </c>
      <c r="H562">
        <f>IF(Table1[[#This Row],[data]]=DATE(2015, 1, 23),1,0)</f>
        <v>1</v>
      </c>
      <c r="I562" t="str">
        <f>LEFT(Table1[[#This Row],[ISIN]],2)</f>
        <v>PL</v>
      </c>
      <c r="J562">
        <f>Table1[[#This Row],[pakiet_wig]]*Table1[[#This Row],[kurs_zamkniecia]]</f>
        <v>245590940</v>
      </c>
      <c r="K562" s="4" t="str" cm="1">
        <f t="array" ref="K562">_xlfn.IFS(AND(Table1[[#This Row],[Column1]]=1,D561-D560&lt;Table1[[#This Row],[kurs_zamkniecia]]-D561,D560&lt;D561,D561&lt;Table1[[#This Row],[kurs_zamkniecia]]),"K",AND(Table1[[#This Row],[Column1]]=1,D561-D560&gt;Table1[[#This Row],[kurs_zamkniecia]]-D561,D560&gt;D561,D561&gt;Table1[[#This Row],[kurs_zamkniecia]]),"S",Table1[[#This Row],[Column1]]=1,"H",Table1[[#This Row],[Column1]]=0,0)</f>
        <v>H</v>
      </c>
      <c r="L562"/>
      <c r="M562"/>
      <c r="N562"/>
      <c r="O562"/>
      <c r="P562"/>
      <c r="Q562"/>
      <c r="R562"/>
      <c r="S562"/>
    </row>
    <row r="563" spans="1:19" x14ac:dyDescent="0.3">
      <c r="A563" s="2">
        <v>42025</v>
      </c>
      <c r="B563" s="1" t="s">
        <v>381</v>
      </c>
      <c r="C563" t="s">
        <v>382</v>
      </c>
      <c r="D563">
        <v>2.2400000000000002</v>
      </c>
      <c r="E563">
        <v>6475</v>
      </c>
      <c r="F563">
        <v>14500</v>
      </c>
      <c r="G563">
        <v>7444000</v>
      </c>
      <c r="H563">
        <f>IF(Table1[[#This Row],[data]]=DATE(2015, 1, 23),1,0)</f>
        <v>0</v>
      </c>
      <c r="I563" t="str">
        <f>LEFT(Table1[[#This Row],[ISIN]],2)</f>
        <v>PL</v>
      </c>
      <c r="J563">
        <f>Table1[[#This Row],[pakiet_wig]]*Table1[[#This Row],[kurs_zamkniecia]]</f>
        <v>16674560.000000002</v>
      </c>
      <c r="K563" s="4" cm="1">
        <f t="array" ref="K563">_xlfn.IFS(AND(Table1[[#This Row],[Column1]]=1,D562-D561&lt;Table1[[#This Row],[kurs_zamkniecia]]-D562,D561&lt;D562,D562&lt;Table1[[#This Row],[kurs_zamkniecia]]),"K",AND(Table1[[#This Row],[Column1]]=1,D562-D561&gt;Table1[[#This Row],[kurs_zamkniecia]]-D562,D561&gt;D562,D562&gt;Table1[[#This Row],[kurs_zamkniecia]]),"S",Table1[[#This Row],[Column1]]=1,"H",Table1[[#This Row],[Column1]]=0,0)</f>
        <v>0</v>
      </c>
      <c r="L563"/>
      <c r="M563"/>
      <c r="N563"/>
      <c r="O563"/>
      <c r="P563"/>
      <c r="Q563"/>
      <c r="R563"/>
      <c r="S563"/>
    </row>
    <row r="564" spans="1:19" x14ac:dyDescent="0.3">
      <c r="A564" s="2">
        <v>42026</v>
      </c>
      <c r="B564" s="1" t="s">
        <v>381</v>
      </c>
      <c r="C564" t="s">
        <v>382</v>
      </c>
      <c r="D564">
        <v>2.25</v>
      </c>
      <c r="E564">
        <v>12468</v>
      </c>
      <c r="F564">
        <v>27920</v>
      </c>
      <c r="G564">
        <v>7444000</v>
      </c>
      <c r="H564">
        <f>IF(Table1[[#This Row],[data]]=DATE(2015, 1, 23),1,0)</f>
        <v>0</v>
      </c>
      <c r="I564" t="str">
        <f>LEFT(Table1[[#This Row],[ISIN]],2)</f>
        <v>PL</v>
      </c>
      <c r="J564">
        <f>Table1[[#This Row],[pakiet_wig]]*Table1[[#This Row],[kurs_zamkniecia]]</f>
        <v>16749000</v>
      </c>
      <c r="K564" s="4" cm="1">
        <f t="array" ref="K564">_xlfn.IFS(AND(Table1[[#This Row],[Column1]]=1,D563-D562&lt;Table1[[#This Row],[kurs_zamkniecia]]-D563,D562&lt;D563,D563&lt;Table1[[#This Row],[kurs_zamkniecia]]),"K",AND(Table1[[#This Row],[Column1]]=1,D563-D562&gt;Table1[[#This Row],[kurs_zamkniecia]]-D563,D562&gt;D563,D563&gt;Table1[[#This Row],[kurs_zamkniecia]]),"S",Table1[[#This Row],[Column1]]=1,"H",Table1[[#This Row],[Column1]]=0,0)</f>
        <v>0</v>
      </c>
      <c r="L564"/>
      <c r="M564"/>
      <c r="N564"/>
      <c r="O564"/>
      <c r="P564"/>
      <c r="Q564"/>
      <c r="R564"/>
      <c r="S564"/>
    </row>
    <row r="565" spans="1:19" x14ac:dyDescent="0.3">
      <c r="A565" s="2">
        <v>42027</v>
      </c>
      <c r="B565" s="1" t="s">
        <v>381</v>
      </c>
      <c r="C565" t="s">
        <v>382</v>
      </c>
      <c r="D565">
        <v>2.27</v>
      </c>
      <c r="E565">
        <v>24835</v>
      </c>
      <c r="F565">
        <v>56260</v>
      </c>
      <c r="G565">
        <v>7444000</v>
      </c>
      <c r="H565">
        <f>IF(Table1[[#This Row],[data]]=DATE(2015, 1, 23),1,0)</f>
        <v>1</v>
      </c>
      <c r="I565" t="str">
        <f>LEFT(Table1[[#This Row],[ISIN]],2)</f>
        <v>PL</v>
      </c>
      <c r="J565">
        <f>Table1[[#This Row],[pakiet_wig]]*Table1[[#This Row],[kurs_zamkniecia]]</f>
        <v>16897880</v>
      </c>
      <c r="K565" s="4" t="str" cm="1">
        <f t="array" ref="K565">_xlfn.IFS(AND(Table1[[#This Row],[Column1]]=1,D564-D563&lt;Table1[[#This Row],[kurs_zamkniecia]]-D564,D563&lt;D564,D564&lt;Table1[[#This Row],[kurs_zamkniecia]]),"K",AND(Table1[[#This Row],[Column1]]=1,D564-D563&gt;Table1[[#This Row],[kurs_zamkniecia]]-D564,D563&gt;D564,D564&gt;Table1[[#This Row],[kurs_zamkniecia]]),"S",Table1[[#This Row],[Column1]]=1,"H",Table1[[#This Row],[Column1]]=0,0)</f>
        <v>K</v>
      </c>
      <c r="L565"/>
      <c r="M565"/>
      <c r="N565"/>
      <c r="O565"/>
      <c r="P565"/>
      <c r="Q565"/>
      <c r="R565"/>
      <c r="S565"/>
    </row>
    <row r="566" spans="1:19" x14ac:dyDescent="0.3">
      <c r="A566" s="2">
        <v>42025</v>
      </c>
      <c r="B566" s="1" t="s">
        <v>383</v>
      </c>
      <c r="C566" t="s">
        <v>384</v>
      </c>
      <c r="D566">
        <v>1.73</v>
      </c>
      <c r="E566">
        <v>5847</v>
      </c>
      <c r="F566">
        <v>10000</v>
      </c>
      <c r="G566">
        <v>5435000</v>
      </c>
      <c r="H566">
        <f>IF(Table1[[#This Row],[data]]=DATE(2015, 1, 23),1,0)</f>
        <v>0</v>
      </c>
      <c r="I566" t="str">
        <f>LEFT(Table1[[#This Row],[ISIN]],2)</f>
        <v>PL</v>
      </c>
      <c r="J566">
        <f>Table1[[#This Row],[pakiet_wig]]*Table1[[#This Row],[kurs_zamkniecia]]</f>
        <v>9402550</v>
      </c>
      <c r="K566" s="4" cm="1">
        <f t="array" ref="K566">_xlfn.IFS(AND(Table1[[#This Row],[Column1]]=1,D565-D564&lt;Table1[[#This Row],[kurs_zamkniecia]]-D565,D564&lt;D565,D565&lt;Table1[[#This Row],[kurs_zamkniecia]]),"K",AND(Table1[[#This Row],[Column1]]=1,D565-D564&gt;Table1[[#This Row],[kurs_zamkniecia]]-D565,D564&gt;D565,D565&gt;Table1[[#This Row],[kurs_zamkniecia]]),"S",Table1[[#This Row],[Column1]]=1,"H",Table1[[#This Row],[Column1]]=0,0)</f>
        <v>0</v>
      </c>
      <c r="L566"/>
      <c r="M566"/>
      <c r="N566"/>
      <c r="O566"/>
      <c r="P566"/>
      <c r="Q566"/>
      <c r="R566"/>
      <c r="S566"/>
    </row>
    <row r="567" spans="1:19" x14ac:dyDescent="0.3">
      <c r="A567" s="2">
        <v>42026</v>
      </c>
      <c r="B567" s="1" t="s">
        <v>383</v>
      </c>
      <c r="C567" t="s">
        <v>384</v>
      </c>
      <c r="D567">
        <v>1.73</v>
      </c>
      <c r="E567">
        <v>1716</v>
      </c>
      <c r="F567">
        <v>2860</v>
      </c>
      <c r="G567">
        <v>5435000</v>
      </c>
      <c r="H567">
        <f>IF(Table1[[#This Row],[data]]=DATE(2015, 1, 23),1,0)</f>
        <v>0</v>
      </c>
      <c r="I567" t="str">
        <f>LEFT(Table1[[#This Row],[ISIN]],2)</f>
        <v>PL</v>
      </c>
      <c r="J567">
        <f>Table1[[#This Row],[pakiet_wig]]*Table1[[#This Row],[kurs_zamkniecia]]</f>
        <v>9402550</v>
      </c>
      <c r="K567" s="4" cm="1">
        <f t="array" ref="K567">_xlfn.IFS(AND(Table1[[#This Row],[Column1]]=1,D566-D565&lt;Table1[[#This Row],[kurs_zamkniecia]]-D566,D565&lt;D566,D566&lt;Table1[[#This Row],[kurs_zamkniecia]]),"K",AND(Table1[[#This Row],[Column1]]=1,D566-D565&gt;Table1[[#This Row],[kurs_zamkniecia]]-D566,D565&gt;D566,D566&gt;Table1[[#This Row],[kurs_zamkniecia]]),"S",Table1[[#This Row],[Column1]]=1,"H",Table1[[#This Row],[Column1]]=0,0)</f>
        <v>0</v>
      </c>
      <c r="L567"/>
      <c r="M567"/>
      <c r="N567"/>
      <c r="O567"/>
      <c r="P567"/>
      <c r="Q567"/>
      <c r="R567"/>
      <c r="S567"/>
    </row>
    <row r="568" spans="1:19" x14ac:dyDescent="0.3">
      <c r="A568" s="2">
        <v>42027</v>
      </c>
      <c r="B568" s="1" t="s">
        <v>383</v>
      </c>
      <c r="C568" t="s">
        <v>384</v>
      </c>
      <c r="D568">
        <v>1.76</v>
      </c>
      <c r="E568">
        <v>5624</v>
      </c>
      <c r="F568">
        <v>9740</v>
      </c>
      <c r="G568">
        <v>5435000</v>
      </c>
      <c r="H568">
        <f>IF(Table1[[#This Row],[data]]=DATE(2015, 1, 23),1,0)</f>
        <v>1</v>
      </c>
      <c r="I568" t="str">
        <f>LEFT(Table1[[#This Row],[ISIN]],2)</f>
        <v>PL</v>
      </c>
      <c r="J568">
        <f>Table1[[#This Row],[pakiet_wig]]*Table1[[#This Row],[kurs_zamkniecia]]</f>
        <v>9565600</v>
      </c>
      <c r="K568" s="4" t="str" cm="1">
        <f t="array" ref="K568">_xlfn.IFS(AND(Table1[[#This Row],[Column1]]=1,D567-D566&lt;Table1[[#This Row],[kurs_zamkniecia]]-D567,D566&lt;D567,D567&lt;Table1[[#This Row],[kurs_zamkniecia]]),"K",AND(Table1[[#This Row],[Column1]]=1,D567-D566&gt;Table1[[#This Row],[kurs_zamkniecia]]-D567,D566&gt;D567,D567&gt;Table1[[#This Row],[kurs_zamkniecia]]),"S",Table1[[#This Row],[Column1]]=1,"H",Table1[[#This Row],[Column1]]=0,0)</f>
        <v>H</v>
      </c>
      <c r="L568"/>
      <c r="M568"/>
      <c r="N568"/>
      <c r="O568"/>
      <c r="P568"/>
      <c r="Q568"/>
      <c r="R568"/>
      <c r="S568"/>
    </row>
    <row r="569" spans="1:19" x14ac:dyDescent="0.3">
      <c r="A569" s="2">
        <v>42025</v>
      </c>
      <c r="B569" s="1" t="s">
        <v>385</v>
      </c>
      <c r="C569" t="s">
        <v>386</v>
      </c>
      <c r="D569">
        <v>0.76</v>
      </c>
      <c r="E569">
        <v>68752</v>
      </c>
      <c r="F569">
        <v>52950</v>
      </c>
      <c r="G569">
        <v>23452000</v>
      </c>
      <c r="H569">
        <f>IF(Table1[[#This Row],[data]]=DATE(2015, 1, 23),1,0)</f>
        <v>0</v>
      </c>
      <c r="I569" t="str">
        <f>LEFT(Table1[[#This Row],[ISIN]],2)</f>
        <v>PL</v>
      </c>
      <c r="J569">
        <f>Table1[[#This Row],[pakiet_wig]]*Table1[[#This Row],[kurs_zamkniecia]]</f>
        <v>17823520</v>
      </c>
      <c r="K569" s="4" cm="1">
        <f t="array" ref="K569">_xlfn.IFS(AND(Table1[[#This Row],[Column1]]=1,D568-D567&lt;Table1[[#This Row],[kurs_zamkniecia]]-D568,D567&lt;D568,D568&lt;Table1[[#This Row],[kurs_zamkniecia]]),"K",AND(Table1[[#This Row],[Column1]]=1,D568-D567&gt;Table1[[#This Row],[kurs_zamkniecia]]-D568,D567&gt;D568,D568&gt;Table1[[#This Row],[kurs_zamkniecia]]),"S",Table1[[#This Row],[Column1]]=1,"H",Table1[[#This Row],[Column1]]=0,0)</f>
        <v>0</v>
      </c>
      <c r="L569"/>
      <c r="M569"/>
      <c r="N569"/>
      <c r="O569"/>
      <c r="P569"/>
      <c r="Q569"/>
      <c r="R569"/>
      <c r="S569"/>
    </row>
    <row r="570" spans="1:19" x14ac:dyDescent="0.3">
      <c r="A570" s="2">
        <v>42026</v>
      </c>
      <c r="B570" s="1" t="s">
        <v>385</v>
      </c>
      <c r="C570" t="s">
        <v>386</v>
      </c>
      <c r="D570">
        <v>0.77</v>
      </c>
      <c r="E570">
        <v>53583</v>
      </c>
      <c r="F570">
        <v>40440</v>
      </c>
      <c r="G570">
        <v>23452000</v>
      </c>
      <c r="H570">
        <f>IF(Table1[[#This Row],[data]]=DATE(2015, 1, 23),1,0)</f>
        <v>0</v>
      </c>
      <c r="I570" t="str">
        <f>LEFT(Table1[[#This Row],[ISIN]],2)</f>
        <v>PL</v>
      </c>
      <c r="J570">
        <f>Table1[[#This Row],[pakiet_wig]]*Table1[[#This Row],[kurs_zamkniecia]]</f>
        <v>18058040</v>
      </c>
      <c r="K570" s="4" cm="1">
        <f t="array" ref="K570">_xlfn.IFS(AND(Table1[[#This Row],[Column1]]=1,D569-D568&lt;Table1[[#This Row],[kurs_zamkniecia]]-D569,D568&lt;D569,D569&lt;Table1[[#This Row],[kurs_zamkniecia]]),"K",AND(Table1[[#This Row],[Column1]]=1,D569-D568&gt;Table1[[#This Row],[kurs_zamkniecia]]-D569,D568&gt;D569,D569&gt;Table1[[#This Row],[kurs_zamkniecia]]),"S",Table1[[#This Row],[Column1]]=1,"H",Table1[[#This Row],[Column1]]=0,0)</f>
        <v>0</v>
      </c>
      <c r="L570"/>
      <c r="M570"/>
      <c r="N570"/>
      <c r="O570"/>
      <c r="P570"/>
      <c r="Q570"/>
      <c r="R570"/>
      <c r="S570"/>
    </row>
    <row r="571" spans="1:19" x14ac:dyDescent="0.3">
      <c r="A571" s="2">
        <v>42027</v>
      </c>
      <c r="B571" s="1" t="s">
        <v>385</v>
      </c>
      <c r="C571" t="s">
        <v>386</v>
      </c>
      <c r="D571">
        <v>0.8</v>
      </c>
      <c r="E571">
        <v>52321</v>
      </c>
      <c r="F571">
        <v>41230</v>
      </c>
      <c r="G571">
        <v>23452000</v>
      </c>
      <c r="H571">
        <f>IF(Table1[[#This Row],[data]]=DATE(2015, 1, 23),1,0)</f>
        <v>1</v>
      </c>
      <c r="I571" t="str">
        <f>LEFT(Table1[[#This Row],[ISIN]],2)</f>
        <v>PL</v>
      </c>
      <c r="J571">
        <f>Table1[[#This Row],[pakiet_wig]]*Table1[[#This Row],[kurs_zamkniecia]]</f>
        <v>18761600</v>
      </c>
      <c r="K571" s="4" t="str" cm="1">
        <f t="array" ref="K571">_xlfn.IFS(AND(Table1[[#This Row],[Column1]]=1,D570-D569&lt;Table1[[#This Row],[kurs_zamkniecia]]-D570,D569&lt;D570,D570&lt;Table1[[#This Row],[kurs_zamkniecia]]),"K",AND(Table1[[#This Row],[Column1]]=1,D570-D569&gt;Table1[[#This Row],[kurs_zamkniecia]]-D570,D569&gt;D570,D570&gt;Table1[[#This Row],[kurs_zamkniecia]]),"S",Table1[[#This Row],[Column1]]=1,"H",Table1[[#This Row],[Column1]]=0,0)</f>
        <v>K</v>
      </c>
      <c r="L571"/>
      <c r="M571"/>
      <c r="N571"/>
      <c r="O571"/>
      <c r="P571"/>
      <c r="Q571"/>
      <c r="R571"/>
      <c r="S571"/>
    </row>
    <row r="572" spans="1:19" x14ac:dyDescent="0.3">
      <c r="A572" s="2">
        <v>42025</v>
      </c>
      <c r="B572" s="1" t="s">
        <v>387</v>
      </c>
      <c r="C572" t="s">
        <v>388</v>
      </c>
      <c r="D572">
        <v>56.85</v>
      </c>
      <c r="E572">
        <v>750</v>
      </c>
      <c r="F572">
        <v>42630</v>
      </c>
      <c r="G572">
        <v>1165000</v>
      </c>
      <c r="H572">
        <f>IF(Table1[[#This Row],[data]]=DATE(2015, 1, 23),1,0)</f>
        <v>0</v>
      </c>
      <c r="I572" t="str">
        <f>LEFT(Table1[[#This Row],[ISIN]],2)</f>
        <v>PL</v>
      </c>
      <c r="J572">
        <f>Table1[[#This Row],[pakiet_wig]]*Table1[[#This Row],[kurs_zamkniecia]]</f>
        <v>66230250</v>
      </c>
      <c r="K572" s="4" cm="1">
        <f t="array" ref="K572">_xlfn.IFS(AND(Table1[[#This Row],[Column1]]=1,D571-D570&lt;Table1[[#This Row],[kurs_zamkniecia]]-D571,D570&lt;D571,D571&lt;Table1[[#This Row],[kurs_zamkniecia]]),"K",AND(Table1[[#This Row],[Column1]]=1,D571-D570&gt;Table1[[#This Row],[kurs_zamkniecia]]-D571,D570&gt;D571,D571&gt;Table1[[#This Row],[kurs_zamkniecia]]),"S",Table1[[#This Row],[Column1]]=1,"H",Table1[[#This Row],[Column1]]=0,0)</f>
        <v>0</v>
      </c>
      <c r="L572"/>
      <c r="M572"/>
      <c r="N572"/>
      <c r="O572"/>
      <c r="P572"/>
      <c r="Q572"/>
      <c r="R572"/>
      <c r="S572"/>
    </row>
    <row r="573" spans="1:19" x14ac:dyDescent="0.3">
      <c r="A573" s="2">
        <v>42026</v>
      </c>
      <c r="B573" s="1" t="s">
        <v>387</v>
      </c>
      <c r="C573" t="s">
        <v>388</v>
      </c>
      <c r="D573">
        <v>56.85</v>
      </c>
      <c r="E573">
        <v>1</v>
      </c>
      <c r="F573">
        <v>60</v>
      </c>
      <c r="G573">
        <v>1165000</v>
      </c>
      <c r="H573">
        <f>IF(Table1[[#This Row],[data]]=DATE(2015, 1, 23),1,0)</f>
        <v>0</v>
      </c>
      <c r="I573" t="str">
        <f>LEFT(Table1[[#This Row],[ISIN]],2)</f>
        <v>PL</v>
      </c>
      <c r="J573">
        <f>Table1[[#This Row],[pakiet_wig]]*Table1[[#This Row],[kurs_zamkniecia]]</f>
        <v>66230250</v>
      </c>
      <c r="K573" s="4" cm="1">
        <f t="array" ref="K573">_xlfn.IFS(AND(Table1[[#This Row],[Column1]]=1,D572-D571&lt;Table1[[#This Row],[kurs_zamkniecia]]-D572,D571&lt;D572,D572&lt;Table1[[#This Row],[kurs_zamkniecia]]),"K",AND(Table1[[#This Row],[Column1]]=1,D572-D571&gt;Table1[[#This Row],[kurs_zamkniecia]]-D572,D571&gt;D572,D572&gt;Table1[[#This Row],[kurs_zamkniecia]]),"S",Table1[[#This Row],[Column1]]=1,"H",Table1[[#This Row],[Column1]]=0,0)</f>
        <v>0</v>
      </c>
      <c r="L573"/>
      <c r="M573"/>
      <c r="N573"/>
      <c r="O573"/>
      <c r="P573"/>
      <c r="Q573"/>
      <c r="R573"/>
      <c r="S573"/>
    </row>
    <row r="574" spans="1:19" x14ac:dyDescent="0.3">
      <c r="A574" s="2">
        <v>42027</v>
      </c>
      <c r="B574" s="1" t="s">
        <v>387</v>
      </c>
      <c r="C574" t="s">
        <v>388</v>
      </c>
      <c r="D574">
        <v>56.85</v>
      </c>
      <c r="E574">
        <v>1806</v>
      </c>
      <c r="F574">
        <v>101400</v>
      </c>
      <c r="G574">
        <v>1165000</v>
      </c>
      <c r="H574">
        <f>IF(Table1[[#This Row],[data]]=DATE(2015, 1, 23),1,0)</f>
        <v>1</v>
      </c>
      <c r="I574" t="str">
        <f>LEFT(Table1[[#This Row],[ISIN]],2)</f>
        <v>PL</v>
      </c>
      <c r="J574">
        <f>Table1[[#This Row],[pakiet_wig]]*Table1[[#This Row],[kurs_zamkniecia]]</f>
        <v>66230250</v>
      </c>
      <c r="K574" s="4" t="str" cm="1">
        <f t="array" ref="K574">_xlfn.IFS(AND(Table1[[#This Row],[Column1]]=1,D573-D572&lt;Table1[[#This Row],[kurs_zamkniecia]]-D573,D572&lt;D573,D573&lt;Table1[[#This Row],[kurs_zamkniecia]]),"K",AND(Table1[[#This Row],[Column1]]=1,D573-D572&gt;Table1[[#This Row],[kurs_zamkniecia]]-D573,D572&gt;D573,D573&gt;Table1[[#This Row],[kurs_zamkniecia]]),"S",Table1[[#This Row],[Column1]]=1,"H",Table1[[#This Row],[Column1]]=0,0)</f>
        <v>H</v>
      </c>
      <c r="L574"/>
      <c r="M574"/>
      <c r="N574"/>
      <c r="O574"/>
      <c r="P574"/>
      <c r="Q574"/>
      <c r="R574"/>
      <c r="S574"/>
    </row>
    <row r="575" spans="1:19" x14ac:dyDescent="0.3">
      <c r="A575" s="2">
        <v>42025</v>
      </c>
      <c r="B575" s="1" t="s">
        <v>389</v>
      </c>
      <c r="C575" t="s">
        <v>390</v>
      </c>
      <c r="D575">
        <v>137.9</v>
      </c>
      <c r="E575">
        <v>101554</v>
      </c>
      <c r="F575">
        <v>14003930</v>
      </c>
      <c r="G575">
        <v>30454000</v>
      </c>
      <c r="H575">
        <f>IF(Table1[[#This Row],[data]]=DATE(2015, 1, 23),1,0)</f>
        <v>0</v>
      </c>
      <c r="I575" t="str">
        <f>LEFT(Table1[[#This Row],[ISIN]],2)</f>
        <v>PL</v>
      </c>
      <c r="J575">
        <f>Table1[[#This Row],[pakiet_wig]]*Table1[[#This Row],[kurs_zamkniecia]]</f>
        <v>4199606600</v>
      </c>
      <c r="K575" s="4" cm="1">
        <f t="array" ref="K575">_xlfn.IFS(AND(Table1[[#This Row],[Column1]]=1,D574-D573&lt;Table1[[#This Row],[kurs_zamkniecia]]-D574,D573&lt;D574,D574&lt;Table1[[#This Row],[kurs_zamkniecia]]),"K",AND(Table1[[#This Row],[Column1]]=1,D574-D573&gt;Table1[[#This Row],[kurs_zamkniecia]]-D574,D573&gt;D574,D574&gt;Table1[[#This Row],[kurs_zamkniecia]]),"S",Table1[[#This Row],[Column1]]=1,"H",Table1[[#This Row],[Column1]]=0,0)</f>
        <v>0</v>
      </c>
      <c r="L575"/>
      <c r="M575"/>
      <c r="N575"/>
      <c r="O575"/>
      <c r="P575"/>
      <c r="Q575"/>
      <c r="R575"/>
      <c r="S575"/>
    </row>
    <row r="576" spans="1:19" x14ac:dyDescent="0.3">
      <c r="A576" s="2">
        <v>42026</v>
      </c>
      <c r="B576" s="1" t="s">
        <v>389</v>
      </c>
      <c r="C576" t="s">
        <v>390</v>
      </c>
      <c r="D576">
        <v>136.05000000000001</v>
      </c>
      <c r="E576">
        <v>22125</v>
      </c>
      <c r="F576">
        <v>3038750</v>
      </c>
      <c r="G576">
        <v>30454000</v>
      </c>
      <c r="H576">
        <f>IF(Table1[[#This Row],[data]]=DATE(2015, 1, 23),1,0)</f>
        <v>0</v>
      </c>
      <c r="I576" t="str">
        <f>LEFT(Table1[[#This Row],[ISIN]],2)</f>
        <v>PL</v>
      </c>
      <c r="J576">
        <f>Table1[[#This Row],[pakiet_wig]]*Table1[[#This Row],[kurs_zamkniecia]]</f>
        <v>4143266700.0000005</v>
      </c>
      <c r="K576" s="4" cm="1">
        <f t="array" ref="K576">_xlfn.IFS(AND(Table1[[#This Row],[Column1]]=1,D575-D574&lt;Table1[[#This Row],[kurs_zamkniecia]]-D575,D574&lt;D575,D575&lt;Table1[[#This Row],[kurs_zamkniecia]]),"K",AND(Table1[[#This Row],[Column1]]=1,D575-D574&gt;Table1[[#This Row],[kurs_zamkniecia]]-D575,D574&gt;D575,D575&gt;Table1[[#This Row],[kurs_zamkniecia]]),"S",Table1[[#This Row],[Column1]]=1,"H",Table1[[#This Row],[Column1]]=0,0)</f>
        <v>0</v>
      </c>
      <c r="L576"/>
      <c r="M576"/>
      <c r="N576"/>
      <c r="O576"/>
      <c r="P576"/>
      <c r="Q576"/>
      <c r="R576"/>
      <c r="S576"/>
    </row>
    <row r="577" spans="1:19" x14ac:dyDescent="0.3">
      <c r="A577" s="2">
        <v>42027</v>
      </c>
      <c r="B577" s="1" t="s">
        <v>389</v>
      </c>
      <c r="C577" t="s">
        <v>390</v>
      </c>
      <c r="D577">
        <v>136.5</v>
      </c>
      <c r="E577">
        <v>98797</v>
      </c>
      <c r="F577">
        <v>13570390</v>
      </c>
      <c r="G577">
        <v>30454000</v>
      </c>
      <c r="H577">
        <f>IF(Table1[[#This Row],[data]]=DATE(2015, 1, 23),1,0)</f>
        <v>1</v>
      </c>
      <c r="I577" t="str">
        <f>LEFT(Table1[[#This Row],[ISIN]],2)</f>
        <v>PL</v>
      </c>
      <c r="J577">
        <f>Table1[[#This Row],[pakiet_wig]]*Table1[[#This Row],[kurs_zamkniecia]]</f>
        <v>4156971000</v>
      </c>
      <c r="K577" s="4" t="str" cm="1">
        <f t="array" ref="K577">_xlfn.IFS(AND(Table1[[#This Row],[Column1]]=1,D576-D575&lt;Table1[[#This Row],[kurs_zamkniecia]]-D576,D575&lt;D576,D576&lt;Table1[[#This Row],[kurs_zamkniecia]]),"K",AND(Table1[[#This Row],[Column1]]=1,D576-D575&gt;Table1[[#This Row],[kurs_zamkniecia]]-D576,D575&gt;D576,D576&gt;Table1[[#This Row],[kurs_zamkniecia]]),"S",Table1[[#This Row],[Column1]]=1,"H",Table1[[#This Row],[Column1]]=0,0)</f>
        <v>H</v>
      </c>
      <c r="L577"/>
      <c r="M577"/>
      <c r="N577"/>
      <c r="O577"/>
      <c r="P577"/>
      <c r="Q577"/>
      <c r="R577"/>
      <c r="S577"/>
    </row>
    <row r="578" spans="1:19" x14ac:dyDescent="0.3">
      <c r="A578" s="2">
        <v>42025</v>
      </c>
      <c r="B578" s="1" t="s">
        <v>391</v>
      </c>
      <c r="C578" t="s">
        <v>392</v>
      </c>
      <c r="D578">
        <v>3.5</v>
      </c>
      <c r="E578">
        <v>76</v>
      </c>
      <c r="F578">
        <v>270</v>
      </c>
      <c r="G578">
        <v>12110000</v>
      </c>
      <c r="H578">
        <f>IF(Table1[[#This Row],[data]]=DATE(2015, 1, 23),1,0)</f>
        <v>0</v>
      </c>
      <c r="I578" t="str">
        <f>LEFT(Table1[[#This Row],[ISIN]],2)</f>
        <v>PL</v>
      </c>
      <c r="J578">
        <f>Table1[[#This Row],[pakiet_wig]]*Table1[[#This Row],[kurs_zamkniecia]]</f>
        <v>42385000</v>
      </c>
      <c r="K578" s="4" cm="1">
        <f t="array" ref="K578">_xlfn.IFS(AND(Table1[[#This Row],[Column1]]=1,D577-D576&lt;Table1[[#This Row],[kurs_zamkniecia]]-D577,D576&lt;D577,D577&lt;Table1[[#This Row],[kurs_zamkniecia]]),"K",AND(Table1[[#This Row],[Column1]]=1,D577-D576&gt;Table1[[#This Row],[kurs_zamkniecia]]-D577,D576&gt;D577,D577&gt;Table1[[#This Row],[kurs_zamkniecia]]),"S",Table1[[#This Row],[Column1]]=1,"H",Table1[[#This Row],[Column1]]=0,0)</f>
        <v>0</v>
      </c>
      <c r="L578"/>
      <c r="M578"/>
      <c r="N578"/>
      <c r="O578"/>
      <c r="P578"/>
      <c r="Q578"/>
      <c r="R578"/>
      <c r="S578"/>
    </row>
    <row r="579" spans="1:19" x14ac:dyDescent="0.3">
      <c r="A579" s="2">
        <v>42026</v>
      </c>
      <c r="B579" s="1" t="s">
        <v>391</v>
      </c>
      <c r="C579" t="s">
        <v>392</v>
      </c>
      <c r="D579">
        <v>3.46</v>
      </c>
      <c r="E579">
        <v>299</v>
      </c>
      <c r="F579">
        <v>1030</v>
      </c>
      <c r="G579">
        <v>12110000</v>
      </c>
      <c r="H579">
        <f>IF(Table1[[#This Row],[data]]=DATE(2015, 1, 23),1,0)</f>
        <v>0</v>
      </c>
      <c r="I579" t="str">
        <f>LEFT(Table1[[#This Row],[ISIN]],2)</f>
        <v>PL</v>
      </c>
      <c r="J579">
        <f>Table1[[#This Row],[pakiet_wig]]*Table1[[#This Row],[kurs_zamkniecia]]</f>
        <v>41900600</v>
      </c>
      <c r="K579" s="4" cm="1">
        <f t="array" ref="K579">_xlfn.IFS(AND(Table1[[#This Row],[Column1]]=1,D578-D577&lt;Table1[[#This Row],[kurs_zamkniecia]]-D578,D577&lt;D578,D578&lt;Table1[[#This Row],[kurs_zamkniecia]]),"K",AND(Table1[[#This Row],[Column1]]=1,D578-D577&gt;Table1[[#This Row],[kurs_zamkniecia]]-D578,D577&gt;D578,D578&gt;Table1[[#This Row],[kurs_zamkniecia]]),"S",Table1[[#This Row],[Column1]]=1,"H",Table1[[#This Row],[Column1]]=0,0)</f>
        <v>0</v>
      </c>
      <c r="L579"/>
      <c r="M579"/>
      <c r="N579"/>
      <c r="O579"/>
      <c r="P579"/>
      <c r="Q579"/>
      <c r="R579"/>
      <c r="S579"/>
    </row>
    <row r="580" spans="1:19" x14ac:dyDescent="0.3">
      <c r="A580" s="2">
        <v>42027</v>
      </c>
      <c r="B580" s="1" t="s">
        <v>391</v>
      </c>
      <c r="C580" t="s">
        <v>392</v>
      </c>
      <c r="D580">
        <v>3.46</v>
      </c>
      <c r="E580">
        <v>2535</v>
      </c>
      <c r="F580">
        <v>8770</v>
      </c>
      <c r="G580">
        <v>12110000</v>
      </c>
      <c r="H580">
        <f>IF(Table1[[#This Row],[data]]=DATE(2015, 1, 23),1,0)</f>
        <v>1</v>
      </c>
      <c r="I580" t="str">
        <f>LEFT(Table1[[#This Row],[ISIN]],2)</f>
        <v>PL</v>
      </c>
      <c r="J580">
        <f>Table1[[#This Row],[pakiet_wig]]*Table1[[#This Row],[kurs_zamkniecia]]</f>
        <v>41900600</v>
      </c>
      <c r="K580" s="4" t="str" cm="1">
        <f t="array" ref="K580">_xlfn.IFS(AND(Table1[[#This Row],[Column1]]=1,D579-D578&lt;Table1[[#This Row],[kurs_zamkniecia]]-D579,D578&lt;D579,D579&lt;Table1[[#This Row],[kurs_zamkniecia]]),"K",AND(Table1[[#This Row],[Column1]]=1,D579-D578&gt;Table1[[#This Row],[kurs_zamkniecia]]-D579,D578&gt;D579,D579&gt;Table1[[#This Row],[kurs_zamkniecia]]),"S",Table1[[#This Row],[Column1]]=1,"H",Table1[[#This Row],[Column1]]=0,0)</f>
        <v>H</v>
      </c>
      <c r="L580"/>
      <c r="M580"/>
      <c r="N580"/>
      <c r="O580"/>
      <c r="P580"/>
      <c r="Q580"/>
      <c r="R580"/>
      <c r="S580"/>
    </row>
    <row r="581" spans="1:19" x14ac:dyDescent="0.3">
      <c r="A581" s="2">
        <v>42025</v>
      </c>
      <c r="B581" s="1" t="s">
        <v>393</v>
      </c>
      <c r="C581" t="s">
        <v>394</v>
      </c>
      <c r="D581">
        <v>16.14</v>
      </c>
      <c r="E581">
        <v>510</v>
      </c>
      <c r="F581">
        <v>8230</v>
      </c>
      <c r="G581">
        <v>6189000</v>
      </c>
      <c r="H581">
        <f>IF(Table1[[#This Row],[data]]=DATE(2015, 1, 23),1,0)</f>
        <v>0</v>
      </c>
      <c r="I581" t="str">
        <f>LEFT(Table1[[#This Row],[ISIN]],2)</f>
        <v>PL</v>
      </c>
      <c r="J581">
        <f>Table1[[#This Row],[pakiet_wig]]*Table1[[#This Row],[kurs_zamkniecia]]</f>
        <v>99890460</v>
      </c>
      <c r="K581" s="4" cm="1">
        <f t="array" ref="K581">_xlfn.IFS(AND(Table1[[#This Row],[Column1]]=1,D580-D579&lt;Table1[[#This Row],[kurs_zamkniecia]]-D580,D579&lt;D580,D580&lt;Table1[[#This Row],[kurs_zamkniecia]]),"K",AND(Table1[[#This Row],[Column1]]=1,D580-D579&gt;Table1[[#This Row],[kurs_zamkniecia]]-D580,D579&gt;D580,D580&gt;Table1[[#This Row],[kurs_zamkniecia]]),"S",Table1[[#This Row],[Column1]]=1,"H",Table1[[#This Row],[Column1]]=0,0)</f>
        <v>0</v>
      </c>
      <c r="L581"/>
      <c r="M581"/>
      <c r="N581"/>
      <c r="O581"/>
      <c r="P581"/>
      <c r="Q581"/>
      <c r="R581"/>
      <c r="S581"/>
    </row>
    <row r="582" spans="1:19" x14ac:dyDescent="0.3">
      <c r="A582" s="2">
        <v>42026</v>
      </c>
      <c r="B582" s="1" t="s">
        <v>393</v>
      </c>
      <c r="C582" t="s">
        <v>394</v>
      </c>
      <c r="D582">
        <v>16.399999999999999</v>
      </c>
      <c r="E582">
        <v>1101</v>
      </c>
      <c r="F582">
        <v>17860</v>
      </c>
      <c r="G582">
        <v>6189000</v>
      </c>
      <c r="H582">
        <f>IF(Table1[[#This Row],[data]]=DATE(2015, 1, 23),1,0)</f>
        <v>0</v>
      </c>
      <c r="I582" t="str">
        <f>LEFT(Table1[[#This Row],[ISIN]],2)</f>
        <v>PL</v>
      </c>
      <c r="J582">
        <f>Table1[[#This Row],[pakiet_wig]]*Table1[[#This Row],[kurs_zamkniecia]]</f>
        <v>101499599.99999999</v>
      </c>
      <c r="K582" s="4" cm="1">
        <f t="array" ref="K582">_xlfn.IFS(AND(Table1[[#This Row],[Column1]]=1,D581-D580&lt;Table1[[#This Row],[kurs_zamkniecia]]-D581,D580&lt;D581,D581&lt;Table1[[#This Row],[kurs_zamkniecia]]),"K",AND(Table1[[#This Row],[Column1]]=1,D581-D580&gt;Table1[[#This Row],[kurs_zamkniecia]]-D581,D580&gt;D581,D581&gt;Table1[[#This Row],[kurs_zamkniecia]]),"S",Table1[[#This Row],[Column1]]=1,"H",Table1[[#This Row],[Column1]]=0,0)</f>
        <v>0</v>
      </c>
      <c r="L582"/>
      <c r="M582"/>
      <c r="N582"/>
      <c r="O582"/>
      <c r="P582"/>
      <c r="Q582"/>
      <c r="R582"/>
      <c r="S582"/>
    </row>
    <row r="583" spans="1:19" x14ac:dyDescent="0.3">
      <c r="A583" s="2">
        <v>42027</v>
      </c>
      <c r="B583" s="1" t="s">
        <v>393</v>
      </c>
      <c r="C583" t="s">
        <v>394</v>
      </c>
      <c r="D583">
        <v>16.22</v>
      </c>
      <c r="E583">
        <v>2310</v>
      </c>
      <c r="F583">
        <v>36960</v>
      </c>
      <c r="G583">
        <v>6189000</v>
      </c>
      <c r="H583">
        <f>IF(Table1[[#This Row],[data]]=DATE(2015, 1, 23),1,0)</f>
        <v>1</v>
      </c>
      <c r="I583" t="str">
        <f>LEFT(Table1[[#This Row],[ISIN]],2)</f>
        <v>PL</v>
      </c>
      <c r="J583">
        <f>Table1[[#This Row],[pakiet_wig]]*Table1[[#This Row],[kurs_zamkniecia]]</f>
        <v>100385580</v>
      </c>
      <c r="K583" s="4" t="str" cm="1">
        <f t="array" ref="K583">_xlfn.IFS(AND(Table1[[#This Row],[Column1]]=1,D582-D581&lt;Table1[[#This Row],[kurs_zamkniecia]]-D582,D581&lt;D582,D582&lt;Table1[[#This Row],[kurs_zamkniecia]]),"K",AND(Table1[[#This Row],[Column1]]=1,D582-D581&gt;Table1[[#This Row],[kurs_zamkniecia]]-D582,D581&gt;D582,D582&gt;Table1[[#This Row],[kurs_zamkniecia]]),"S",Table1[[#This Row],[Column1]]=1,"H",Table1[[#This Row],[Column1]]=0,0)</f>
        <v>H</v>
      </c>
      <c r="L583"/>
      <c r="M583"/>
      <c r="N583"/>
      <c r="O583"/>
      <c r="P583"/>
      <c r="Q583"/>
      <c r="R583"/>
      <c r="S583"/>
    </row>
    <row r="584" spans="1:19" x14ac:dyDescent="0.3">
      <c r="A584" s="2">
        <v>42025</v>
      </c>
      <c r="B584" s="1" t="s">
        <v>395</v>
      </c>
      <c r="C584" t="s">
        <v>396</v>
      </c>
      <c r="D584">
        <v>12.97</v>
      </c>
      <c r="E584">
        <v>55</v>
      </c>
      <c r="F584">
        <v>700</v>
      </c>
      <c r="G584">
        <v>0</v>
      </c>
      <c r="H584">
        <f>IF(Table1[[#This Row],[data]]=DATE(2015, 1, 23),1,0)</f>
        <v>0</v>
      </c>
      <c r="I584" t="str">
        <f>LEFT(Table1[[#This Row],[ISIN]],2)</f>
        <v>PL</v>
      </c>
      <c r="J584">
        <f>Table1[[#This Row],[pakiet_wig]]*Table1[[#This Row],[kurs_zamkniecia]]</f>
        <v>0</v>
      </c>
      <c r="K584" s="4" cm="1">
        <f t="array" ref="K584">_xlfn.IFS(AND(Table1[[#This Row],[Column1]]=1,D583-D582&lt;Table1[[#This Row],[kurs_zamkniecia]]-D583,D582&lt;D583,D583&lt;Table1[[#This Row],[kurs_zamkniecia]]),"K",AND(Table1[[#This Row],[Column1]]=1,D583-D582&gt;Table1[[#This Row],[kurs_zamkniecia]]-D583,D582&gt;D583,D583&gt;Table1[[#This Row],[kurs_zamkniecia]]),"S",Table1[[#This Row],[Column1]]=1,"H",Table1[[#This Row],[Column1]]=0,0)</f>
        <v>0</v>
      </c>
      <c r="L584"/>
      <c r="M584"/>
      <c r="N584"/>
      <c r="O584"/>
      <c r="P584"/>
      <c r="Q584"/>
      <c r="R584"/>
      <c r="S584"/>
    </row>
    <row r="585" spans="1:19" x14ac:dyDescent="0.3">
      <c r="A585" s="2">
        <v>42026</v>
      </c>
      <c r="B585" s="1" t="s">
        <v>395</v>
      </c>
      <c r="C585" t="s">
        <v>396</v>
      </c>
      <c r="D585">
        <v>13</v>
      </c>
      <c r="E585">
        <v>469</v>
      </c>
      <c r="F585">
        <v>6100</v>
      </c>
      <c r="G585">
        <v>0</v>
      </c>
      <c r="H585">
        <f>IF(Table1[[#This Row],[data]]=DATE(2015, 1, 23),1,0)</f>
        <v>0</v>
      </c>
      <c r="I585" t="str">
        <f>LEFT(Table1[[#This Row],[ISIN]],2)</f>
        <v>PL</v>
      </c>
      <c r="J585">
        <f>Table1[[#This Row],[pakiet_wig]]*Table1[[#This Row],[kurs_zamkniecia]]</f>
        <v>0</v>
      </c>
      <c r="K585" s="4" cm="1">
        <f t="array" ref="K585">_xlfn.IFS(AND(Table1[[#This Row],[Column1]]=1,D584-D583&lt;Table1[[#This Row],[kurs_zamkniecia]]-D584,D583&lt;D584,D584&lt;Table1[[#This Row],[kurs_zamkniecia]]),"K",AND(Table1[[#This Row],[Column1]]=1,D584-D583&gt;Table1[[#This Row],[kurs_zamkniecia]]-D584,D583&gt;D584,D584&gt;Table1[[#This Row],[kurs_zamkniecia]]),"S",Table1[[#This Row],[Column1]]=1,"H",Table1[[#This Row],[Column1]]=0,0)</f>
        <v>0</v>
      </c>
      <c r="L585"/>
      <c r="M585"/>
      <c r="N585"/>
      <c r="O585"/>
      <c r="P585"/>
      <c r="Q585"/>
      <c r="R585"/>
      <c r="S585"/>
    </row>
    <row r="586" spans="1:19" x14ac:dyDescent="0.3">
      <c r="A586" s="2">
        <v>42027</v>
      </c>
      <c r="B586" s="1" t="s">
        <v>395</v>
      </c>
      <c r="C586" t="s">
        <v>396</v>
      </c>
      <c r="D586">
        <v>13</v>
      </c>
      <c r="E586">
        <v>5</v>
      </c>
      <c r="F586">
        <v>70</v>
      </c>
      <c r="G586">
        <v>0</v>
      </c>
      <c r="H586">
        <f>IF(Table1[[#This Row],[data]]=DATE(2015, 1, 23),1,0)</f>
        <v>1</v>
      </c>
      <c r="I586" t="str">
        <f>LEFT(Table1[[#This Row],[ISIN]],2)</f>
        <v>PL</v>
      </c>
      <c r="J586">
        <f>Table1[[#This Row],[pakiet_wig]]*Table1[[#This Row],[kurs_zamkniecia]]</f>
        <v>0</v>
      </c>
      <c r="K586" s="4" t="str" cm="1">
        <f t="array" ref="K586">_xlfn.IFS(AND(Table1[[#This Row],[Column1]]=1,D585-D584&lt;Table1[[#This Row],[kurs_zamkniecia]]-D585,D584&lt;D585,D585&lt;Table1[[#This Row],[kurs_zamkniecia]]),"K",AND(Table1[[#This Row],[Column1]]=1,D585-D584&gt;Table1[[#This Row],[kurs_zamkniecia]]-D585,D584&gt;D585,D585&gt;Table1[[#This Row],[kurs_zamkniecia]]),"S",Table1[[#This Row],[Column1]]=1,"H",Table1[[#This Row],[Column1]]=0,0)</f>
        <v>H</v>
      </c>
      <c r="L586"/>
      <c r="M586"/>
      <c r="N586"/>
      <c r="O586"/>
      <c r="P586"/>
      <c r="Q586"/>
      <c r="R586"/>
      <c r="S586"/>
    </row>
    <row r="587" spans="1:19" x14ac:dyDescent="0.3">
      <c r="A587" s="2">
        <v>42025</v>
      </c>
      <c r="B587" s="1" t="s">
        <v>397</v>
      </c>
      <c r="C587" t="s">
        <v>398</v>
      </c>
      <c r="D587">
        <v>159.94999999999999</v>
      </c>
      <c r="E587">
        <v>10724</v>
      </c>
      <c r="F587">
        <v>1699750</v>
      </c>
      <c r="G587">
        <v>5028000</v>
      </c>
      <c r="H587">
        <f>IF(Table1[[#This Row],[data]]=DATE(2015, 1, 23),1,0)</f>
        <v>0</v>
      </c>
      <c r="I587" t="str">
        <f>LEFT(Table1[[#This Row],[ISIN]],2)</f>
        <v>PL</v>
      </c>
      <c r="J587">
        <f>Table1[[#This Row],[pakiet_wig]]*Table1[[#This Row],[kurs_zamkniecia]]</f>
        <v>804228600</v>
      </c>
      <c r="K587" s="4" cm="1">
        <f t="array" ref="K587">_xlfn.IFS(AND(Table1[[#This Row],[Column1]]=1,D586-D585&lt;Table1[[#This Row],[kurs_zamkniecia]]-D586,D585&lt;D586,D586&lt;Table1[[#This Row],[kurs_zamkniecia]]),"K",AND(Table1[[#This Row],[Column1]]=1,D586-D585&gt;Table1[[#This Row],[kurs_zamkniecia]]-D586,D585&gt;D586,D586&gt;Table1[[#This Row],[kurs_zamkniecia]]),"S",Table1[[#This Row],[Column1]]=1,"H",Table1[[#This Row],[Column1]]=0,0)</f>
        <v>0</v>
      </c>
      <c r="L587"/>
      <c r="M587"/>
      <c r="N587"/>
      <c r="O587"/>
      <c r="P587"/>
      <c r="Q587"/>
      <c r="R587"/>
      <c r="S587"/>
    </row>
    <row r="588" spans="1:19" x14ac:dyDescent="0.3">
      <c r="A588" s="2">
        <v>42026</v>
      </c>
      <c r="B588" s="1" t="s">
        <v>397</v>
      </c>
      <c r="C588" t="s">
        <v>398</v>
      </c>
      <c r="D588">
        <v>167</v>
      </c>
      <c r="E588">
        <v>117940</v>
      </c>
      <c r="F588">
        <v>19095170</v>
      </c>
      <c r="G588">
        <v>5028000</v>
      </c>
      <c r="H588">
        <f>IF(Table1[[#This Row],[data]]=DATE(2015, 1, 23),1,0)</f>
        <v>0</v>
      </c>
      <c r="I588" t="str">
        <f>LEFT(Table1[[#This Row],[ISIN]],2)</f>
        <v>PL</v>
      </c>
      <c r="J588">
        <f>Table1[[#This Row],[pakiet_wig]]*Table1[[#This Row],[kurs_zamkniecia]]</f>
        <v>839676000</v>
      </c>
      <c r="K588" s="4" cm="1">
        <f t="array" ref="K588">_xlfn.IFS(AND(Table1[[#This Row],[Column1]]=1,D587-D586&lt;Table1[[#This Row],[kurs_zamkniecia]]-D587,D586&lt;D587,D587&lt;Table1[[#This Row],[kurs_zamkniecia]]),"K",AND(Table1[[#This Row],[Column1]]=1,D587-D586&gt;Table1[[#This Row],[kurs_zamkniecia]]-D587,D586&gt;D587,D587&gt;Table1[[#This Row],[kurs_zamkniecia]]),"S",Table1[[#This Row],[Column1]]=1,"H",Table1[[#This Row],[Column1]]=0,0)</f>
        <v>0</v>
      </c>
      <c r="L588"/>
      <c r="M588"/>
      <c r="N588"/>
      <c r="O588"/>
      <c r="P588"/>
      <c r="Q588"/>
      <c r="R588"/>
      <c r="S588"/>
    </row>
    <row r="589" spans="1:19" x14ac:dyDescent="0.3">
      <c r="A589" s="2">
        <v>42027</v>
      </c>
      <c r="B589" s="1" t="s">
        <v>397</v>
      </c>
      <c r="C589" t="s">
        <v>398</v>
      </c>
      <c r="D589">
        <v>175.5</v>
      </c>
      <c r="E589">
        <v>33636</v>
      </c>
      <c r="F589">
        <v>5795670</v>
      </c>
      <c r="G589">
        <v>5028000</v>
      </c>
      <c r="H589">
        <f>IF(Table1[[#This Row],[data]]=DATE(2015, 1, 23),1,0)</f>
        <v>1</v>
      </c>
      <c r="I589" t="str">
        <f>LEFT(Table1[[#This Row],[ISIN]],2)</f>
        <v>PL</v>
      </c>
      <c r="J589">
        <f>Table1[[#This Row],[pakiet_wig]]*Table1[[#This Row],[kurs_zamkniecia]]</f>
        <v>882414000</v>
      </c>
      <c r="K589" s="4" t="str" cm="1">
        <f t="array" ref="K589">_xlfn.IFS(AND(Table1[[#This Row],[Column1]]=1,D588-D587&lt;Table1[[#This Row],[kurs_zamkniecia]]-D588,D587&lt;D588,D588&lt;Table1[[#This Row],[kurs_zamkniecia]]),"K",AND(Table1[[#This Row],[Column1]]=1,D588-D587&gt;Table1[[#This Row],[kurs_zamkniecia]]-D588,D587&gt;D588,D588&gt;Table1[[#This Row],[kurs_zamkniecia]]),"S",Table1[[#This Row],[Column1]]=1,"H",Table1[[#This Row],[Column1]]=0,0)</f>
        <v>K</v>
      </c>
      <c r="L589"/>
      <c r="M589"/>
      <c r="N589"/>
      <c r="O589"/>
      <c r="P589"/>
      <c r="Q589"/>
      <c r="R589"/>
      <c r="S589"/>
    </row>
    <row r="590" spans="1:19" x14ac:dyDescent="0.3">
      <c r="A590" s="2">
        <v>42025</v>
      </c>
      <c r="B590" s="1" t="s">
        <v>399</v>
      </c>
      <c r="C590" t="s">
        <v>400</v>
      </c>
      <c r="D590">
        <v>18.440000000000001</v>
      </c>
      <c r="E590">
        <v>728</v>
      </c>
      <c r="F590">
        <v>13450</v>
      </c>
      <c r="G590">
        <v>4000000</v>
      </c>
      <c r="H590">
        <f>IF(Table1[[#This Row],[data]]=DATE(2015, 1, 23),1,0)</f>
        <v>0</v>
      </c>
      <c r="I590" t="str">
        <f>LEFT(Table1[[#This Row],[ISIN]],2)</f>
        <v>LT</v>
      </c>
      <c r="J590">
        <f>Table1[[#This Row],[pakiet_wig]]*Table1[[#This Row],[kurs_zamkniecia]]</f>
        <v>73760000</v>
      </c>
      <c r="K590" s="4" cm="1">
        <f t="array" ref="K590">_xlfn.IFS(AND(Table1[[#This Row],[Column1]]=1,D589-D588&lt;Table1[[#This Row],[kurs_zamkniecia]]-D589,D588&lt;D589,D589&lt;Table1[[#This Row],[kurs_zamkniecia]]),"K",AND(Table1[[#This Row],[Column1]]=1,D589-D588&gt;Table1[[#This Row],[kurs_zamkniecia]]-D589,D588&gt;D589,D589&gt;Table1[[#This Row],[kurs_zamkniecia]]),"S",Table1[[#This Row],[Column1]]=1,"H",Table1[[#This Row],[Column1]]=0,0)</f>
        <v>0</v>
      </c>
      <c r="L590"/>
      <c r="M590"/>
      <c r="N590"/>
      <c r="O590"/>
      <c r="P590"/>
      <c r="Q590"/>
      <c r="R590"/>
      <c r="S590"/>
    </row>
    <row r="591" spans="1:19" x14ac:dyDescent="0.3">
      <c r="A591" s="2">
        <v>42026</v>
      </c>
      <c r="B591" s="1" t="s">
        <v>399</v>
      </c>
      <c r="C591" t="s">
        <v>400</v>
      </c>
      <c r="D591">
        <v>18.649999999999999</v>
      </c>
      <c r="E591">
        <v>1011</v>
      </c>
      <c r="F591">
        <v>18850</v>
      </c>
      <c r="G591">
        <v>4000000</v>
      </c>
      <c r="H591">
        <f>IF(Table1[[#This Row],[data]]=DATE(2015, 1, 23),1,0)</f>
        <v>0</v>
      </c>
      <c r="I591" t="str">
        <f>LEFT(Table1[[#This Row],[ISIN]],2)</f>
        <v>LT</v>
      </c>
      <c r="J591">
        <f>Table1[[#This Row],[pakiet_wig]]*Table1[[#This Row],[kurs_zamkniecia]]</f>
        <v>74600000</v>
      </c>
      <c r="K591" s="4" cm="1">
        <f t="array" ref="K591">_xlfn.IFS(AND(Table1[[#This Row],[Column1]]=1,D590-D589&lt;Table1[[#This Row],[kurs_zamkniecia]]-D590,D589&lt;D590,D590&lt;Table1[[#This Row],[kurs_zamkniecia]]),"K",AND(Table1[[#This Row],[Column1]]=1,D590-D589&gt;Table1[[#This Row],[kurs_zamkniecia]]-D590,D589&gt;D590,D590&gt;Table1[[#This Row],[kurs_zamkniecia]]),"S",Table1[[#This Row],[Column1]]=1,"H",Table1[[#This Row],[Column1]]=0,0)</f>
        <v>0</v>
      </c>
      <c r="L591"/>
      <c r="M591"/>
      <c r="N591"/>
      <c r="O591"/>
      <c r="P591"/>
      <c r="Q591"/>
      <c r="R591"/>
      <c r="S591"/>
    </row>
    <row r="592" spans="1:19" x14ac:dyDescent="0.3">
      <c r="A592" s="2">
        <v>42027</v>
      </c>
      <c r="B592" s="1" t="s">
        <v>399</v>
      </c>
      <c r="C592" t="s">
        <v>400</v>
      </c>
      <c r="D592">
        <v>18.670000000000002</v>
      </c>
      <c r="E592">
        <v>981</v>
      </c>
      <c r="F592">
        <v>18300</v>
      </c>
      <c r="G592">
        <v>4000000</v>
      </c>
      <c r="H592">
        <f>IF(Table1[[#This Row],[data]]=DATE(2015, 1, 23),1,0)</f>
        <v>1</v>
      </c>
      <c r="I592" t="str">
        <f>LEFT(Table1[[#This Row],[ISIN]],2)</f>
        <v>LT</v>
      </c>
      <c r="J592">
        <f>Table1[[#This Row],[pakiet_wig]]*Table1[[#This Row],[kurs_zamkniecia]]</f>
        <v>74680000</v>
      </c>
      <c r="K592" s="4" t="str" cm="1">
        <f t="array" ref="K592">_xlfn.IFS(AND(Table1[[#This Row],[Column1]]=1,D591-D590&lt;Table1[[#This Row],[kurs_zamkniecia]]-D591,D590&lt;D591,D591&lt;Table1[[#This Row],[kurs_zamkniecia]]),"K",AND(Table1[[#This Row],[Column1]]=1,D591-D590&gt;Table1[[#This Row],[kurs_zamkniecia]]-D591,D590&gt;D591,D591&gt;Table1[[#This Row],[kurs_zamkniecia]]),"S",Table1[[#This Row],[Column1]]=1,"H",Table1[[#This Row],[Column1]]=0,0)</f>
        <v>H</v>
      </c>
      <c r="L592"/>
      <c r="M592"/>
      <c r="N592"/>
      <c r="O592"/>
      <c r="P592"/>
      <c r="Q592"/>
      <c r="R592"/>
      <c r="S592"/>
    </row>
    <row r="593" spans="1:19" x14ac:dyDescent="0.3">
      <c r="A593" s="2">
        <v>42025</v>
      </c>
      <c r="B593" s="1" t="s">
        <v>401</v>
      </c>
      <c r="C593" t="s">
        <v>402</v>
      </c>
      <c r="D593">
        <v>0.92</v>
      </c>
      <c r="E593">
        <v>0</v>
      </c>
      <c r="F593">
        <v>0</v>
      </c>
      <c r="G593">
        <v>0</v>
      </c>
      <c r="H593">
        <f>IF(Table1[[#This Row],[data]]=DATE(2015, 1, 23),1,0)</f>
        <v>0</v>
      </c>
      <c r="I593" t="str">
        <f>LEFT(Table1[[#This Row],[ISIN]],2)</f>
        <v>PL</v>
      </c>
      <c r="J593">
        <f>Table1[[#This Row],[pakiet_wig]]*Table1[[#This Row],[kurs_zamkniecia]]</f>
        <v>0</v>
      </c>
      <c r="K593" s="4" cm="1">
        <f t="array" ref="K593">_xlfn.IFS(AND(Table1[[#This Row],[Column1]]=1,D592-D591&lt;Table1[[#This Row],[kurs_zamkniecia]]-D592,D591&lt;D592,D592&lt;Table1[[#This Row],[kurs_zamkniecia]]),"K",AND(Table1[[#This Row],[Column1]]=1,D592-D591&gt;Table1[[#This Row],[kurs_zamkniecia]]-D592,D591&gt;D592,D592&gt;Table1[[#This Row],[kurs_zamkniecia]]),"S",Table1[[#This Row],[Column1]]=1,"H",Table1[[#This Row],[Column1]]=0,0)</f>
        <v>0</v>
      </c>
      <c r="L593"/>
      <c r="M593"/>
      <c r="N593"/>
      <c r="O593"/>
      <c r="P593"/>
      <c r="Q593"/>
      <c r="R593"/>
      <c r="S593"/>
    </row>
    <row r="594" spans="1:19" x14ac:dyDescent="0.3">
      <c r="A594" s="2">
        <v>42026</v>
      </c>
      <c r="B594" s="1" t="s">
        <v>401</v>
      </c>
      <c r="C594" t="s">
        <v>402</v>
      </c>
      <c r="D594">
        <v>0.93</v>
      </c>
      <c r="E594">
        <v>7000</v>
      </c>
      <c r="F594">
        <v>6350</v>
      </c>
      <c r="G594">
        <v>0</v>
      </c>
      <c r="H594">
        <f>IF(Table1[[#This Row],[data]]=DATE(2015, 1, 23),1,0)</f>
        <v>0</v>
      </c>
      <c r="I594" t="str">
        <f>LEFT(Table1[[#This Row],[ISIN]],2)</f>
        <v>PL</v>
      </c>
      <c r="J594">
        <f>Table1[[#This Row],[pakiet_wig]]*Table1[[#This Row],[kurs_zamkniecia]]</f>
        <v>0</v>
      </c>
      <c r="K594" s="4" cm="1">
        <f t="array" ref="K594">_xlfn.IFS(AND(Table1[[#This Row],[Column1]]=1,D593-D592&lt;Table1[[#This Row],[kurs_zamkniecia]]-D593,D592&lt;D593,D593&lt;Table1[[#This Row],[kurs_zamkniecia]]),"K",AND(Table1[[#This Row],[Column1]]=1,D593-D592&gt;Table1[[#This Row],[kurs_zamkniecia]]-D593,D592&gt;D593,D593&gt;Table1[[#This Row],[kurs_zamkniecia]]),"S",Table1[[#This Row],[Column1]]=1,"H",Table1[[#This Row],[Column1]]=0,0)</f>
        <v>0</v>
      </c>
      <c r="L594"/>
      <c r="M594"/>
      <c r="N594"/>
      <c r="O594"/>
      <c r="P594"/>
      <c r="Q594"/>
      <c r="R594"/>
      <c r="S594"/>
    </row>
    <row r="595" spans="1:19" x14ac:dyDescent="0.3">
      <c r="A595" s="2">
        <v>42027</v>
      </c>
      <c r="B595" s="1" t="s">
        <v>401</v>
      </c>
      <c r="C595" t="s">
        <v>402</v>
      </c>
      <c r="D595">
        <v>0.9</v>
      </c>
      <c r="E595">
        <v>7991</v>
      </c>
      <c r="F595">
        <v>7200</v>
      </c>
      <c r="G595">
        <v>0</v>
      </c>
      <c r="H595">
        <f>IF(Table1[[#This Row],[data]]=DATE(2015, 1, 23),1,0)</f>
        <v>1</v>
      </c>
      <c r="I595" t="str">
        <f>LEFT(Table1[[#This Row],[ISIN]],2)</f>
        <v>PL</v>
      </c>
      <c r="J595">
        <f>Table1[[#This Row],[pakiet_wig]]*Table1[[#This Row],[kurs_zamkniecia]]</f>
        <v>0</v>
      </c>
      <c r="K595" s="4" t="str" cm="1">
        <f t="array" ref="K595">_xlfn.IFS(AND(Table1[[#This Row],[Column1]]=1,D594-D593&lt;Table1[[#This Row],[kurs_zamkniecia]]-D594,D593&lt;D594,D594&lt;Table1[[#This Row],[kurs_zamkniecia]]),"K",AND(Table1[[#This Row],[Column1]]=1,D594-D593&gt;Table1[[#This Row],[kurs_zamkniecia]]-D594,D593&gt;D594,D594&gt;Table1[[#This Row],[kurs_zamkniecia]]),"S",Table1[[#This Row],[Column1]]=1,"H",Table1[[#This Row],[Column1]]=0,0)</f>
        <v>H</v>
      </c>
      <c r="L595"/>
      <c r="M595"/>
      <c r="N595"/>
      <c r="O595"/>
      <c r="P595"/>
      <c r="Q595"/>
      <c r="R595"/>
      <c r="S595"/>
    </row>
    <row r="596" spans="1:19" x14ac:dyDescent="0.3">
      <c r="A596" s="2">
        <v>42025</v>
      </c>
      <c r="B596" s="1" t="s">
        <v>403</v>
      </c>
      <c r="C596" t="s">
        <v>404</v>
      </c>
      <c r="D596">
        <v>204</v>
      </c>
      <c r="E596">
        <v>6595</v>
      </c>
      <c r="F596">
        <v>1344550</v>
      </c>
      <c r="G596">
        <v>8393000</v>
      </c>
      <c r="H596">
        <f>IF(Table1[[#This Row],[data]]=DATE(2015, 1, 23),1,0)</f>
        <v>0</v>
      </c>
      <c r="I596" t="str">
        <f>LEFT(Table1[[#This Row],[ISIN]],2)</f>
        <v>PL</v>
      </c>
      <c r="J596">
        <f>Table1[[#This Row],[pakiet_wig]]*Table1[[#This Row],[kurs_zamkniecia]]</f>
        <v>1712172000</v>
      </c>
      <c r="K596" s="4" cm="1">
        <f t="array" ref="K596">_xlfn.IFS(AND(Table1[[#This Row],[Column1]]=1,D595-D594&lt;Table1[[#This Row],[kurs_zamkniecia]]-D595,D594&lt;D595,D595&lt;Table1[[#This Row],[kurs_zamkniecia]]),"K",AND(Table1[[#This Row],[Column1]]=1,D595-D594&gt;Table1[[#This Row],[kurs_zamkniecia]]-D595,D594&gt;D595,D595&gt;Table1[[#This Row],[kurs_zamkniecia]]),"S",Table1[[#This Row],[Column1]]=1,"H",Table1[[#This Row],[Column1]]=0,0)</f>
        <v>0</v>
      </c>
      <c r="L596"/>
      <c r="M596"/>
      <c r="N596"/>
      <c r="O596"/>
      <c r="P596"/>
      <c r="Q596"/>
      <c r="R596"/>
      <c r="S596"/>
    </row>
    <row r="597" spans="1:19" x14ac:dyDescent="0.3">
      <c r="A597" s="2">
        <v>42026</v>
      </c>
      <c r="B597" s="1" t="s">
        <v>403</v>
      </c>
      <c r="C597" t="s">
        <v>404</v>
      </c>
      <c r="D597">
        <v>206</v>
      </c>
      <c r="E597">
        <v>15062</v>
      </c>
      <c r="F597">
        <v>3075810</v>
      </c>
      <c r="G597">
        <v>8393000</v>
      </c>
      <c r="H597">
        <f>IF(Table1[[#This Row],[data]]=DATE(2015, 1, 23),1,0)</f>
        <v>0</v>
      </c>
      <c r="I597" t="str">
        <f>LEFT(Table1[[#This Row],[ISIN]],2)</f>
        <v>PL</v>
      </c>
      <c r="J597">
        <f>Table1[[#This Row],[pakiet_wig]]*Table1[[#This Row],[kurs_zamkniecia]]</f>
        <v>1728958000</v>
      </c>
      <c r="K597" s="4" cm="1">
        <f t="array" ref="K597">_xlfn.IFS(AND(Table1[[#This Row],[Column1]]=1,D596-D595&lt;Table1[[#This Row],[kurs_zamkniecia]]-D596,D595&lt;D596,D596&lt;Table1[[#This Row],[kurs_zamkniecia]]),"K",AND(Table1[[#This Row],[Column1]]=1,D596-D595&gt;Table1[[#This Row],[kurs_zamkniecia]]-D596,D595&gt;D596,D596&gt;Table1[[#This Row],[kurs_zamkniecia]]),"S",Table1[[#This Row],[Column1]]=1,"H",Table1[[#This Row],[Column1]]=0,0)</f>
        <v>0</v>
      </c>
      <c r="L597"/>
      <c r="M597"/>
      <c r="N597"/>
      <c r="O597"/>
      <c r="P597"/>
      <c r="Q597"/>
      <c r="R597"/>
      <c r="S597"/>
    </row>
    <row r="598" spans="1:19" x14ac:dyDescent="0.3">
      <c r="A598" s="2">
        <v>42027</v>
      </c>
      <c r="B598" s="1" t="s">
        <v>403</v>
      </c>
      <c r="C598" t="s">
        <v>404</v>
      </c>
      <c r="D598">
        <v>212.95</v>
      </c>
      <c r="E598">
        <v>17402</v>
      </c>
      <c r="F598">
        <v>3613150</v>
      </c>
      <c r="G598">
        <v>8393000</v>
      </c>
      <c r="H598">
        <f>IF(Table1[[#This Row],[data]]=DATE(2015, 1, 23),1,0)</f>
        <v>1</v>
      </c>
      <c r="I598" t="str">
        <f>LEFT(Table1[[#This Row],[ISIN]],2)</f>
        <v>PL</v>
      </c>
      <c r="J598">
        <f>Table1[[#This Row],[pakiet_wig]]*Table1[[#This Row],[kurs_zamkniecia]]</f>
        <v>1787289350</v>
      </c>
      <c r="K598" s="4" t="str" cm="1">
        <f t="array" ref="K598">_xlfn.IFS(AND(Table1[[#This Row],[Column1]]=1,D597-D596&lt;Table1[[#This Row],[kurs_zamkniecia]]-D597,D596&lt;D597,D597&lt;Table1[[#This Row],[kurs_zamkniecia]]),"K",AND(Table1[[#This Row],[Column1]]=1,D597-D596&gt;Table1[[#This Row],[kurs_zamkniecia]]-D597,D596&gt;D597,D597&gt;Table1[[#This Row],[kurs_zamkniecia]]),"S",Table1[[#This Row],[Column1]]=1,"H",Table1[[#This Row],[Column1]]=0,0)</f>
        <v>K</v>
      </c>
      <c r="L598"/>
      <c r="M598"/>
      <c r="N598"/>
      <c r="O598"/>
      <c r="P598"/>
      <c r="Q598"/>
      <c r="R598"/>
      <c r="S598"/>
    </row>
    <row r="599" spans="1:19" x14ac:dyDescent="0.3">
      <c r="A599" s="2">
        <v>42025</v>
      </c>
      <c r="B599" s="1" t="s">
        <v>405</v>
      </c>
      <c r="C599" t="s">
        <v>406</v>
      </c>
      <c r="D599">
        <v>4</v>
      </c>
      <c r="E599">
        <v>0</v>
      </c>
      <c r="F599">
        <v>0</v>
      </c>
      <c r="G599">
        <v>2639000</v>
      </c>
      <c r="H599">
        <f>IF(Table1[[#This Row],[data]]=DATE(2015, 1, 23),1,0)</f>
        <v>0</v>
      </c>
      <c r="I599" t="str">
        <f>LEFT(Table1[[#This Row],[ISIN]],2)</f>
        <v>PL</v>
      </c>
      <c r="J599">
        <f>Table1[[#This Row],[pakiet_wig]]*Table1[[#This Row],[kurs_zamkniecia]]</f>
        <v>10556000</v>
      </c>
      <c r="K599" s="4" cm="1">
        <f t="array" ref="K599">_xlfn.IFS(AND(Table1[[#This Row],[Column1]]=1,D598-D597&lt;Table1[[#This Row],[kurs_zamkniecia]]-D598,D597&lt;D598,D598&lt;Table1[[#This Row],[kurs_zamkniecia]]),"K",AND(Table1[[#This Row],[Column1]]=1,D598-D597&gt;Table1[[#This Row],[kurs_zamkniecia]]-D598,D597&gt;D598,D598&gt;Table1[[#This Row],[kurs_zamkniecia]]),"S",Table1[[#This Row],[Column1]]=1,"H",Table1[[#This Row],[Column1]]=0,0)</f>
        <v>0</v>
      </c>
      <c r="L599"/>
      <c r="M599"/>
      <c r="N599"/>
      <c r="O599"/>
      <c r="P599"/>
      <c r="Q599"/>
      <c r="R599"/>
      <c r="S599"/>
    </row>
    <row r="600" spans="1:19" x14ac:dyDescent="0.3">
      <c r="A600" s="2">
        <v>42026</v>
      </c>
      <c r="B600" s="1" t="s">
        <v>405</v>
      </c>
      <c r="C600" t="s">
        <v>406</v>
      </c>
      <c r="D600">
        <v>4</v>
      </c>
      <c r="E600">
        <v>0</v>
      </c>
      <c r="F600">
        <v>0</v>
      </c>
      <c r="G600">
        <v>2639000</v>
      </c>
      <c r="H600">
        <f>IF(Table1[[#This Row],[data]]=DATE(2015, 1, 23),1,0)</f>
        <v>0</v>
      </c>
      <c r="I600" t="str">
        <f>LEFT(Table1[[#This Row],[ISIN]],2)</f>
        <v>PL</v>
      </c>
      <c r="J600">
        <f>Table1[[#This Row],[pakiet_wig]]*Table1[[#This Row],[kurs_zamkniecia]]</f>
        <v>10556000</v>
      </c>
      <c r="K600" s="4" cm="1">
        <f t="array" ref="K600">_xlfn.IFS(AND(Table1[[#This Row],[Column1]]=1,D599-D598&lt;Table1[[#This Row],[kurs_zamkniecia]]-D599,D598&lt;D599,D599&lt;Table1[[#This Row],[kurs_zamkniecia]]),"K",AND(Table1[[#This Row],[Column1]]=1,D599-D598&gt;Table1[[#This Row],[kurs_zamkniecia]]-D599,D598&gt;D599,D599&gt;Table1[[#This Row],[kurs_zamkniecia]]),"S",Table1[[#This Row],[Column1]]=1,"H",Table1[[#This Row],[Column1]]=0,0)</f>
        <v>0</v>
      </c>
      <c r="L600"/>
      <c r="M600"/>
      <c r="N600"/>
      <c r="O600"/>
      <c r="P600"/>
      <c r="Q600"/>
      <c r="R600"/>
      <c r="S600"/>
    </row>
    <row r="601" spans="1:19" x14ac:dyDescent="0.3">
      <c r="A601" s="2">
        <v>42027</v>
      </c>
      <c r="B601" s="1" t="s">
        <v>405</v>
      </c>
      <c r="C601" t="s">
        <v>406</v>
      </c>
      <c r="D601">
        <v>4.24</v>
      </c>
      <c r="E601">
        <v>608</v>
      </c>
      <c r="F601">
        <v>2500</v>
      </c>
      <c r="G601">
        <v>2639000</v>
      </c>
      <c r="H601">
        <f>IF(Table1[[#This Row],[data]]=DATE(2015, 1, 23),1,0)</f>
        <v>1</v>
      </c>
      <c r="I601" t="str">
        <f>LEFT(Table1[[#This Row],[ISIN]],2)</f>
        <v>PL</v>
      </c>
      <c r="J601">
        <f>Table1[[#This Row],[pakiet_wig]]*Table1[[#This Row],[kurs_zamkniecia]]</f>
        <v>11189360</v>
      </c>
      <c r="K601" s="4" t="str" cm="1">
        <f t="array" ref="K601">_xlfn.IFS(AND(Table1[[#This Row],[Column1]]=1,D600-D599&lt;Table1[[#This Row],[kurs_zamkniecia]]-D600,D599&lt;D600,D600&lt;Table1[[#This Row],[kurs_zamkniecia]]),"K",AND(Table1[[#This Row],[Column1]]=1,D600-D599&gt;Table1[[#This Row],[kurs_zamkniecia]]-D600,D599&gt;D600,D600&gt;Table1[[#This Row],[kurs_zamkniecia]]),"S",Table1[[#This Row],[Column1]]=1,"H",Table1[[#This Row],[Column1]]=0,0)</f>
        <v>H</v>
      </c>
      <c r="L601"/>
      <c r="M601"/>
      <c r="N601"/>
      <c r="O601"/>
      <c r="P601"/>
      <c r="Q601"/>
      <c r="R601"/>
      <c r="S601"/>
    </row>
    <row r="602" spans="1:19" x14ac:dyDescent="0.3">
      <c r="A602" s="2">
        <v>42025</v>
      </c>
      <c r="B602" s="1" t="s">
        <v>407</v>
      </c>
      <c r="C602" t="s">
        <v>408</v>
      </c>
      <c r="D602">
        <v>1.06</v>
      </c>
      <c r="E602">
        <v>15193</v>
      </c>
      <c r="F602">
        <v>15860</v>
      </c>
      <c r="G602">
        <v>0</v>
      </c>
      <c r="H602">
        <f>IF(Table1[[#This Row],[data]]=DATE(2015, 1, 23),1,0)</f>
        <v>0</v>
      </c>
      <c r="I602" t="str">
        <f>LEFT(Table1[[#This Row],[ISIN]],2)</f>
        <v>PL</v>
      </c>
      <c r="J602">
        <f>Table1[[#This Row],[pakiet_wig]]*Table1[[#This Row],[kurs_zamkniecia]]</f>
        <v>0</v>
      </c>
      <c r="K602" s="4" cm="1">
        <f t="array" ref="K602">_xlfn.IFS(AND(Table1[[#This Row],[Column1]]=1,D601-D600&lt;Table1[[#This Row],[kurs_zamkniecia]]-D601,D600&lt;D601,D601&lt;Table1[[#This Row],[kurs_zamkniecia]]),"K",AND(Table1[[#This Row],[Column1]]=1,D601-D600&gt;Table1[[#This Row],[kurs_zamkniecia]]-D601,D600&gt;D601,D601&gt;Table1[[#This Row],[kurs_zamkniecia]]),"S",Table1[[#This Row],[Column1]]=1,"H",Table1[[#This Row],[Column1]]=0,0)</f>
        <v>0</v>
      </c>
      <c r="L602"/>
      <c r="M602"/>
      <c r="N602"/>
      <c r="O602"/>
      <c r="P602"/>
      <c r="Q602"/>
      <c r="R602"/>
      <c r="S602"/>
    </row>
    <row r="603" spans="1:19" x14ac:dyDescent="0.3">
      <c r="A603" s="2">
        <v>42026</v>
      </c>
      <c r="B603" s="1" t="s">
        <v>407</v>
      </c>
      <c r="C603" t="s">
        <v>408</v>
      </c>
      <c r="D603">
        <v>1.06</v>
      </c>
      <c r="E603">
        <v>3569</v>
      </c>
      <c r="F603">
        <v>3800</v>
      </c>
      <c r="G603">
        <v>0</v>
      </c>
      <c r="H603">
        <f>IF(Table1[[#This Row],[data]]=DATE(2015, 1, 23),1,0)</f>
        <v>0</v>
      </c>
      <c r="I603" t="str">
        <f>LEFT(Table1[[#This Row],[ISIN]],2)</f>
        <v>PL</v>
      </c>
      <c r="J603">
        <f>Table1[[#This Row],[pakiet_wig]]*Table1[[#This Row],[kurs_zamkniecia]]</f>
        <v>0</v>
      </c>
      <c r="K603" s="4" cm="1">
        <f t="array" ref="K603">_xlfn.IFS(AND(Table1[[#This Row],[Column1]]=1,D602-D601&lt;Table1[[#This Row],[kurs_zamkniecia]]-D602,D601&lt;D602,D602&lt;Table1[[#This Row],[kurs_zamkniecia]]),"K",AND(Table1[[#This Row],[Column1]]=1,D602-D601&gt;Table1[[#This Row],[kurs_zamkniecia]]-D602,D601&gt;D602,D602&gt;Table1[[#This Row],[kurs_zamkniecia]]),"S",Table1[[#This Row],[Column1]]=1,"H",Table1[[#This Row],[Column1]]=0,0)</f>
        <v>0</v>
      </c>
      <c r="L603"/>
      <c r="M603"/>
      <c r="N603"/>
      <c r="O603"/>
      <c r="P603"/>
      <c r="Q603"/>
      <c r="R603"/>
      <c r="S603"/>
    </row>
    <row r="604" spans="1:19" x14ac:dyDescent="0.3">
      <c r="A604" s="2">
        <v>42027</v>
      </c>
      <c r="B604" s="1" t="s">
        <v>407</v>
      </c>
      <c r="C604" t="s">
        <v>408</v>
      </c>
      <c r="D604">
        <v>1.06</v>
      </c>
      <c r="E604">
        <v>669</v>
      </c>
      <c r="F604">
        <v>680</v>
      </c>
      <c r="G604">
        <v>0</v>
      </c>
      <c r="H604">
        <f>IF(Table1[[#This Row],[data]]=DATE(2015, 1, 23),1,0)</f>
        <v>1</v>
      </c>
      <c r="I604" t="str">
        <f>LEFT(Table1[[#This Row],[ISIN]],2)</f>
        <v>PL</v>
      </c>
      <c r="J604">
        <f>Table1[[#This Row],[pakiet_wig]]*Table1[[#This Row],[kurs_zamkniecia]]</f>
        <v>0</v>
      </c>
      <c r="K604" s="4" t="str" cm="1">
        <f t="array" ref="K604">_xlfn.IFS(AND(Table1[[#This Row],[Column1]]=1,D603-D602&lt;Table1[[#This Row],[kurs_zamkniecia]]-D603,D602&lt;D603,D603&lt;Table1[[#This Row],[kurs_zamkniecia]]),"K",AND(Table1[[#This Row],[Column1]]=1,D603-D602&gt;Table1[[#This Row],[kurs_zamkniecia]]-D603,D602&gt;D603,D603&gt;Table1[[#This Row],[kurs_zamkniecia]]),"S",Table1[[#This Row],[Column1]]=1,"H",Table1[[#This Row],[Column1]]=0,0)</f>
        <v>H</v>
      </c>
      <c r="L604"/>
      <c r="M604"/>
      <c r="N604"/>
      <c r="O604"/>
      <c r="P604"/>
      <c r="Q604"/>
      <c r="R604"/>
      <c r="S604"/>
    </row>
    <row r="605" spans="1:19" x14ac:dyDescent="0.3">
      <c r="A605" s="2">
        <v>42025</v>
      </c>
      <c r="B605" s="1" t="s">
        <v>409</v>
      </c>
      <c r="C605" t="s">
        <v>410</v>
      </c>
      <c r="D605">
        <v>9.0500000000000007</v>
      </c>
      <c r="E605">
        <v>455</v>
      </c>
      <c r="F605">
        <v>4120</v>
      </c>
      <c r="G605">
        <v>5944000</v>
      </c>
      <c r="H605">
        <f>IF(Table1[[#This Row],[data]]=DATE(2015, 1, 23),1,0)</f>
        <v>0</v>
      </c>
      <c r="I605" t="str">
        <f>LEFT(Table1[[#This Row],[ISIN]],2)</f>
        <v>PL</v>
      </c>
      <c r="J605">
        <f>Table1[[#This Row],[pakiet_wig]]*Table1[[#This Row],[kurs_zamkniecia]]</f>
        <v>53793200.000000007</v>
      </c>
      <c r="K605" s="4" cm="1">
        <f t="array" ref="K605">_xlfn.IFS(AND(Table1[[#This Row],[Column1]]=1,D604-D603&lt;Table1[[#This Row],[kurs_zamkniecia]]-D604,D603&lt;D604,D604&lt;Table1[[#This Row],[kurs_zamkniecia]]),"K",AND(Table1[[#This Row],[Column1]]=1,D604-D603&gt;Table1[[#This Row],[kurs_zamkniecia]]-D604,D603&gt;D604,D604&gt;Table1[[#This Row],[kurs_zamkniecia]]),"S",Table1[[#This Row],[Column1]]=1,"H",Table1[[#This Row],[Column1]]=0,0)</f>
        <v>0</v>
      </c>
      <c r="L605"/>
      <c r="M605"/>
      <c r="N605"/>
      <c r="O605"/>
      <c r="P605"/>
      <c r="Q605"/>
      <c r="R605"/>
      <c r="S605"/>
    </row>
    <row r="606" spans="1:19" x14ac:dyDescent="0.3">
      <c r="A606" s="2">
        <v>42026</v>
      </c>
      <c r="B606" s="1" t="s">
        <v>409</v>
      </c>
      <c r="C606" t="s">
        <v>410</v>
      </c>
      <c r="D606">
        <v>9.0500000000000007</v>
      </c>
      <c r="E606">
        <v>50</v>
      </c>
      <c r="F606">
        <v>450</v>
      </c>
      <c r="G606">
        <v>5944000</v>
      </c>
      <c r="H606">
        <f>IF(Table1[[#This Row],[data]]=DATE(2015, 1, 23),1,0)</f>
        <v>0</v>
      </c>
      <c r="I606" t="str">
        <f>LEFT(Table1[[#This Row],[ISIN]],2)</f>
        <v>PL</v>
      </c>
      <c r="J606">
        <f>Table1[[#This Row],[pakiet_wig]]*Table1[[#This Row],[kurs_zamkniecia]]</f>
        <v>53793200.000000007</v>
      </c>
      <c r="K606" s="4" cm="1">
        <f t="array" ref="K606">_xlfn.IFS(AND(Table1[[#This Row],[Column1]]=1,D605-D604&lt;Table1[[#This Row],[kurs_zamkniecia]]-D605,D604&lt;D605,D605&lt;Table1[[#This Row],[kurs_zamkniecia]]),"K",AND(Table1[[#This Row],[Column1]]=1,D605-D604&gt;Table1[[#This Row],[kurs_zamkniecia]]-D605,D604&gt;D605,D605&gt;Table1[[#This Row],[kurs_zamkniecia]]),"S",Table1[[#This Row],[Column1]]=1,"H",Table1[[#This Row],[Column1]]=0,0)</f>
        <v>0</v>
      </c>
      <c r="L606"/>
      <c r="M606"/>
      <c r="N606"/>
      <c r="O606"/>
      <c r="P606"/>
      <c r="Q606"/>
      <c r="R606"/>
      <c r="S606"/>
    </row>
    <row r="607" spans="1:19" x14ac:dyDescent="0.3">
      <c r="A607" s="2">
        <v>42027</v>
      </c>
      <c r="B607" s="1" t="s">
        <v>409</v>
      </c>
      <c r="C607" t="s">
        <v>410</v>
      </c>
      <c r="D607">
        <v>9.0500000000000007</v>
      </c>
      <c r="E607">
        <v>110</v>
      </c>
      <c r="F607">
        <v>1000</v>
      </c>
      <c r="G607">
        <v>5944000</v>
      </c>
      <c r="H607">
        <f>IF(Table1[[#This Row],[data]]=DATE(2015, 1, 23),1,0)</f>
        <v>1</v>
      </c>
      <c r="I607" t="str">
        <f>LEFT(Table1[[#This Row],[ISIN]],2)</f>
        <v>PL</v>
      </c>
      <c r="J607">
        <f>Table1[[#This Row],[pakiet_wig]]*Table1[[#This Row],[kurs_zamkniecia]]</f>
        <v>53793200.000000007</v>
      </c>
      <c r="K607" s="4" t="str" cm="1">
        <f t="array" ref="K607">_xlfn.IFS(AND(Table1[[#This Row],[Column1]]=1,D606-D605&lt;Table1[[#This Row],[kurs_zamkniecia]]-D606,D605&lt;D606,D606&lt;Table1[[#This Row],[kurs_zamkniecia]]),"K",AND(Table1[[#This Row],[Column1]]=1,D606-D605&gt;Table1[[#This Row],[kurs_zamkniecia]]-D606,D605&gt;D606,D606&gt;Table1[[#This Row],[kurs_zamkniecia]]),"S",Table1[[#This Row],[Column1]]=1,"H",Table1[[#This Row],[Column1]]=0,0)</f>
        <v>H</v>
      </c>
      <c r="L607"/>
      <c r="M607"/>
      <c r="N607"/>
      <c r="O607"/>
      <c r="P607"/>
      <c r="Q607"/>
      <c r="R607"/>
      <c r="S607"/>
    </row>
    <row r="608" spans="1:19" x14ac:dyDescent="0.3">
      <c r="A608" s="2">
        <v>42025</v>
      </c>
      <c r="B608" s="1" t="s">
        <v>411</v>
      </c>
      <c r="C608" t="s">
        <v>412</v>
      </c>
      <c r="D608">
        <v>0.08</v>
      </c>
      <c r="E608">
        <v>3550</v>
      </c>
      <c r="F608">
        <v>280</v>
      </c>
      <c r="G608">
        <v>0</v>
      </c>
      <c r="H608">
        <f>IF(Table1[[#This Row],[data]]=DATE(2015, 1, 23),1,0)</f>
        <v>0</v>
      </c>
      <c r="I608" t="str">
        <f>LEFT(Table1[[#This Row],[ISIN]],2)</f>
        <v>PL</v>
      </c>
      <c r="J608">
        <f>Table1[[#This Row],[pakiet_wig]]*Table1[[#This Row],[kurs_zamkniecia]]</f>
        <v>0</v>
      </c>
      <c r="K608" s="4" cm="1">
        <f t="array" ref="K608">_xlfn.IFS(AND(Table1[[#This Row],[Column1]]=1,D607-D606&lt;Table1[[#This Row],[kurs_zamkniecia]]-D607,D606&lt;D607,D607&lt;Table1[[#This Row],[kurs_zamkniecia]]),"K",AND(Table1[[#This Row],[Column1]]=1,D607-D606&gt;Table1[[#This Row],[kurs_zamkniecia]]-D607,D606&gt;D607,D607&gt;Table1[[#This Row],[kurs_zamkniecia]]),"S",Table1[[#This Row],[Column1]]=1,"H",Table1[[#This Row],[Column1]]=0,0)</f>
        <v>0</v>
      </c>
      <c r="L608"/>
      <c r="M608"/>
      <c r="N608"/>
      <c r="O608"/>
      <c r="P608"/>
      <c r="Q608"/>
      <c r="R608"/>
      <c r="S608"/>
    </row>
    <row r="609" spans="1:19" x14ac:dyDescent="0.3">
      <c r="A609" s="2">
        <v>42026</v>
      </c>
      <c r="B609" s="1" t="s">
        <v>411</v>
      </c>
      <c r="C609" t="s">
        <v>412</v>
      </c>
      <c r="D609">
        <v>0.1</v>
      </c>
      <c r="E609">
        <v>12700</v>
      </c>
      <c r="F609">
        <v>1270</v>
      </c>
      <c r="G609">
        <v>0</v>
      </c>
      <c r="H609">
        <f>IF(Table1[[#This Row],[data]]=DATE(2015, 1, 23),1,0)</f>
        <v>0</v>
      </c>
      <c r="I609" t="str">
        <f>LEFT(Table1[[#This Row],[ISIN]],2)</f>
        <v>PL</v>
      </c>
      <c r="J609">
        <f>Table1[[#This Row],[pakiet_wig]]*Table1[[#This Row],[kurs_zamkniecia]]</f>
        <v>0</v>
      </c>
      <c r="K609" s="4" cm="1">
        <f t="array" ref="K609">_xlfn.IFS(AND(Table1[[#This Row],[Column1]]=1,D608-D607&lt;Table1[[#This Row],[kurs_zamkniecia]]-D608,D607&lt;D608,D608&lt;Table1[[#This Row],[kurs_zamkniecia]]),"K",AND(Table1[[#This Row],[Column1]]=1,D608-D607&gt;Table1[[#This Row],[kurs_zamkniecia]]-D608,D607&gt;D608,D608&gt;Table1[[#This Row],[kurs_zamkniecia]]),"S",Table1[[#This Row],[Column1]]=1,"H",Table1[[#This Row],[Column1]]=0,0)</f>
        <v>0</v>
      </c>
      <c r="L609"/>
      <c r="M609"/>
      <c r="N609"/>
      <c r="O609"/>
      <c r="P609"/>
      <c r="Q609"/>
      <c r="R609"/>
      <c r="S609"/>
    </row>
    <row r="610" spans="1:19" x14ac:dyDescent="0.3">
      <c r="A610" s="2">
        <v>42027</v>
      </c>
      <c r="B610" s="1" t="s">
        <v>411</v>
      </c>
      <c r="C610" t="s">
        <v>412</v>
      </c>
      <c r="D610">
        <v>0.11</v>
      </c>
      <c r="E610">
        <v>25489</v>
      </c>
      <c r="F610">
        <v>2800</v>
      </c>
      <c r="G610">
        <v>0</v>
      </c>
      <c r="H610">
        <f>IF(Table1[[#This Row],[data]]=DATE(2015, 1, 23),1,0)</f>
        <v>1</v>
      </c>
      <c r="I610" t="str">
        <f>LEFT(Table1[[#This Row],[ISIN]],2)</f>
        <v>PL</v>
      </c>
      <c r="J610">
        <f>Table1[[#This Row],[pakiet_wig]]*Table1[[#This Row],[kurs_zamkniecia]]</f>
        <v>0</v>
      </c>
      <c r="K610" s="4" t="str" cm="1">
        <f t="array" ref="K610">_xlfn.IFS(AND(Table1[[#This Row],[Column1]]=1,D609-D608&lt;Table1[[#This Row],[kurs_zamkniecia]]-D609,D608&lt;D609,D609&lt;Table1[[#This Row],[kurs_zamkniecia]]),"K",AND(Table1[[#This Row],[Column1]]=1,D609-D608&gt;Table1[[#This Row],[kurs_zamkniecia]]-D609,D608&gt;D609,D609&gt;Table1[[#This Row],[kurs_zamkniecia]]),"S",Table1[[#This Row],[Column1]]=1,"H",Table1[[#This Row],[Column1]]=0,0)</f>
        <v>H</v>
      </c>
      <c r="L610"/>
      <c r="M610"/>
      <c r="N610"/>
      <c r="O610"/>
      <c r="P610"/>
      <c r="Q610"/>
      <c r="R610"/>
      <c r="S610"/>
    </row>
    <row r="611" spans="1:19" x14ac:dyDescent="0.3">
      <c r="A611" s="2">
        <v>42025</v>
      </c>
      <c r="B611" s="1" t="s">
        <v>413</v>
      </c>
      <c r="C611" t="s">
        <v>414</v>
      </c>
      <c r="D611">
        <v>2.2000000000000002</v>
      </c>
      <c r="E611">
        <v>100</v>
      </c>
      <c r="F611">
        <v>220</v>
      </c>
      <c r="G611">
        <v>0</v>
      </c>
      <c r="H611">
        <f>IF(Table1[[#This Row],[data]]=DATE(2015, 1, 23),1,0)</f>
        <v>0</v>
      </c>
      <c r="I611" t="str">
        <f>LEFT(Table1[[#This Row],[ISIN]],2)</f>
        <v>PL</v>
      </c>
      <c r="J611">
        <f>Table1[[#This Row],[pakiet_wig]]*Table1[[#This Row],[kurs_zamkniecia]]</f>
        <v>0</v>
      </c>
      <c r="K611" s="4" cm="1">
        <f t="array" ref="K611">_xlfn.IFS(AND(Table1[[#This Row],[Column1]]=1,D610-D609&lt;Table1[[#This Row],[kurs_zamkniecia]]-D610,D609&lt;D610,D610&lt;Table1[[#This Row],[kurs_zamkniecia]]),"K",AND(Table1[[#This Row],[Column1]]=1,D610-D609&gt;Table1[[#This Row],[kurs_zamkniecia]]-D610,D609&gt;D610,D610&gt;Table1[[#This Row],[kurs_zamkniecia]]),"S",Table1[[#This Row],[Column1]]=1,"H",Table1[[#This Row],[Column1]]=0,0)</f>
        <v>0</v>
      </c>
      <c r="L611"/>
      <c r="M611"/>
      <c r="N611"/>
      <c r="O611"/>
      <c r="P611"/>
      <c r="Q611"/>
      <c r="R611"/>
      <c r="S611"/>
    </row>
    <row r="612" spans="1:19" x14ac:dyDescent="0.3">
      <c r="A612" s="2">
        <v>42026</v>
      </c>
      <c r="B612" s="1" t="s">
        <v>413</v>
      </c>
      <c r="C612" t="s">
        <v>414</v>
      </c>
      <c r="D612">
        <v>2.2000000000000002</v>
      </c>
      <c r="E612">
        <v>100</v>
      </c>
      <c r="F612">
        <v>220</v>
      </c>
      <c r="G612">
        <v>0</v>
      </c>
      <c r="H612">
        <f>IF(Table1[[#This Row],[data]]=DATE(2015, 1, 23),1,0)</f>
        <v>0</v>
      </c>
      <c r="I612" t="str">
        <f>LEFT(Table1[[#This Row],[ISIN]],2)</f>
        <v>PL</v>
      </c>
      <c r="J612">
        <f>Table1[[#This Row],[pakiet_wig]]*Table1[[#This Row],[kurs_zamkniecia]]</f>
        <v>0</v>
      </c>
      <c r="K612" s="4" cm="1">
        <f t="array" ref="K612">_xlfn.IFS(AND(Table1[[#This Row],[Column1]]=1,D611-D610&lt;Table1[[#This Row],[kurs_zamkniecia]]-D611,D610&lt;D611,D611&lt;Table1[[#This Row],[kurs_zamkniecia]]),"K",AND(Table1[[#This Row],[Column1]]=1,D611-D610&gt;Table1[[#This Row],[kurs_zamkniecia]]-D611,D610&gt;D611,D611&gt;Table1[[#This Row],[kurs_zamkniecia]]),"S",Table1[[#This Row],[Column1]]=1,"H",Table1[[#This Row],[Column1]]=0,0)</f>
        <v>0</v>
      </c>
      <c r="L612"/>
      <c r="M612"/>
      <c r="N612"/>
      <c r="O612"/>
      <c r="P612"/>
      <c r="Q612"/>
      <c r="R612"/>
      <c r="S612"/>
    </row>
    <row r="613" spans="1:19" x14ac:dyDescent="0.3">
      <c r="A613" s="2">
        <v>42027</v>
      </c>
      <c r="B613" s="1" t="s">
        <v>413</v>
      </c>
      <c r="C613" t="s">
        <v>414</v>
      </c>
      <c r="D613">
        <v>2.2000000000000002</v>
      </c>
      <c r="E613">
        <v>150</v>
      </c>
      <c r="F613">
        <v>330</v>
      </c>
      <c r="G613">
        <v>0</v>
      </c>
      <c r="H613">
        <f>IF(Table1[[#This Row],[data]]=DATE(2015, 1, 23),1,0)</f>
        <v>1</v>
      </c>
      <c r="I613" t="str">
        <f>LEFT(Table1[[#This Row],[ISIN]],2)</f>
        <v>PL</v>
      </c>
      <c r="J613">
        <f>Table1[[#This Row],[pakiet_wig]]*Table1[[#This Row],[kurs_zamkniecia]]</f>
        <v>0</v>
      </c>
      <c r="K613" s="4" t="str" cm="1">
        <f t="array" ref="K613">_xlfn.IFS(AND(Table1[[#This Row],[Column1]]=1,D612-D611&lt;Table1[[#This Row],[kurs_zamkniecia]]-D612,D611&lt;D612,D612&lt;Table1[[#This Row],[kurs_zamkniecia]]),"K",AND(Table1[[#This Row],[Column1]]=1,D612-D611&gt;Table1[[#This Row],[kurs_zamkniecia]]-D612,D611&gt;D612,D612&gt;Table1[[#This Row],[kurs_zamkniecia]]),"S",Table1[[#This Row],[Column1]]=1,"H",Table1[[#This Row],[Column1]]=0,0)</f>
        <v>H</v>
      </c>
      <c r="L613"/>
      <c r="M613"/>
      <c r="N613"/>
      <c r="O613"/>
      <c r="P613"/>
      <c r="Q613"/>
      <c r="R613"/>
      <c r="S613"/>
    </row>
    <row r="614" spans="1:19" x14ac:dyDescent="0.3">
      <c r="A614" s="2">
        <v>42025</v>
      </c>
      <c r="B614" s="1" t="s">
        <v>415</v>
      </c>
      <c r="C614" t="s">
        <v>416</v>
      </c>
      <c r="D614">
        <v>4.07</v>
      </c>
      <c r="E614">
        <v>11117</v>
      </c>
      <c r="F614">
        <v>44830</v>
      </c>
      <c r="G614">
        <v>18968000</v>
      </c>
      <c r="H614">
        <f>IF(Table1[[#This Row],[data]]=DATE(2015, 1, 23),1,0)</f>
        <v>0</v>
      </c>
      <c r="I614" t="str">
        <f>LEFT(Table1[[#This Row],[ISIN]],2)</f>
        <v>PL</v>
      </c>
      <c r="J614">
        <f>Table1[[#This Row],[pakiet_wig]]*Table1[[#This Row],[kurs_zamkniecia]]</f>
        <v>77199760</v>
      </c>
      <c r="K614" s="4" cm="1">
        <f t="array" ref="K614">_xlfn.IFS(AND(Table1[[#This Row],[Column1]]=1,D613-D612&lt;Table1[[#This Row],[kurs_zamkniecia]]-D613,D612&lt;D613,D613&lt;Table1[[#This Row],[kurs_zamkniecia]]),"K",AND(Table1[[#This Row],[Column1]]=1,D613-D612&gt;Table1[[#This Row],[kurs_zamkniecia]]-D613,D612&gt;D613,D613&gt;Table1[[#This Row],[kurs_zamkniecia]]),"S",Table1[[#This Row],[Column1]]=1,"H",Table1[[#This Row],[Column1]]=0,0)</f>
        <v>0</v>
      </c>
      <c r="L614"/>
      <c r="M614"/>
      <c r="N614"/>
      <c r="O614"/>
      <c r="P614"/>
      <c r="Q614"/>
      <c r="R614"/>
      <c r="S614"/>
    </row>
    <row r="615" spans="1:19" x14ac:dyDescent="0.3">
      <c r="A615" s="2">
        <v>42026</v>
      </c>
      <c r="B615" s="1" t="s">
        <v>415</v>
      </c>
      <c r="C615" t="s">
        <v>416</v>
      </c>
      <c r="D615">
        <v>4.0199999999999996</v>
      </c>
      <c r="E615">
        <v>25020</v>
      </c>
      <c r="F615">
        <v>100820</v>
      </c>
      <c r="G615">
        <v>18968000</v>
      </c>
      <c r="H615">
        <f>IF(Table1[[#This Row],[data]]=DATE(2015, 1, 23),1,0)</f>
        <v>0</v>
      </c>
      <c r="I615" t="str">
        <f>LEFT(Table1[[#This Row],[ISIN]],2)</f>
        <v>PL</v>
      </c>
      <c r="J615">
        <f>Table1[[#This Row],[pakiet_wig]]*Table1[[#This Row],[kurs_zamkniecia]]</f>
        <v>76251359.999999985</v>
      </c>
      <c r="K615" s="4" cm="1">
        <f t="array" ref="K615">_xlfn.IFS(AND(Table1[[#This Row],[Column1]]=1,D614-D613&lt;Table1[[#This Row],[kurs_zamkniecia]]-D614,D613&lt;D614,D614&lt;Table1[[#This Row],[kurs_zamkniecia]]),"K",AND(Table1[[#This Row],[Column1]]=1,D614-D613&gt;Table1[[#This Row],[kurs_zamkniecia]]-D614,D613&gt;D614,D614&gt;Table1[[#This Row],[kurs_zamkniecia]]),"S",Table1[[#This Row],[Column1]]=1,"H",Table1[[#This Row],[Column1]]=0,0)</f>
        <v>0</v>
      </c>
      <c r="L615"/>
      <c r="M615"/>
      <c r="N615"/>
      <c r="O615"/>
      <c r="P615"/>
      <c r="Q615"/>
      <c r="R615"/>
      <c r="S615"/>
    </row>
    <row r="616" spans="1:19" x14ac:dyDescent="0.3">
      <c r="A616" s="2">
        <v>42027</v>
      </c>
      <c r="B616" s="1" t="s">
        <v>415</v>
      </c>
      <c r="C616" t="s">
        <v>416</v>
      </c>
      <c r="D616">
        <v>4.0199999999999996</v>
      </c>
      <c r="E616">
        <v>31103</v>
      </c>
      <c r="F616">
        <v>125880</v>
      </c>
      <c r="G616">
        <v>18968000</v>
      </c>
      <c r="H616">
        <f>IF(Table1[[#This Row],[data]]=DATE(2015, 1, 23),1,0)</f>
        <v>1</v>
      </c>
      <c r="I616" t="str">
        <f>LEFT(Table1[[#This Row],[ISIN]],2)</f>
        <v>PL</v>
      </c>
      <c r="J616">
        <f>Table1[[#This Row],[pakiet_wig]]*Table1[[#This Row],[kurs_zamkniecia]]</f>
        <v>76251359.999999985</v>
      </c>
      <c r="K616" s="4" t="str" cm="1">
        <f t="array" ref="K616">_xlfn.IFS(AND(Table1[[#This Row],[Column1]]=1,D615-D614&lt;Table1[[#This Row],[kurs_zamkniecia]]-D615,D614&lt;D615,D615&lt;Table1[[#This Row],[kurs_zamkniecia]]),"K",AND(Table1[[#This Row],[Column1]]=1,D615-D614&gt;Table1[[#This Row],[kurs_zamkniecia]]-D615,D614&gt;D615,D615&gt;Table1[[#This Row],[kurs_zamkniecia]]),"S",Table1[[#This Row],[Column1]]=1,"H",Table1[[#This Row],[Column1]]=0,0)</f>
        <v>H</v>
      </c>
      <c r="L616"/>
      <c r="M616"/>
      <c r="N616"/>
      <c r="O616"/>
      <c r="P616"/>
      <c r="Q616"/>
      <c r="R616"/>
      <c r="S616"/>
    </row>
    <row r="617" spans="1:19" x14ac:dyDescent="0.3">
      <c r="A617" s="2">
        <v>42025</v>
      </c>
      <c r="B617" s="1" t="s">
        <v>417</v>
      </c>
      <c r="C617" t="s">
        <v>418</v>
      </c>
      <c r="D617">
        <v>0.83</v>
      </c>
      <c r="E617">
        <v>14</v>
      </c>
      <c r="F617">
        <v>10</v>
      </c>
      <c r="G617">
        <v>8070000</v>
      </c>
      <c r="H617">
        <f>IF(Table1[[#This Row],[data]]=DATE(2015, 1, 23),1,0)</f>
        <v>0</v>
      </c>
      <c r="I617" t="str">
        <f>LEFT(Table1[[#This Row],[ISIN]],2)</f>
        <v>PL</v>
      </c>
      <c r="J617">
        <f>Table1[[#This Row],[pakiet_wig]]*Table1[[#This Row],[kurs_zamkniecia]]</f>
        <v>6698100</v>
      </c>
      <c r="K617" s="4" cm="1">
        <f t="array" ref="K617">_xlfn.IFS(AND(Table1[[#This Row],[Column1]]=1,D616-D615&lt;Table1[[#This Row],[kurs_zamkniecia]]-D616,D615&lt;D616,D616&lt;Table1[[#This Row],[kurs_zamkniecia]]),"K",AND(Table1[[#This Row],[Column1]]=1,D616-D615&gt;Table1[[#This Row],[kurs_zamkniecia]]-D616,D615&gt;D616,D616&gt;Table1[[#This Row],[kurs_zamkniecia]]),"S",Table1[[#This Row],[Column1]]=1,"H",Table1[[#This Row],[Column1]]=0,0)</f>
        <v>0</v>
      </c>
      <c r="L617"/>
      <c r="M617"/>
      <c r="N617"/>
      <c r="O617"/>
      <c r="P617"/>
      <c r="Q617"/>
      <c r="R617"/>
      <c r="S617"/>
    </row>
    <row r="618" spans="1:19" x14ac:dyDescent="0.3">
      <c r="A618" s="2">
        <v>42026</v>
      </c>
      <c r="B618" s="1" t="s">
        <v>417</v>
      </c>
      <c r="C618" t="s">
        <v>418</v>
      </c>
      <c r="D618">
        <v>0.85</v>
      </c>
      <c r="E618">
        <v>100</v>
      </c>
      <c r="F618">
        <v>65</v>
      </c>
      <c r="G618">
        <v>8070000</v>
      </c>
      <c r="H618">
        <f>IF(Table1[[#This Row],[data]]=DATE(2015, 1, 23),1,0)</f>
        <v>0</v>
      </c>
      <c r="I618" t="str">
        <f>LEFT(Table1[[#This Row],[ISIN]],2)</f>
        <v>PL</v>
      </c>
      <c r="J618">
        <f>Table1[[#This Row],[pakiet_wig]]*Table1[[#This Row],[kurs_zamkniecia]]</f>
        <v>6859500</v>
      </c>
      <c r="K618" s="4" cm="1">
        <f t="array" ref="K618">_xlfn.IFS(AND(Table1[[#This Row],[Column1]]=1,D617-D616&lt;Table1[[#This Row],[kurs_zamkniecia]]-D617,D616&lt;D617,D617&lt;Table1[[#This Row],[kurs_zamkniecia]]),"K",AND(Table1[[#This Row],[Column1]]=1,D617-D616&gt;Table1[[#This Row],[kurs_zamkniecia]]-D617,D616&gt;D617,D617&gt;Table1[[#This Row],[kurs_zamkniecia]]),"S",Table1[[#This Row],[Column1]]=1,"H",Table1[[#This Row],[Column1]]=0,0)</f>
        <v>0</v>
      </c>
      <c r="L618"/>
      <c r="M618"/>
      <c r="N618"/>
      <c r="O618"/>
      <c r="P618"/>
      <c r="Q618"/>
      <c r="R618"/>
      <c r="S618"/>
    </row>
    <row r="619" spans="1:19" x14ac:dyDescent="0.3">
      <c r="A619" s="2">
        <v>42027</v>
      </c>
      <c r="B619" s="1" t="s">
        <v>417</v>
      </c>
      <c r="C619" t="s">
        <v>418</v>
      </c>
      <c r="D619">
        <v>0.85</v>
      </c>
      <c r="E619">
        <v>13890</v>
      </c>
      <c r="F619">
        <v>11840</v>
      </c>
      <c r="G619">
        <v>8070000</v>
      </c>
      <c r="H619">
        <f>IF(Table1[[#This Row],[data]]=DATE(2015, 1, 23),1,0)</f>
        <v>1</v>
      </c>
      <c r="I619" t="str">
        <f>LEFT(Table1[[#This Row],[ISIN]],2)</f>
        <v>PL</v>
      </c>
      <c r="J619">
        <f>Table1[[#This Row],[pakiet_wig]]*Table1[[#This Row],[kurs_zamkniecia]]</f>
        <v>6859500</v>
      </c>
      <c r="K619" s="4" t="str" cm="1">
        <f t="array" ref="K619">_xlfn.IFS(AND(Table1[[#This Row],[Column1]]=1,D618-D617&lt;Table1[[#This Row],[kurs_zamkniecia]]-D618,D617&lt;D618,D618&lt;Table1[[#This Row],[kurs_zamkniecia]]),"K",AND(Table1[[#This Row],[Column1]]=1,D618-D617&gt;Table1[[#This Row],[kurs_zamkniecia]]-D618,D617&gt;D618,D618&gt;Table1[[#This Row],[kurs_zamkniecia]]),"S",Table1[[#This Row],[Column1]]=1,"H",Table1[[#This Row],[Column1]]=0,0)</f>
        <v>H</v>
      </c>
      <c r="L619"/>
      <c r="M619"/>
      <c r="N619"/>
      <c r="O619"/>
      <c r="P619"/>
      <c r="Q619"/>
      <c r="R619"/>
      <c r="S619"/>
    </row>
    <row r="620" spans="1:19" x14ac:dyDescent="0.3">
      <c r="A620" s="2">
        <v>42025</v>
      </c>
      <c r="B620" s="1" t="s">
        <v>419</v>
      </c>
      <c r="C620" t="s">
        <v>420</v>
      </c>
      <c r="D620">
        <v>3.34</v>
      </c>
      <c r="E620">
        <v>404</v>
      </c>
      <c r="F620">
        <v>1290</v>
      </c>
      <c r="G620">
        <v>3600000</v>
      </c>
      <c r="H620">
        <f>IF(Table1[[#This Row],[data]]=DATE(2015, 1, 23),1,0)</f>
        <v>0</v>
      </c>
      <c r="I620" t="str">
        <f>LEFT(Table1[[#This Row],[ISIN]],2)</f>
        <v>PL</v>
      </c>
      <c r="J620">
        <f>Table1[[#This Row],[pakiet_wig]]*Table1[[#This Row],[kurs_zamkniecia]]</f>
        <v>12024000</v>
      </c>
      <c r="K620" s="4" cm="1">
        <f t="array" ref="K620">_xlfn.IFS(AND(Table1[[#This Row],[Column1]]=1,D619-D618&lt;Table1[[#This Row],[kurs_zamkniecia]]-D619,D618&lt;D619,D619&lt;Table1[[#This Row],[kurs_zamkniecia]]),"K",AND(Table1[[#This Row],[Column1]]=1,D619-D618&gt;Table1[[#This Row],[kurs_zamkniecia]]-D619,D618&gt;D619,D619&gt;Table1[[#This Row],[kurs_zamkniecia]]),"S",Table1[[#This Row],[Column1]]=1,"H",Table1[[#This Row],[Column1]]=0,0)</f>
        <v>0</v>
      </c>
      <c r="L620"/>
      <c r="M620"/>
      <c r="N620"/>
      <c r="O620"/>
      <c r="P620"/>
      <c r="Q620"/>
      <c r="R620"/>
      <c r="S620"/>
    </row>
    <row r="621" spans="1:19" x14ac:dyDescent="0.3">
      <c r="A621" s="2">
        <v>42026</v>
      </c>
      <c r="B621" s="1" t="s">
        <v>419</v>
      </c>
      <c r="C621" t="s">
        <v>420</v>
      </c>
      <c r="D621">
        <v>3.34</v>
      </c>
      <c r="E621">
        <v>200</v>
      </c>
      <c r="F621">
        <v>490</v>
      </c>
      <c r="G621">
        <v>3600000</v>
      </c>
      <c r="H621">
        <f>IF(Table1[[#This Row],[data]]=DATE(2015, 1, 23),1,0)</f>
        <v>0</v>
      </c>
      <c r="I621" t="str">
        <f>LEFT(Table1[[#This Row],[ISIN]],2)</f>
        <v>PL</v>
      </c>
      <c r="J621">
        <f>Table1[[#This Row],[pakiet_wig]]*Table1[[#This Row],[kurs_zamkniecia]]</f>
        <v>12024000</v>
      </c>
      <c r="K621" s="4" cm="1">
        <f t="array" ref="K621">_xlfn.IFS(AND(Table1[[#This Row],[Column1]]=1,D620-D619&lt;Table1[[#This Row],[kurs_zamkniecia]]-D620,D619&lt;D620,D620&lt;Table1[[#This Row],[kurs_zamkniecia]]),"K",AND(Table1[[#This Row],[Column1]]=1,D620-D619&gt;Table1[[#This Row],[kurs_zamkniecia]]-D620,D619&gt;D620,D620&gt;Table1[[#This Row],[kurs_zamkniecia]]),"S",Table1[[#This Row],[Column1]]=1,"H",Table1[[#This Row],[Column1]]=0,0)</f>
        <v>0</v>
      </c>
      <c r="L621"/>
      <c r="M621"/>
      <c r="N621"/>
      <c r="O621"/>
      <c r="P621"/>
      <c r="Q621"/>
      <c r="R621"/>
      <c r="S621"/>
    </row>
    <row r="622" spans="1:19" x14ac:dyDescent="0.3">
      <c r="A622" s="2">
        <v>42027</v>
      </c>
      <c r="B622" s="1" t="s">
        <v>419</v>
      </c>
      <c r="C622" t="s">
        <v>420</v>
      </c>
      <c r="D622">
        <v>3.34</v>
      </c>
      <c r="E622">
        <v>200</v>
      </c>
      <c r="F622">
        <v>600</v>
      </c>
      <c r="G622">
        <v>3600000</v>
      </c>
      <c r="H622">
        <f>IF(Table1[[#This Row],[data]]=DATE(2015, 1, 23),1,0)</f>
        <v>1</v>
      </c>
      <c r="I622" t="str">
        <f>LEFT(Table1[[#This Row],[ISIN]],2)</f>
        <v>PL</v>
      </c>
      <c r="J622">
        <f>Table1[[#This Row],[pakiet_wig]]*Table1[[#This Row],[kurs_zamkniecia]]</f>
        <v>12024000</v>
      </c>
      <c r="K622" s="4" t="str" cm="1">
        <f t="array" ref="K622">_xlfn.IFS(AND(Table1[[#This Row],[Column1]]=1,D621-D620&lt;Table1[[#This Row],[kurs_zamkniecia]]-D621,D620&lt;D621,D621&lt;Table1[[#This Row],[kurs_zamkniecia]]),"K",AND(Table1[[#This Row],[Column1]]=1,D621-D620&gt;Table1[[#This Row],[kurs_zamkniecia]]-D621,D620&gt;D621,D621&gt;Table1[[#This Row],[kurs_zamkniecia]]),"S",Table1[[#This Row],[Column1]]=1,"H",Table1[[#This Row],[Column1]]=0,0)</f>
        <v>H</v>
      </c>
      <c r="L622"/>
      <c r="M622"/>
      <c r="N622"/>
      <c r="O622"/>
      <c r="P622"/>
      <c r="Q622"/>
      <c r="R622"/>
      <c r="S622"/>
    </row>
    <row r="623" spans="1:19" x14ac:dyDescent="0.3">
      <c r="A623" s="2">
        <v>42025</v>
      </c>
      <c r="B623" s="1" t="s">
        <v>421</v>
      </c>
      <c r="C623" t="s">
        <v>422</v>
      </c>
      <c r="D623">
        <v>1.62</v>
      </c>
      <c r="E623">
        <v>504</v>
      </c>
      <c r="F623">
        <v>820</v>
      </c>
      <c r="G623">
        <v>0</v>
      </c>
      <c r="H623">
        <f>IF(Table1[[#This Row],[data]]=DATE(2015, 1, 23),1,0)</f>
        <v>0</v>
      </c>
      <c r="I623" t="str">
        <f>LEFT(Table1[[#This Row],[ISIN]],2)</f>
        <v>PL</v>
      </c>
      <c r="J623">
        <f>Table1[[#This Row],[pakiet_wig]]*Table1[[#This Row],[kurs_zamkniecia]]</f>
        <v>0</v>
      </c>
      <c r="K623" s="4" cm="1">
        <f t="array" ref="K623">_xlfn.IFS(AND(Table1[[#This Row],[Column1]]=1,D622-D621&lt;Table1[[#This Row],[kurs_zamkniecia]]-D622,D621&lt;D622,D622&lt;Table1[[#This Row],[kurs_zamkniecia]]),"K",AND(Table1[[#This Row],[Column1]]=1,D622-D621&gt;Table1[[#This Row],[kurs_zamkniecia]]-D622,D621&gt;D622,D622&gt;Table1[[#This Row],[kurs_zamkniecia]]),"S",Table1[[#This Row],[Column1]]=1,"H",Table1[[#This Row],[Column1]]=0,0)</f>
        <v>0</v>
      </c>
      <c r="L623"/>
      <c r="M623"/>
      <c r="N623"/>
      <c r="O623"/>
      <c r="P623"/>
      <c r="Q623"/>
      <c r="R623"/>
      <c r="S623"/>
    </row>
    <row r="624" spans="1:19" x14ac:dyDescent="0.3">
      <c r="A624" s="2">
        <v>42026</v>
      </c>
      <c r="B624" s="1" t="s">
        <v>421</v>
      </c>
      <c r="C624" t="s">
        <v>422</v>
      </c>
      <c r="D624">
        <v>1.61</v>
      </c>
      <c r="E624">
        <v>100</v>
      </c>
      <c r="F624">
        <v>160</v>
      </c>
      <c r="G624">
        <v>0</v>
      </c>
      <c r="H624">
        <f>IF(Table1[[#This Row],[data]]=DATE(2015, 1, 23),1,0)</f>
        <v>0</v>
      </c>
      <c r="I624" t="str">
        <f>LEFT(Table1[[#This Row],[ISIN]],2)</f>
        <v>PL</v>
      </c>
      <c r="J624">
        <f>Table1[[#This Row],[pakiet_wig]]*Table1[[#This Row],[kurs_zamkniecia]]</f>
        <v>0</v>
      </c>
      <c r="K624" s="4" cm="1">
        <f t="array" ref="K624">_xlfn.IFS(AND(Table1[[#This Row],[Column1]]=1,D623-D622&lt;Table1[[#This Row],[kurs_zamkniecia]]-D623,D622&lt;D623,D623&lt;Table1[[#This Row],[kurs_zamkniecia]]),"K",AND(Table1[[#This Row],[Column1]]=1,D623-D622&gt;Table1[[#This Row],[kurs_zamkniecia]]-D623,D622&gt;D623,D623&gt;Table1[[#This Row],[kurs_zamkniecia]]),"S",Table1[[#This Row],[Column1]]=1,"H",Table1[[#This Row],[Column1]]=0,0)</f>
        <v>0</v>
      </c>
      <c r="L624"/>
      <c r="M624"/>
      <c r="N624"/>
      <c r="O624"/>
      <c r="P624"/>
      <c r="Q624"/>
      <c r="R624"/>
      <c r="S624"/>
    </row>
    <row r="625" spans="1:19" x14ac:dyDescent="0.3">
      <c r="A625" s="2">
        <v>42027</v>
      </c>
      <c r="B625" s="1" t="s">
        <v>421</v>
      </c>
      <c r="C625" t="s">
        <v>422</v>
      </c>
      <c r="D625">
        <v>1.61</v>
      </c>
      <c r="E625">
        <v>2474</v>
      </c>
      <c r="F625">
        <v>3960</v>
      </c>
      <c r="G625">
        <v>0</v>
      </c>
      <c r="H625">
        <f>IF(Table1[[#This Row],[data]]=DATE(2015, 1, 23),1,0)</f>
        <v>1</v>
      </c>
      <c r="I625" t="str">
        <f>LEFT(Table1[[#This Row],[ISIN]],2)</f>
        <v>PL</v>
      </c>
      <c r="J625">
        <f>Table1[[#This Row],[pakiet_wig]]*Table1[[#This Row],[kurs_zamkniecia]]</f>
        <v>0</v>
      </c>
      <c r="K625" s="4" t="str" cm="1">
        <f t="array" ref="K625">_xlfn.IFS(AND(Table1[[#This Row],[Column1]]=1,D624-D623&lt;Table1[[#This Row],[kurs_zamkniecia]]-D624,D623&lt;D624,D624&lt;Table1[[#This Row],[kurs_zamkniecia]]),"K",AND(Table1[[#This Row],[Column1]]=1,D624-D623&gt;Table1[[#This Row],[kurs_zamkniecia]]-D624,D623&gt;D624,D624&gt;Table1[[#This Row],[kurs_zamkniecia]]),"S",Table1[[#This Row],[Column1]]=1,"H",Table1[[#This Row],[Column1]]=0,0)</f>
        <v>H</v>
      </c>
      <c r="L625"/>
      <c r="M625"/>
      <c r="N625"/>
      <c r="O625"/>
      <c r="P625"/>
      <c r="Q625"/>
      <c r="R625"/>
      <c r="S625"/>
    </row>
    <row r="626" spans="1:19" x14ac:dyDescent="0.3">
      <c r="A626" s="2">
        <v>42025</v>
      </c>
      <c r="B626" s="1" t="s">
        <v>423</v>
      </c>
      <c r="C626" t="s">
        <v>424</v>
      </c>
      <c r="D626">
        <v>5</v>
      </c>
      <c r="E626">
        <v>1</v>
      </c>
      <c r="F626">
        <v>5</v>
      </c>
      <c r="G626">
        <v>11334000</v>
      </c>
      <c r="H626">
        <f>IF(Table1[[#This Row],[data]]=DATE(2015, 1, 23),1,0)</f>
        <v>0</v>
      </c>
      <c r="I626" t="str">
        <f>LEFT(Table1[[#This Row],[ISIN]],2)</f>
        <v>PL</v>
      </c>
      <c r="J626">
        <f>Table1[[#This Row],[pakiet_wig]]*Table1[[#This Row],[kurs_zamkniecia]]</f>
        <v>56670000</v>
      </c>
      <c r="K626" s="4" cm="1">
        <f t="array" ref="K626">_xlfn.IFS(AND(Table1[[#This Row],[Column1]]=1,D625-D624&lt;Table1[[#This Row],[kurs_zamkniecia]]-D625,D624&lt;D625,D625&lt;Table1[[#This Row],[kurs_zamkniecia]]),"K",AND(Table1[[#This Row],[Column1]]=1,D625-D624&gt;Table1[[#This Row],[kurs_zamkniecia]]-D625,D624&gt;D625,D625&gt;Table1[[#This Row],[kurs_zamkniecia]]),"S",Table1[[#This Row],[Column1]]=1,"H",Table1[[#This Row],[Column1]]=0,0)</f>
        <v>0</v>
      </c>
      <c r="L626"/>
      <c r="M626"/>
      <c r="N626"/>
      <c r="O626"/>
      <c r="P626"/>
      <c r="Q626"/>
      <c r="R626"/>
      <c r="S626"/>
    </row>
    <row r="627" spans="1:19" x14ac:dyDescent="0.3">
      <c r="A627" s="2">
        <v>42026</v>
      </c>
      <c r="B627" s="1" t="s">
        <v>423</v>
      </c>
      <c r="C627" t="s">
        <v>424</v>
      </c>
      <c r="D627">
        <v>4.95</v>
      </c>
      <c r="E627">
        <v>105</v>
      </c>
      <c r="F627">
        <v>520</v>
      </c>
      <c r="G627">
        <v>11334000</v>
      </c>
      <c r="H627">
        <f>IF(Table1[[#This Row],[data]]=DATE(2015, 1, 23),1,0)</f>
        <v>0</v>
      </c>
      <c r="I627" t="str">
        <f>LEFT(Table1[[#This Row],[ISIN]],2)</f>
        <v>PL</v>
      </c>
      <c r="J627">
        <f>Table1[[#This Row],[pakiet_wig]]*Table1[[#This Row],[kurs_zamkniecia]]</f>
        <v>56103300</v>
      </c>
      <c r="K627" s="4" cm="1">
        <f t="array" ref="K627">_xlfn.IFS(AND(Table1[[#This Row],[Column1]]=1,D626-D625&lt;Table1[[#This Row],[kurs_zamkniecia]]-D626,D625&lt;D626,D626&lt;Table1[[#This Row],[kurs_zamkniecia]]),"K",AND(Table1[[#This Row],[Column1]]=1,D626-D625&gt;Table1[[#This Row],[kurs_zamkniecia]]-D626,D625&gt;D626,D626&gt;Table1[[#This Row],[kurs_zamkniecia]]),"S",Table1[[#This Row],[Column1]]=1,"H",Table1[[#This Row],[Column1]]=0,0)</f>
        <v>0</v>
      </c>
      <c r="L627"/>
      <c r="M627"/>
      <c r="N627"/>
      <c r="O627"/>
      <c r="P627"/>
      <c r="Q627"/>
      <c r="R627"/>
      <c r="S627"/>
    </row>
    <row r="628" spans="1:19" x14ac:dyDescent="0.3">
      <c r="A628" s="2">
        <v>42027</v>
      </c>
      <c r="B628" s="1" t="s">
        <v>423</v>
      </c>
      <c r="C628" t="s">
        <v>424</v>
      </c>
      <c r="D628">
        <v>5</v>
      </c>
      <c r="E628">
        <v>3213</v>
      </c>
      <c r="F628">
        <v>16040</v>
      </c>
      <c r="G628">
        <v>11334000</v>
      </c>
      <c r="H628">
        <f>IF(Table1[[#This Row],[data]]=DATE(2015, 1, 23),1,0)</f>
        <v>1</v>
      </c>
      <c r="I628" t="str">
        <f>LEFT(Table1[[#This Row],[ISIN]],2)</f>
        <v>PL</v>
      </c>
      <c r="J628">
        <f>Table1[[#This Row],[pakiet_wig]]*Table1[[#This Row],[kurs_zamkniecia]]</f>
        <v>56670000</v>
      </c>
      <c r="K628" s="4" t="str" cm="1">
        <f t="array" ref="K628">_xlfn.IFS(AND(Table1[[#This Row],[Column1]]=1,D627-D626&lt;Table1[[#This Row],[kurs_zamkniecia]]-D627,D626&lt;D627,D627&lt;Table1[[#This Row],[kurs_zamkniecia]]),"K",AND(Table1[[#This Row],[Column1]]=1,D627-D626&gt;Table1[[#This Row],[kurs_zamkniecia]]-D627,D626&gt;D627,D627&gt;Table1[[#This Row],[kurs_zamkniecia]]),"S",Table1[[#This Row],[Column1]]=1,"H",Table1[[#This Row],[Column1]]=0,0)</f>
        <v>H</v>
      </c>
      <c r="L628"/>
      <c r="M628"/>
      <c r="N628"/>
      <c r="O628"/>
      <c r="P628"/>
      <c r="Q628"/>
      <c r="R628"/>
      <c r="S628"/>
    </row>
    <row r="629" spans="1:19" x14ac:dyDescent="0.3">
      <c r="A629" s="2">
        <v>42025</v>
      </c>
      <c r="B629" s="1" t="s">
        <v>425</v>
      </c>
      <c r="C629" t="s">
        <v>426</v>
      </c>
      <c r="D629">
        <v>1.93</v>
      </c>
      <c r="E629">
        <v>10718</v>
      </c>
      <c r="F629">
        <v>20230</v>
      </c>
      <c r="G629">
        <v>0</v>
      </c>
      <c r="H629">
        <f>IF(Table1[[#This Row],[data]]=DATE(2015, 1, 23),1,0)</f>
        <v>0</v>
      </c>
      <c r="I629" t="str">
        <f>LEFT(Table1[[#This Row],[ISIN]],2)</f>
        <v>PL</v>
      </c>
      <c r="J629">
        <f>Table1[[#This Row],[pakiet_wig]]*Table1[[#This Row],[kurs_zamkniecia]]</f>
        <v>0</v>
      </c>
      <c r="K629" s="4" cm="1">
        <f t="array" ref="K629">_xlfn.IFS(AND(Table1[[#This Row],[Column1]]=1,D628-D627&lt;Table1[[#This Row],[kurs_zamkniecia]]-D628,D627&lt;D628,D628&lt;Table1[[#This Row],[kurs_zamkniecia]]),"K",AND(Table1[[#This Row],[Column1]]=1,D628-D627&gt;Table1[[#This Row],[kurs_zamkniecia]]-D628,D627&gt;D628,D628&gt;Table1[[#This Row],[kurs_zamkniecia]]),"S",Table1[[#This Row],[Column1]]=1,"H",Table1[[#This Row],[Column1]]=0,0)</f>
        <v>0</v>
      </c>
      <c r="L629"/>
      <c r="M629"/>
      <c r="N629"/>
      <c r="O629"/>
      <c r="P629"/>
      <c r="Q629"/>
      <c r="R629"/>
      <c r="S629"/>
    </row>
    <row r="630" spans="1:19" x14ac:dyDescent="0.3">
      <c r="A630" s="2">
        <v>42026</v>
      </c>
      <c r="B630" s="1" t="s">
        <v>425</v>
      </c>
      <c r="C630" t="s">
        <v>426</v>
      </c>
      <c r="D630">
        <v>1.93</v>
      </c>
      <c r="E630">
        <v>62</v>
      </c>
      <c r="F630">
        <v>120</v>
      </c>
      <c r="G630">
        <v>0</v>
      </c>
      <c r="H630">
        <f>IF(Table1[[#This Row],[data]]=DATE(2015, 1, 23),1,0)</f>
        <v>0</v>
      </c>
      <c r="I630" t="str">
        <f>LEFT(Table1[[#This Row],[ISIN]],2)</f>
        <v>PL</v>
      </c>
      <c r="J630">
        <f>Table1[[#This Row],[pakiet_wig]]*Table1[[#This Row],[kurs_zamkniecia]]</f>
        <v>0</v>
      </c>
      <c r="K630" s="4" cm="1">
        <f t="array" ref="K630">_xlfn.IFS(AND(Table1[[#This Row],[Column1]]=1,D629-D628&lt;Table1[[#This Row],[kurs_zamkniecia]]-D629,D628&lt;D629,D629&lt;Table1[[#This Row],[kurs_zamkniecia]]),"K",AND(Table1[[#This Row],[Column1]]=1,D629-D628&gt;Table1[[#This Row],[kurs_zamkniecia]]-D629,D628&gt;D629,D629&gt;Table1[[#This Row],[kurs_zamkniecia]]),"S",Table1[[#This Row],[Column1]]=1,"H",Table1[[#This Row],[Column1]]=0,0)</f>
        <v>0</v>
      </c>
      <c r="L630"/>
      <c r="M630"/>
      <c r="N630"/>
      <c r="O630"/>
      <c r="P630"/>
      <c r="Q630"/>
      <c r="R630"/>
      <c r="S630"/>
    </row>
    <row r="631" spans="1:19" x14ac:dyDescent="0.3">
      <c r="A631" s="2">
        <v>42027</v>
      </c>
      <c r="B631" s="1" t="s">
        <v>425</v>
      </c>
      <c r="C631" t="s">
        <v>426</v>
      </c>
      <c r="D631">
        <v>1.86</v>
      </c>
      <c r="E631">
        <v>9250</v>
      </c>
      <c r="F631">
        <v>17160</v>
      </c>
      <c r="G631">
        <v>0</v>
      </c>
      <c r="H631">
        <f>IF(Table1[[#This Row],[data]]=DATE(2015, 1, 23),1,0)</f>
        <v>1</v>
      </c>
      <c r="I631" t="str">
        <f>LEFT(Table1[[#This Row],[ISIN]],2)</f>
        <v>PL</v>
      </c>
      <c r="J631">
        <f>Table1[[#This Row],[pakiet_wig]]*Table1[[#This Row],[kurs_zamkniecia]]</f>
        <v>0</v>
      </c>
      <c r="K631" s="4" t="str" cm="1">
        <f t="array" ref="K631">_xlfn.IFS(AND(Table1[[#This Row],[Column1]]=1,D630-D629&lt;Table1[[#This Row],[kurs_zamkniecia]]-D630,D629&lt;D630,D630&lt;Table1[[#This Row],[kurs_zamkniecia]]),"K",AND(Table1[[#This Row],[Column1]]=1,D630-D629&gt;Table1[[#This Row],[kurs_zamkniecia]]-D630,D629&gt;D630,D630&gt;Table1[[#This Row],[kurs_zamkniecia]]),"S",Table1[[#This Row],[Column1]]=1,"H",Table1[[#This Row],[Column1]]=0,0)</f>
        <v>H</v>
      </c>
      <c r="L631"/>
      <c r="M631"/>
      <c r="N631"/>
      <c r="O631"/>
      <c r="P631"/>
      <c r="Q631"/>
      <c r="R631"/>
      <c r="S631"/>
    </row>
    <row r="632" spans="1:19" x14ac:dyDescent="0.3">
      <c r="A632" s="2">
        <v>42025</v>
      </c>
      <c r="B632" s="1" t="s">
        <v>427</v>
      </c>
      <c r="C632" t="s">
        <v>428</v>
      </c>
      <c r="D632">
        <v>22</v>
      </c>
      <c r="E632">
        <v>40</v>
      </c>
      <c r="F632">
        <v>880</v>
      </c>
      <c r="G632">
        <v>0</v>
      </c>
      <c r="H632">
        <f>IF(Table1[[#This Row],[data]]=DATE(2015, 1, 23),1,0)</f>
        <v>0</v>
      </c>
      <c r="I632" t="str">
        <f>LEFT(Table1[[#This Row],[ISIN]],2)</f>
        <v>DE</v>
      </c>
      <c r="J632">
        <f>Table1[[#This Row],[pakiet_wig]]*Table1[[#This Row],[kurs_zamkniecia]]</f>
        <v>0</v>
      </c>
      <c r="K632" s="4" cm="1">
        <f t="array" ref="K632">_xlfn.IFS(AND(Table1[[#This Row],[Column1]]=1,D631-D630&lt;Table1[[#This Row],[kurs_zamkniecia]]-D631,D630&lt;D631,D631&lt;Table1[[#This Row],[kurs_zamkniecia]]),"K",AND(Table1[[#This Row],[Column1]]=1,D631-D630&gt;Table1[[#This Row],[kurs_zamkniecia]]-D631,D630&gt;D631,D631&gt;Table1[[#This Row],[kurs_zamkniecia]]),"S",Table1[[#This Row],[Column1]]=1,"H",Table1[[#This Row],[Column1]]=0,0)</f>
        <v>0</v>
      </c>
      <c r="L632"/>
      <c r="M632"/>
      <c r="N632"/>
      <c r="O632"/>
      <c r="P632"/>
      <c r="Q632"/>
      <c r="R632"/>
      <c r="S632"/>
    </row>
    <row r="633" spans="1:19" x14ac:dyDescent="0.3">
      <c r="A633" s="2">
        <v>42026</v>
      </c>
      <c r="B633" s="1" t="s">
        <v>427</v>
      </c>
      <c r="C633" t="s">
        <v>428</v>
      </c>
      <c r="D633">
        <v>20</v>
      </c>
      <c r="E633">
        <v>311</v>
      </c>
      <c r="F633">
        <v>6270</v>
      </c>
      <c r="G633">
        <v>0</v>
      </c>
      <c r="H633">
        <f>IF(Table1[[#This Row],[data]]=DATE(2015, 1, 23),1,0)</f>
        <v>0</v>
      </c>
      <c r="I633" t="str">
        <f>LEFT(Table1[[#This Row],[ISIN]],2)</f>
        <v>DE</v>
      </c>
      <c r="J633">
        <f>Table1[[#This Row],[pakiet_wig]]*Table1[[#This Row],[kurs_zamkniecia]]</f>
        <v>0</v>
      </c>
      <c r="K633" s="4" cm="1">
        <f t="array" ref="K633">_xlfn.IFS(AND(Table1[[#This Row],[Column1]]=1,D632-D631&lt;Table1[[#This Row],[kurs_zamkniecia]]-D632,D631&lt;D632,D632&lt;Table1[[#This Row],[kurs_zamkniecia]]),"K",AND(Table1[[#This Row],[Column1]]=1,D632-D631&gt;Table1[[#This Row],[kurs_zamkniecia]]-D632,D631&gt;D632,D632&gt;Table1[[#This Row],[kurs_zamkniecia]]),"S",Table1[[#This Row],[Column1]]=1,"H",Table1[[#This Row],[Column1]]=0,0)</f>
        <v>0</v>
      </c>
      <c r="L633"/>
      <c r="M633"/>
      <c r="N633"/>
      <c r="O633"/>
      <c r="P633"/>
      <c r="Q633"/>
      <c r="R633"/>
      <c r="S633"/>
    </row>
    <row r="634" spans="1:19" x14ac:dyDescent="0.3">
      <c r="A634" s="2">
        <v>42027</v>
      </c>
      <c r="B634" s="1" t="s">
        <v>427</v>
      </c>
      <c r="C634" t="s">
        <v>428</v>
      </c>
      <c r="D634">
        <v>21</v>
      </c>
      <c r="E634">
        <v>5</v>
      </c>
      <c r="F634">
        <v>110</v>
      </c>
      <c r="G634">
        <v>0</v>
      </c>
      <c r="H634">
        <f>IF(Table1[[#This Row],[data]]=DATE(2015, 1, 23),1,0)</f>
        <v>1</v>
      </c>
      <c r="I634" t="str">
        <f>LEFT(Table1[[#This Row],[ISIN]],2)</f>
        <v>DE</v>
      </c>
      <c r="J634">
        <f>Table1[[#This Row],[pakiet_wig]]*Table1[[#This Row],[kurs_zamkniecia]]</f>
        <v>0</v>
      </c>
      <c r="K634" s="4" t="str" cm="1">
        <f t="array" ref="K634">_xlfn.IFS(AND(Table1[[#This Row],[Column1]]=1,D633-D632&lt;Table1[[#This Row],[kurs_zamkniecia]]-D633,D632&lt;D633,D633&lt;Table1[[#This Row],[kurs_zamkniecia]]),"K",AND(Table1[[#This Row],[Column1]]=1,D633-D632&gt;Table1[[#This Row],[kurs_zamkniecia]]-D633,D632&gt;D633,D633&gt;Table1[[#This Row],[kurs_zamkniecia]]),"S",Table1[[#This Row],[Column1]]=1,"H",Table1[[#This Row],[Column1]]=0,0)</f>
        <v>H</v>
      </c>
      <c r="L634"/>
      <c r="M634"/>
      <c r="N634"/>
      <c r="O634"/>
      <c r="P634"/>
      <c r="Q634"/>
      <c r="R634"/>
      <c r="S634"/>
    </row>
    <row r="635" spans="1:19" x14ac:dyDescent="0.3">
      <c r="A635" s="2">
        <v>42025</v>
      </c>
      <c r="B635" s="1" t="s">
        <v>429</v>
      </c>
      <c r="C635" t="s">
        <v>430</v>
      </c>
      <c r="D635">
        <v>20.89</v>
      </c>
      <c r="E635">
        <v>347328</v>
      </c>
      <c r="F635">
        <v>7153770</v>
      </c>
      <c r="G635">
        <v>52636000</v>
      </c>
      <c r="H635">
        <f>IF(Table1[[#This Row],[data]]=DATE(2015, 1, 23),1,0)</f>
        <v>0</v>
      </c>
      <c r="I635" t="str">
        <f>LEFT(Table1[[#This Row],[ISIN]],2)</f>
        <v>PL</v>
      </c>
      <c r="J635">
        <f>Table1[[#This Row],[pakiet_wig]]*Table1[[#This Row],[kurs_zamkniecia]]</f>
        <v>1099566040</v>
      </c>
      <c r="K635" s="4" cm="1">
        <f t="array" ref="K635">_xlfn.IFS(AND(Table1[[#This Row],[Column1]]=1,D634-D633&lt;Table1[[#This Row],[kurs_zamkniecia]]-D634,D633&lt;D634,D634&lt;Table1[[#This Row],[kurs_zamkniecia]]),"K",AND(Table1[[#This Row],[Column1]]=1,D634-D633&gt;Table1[[#This Row],[kurs_zamkniecia]]-D634,D633&gt;D634,D634&gt;Table1[[#This Row],[kurs_zamkniecia]]),"S",Table1[[#This Row],[Column1]]=1,"H",Table1[[#This Row],[Column1]]=0,0)</f>
        <v>0</v>
      </c>
      <c r="L635"/>
      <c r="M635"/>
      <c r="N635"/>
      <c r="O635"/>
      <c r="P635"/>
      <c r="Q635"/>
      <c r="R635"/>
      <c r="S635"/>
    </row>
    <row r="636" spans="1:19" x14ac:dyDescent="0.3">
      <c r="A636" s="2">
        <v>42026</v>
      </c>
      <c r="B636" s="1" t="s">
        <v>429</v>
      </c>
      <c r="C636" t="s">
        <v>430</v>
      </c>
      <c r="D636">
        <v>21.35</v>
      </c>
      <c r="E636">
        <v>380120</v>
      </c>
      <c r="F636">
        <v>8042360</v>
      </c>
      <c r="G636">
        <v>52636000</v>
      </c>
      <c r="H636">
        <f>IF(Table1[[#This Row],[data]]=DATE(2015, 1, 23),1,0)</f>
        <v>0</v>
      </c>
      <c r="I636" t="str">
        <f>LEFT(Table1[[#This Row],[ISIN]],2)</f>
        <v>PL</v>
      </c>
      <c r="J636">
        <f>Table1[[#This Row],[pakiet_wig]]*Table1[[#This Row],[kurs_zamkniecia]]</f>
        <v>1123778600</v>
      </c>
      <c r="K636" s="4" cm="1">
        <f t="array" ref="K636">_xlfn.IFS(AND(Table1[[#This Row],[Column1]]=1,D635-D634&lt;Table1[[#This Row],[kurs_zamkniecia]]-D635,D634&lt;D635,D635&lt;Table1[[#This Row],[kurs_zamkniecia]]),"K",AND(Table1[[#This Row],[Column1]]=1,D635-D634&gt;Table1[[#This Row],[kurs_zamkniecia]]-D635,D634&gt;D635,D635&gt;Table1[[#This Row],[kurs_zamkniecia]]),"S",Table1[[#This Row],[Column1]]=1,"H",Table1[[#This Row],[Column1]]=0,0)</f>
        <v>0</v>
      </c>
      <c r="L636"/>
      <c r="M636"/>
      <c r="N636"/>
      <c r="O636"/>
      <c r="P636"/>
      <c r="Q636"/>
      <c r="R636"/>
      <c r="S636"/>
    </row>
    <row r="637" spans="1:19" x14ac:dyDescent="0.3">
      <c r="A637" s="2">
        <v>42027</v>
      </c>
      <c r="B637" s="1" t="s">
        <v>429</v>
      </c>
      <c r="C637" t="s">
        <v>430</v>
      </c>
      <c r="D637">
        <v>20.399999999999999</v>
      </c>
      <c r="E637">
        <v>199841</v>
      </c>
      <c r="F637">
        <v>4181460</v>
      </c>
      <c r="G637">
        <v>52636000</v>
      </c>
      <c r="H637">
        <f>IF(Table1[[#This Row],[data]]=DATE(2015, 1, 23),1,0)</f>
        <v>1</v>
      </c>
      <c r="I637" t="str">
        <f>LEFT(Table1[[#This Row],[ISIN]],2)</f>
        <v>PL</v>
      </c>
      <c r="J637">
        <f>Table1[[#This Row],[pakiet_wig]]*Table1[[#This Row],[kurs_zamkniecia]]</f>
        <v>1073774400</v>
      </c>
      <c r="K637" s="4" t="str" cm="1">
        <f t="array" ref="K637">_xlfn.IFS(AND(Table1[[#This Row],[Column1]]=1,D636-D635&lt;Table1[[#This Row],[kurs_zamkniecia]]-D636,D635&lt;D636,D636&lt;Table1[[#This Row],[kurs_zamkniecia]]),"K",AND(Table1[[#This Row],[Column1]]=1,D636-D635&gt;Table1[[#This Row],[kurs_zamkniecia]]-D636,D635&gt;D636,D636&gt;Table1[[#This Row],[kurs_zamkniecia]]),"S",Table1[[#This Row],[Column1]]=1,"H",Table1[[#This Row],[Column1]]=0,0)</f>
        <v>H</v>
      </c>
      <c r="L637"/>
      <c r="M637"/>
      <c r="N637"/>
      <c r="O637"/>
      <c r="P637"/>
      <c r="Q637"/>
      <c r="R637"/>
      <c r="S637"/>
    </row>
    <row r="638" spans="1:19" x14ac:dyDescent="0.3">
      <c r="A638" s="2">
        <v>42025</v>
      </c>
      <c r="B638" s="1" t="s">
        <v>431</v>
      </c>
      <c r="C638" t="s">
        <v>432</v>
      </c>
      <c r="D638">
        <v>0.28999999999999998</v>
      </c>
      <c r="E638">
        <v>2216</v>
      </c>
      <c r="F638">
        <v>640</v>
      </c>
      <c r="G638">
        <v>0</v>
      </c>
      <c r="H638">
        <f>IF(Table1[[#This Row],[data]]=DATE(2015, 1, 23),1,0)</f>
        <v>0</v>
      </c>
      <c r="I638" t="str">
        <f>LEFT(Table1[[#This Row],[ISIN]],2)</f>
        <v>PL</v>
      </c>
      <c r="J638">
        <f>Table1[[#This Row],[pakiet_wig]]*Table1[[#This Row],[kurs_zamkniecia]]</f>
        <v>0</v>
      </c>
      <c r="K638" s="4" cm="1">
        <f t="array" ref="K638">_xlfn.IFS(AND(Table1[[#This Row],[Column1]]=1,D637-D636&lt;Table1[[#This Row],[kurs_zamkniecia]]-D637,D636&lt;D637,D637&lt;Table1[[#This Row],[kurs_zamkniecia]]),"K",AND(Table1[[#This Row],[Column1]]=1,D637-D636&gt;Table1[[#This Row],[kurs_zamkniecia]]-D637,D636&gt;D637,D637&gt;Table1[[#This Row],[kurs_zamkniecia]]),"S",Table1[[#This Row],[Column1]]=1,"H",Table1[[#This Row],[Column1]]=0,0)</f>
        <v>0</v>
      </c>
      <c r="L638"/>
      <c r="M638"/>
      <c r="N638"/>
      <c r="O638"/>
      <c r="P638"/>
      <c r="Q638"/>
      <c r="R638"/>
      <c r="S638"/>
    </row>
    <row r="639" spans="1:19" x14ac:dyDescent="0.3">
      <c r="A639" s="2">
        <v>42026</v>
      </c>
      <c r="B639" s="1" t="s">
        <v>431</v>
      </c>
      <c r="C639" t="s">
        <v>432</v>
      </c>
      <c r="D639">
        <v>0.28999999999999998</v>
      </c>
      <c r="E639">
        <v>5126</v>
      </c>
      <c r="F639">
        <v>1490</v>
      </c>
      <c r="G639">
        <v>0</v>
      </c>
      <c r="H639">
        <f>IF(Table1[[#This Row],[data]]=DATE(2015, 1, 23),1,0)</f>
        <v>0</v>
      </c>
      <c r="I639" t="str">
        <f>LEFT(Table1[[#This Row],[ISIN]],2)</f>
        <v>PL</v>
      </c>
      <c r="J639">
        <f>Table1[[#This Row],[pakiet_wig]]*Table1[[#This Row],[kurs_zamkniecia]]</f>
        <v>0</v>
      </c>
      <c r="K639" s="4" cm="1">
        <f t="array" ref="K639">_xlfn.IFS(AND(Table1[[#This Row],[Column1]]=1,D638-D637&lt;Table1[[#This Row],[kurs_zamkniecia]]-D638,D637&lt;D638,D638&lt;Table1[[#This Row],[kurs_zamkniecia]]),"K",AND(Table1[[#This Row],[Column1]]=1,D638-D637&gt;Table1[[#This Row],[kurs_zamkniecia]]-D638,D637&gt;D638,D638&gt;Table1[[#This Row],[kurs_zamkniecia]]),"S",Table1[[#This Row],[Column1]]=1,"H",Table1[[#This Row],[Column1]]=0,0)</f>
        <v>0</v>
      </c>
      <c r="L639"/>
      <c r="M639"/>
      <c r="N639"/>
      <c r="O639"/>
      <c r="P639"/>
      <c r="Q639"/>
      <c r="R639"/>
      <c r="S639"/>
    </row>
    <row r="640" spans="1:19" x14ac:dyDescent="0.3">
      <c r="A640" s="2">
        <v>42027</v>
      </c>
      <c r="B640" s="1" t="s">
        <v>431</v>
      </c>
      <c r="C640" t="s">
        <v>432</v>
      </c>
      <c r="D640">
        <v>0.3</v>
      </c>
      <c r="E640">
        <v>48892</v>
      </c>
      <c r="F640">
        <v>14670</v>
      </c>
      <c r="G640">
        <v>0</v>
      </c>
      <c r="H640">
        <f>IF(Table1[[#This Row],[data]]=DATE(2015, 1, 23),1,0)</f>
        <v>1</v>
      </c>
      <c r="I640" t="str">
        <f>LEFT(Table1[[#This Row],[ISIN]],2)</f>
        <v>PL</v>
      </c>
      <c r="J640">
        <f>Table1[[#This Row],[pakiet_wig]]*Table1[[#This Row],[kurs_zamkniecia]]</f>
        <v>0</v>
      </c>
      <c r="K640" s="4" t="str" cm="1">
        <f t="array" ref="K640">_xlfn.IFS(AND(Table1[[#This Row],[Column1]]=1,D639-D638&lt;Table1[[#This Row],[kurs_zamkniecia]]-D639,D638&lt;D639,D639&lt;Table1[[#This Row],[kurs_zamkniecia]]),"K",AND(Table1[[#This Row],[Column1]]=1,D639-D638&gt;Table1[[#This Row],[kurs_zamkniecia]]-D639,D638&gt;D639,D639&gt;Table1[[#This Row],[kurs_zamkniecia]]),"S",Table1[[#This Row],[Column1]]=1,"H",Table1[[#This Row],[Column1]]=0,0)</f>
        <v>H</v>
      </c>
      <c r="L640"/>
      <c r="M640"/>
      <c r="N640"/>
      <c r="O640"/>
      <c r="P640"/>
      <c r="Q640"/>
      <c r="R640"/>
      <c r="S640"/>
    </row>
    <row r="641" spans="1:19" x14ac:dyDescent="0.3">
      <c r="A641" s="2">
        <v>42025</v>
      </c>
      <c r="B641" s="1" t="s">
        <v>433</v>
      </c>
      <c r="C641" t="s">
        <v>434</v>
      </c>
      <c r="D641">
        <v>2.6</v>
      </c>
      <c r="E641">
        <v>23437</v>
      </c>
      <c r="F641">
        <v>61320</v>
      </c>
      <c r="G641">
        <v>32447000</v>
      </c>
      <c r="H641">
        <f>IF(Table1[[#This Row],[data]]=DATE(2015, 1, 23),1,0)</f>
        <v>0</v>
      </c>
      <c r="I641" t="str">
        <f>LEFT(Table1[[#This Row],[ISIN]],2)</f>
        <v>PL</v>
      </c>
      <c r="J641">
        <f>Table1[[#This Row],[pakiet_wig]]*Table1[[#This Row],[kurs_zamkniecia]]</f>
        <v>84362200</v>
      </c>
      <c r="K641" s="4" cm="1">
        <f t="array" ref="K641">_xlfn.IFS(AND(Table1[[#This Row],[Column1]]=1,D640-D639&lt;Table1[[#This Row],[kurs_zamkniecia]]-D640,D639&lt;D640,D640&lt;Table1[[#This Row],[kurs_zamkniecia]]),"K",AND(Table1[[#This Row],[Column1]]=1,D640-D639&gt;Table1[[#This Row],[kurs_zamkniecia]]-D640,D639&gt;D640,D640&gt;Table1[[#This Row],[kurs_zamkniecia]]),"S",Table1[[#This Row],[Column1]]=1,"H",Table1[[#This Row],[Column1]]=0,0)</f>
        <v>0</v>
      </c>
      <c r="L641"/>
      <c r="M641"/>
      <c r="N641"/>
      <c r="O641"/>
      <c r="P641"/>
      <c r="Q641"/>
      <c r="R641"/>
      <c r="S641"/>
    </row>
    <row r="642" spans="1:19" x14ac:dyDescent="0.3">
      <c r="A642" s="2">
        <v>42026</v>
      </c>
      <c r="B642" s="1" t="s">
        <v>433</v>
      </c>
      <c r="C642" t="s">
        <v>434</v>
      </c>
      <c r="D642">
        <v>2.58</v>
      </c>
      <c r="E642">
        <v>38523</v>
      </c>
      <c r="F642">
        <v>98540</v>
      </c>
      <c r="G642">
        <v>32447000</v>
      </c>
      <c r="H642">
        <f>IF(Table1[[#This Row],[data]]=DATE(2015, 1, 23),1,0)</f>
        <v>0</v>
      </c>
      <c r="I642" t="str">
        <f>LEFT(Table1[[#This Row],[ISIN]],2)</f>
        <v>PL</v>
      </c>
      <c r="J642">
        <f>Table1[[#This Row],[pakiet_wig]]*Table1[[#This Row],[kurs_zamkniecia]]</f>
        <v>83713260</v>
      </c>
      <c r="K642" s="4" cm="1">
        <f t="array" ref="K642">_xlfn.IFS(AND(Table1[[#This Row],[Column1]]=1,D641-D640&lt;Table1[[#This Row],[kurs_zamkniecia]]-D641,D640&lt;D641,D641&lt;Table1[[#This Row],[kurs_zamkniecia]]),"K",AND(Table1[[#This Row],[Column1]]=1,D641-D640&gt;Table1[[#This Row],[kurs_zamkniecia]]-D641,D640&gt;D641,D641&gt;Table1[[#This Row],[kurs_zamkniecia]]),"S",Table1[[#This Row],[Column1]]=1,"H",Table1[[#This Row],[Column1]]=0,0)</f>
        <v>0</v>
      </c>
      <c r="L642"/>
      <c r="M642"/>
      <c r="N642"/>
      <c r="O642"/>
      <c r="P642"/>
      <c r="Q642"/>
      <c r="R642"/>
      <c r="S642"/>
    </row>
    <row r="643" spans="1:19" x14ac:dyDescent="0.3">
      <c r="A643" s="2">
        <v>42027</v>
      </c>
      <c r="B643" s="1" t="s">
        <v>433</v>
      </c>
      <c r="C643" t="s">
        <v>434</v>
      </c>
      <c r="D643">
        <v>2.6</v>
      </c>
      <c r="E643">
        <v>21694</v>
      </c>
      <c r="F643">
        <v>56420</v>
      </c>
      <c r="G643">
        <v>32447000</v>
      </c>
      <c r="H643">
        <f>IF(Table1[[#This Row],[data]]=DATE(2015, 1, 23),1,0)</f>
        <v>1</v>
      </c>
      <c r="I643" t="str">
        <f>LEFT(Table1[[#This Row],[ISIN]],2)</f>
        <v>PL</v>
      </c>
      <c r="J643">
        <f>Table1[[#This Row],[pakiet_wig]]*Table1[[#This Row],[kurs_zamkniecia]]</f>
        <v>84362200</v>
      </c>
      <c r="K643" s="4" t="str" cm="1">
        <f t="array" ref="K643">_xlfn.IFS(AND(Table1[[#This Row],[Column1]]=1,D642-D641&lt;Table1[[#This Row],[kurs_zamkniecia]]-D642,D641&lt;D642,D642&lt;Table1[[#This Row],[kurs_zamkniecia]]),"K",AND(Table1[[#This Row],[Column1]]=1,D642-D641&gt;Table1[[#This Row],[kurs_zamkniecia]]-D642,D641&gt;D642,D642&gt;Table1[[#This Row],[kurs_zamkniecia]]),"S",Table1[[#This Row],[Column1]]=1,"H",Table1[[#This Row],[Column1]]=0,0)</f>
        <v>H</v>
      </c>
      <c r="L643"/>
      <c r="M643"/>
      <c r="N643"/>
      <c r="O643"/>
      <c r="P643"/>
      <c r="Q643"/>
      <c r="R643"/>
      <c r="S643"/>
    </row>
    <row r="644" spans="1:19" x14ac:dyDescent="0.3">
      <c r="A644" s="2">
        <v>42025</v>
      </c>
      <c r="B644" s="1" t="s">
        <v>435</v>
      </c>
      <c r="C644" t="s">
        <v>436</v>
      </c>
      <c r="D644">
        <v>9.65</v>
      </c>
      <c r="E644">
        <v>1036</v>
      </c>
      <c r="F644">
        <v>9900</v>
      </c>
      <c r="G644">
        <v>1509000</v>
      </c>
      <c r="H644">
        <f>IF(Table1[[#This Row],[data]]=DATE(2015, 1, 23),1,0)</f>
        <v>0</v>
      </c>
      <c r="I644" t="str">
        <f>LEFT(Table1[[#This Row],[ISIN]],2)</f>
        <v>PL</v>
      </c>
      <c r="J644">
        <f>Table1[[#This Row],[pakiet_wig]]*Table1[[#This Row],[kurs_zamkniecia]]</f>
        <v>14561850</v>
      </c>
      <c r="K644" s="4" cm="1">
        <f t="array" ref="K644">_xlfn.IFS(AND(Table1[[#This Row],[Column1]]=1,D643-D642&lt;Table1[[#This Row],[kurs_zamkniecia]]-D643,D642&lt;D643,D643&lt;Table1[[#This Row],[kurs_zamkniecia]]),"K",AND(Table1[[#This Row],[Column1]]=1,D643-D642&gt;Table1[[#This Row],[kurs_zamkniecia]]-D643,D642&gt;D643,D643&gt;Table1[[#This Row],[kurs_zamkniecia]]),"S",Table1[[#This Row],[Column1]]=1,"H",Table1[[#This Row],[Column1]]=0,0)</f>
        <v>0</v>
      </c>
      <c r="L644"/>
      <c r="M644"/>
      <c r="N644"/>
      <c r="O644"/>
      <c r="P644"/>
      <c r="Q644"/>
      <c r="R644"/>
      <c r="S644"/>
    </row>
    <row r="645" spans="1:19" x14ac:dyDescent="0.3">
      <c r="A645" s="2">
        <v>42026</v>
      </c>
      <c r="B645" s="1" t="s">
        <v>435</v>
      </c>
      <c r="C645" t="s">
        <v>436</v>
      </c>
      <c r="D645">
        <v>10</v>
      </c>
      <c r="E645">
        <v>18846</v>
      </c>
      <c r="F645">
        <v>188460</v>
      </c>
      <c r="G645">
        <v>1509000</v>
      </c>
      <c r="H645">
        <f>IF(Table1[[#This Row],[data]]=DATE(2015, 1, 23),1,0)</f>
        <v>0</v>
      </c>
      <c r="I645" t="str">
        <f>LEFT(Table1[[#This Row],[ISIN]],2)</f>
        <v>PL</v>
      </c>
      <c r="J645">
        <f>Table1[[#This Row],[pakiet_wig]]*Table1[[#This Row],[kurs_zamkniecia]]</f>
        <v>15090000</v>
      </c>
      <c r="K645" s="4" cm="1">
        <f t="array" ref="K645">_xlfn.IFS(AND(Table1[[#This Row],[Column1]]=1,D644-D643&lt;Table1[[#This Row],[kurs_zamkniecia]]-D644,D643&lt;D644,D644&lt;Table1[[#This Row],[kurs_zamkniecia]]),"K",AND(Table1[[#This Row],[Column1]]=1,D644-D643&gt;Table1[[#This Row],[kurs_zamkniecia]]-D644,D643&gt;D644,D644&gt;Table1[[#This Row],[kurs_zamkniecia]]),"S",Table1[[#This Row],[Column1]]=1,"H",Table1[[#This Row],[Column1]]=0,0)</f>
        <v>0</v>
      </c>
      <c r="L645"/>
      <c r="M645"/>
      <c r="N645"/>
      <c r="O645"/>
      <c r="P645"/>
      <c r="Q645"/>
      <c r="R645"/>
      <c r="S645"/>
    </row>
    <row r="646" spans="1:19" x14ac:dyDescent="0.3">
      <c r="A646" s="2">
        <v>42027</v>
      </c>
      <c r="B646" s="1" t="s">
        <v>435</v>
      </c>
      <c r="C646" t="s">
        <v>436</v>
      </c>
      <c r="D646">
        <v>9.81</v>
      </c>
      <c r="E646">
        <v>6471</v>
      </c>
      <c r="F646">
        <v>64380</v>
      </c>
      <c r="G646">
        <v>1509000</v>
      </c>
      <c r="H646">
        <f>IF(Table1[[#This Row],[data]]=DATE(2015, 1, 23),1,0)</f>
        <v>1</v>
      </c>
      <c r="I646" t="str">
        <f>LEFT(Table1[[#This Row],[ISIN]],2)</f>
        <v>PL</v>
      </c>
      <c r="J646">
        <f>Table1[[#This Row],[pakiet_wig]]*Table1[[#This Row],[kurs_zamkniecia]]</f>
        <v>14803290</v>
      </c>
      <c r="K646" s="4" t="str" cm="1">
        <f t="array" ref="K646">_xlfn.IFS(AND(Table1[[#This Row],[Column1]]=1,D645-D644&lt;Table1[[#This Row],[kurs_zamkniecia]]-D645,D644&lt;D645,D645&lt;Table1[[#This Row],[kurs_zamkniecia]]),"K",AND(Table1[[#This Row],[Column1]]=1,D645-D644&gt;Table1[[#This Row],[kurs_zamkniecia]]-D645,D644&gt;D645,D645&gt;Table1[[#This Row],[kurs_zamkniecia]]),"S",Table1[[#This Row],[Column1]]=1,"H",Table1[[#This Row],[Column1]]=0,0)</f>
        <v>H</v>
      </c>
      <c r="L646"/>
      <c r="M646"/>
      <c r="N646"/>
      <c r="O646"/>
      <c r="P646"/>
      <c r="Q646"/>
      <c r="R646"/>
      <c r="S646"/>
    </row>
    <row r="647" spans="1:19" x14ac:dyDescent="0.3">
      <c r="A647" s="2">
        <v>42025</v>
      </c>
      <c r="B647" s="1" t="s">
        <v>437</v>
      </c>
      <c r="C647" t="s">
        <v>438</v>
      </c>
      <c r="D647">
        <v>2.87</v>
      </c>
      <c r="E647">
        <v>47950</v>
      </c>
      <c r="F647">
        <v>135790</v>
      </c>
      <c r="G647">
        <v>26333000</v>
      </c>
      <c r="H647">
        <f>IF(Table1[[#This Row],[data]]=DATE(2015, 1, 23),1,0)</f>
        <v>0</v>
      </c>
      <c r="I647" t="str">
        <f>LEFT(Table1[[#This Row],[ISIN]],2)</f>
        <v>PL</v>
      </c>
      <c r="J647">
        <f>Table1[[#This Row],[pakiet_wig]]*Table1[[#This Row],[kurs_zamkniecia]]</f>
        <v>75575710</v>
      </c>
      <c r="K647" s="4" cm="1">
        <f t="array" ref="K647">_xlfn.IFS(AND(Table1[[#This Row],[Column1]]=1,D646-D645&lt;Table1[[#This Row],[kurs_zamkniecia]]-D646,D645&lt;D646,D646&lt;Table1[[#This Row],[kurs_zamkniecia]]),"K",AND(Table1[[#This Row],[Column1]]=1,D646-D645&gt;Table1[[#This Row],[kurs_zamkniecia]]-D646,D645&gt;D646,D646&gt;Table1[[#This Row],[kurs_zamkniecia]]),"S",Table1[[#This Row],[Column1]]=1,"H",Table1[[#This Row],[Column1]]=0,0)</f>
        <v>0</v>
      </c>
      <c r="L647"/>
      <c r="M647"/>
      <c r="N647"/>
      <c r="O647"/>
      <c r="P647"/>
      <c r="Q647"/>
      <c r="R647"/>
      <c r="S647"/>
    </row>
    <row r="648" spans="1:19" x14ac:dyDescent="0.3">
      <c r="A648" s="2">
        <v>42026</v>
      </c>
      <c r="B648" s="1" t="s">
        <v>437</v>
      </c>
      <c r="C648" t="s">
        <v>438</v>
      </c>
      <c r="D648">
        <v>2.87</v>
      </c>
      <c r="E648">
        <v>30200</v>
      </c>
      <c r="F648">
        <v>86030</v>
      </c>
      <c r="G648">
        <v>26333000</v>
      </c>
      <c r="H648">
        <f>IF(Table1[[#This Row],[data]]=DATE(2015, 1, 23),1,0)</f>
        <v>0</v>
      </c>
      <c r="I648" t="str">
        <f>LEFT(Table1[[#This Row],[ISIN]],2)</f>
        <v>PL</v>
      </c>
      <c r="J648">
        <f>Table1[[#This Row],[pakiet_wig]]*Table1[[#This Row],[kurs_zamkniecia]]</f>
        <v>75575710</v>
      </c>
      <c r="K648" s="4" cm="1">
        <f t="array" ref="K648">_xlfn.IFS(AND(Table1[[#This Row],[Column1]]=1,D647-D646&lt;Table1[[#This Row],[kurs_zamkniecia]]-D647,D646&lt;D647,D647&lt;Table1[[#This Row],[kurs_zamkniecia]]),"K",AND(Table1[[#This Row],[Column1]]=1,D647-D646&gt;Table1[[#This Row],[kurs_zamkniecia]]-D647,D646&gt;D647,D647&gt;Table1[[#This Row],[kurs_zamkniecia]]),"S",Table1[[#This Row],[Column1]]=1,"H",Table1[[#This Row],[Column1]]=0,0)</f>
        <v>0</v>
      </c>
      <c r="L648"/>
      <c r="M648"/>
      <c r="N648"/>
      <c r="O648"/>
      <c r="P648"/>
      <c r="Q648"/>
      <c r="R648"/>
      <c r="S648"/>
    </row>
    <row r="649" spans="1:19" x14ac:dyDescent="0.3">
      <c r="A649" s="2">
        <v>42027</v>
      </c>
      <c r="B649" s="1" t="s">
        <v>437</v>
      </c>
      <c r="C649" t="s">
        <v>438</v>
      </c>
      <c r="D649">
        <v>2.94</v>
      </c>
      <c r="E649">
        <v>108261</v>
      </c>
      <c r="F649">
        <v>313070</v>
      </c>
      <c r="G649">
        <v>26333000</v>
      </c>
      <c r="H649">
        <f>IF(Table1[[#This Row],[data]]=DATE(2015, 1, 23),1,0)</f>
        <v>1</v>
      </c>
      <c r="I649" t="str">
        <f>LEFT(Table1[[#This Row],[ISIN]],2)</f>
        <v>PL</v>
      </c>
      <c r="J649">
        <f>Table1[[#This Row],[pakiet_wig]]*Table1[[#This Row],[kurs_zamkniecia]]</f>
        <v>77419020</v>
      </c>
      <c r="K649" s="4" t="str" cm="1">
        <f t="array" ref="K649">_xlfn.IFS(AND(Table1[[#This Row],[Column1]]=1,D648-D647&lt;Table1[[#This Row],[kurs_zamkniecia]]-D648,D647&lt;D648,D648&lt;Table1[[#This Row],[kurs_zamkniecia]]),"K",AND(Table1[[#This Row],[Column1]]=1,D648-D647&gt;Table1[[#This Row],[kurs_zamkniecia]]-D648,D647&gt;D648,D648&gt;Table1[[#This Row],[kurs_zamkniecia]]),"S",Table1[[#This Row],[Column1]]=1,"H",Table1[[#This Row],[Column1]]=0,0)</f>
        <v>H</v>
      </c>
      <c r="L649"/>
      <c r="M649"/>
      <c r="N649"/>
      <c r="O649"/>
      <c r="P649"/>
      <c r="Q649"/>
      <c r="R649"/>
      <c r="S649"/>
    </row>
    <row r="650" spans="1:19" x14ac:dyDescent="0.3">
      <c r="A650" s="2">
        <v>42025</v>
      </c>
      <c r="B650" s="1" t="s">
        <v>439</v>
      </c>
      <c r="C650" t="s">
        <v>440</v>
      </c>
      <c r="D650">
        <v>2.2400000000000002</v>
      </c>
      <c r="E650">
        <v>5</v>
      </c>
      <c r="F650">
        <v>10</v>
      </c>
      <c r="G650">
        <v>4047000</v>
      </c>
      <c r="H650">
        <f>IF(Table1[[#This Row],[data]]=DATE(2015, 1, 23),1,0)</f>
        <v>0</v>
      </c>
      <c r="I650" t="str">
        <f>LEFT(Table1[[#This Row],[ISIN]],2)</f>
        <v>PL</v>
      </c>
      <c r="J650">
        <f>Table1[[#This Row],[pakiet_wig]]*Table1[[#This Row],[kurs_zamkniecia]]</f>
        <v>9065280</v>
      </c>
      <c r="K650" s="4" cm="1">
        <f t="array" ref="K650">_xlfn.IFS(AND(Table1[[#This Row],[Column1]]=1,D649-D648&lt;Table1[[#This Row],[kurs_zamkniecia]]-D649,D648&lt;D649,D649&lt;Table1[[#This Row],[kurs_zamkniecia]]),"K",AND(Table1[[#This Row],[Column1]]=1,D649-D648&gt;Table1[[#This Row],[kurs_zamkniecia]]-D649,D648&gt;D649,D649&gt;Table1[[#This Row],[kurs_zamkniecia]]),"S",Table1[[#This Row],[Column1]]=1,"H",Table1[[#This Row],[Column1]]=0,0)</f>
        <v>0</v>
      </c>
      <c r="L650"/>
      <c r="M650"/>
      <c r="N650"/>
      <c r="O650"/>
      <c r="P650"/>
      <c r="Q650"/>
      <c r="R650"/>
      <c r="S650"/>
    </row>
    <row r="651" spans="1:19" x14ac:dyDescent="0.3">
      <c r="A651" s="2">
        <v>42026</v>
      </c>
      <c r="B651" s="1" t="s">
        <v>439</v>
      </c>
      <c r="C651" t="s">
        <v>440</v>
      </c>
      <c r="D651">
        <v>2.2400000000000002</v>
      </c>
      <c r="E651">
        <v>856</v>
      </c>
      <c r="F651">
        <v>1910</v>
      </c>
      <c r="G651">
        <v>4047000</v>
      </c>
      <c r="H651">
        <f>IF(Table1[[#This Row],[data]]=DATE(2015, 1, 23),1,0)</f>
        <v>0</v>
      </c>
      <c r="I651" t="str">
        <f>LEFT(Table1[[#This Row],[ISIN]],2)</f>
        <v>PL</v>
      </c>
      <c r="J651">
        <f>Table1[[#This Row],[pakiet_wig]]*Table1[[#This Row],[kurs_zamkniecia]]</f>
        <v>9065280</v>
      </c>
      <c r="K651" s="4" cm="1">
        <f t="array" ref="K651">_xlfn.IFS(AND(Table1[[#This Row],[Column1]]=1,D650-D649&lt;Table1[[#This Row],[kurs_zamkniecia]]-D650,D649&lt;D650,D650&lt;Table1[[#This Row],[kurs_zamkniecia]]),"K",AND(Table1[[#This Row],[Column1]]=1,D650-D649&gt;Table1[[#This Row],[kurs_zamkniecia]]-D650,D649&gt;D650,D650&gt;Table1[[#This Row],[kurs_zamkniecia]]),"S",Table1[[#This Row],[Column1]]=1,"H",Table1[[#This Row],[Column1]]=0,0)</f>
        <v>0</v>
      </c>
      <c r="L651"/>
      <c r="M651"/>
      <c r="N651"/>
      <c r="O651"/>
      <c r="P651"/>
      <c r="Q651"/>
      <c r="R651"/>
      <c r="S651"/>
    </row>
    <row r="652" spans="1:19" x14ac:dyDescent="0.3">
      <c r="A652" s="2">
        <v>42027</v>
      </c>
      <c r="B652" s="1" t="s">
        <v>439</v>
      </c>
      <c r="C652" t="s">
        <v>440</v>
      </c>
      <c r="D652">
        <v>2.4</v>
      </c>
      <c r="E652">
        <v>405</v>
      </c>
      <c r="F652">
        <v>970</v>
      </c>
      <c r="G652">
        <v>4047000</v>
      </c>
      <c r="H652">
        <f>IF(Table1[[#This Row],[data]]=DATE(2015, 1, 23),1,0)</f>
        <v>1</v>
      </c>
      <c r="I652" t="str">
        <f>LEFT(Table1[[#This Row],[ISIN]],2)</f>
        <v>PL</v>
      </c>
      <c r="J652">
        <f>Table1[[#This Row],[pakiet_wig]]*Table1[[#This Row],[kurs_zamkniecia]]</f>
        <v>9712800</v>
      </c>
      <c r="K652" s="4" t="str" cm="1">
        <f t="array" ref="K652">_xlfn.IFS(AND(Table1[[#This Row],[Column1]]=1,D651-D650&lt;Table1[[#This Row],[kurs_zamkniecia]]-D651,D650&lt;D651,D651&lt;Table1[[#This Row],[kurs_zamkniecia]]),"K",AND(Table1[[#This Row],[Column1]]=1,D651-D650&gt;Table1[[#This Row],[kurs_zamkniecia]]-D651,D650&gt;D651,D651&gt;Table1[[#This Row],[kurs_zamkniecia]]),"S",Table1[[#This Row],[Column1]]=1,"H",Table1[[#This Row],[Column1]]=0,0)</f>
        <v>H</v>
      </c>
      <c r="L652"/>
      <c r="M652"/>
      <c r="N652"/>
      <c r="O652"/>
      <c r="P652"/>
      <c r="Q652"/>
      <c r="R652"/>
      <c r="S652"/>
    </row>
    <row r="653" spans="1:19" x14ac:dyDescent="0.3">
      <c r="A653" s="2">
        <v>42025</v>
      </c>
      <c r="B653" s="1" t="s">
        <v>441</v>
      </c>
      <c r="C653" t="s">
        <v>442</v>
      </c>
      <c r="D653">
        <v>0.02</v>
      </c>
      <c r="E653">
        <v>0</v>
      </c>
      <c r="F653">
        <v>0</v>
      </c>
      <c r="G653">
        <v>0</v>
      </c>
      <c r="H653">
        <f>IF(Table1[[#This Row],[data]]=DATE(2015, 1, 23),1,0)</f>
        <v>0</v>
      </c>
      <c r="I653" t="str">
        <f>LEFT(Table1[[#This Row],[ISIN]],2)</f>
        <v>PL</v>
      </c>
      <c r="J653">
        <f>Table1[[#This Row],[pakiet_wig]]*Table1[[#This Row],[kurs_zamkniecia]]</f>
        <v>0</v>
      </c>
      <c r="K653" s="4" cm="1">
        <f t="array" ref="K653">_xlfn.IFS(AND(Table1[[#This Row],[Column1]]=1,D652-D651&lt;Table1[[#This Row],[kurs_zamkniecia]]-D652,D651&lt;D652,D652&lt;Table1[[#This Row],[kurs_zamkniecia]]),"K",AND(Table1[[#This Row],[Column1]]=1,D652-D651&gt;Table1[[#This Row],[kurs_zamkniecia]]-D652,D651&gt;D652,D652&gt;Table1[[#This Row],[kurs_zamkniecia]]),"S",Table1[[#This Row],[Column1]]=1,"H",Table1[[#This Row],[Column1]]=0,0)</f>
        <v>0</v>
      </c>
      <c r="L653"/>
      <c r="M653"/>
      <c r="N653"/>
      <c r="O653"/>
      <c r="P653"/>
      <c r="Q653"/>
      <c r="R653"/>
      <c r="S653"/>
    </row>
    <row r="654" spans="1:19" x14ac:dyDescent="0.3">
      <c r="A654" s="2">
        <v>42026</v>
      </c>
      <c r="B654" s="1" t="s">
        <v>441</v>
      </c>
      <c r="C654" t="s">
        <v>442</v>
      </c>
      <c r="D654">
        <v>0.02</v>
      </c>
      <c r="E654">
        <v>0</v>
      </c>
      <c r="F654">
        <v>0</v>
      </c>
      <c r="G654">
        <v>0</v>
      </c>
      <c r="H654">
        <f>IF(Table1[[#This Row],[data]]=DATE(2015, 1, 23),1,0)</f>
        <v>0</v>
      </c>
      <c r="I654" t="str">
        <f>LEFT(Table1[[#This Row],[ISIN]],2)</f>
        <v>PL</v>
      </c>
      <c r="J654">
        <f>Table1[[#This Row],[pakiet_wig]]*Table1[[#This Row],[kurs_zamkniecia]]</f>
        <v>0</v>
      </c>
      <c r="K654" s="4" cm="1">
        <f t="array" ref="K654">_xlfn.IFS(AND(Table1[[#This Row],[Column1]]=1,D653-D652&lt;Table1[[#This Row],[kurs_zamkniecia]]-D653,D652&lt;D653,D653&lt;Table1[[#This Row],[kurs_zamkniecia]]),"K",AND(Table1[[#This Row],[Column1]]=1,D653-D652&gt;Table1[[#This Row],[kurs_zamkniecia]]-D653,D652&gt;D653,D653&gt;Table1[[#This Row],[kurs_zamkniecia]]),"S",Table1[[#This Row],[Column1]]=1,"H",Table1[[#This Row],[Column1]]=0,0)</f>
        <v>0</v>
      </c>
      <c r="L654"/>
      <c r="M654"/>
      <c r="N654"/>
      <c r="O654"/>
      <c r="P654"/>
      <c r="Q654"/>
      <c r="R654"/>
      <c r="S654"/>
    </row>
    <row r="655" spans="1:19" x14ac:dyDescent="0.3">
      <c r="A655" s="2">
        <v>42027</v>
      </c>
      <c r="B655" s="1" t="s">
        <v>441</v>
      </c>
      <c r="C655" t="s">
        <v>442</v>
      </c>
      <c r="D655">
        <v>0.02</v>
      </c>
      <c r="E655">
        <v>53730</v>
      </c>
      <c r="F655">
        <v>1070</v>
      </c>
      <c r="G655">
        <v>0</v>
      </c>
      <c r="H655">
        <f>IF(Table1[[#This Row],[data]]=DATE(2015, 1, 23),1,0)</f>
        <v>1</v>
      </c>
      <c r="I655" t="str">
        <f>LEFT(Table1[[#This Row],[ISIN]],2)</f>
        <v>PL</v>
      </c>
      <c r="J655">
        <f>Table1[[#This Row],[pakiet_wig]]*Table1[[#This Row],[kurs_zamkniecia]]</f>
        <v>0</v>
      </c>
      <c r="K655" s="4" t="str" cm="1">
        <f t="array" ref="K655">_xlfn.IFS(AND(Table1[[#This Row],[Column1]]=1,D654-D653&lt;Table1[[#This Row],[kurs_zamkniecia]]-D654,D653&lt;D654,D654&lt;Table1[[#This Row],[kurs_zamkniecia]]),"K",AND(Table1[[#This Row],[Column1]]=1,D654-D653&gt;Table1[[#This Row],[kurs_zamkniecia]]-D654,D653&gt;D654,D654&gt;Table1[[#This Row],[kurs_zamkniecia]]),"S",Table1[[#This Row],[Column1]]=1,"H",Table1[[#This Row],[Column1]]=0,0)</f>
        <v>H</v>
      </c>
      <c r="L655"/>
      <c r="M655"/>
      <c r="N655"/>
      <c r="O655"/>
      <c r="P655"/>
      <c r="Q655"/>
      <c r="R655"/>
      <c r="S655"/>
    </row>
    <row r="656" spans="1:19" x14ac:dyDescent="0.3">
      <c r="A656" s="2">
        <v>42025</v>
      </c>
      <c r="B656" s="1" t="s">
        <v>443</v>
      </c>
      <c r="C656" t="s">
        <v>444</v>
      </c>
      <c r="D656">
        <v>6.66</v>
      </c>
      <c r="E656">
        <v>0</v>
      </c>
      <c r="F656">
        <v>0</v>
      </c>
      <c r="G656">
        <v>3329000</v>
      </c>
      <c r="H656">
        <f>IF(Table1[[#This Row],[data]]=DATE(2015, 1, 23),1,0)</f>
        <v>0</v>
      </c>
      <c r="I656" t="str">
        <f>LEFT(Table1[[#This Row],[ISIN]],2)</f>
        <v>CY</v>
      </c>
      <c r="J656">
        <f>Table1[[#This Row],[pakiet_wig]]*Table1[[#This Row],[kurs_zamkniecia]]</f>
        <v>22171140</v>
      </c>
      <c r="K656" s="4" cm="1">
        <f t="array" ref="K656">_xlfn.IFS(AND(Table1[[#This Row],[Column1]]=1,D655-D654&lt;Table1[[#This Row],[kurs_zamkniecia]]-D655,D654&lt;D655,D655&lt;Table1[[#This Row],[kurs_zamkniecia]]),"K",AND(Table1[[#This Row],[Column1]]=1,D655-D654&gt;Table1[[#This Row],[kurs_zamkniecia]]-D655,D654&gt;D655,D655&gt;Table1[[#This Row],[kurs_zamkniecia]]),"S",Table1[[#This Row],[Column1]]=1,"H",Table1[[#This Row],[Column1]]=0,0)</f>
        <v>0</v>
      </c>
      <c r="L656"/>
      <c r="M656"/>
      <c r="N656"/>
      <c r="O656"/>
      <c r="P656"/>
      <c r="Q656"/>
      <c r="R656"/>
      <c r="S656"/>
    </row>
    <row r="657" spans="1:19" x14ac:dyDescent="0.3">
      <c r="A657" s="2">
        <v>42026</v>
      </c>
      <c r="B657" s="1" t="s">
        <v>443</v>
      </c>
      <c r="C657" t="s">
        <v>444</v>
      </c>
      <c r="D657">
        <v>6.66</v>
      </c>
      <c r="E657">
        <v>0</v>
      </c>
      <c r="F657">
        <v>0</v>
      </c>
      <c r="G657">
        <v>3329000</v>
      </c>
      <c r="H657">
        <f>IF(Table1[[#This Row],[data]]=DATE(2015, 1, 23),1,0)</f>
        <v>0</v>
      </c>
      <c r="I657" t="str">
        <f>LEFT(Table1[[#This Row],[ISIN]],2)</f>
        <v>CY</v>
      </c>
      <c r="J657">
        <f>Table1[[#This Row],[pakiet_wig]]*Table1[[#This Row],[kurs_zamkniecia]]</f>
        <v>22171140</v>
      </c>
      <c r="K657" s="4" cm="1">
        <f t="array" ref="K657">_xlfn.IFS(AND(Table1[[#This Row],[Column1]]=1,D656-D655&lt;Table1[[#This Row],[kurs_zamkniecia]]-D656,D655&lt;D656,D656&lt;Table1[[#This Row],[kurs_zamkniecia]]),"K",AND(Table1[[#This Row],[Column1]]=1,D656-D655&gt;Table1[[#This Row],[kurs_zamkniecia]]-D656,D655&gt;D656,D656&gt;Table1[[#This Row],[kurs_zamkniecia]]),"S",Table1[[#This Row],[Column1]]=1,"H",Table1[[#This Row],[Column1]]=0,0)</f>
        <v>0</v>
      </c>
      <c r="L657"/>
      <c r="M657"/>
      <c r="N657"/>
      <c r="O657"/>
      <c r="P657"/>
      <c r="Q657"/>
      <c r="R657"/>
      <c r="S657"/>
    </row>
    <row r="658" spans="1:19" x14ac:dyDescent="0.3">
      <c r="A658" s="2">
        <v>42027</v>
      </c>
      <c r="B658" s="1" t="s">
        <v>443</v>
      </c>
      <c r="C658" t="s">
        <v>444</v>
      </c>
      <c r="D658">
        <v>6.66</v>
      </c>
      <c r="E658">
        <v>0</v>
      </c>
      <c r="F658">
        <v>0</v>
      </c>
      <c r="G658">
        <v>3329000</v>
      </c>
      <c r="H658">
        <f>IF(Table1[[#This Row],[data]]=DATE(2015, 1, 23),1,0)</f>
        <v>1</v>
      </c>
      <c r="I658" t="str">
        <f>LEFT(Table1[[#This Row],[ISIN]],2)</f>
        <v>CY</v>
      </c>
      <c r="J658">
        <f>Table1[[#This Row],[pakiet_wig]]*Table1[[#This Row],[kurs_zamkniecia]]</f>
        <v>22171140</v>
      </c>
      <c r="K658" s="4" t="str" cm="1">
        <f t="array" ref="K658">_xlfn.IFS(AND(Table1[[#This Row],[Column1]]=1,D657-D656&lt;Table1[[#This Row],[kurs_zamkniecia]]-D657,D656&lt;D657,D657&lt;Table1[[#This Row],[kurs_zamkniecia]]),"K",AND(Table1[[#This Row],[Column1]]=1,D657-D656&gt;Table1[[#This Row],[kurs_zamkniecia]]-D657,D656&gt;D657,D657&gt;Table1[[#This Row],[kurs_zamkniecia]]),"S",Table1[[#This Row],[Column1]]=1,"H",Table1[[#This Row],[Column1]]=0,0)</f>
        <v>H</v>
      </c>
      <c r="L658"/>
      <c r="M658"/>
      <c r="N658"/>
      <c r="O658"/>
      <c r="P658"/>
      <c r="Q658"/>
      <c r="R658"/>
      <c r="S658"/>
    </row>
    <row r="659" spans="1:19" x14ac:dyDescent="0.3">
      <c r="A659" s="2">
        <v>42025</v>
      </c>
      <c r="B659" s="1" t="s">
        <v>445</v>
      </c>
      <c r="C659" t="s">
        <v>446</v>
      </c>
      <c r="D659">
        <v>1.22</v>
      </c>
      <c r="E659">
        <v>368872</v>
      </c>
      <c r="F659">
        <v>444170</v>
      </c>
      <c r="G659">
        <v>45144000</v>
      </c>
      <c r="H659">
        <f>IF(Table1[[#This Row],[data]]=DATE(2015, 1, 23),1,0)</f>
        <v>0</v>
      </c>
      <c r="I659" t="str">
        <f>LEFT(Table1[[#This Row],[ISIN]],2)</f>
        <v>PL</v>
      </c>
      <c r="J659">
        <f>Table1[[#This Row],[pakiet_wig]]*Table1[[#This Row],[kurs_zamkniecia]]</f>
        <v>55075680</v>
      </c>
      <c r="K659" s="4" cm="1">
        <f t="array" ref="K659">_xlfn.IFS(AND(Table1[[#This Row],[Column1]]=1,D658-D657&lt;Table1[[#This Row],[kurs_zamkniecia]]-D658,D657&lt;D658,D658&lt;Table1[[#This Row],[kurs_zamkniecia]]),"K",AND(Table1[[#This Row],[Column1]]=1,D658-D657&gt;Table1[[#This Row],[kurs_zamkniecia]]-D658,D657&gt;D658,D658&gt;Table1[[#This Row],[kurs_zamkniecia]]),"S",Table1[[#This Row],[Column1]]=1,"H",Table1[[#This Row],[Column1]]=0,0)</f>
        <v>0</v>
      </c>
      <c r="L659"/>
      <c r="M659"/>
      <c r="N659"/>
      <c r="O659"/>
      <c r="P659"/>
      <c r="Q659"/>
      <c r="R659"/>
      <c r="S659"/>
    </row>
    <row r="660" spans="1:19" x14ac:dyDescent="0.3">
      <c r="A660" s="2">
        <v>42026</v>
      </c>
      <c r="B660" s="1" t="s">
        <v>445</v>
      </c>
      <c r="C660" t="s">
        <v>446</v>
      </c>
      <c r="D660">
        <v>1.22</v>
      </c>
      <c r="E660">
        <v>188228</v>
      </c>
      <c r="F660">
        <v>232420</v>
      </c>
      <c r="G660">
        <v>45144000</v>
      </c>
      <c r="H660">
        <f>IF(Table1[[#This Row],[data]]=DATE(2015, 1, 23),1,0)</f>
        <v>0</v>
      </c>
      <c r="I660" t="str">
        <f>LEFT(Table1[[#This Row],[ISIN]],2)</f>
        <v>PL</v>
      </c>
      <c r="J660">
        <f>Table1[[#This Row],[pakiet_wig]]*Table1[[#This Row],[kurs_zamkniecia]]</f>
        <v>55075680</v>
      </c>
      <c r="K660" s="4" cm="1">
        <f t="array" ref="K660">_xlfn.IFS(AND(Table1[[#This Row],[Column1]]=1,D659-D658&lt;Table1[[#This Row],[kurs_zamkniecia]]-D659,D658&lt;D659,D659&lt;Table1[[#This Row],[kurs_zamkniecia]]),"K",AND(Table1[[#This Row],[Column1]]=1,D659-D658&gt;Table1[[#This Row],[kurs_zamkniecia]]-D659,D658&gt;D659,D659&gt;Table1[[#This Row],[kurs_zamkniecia]]),"S",Table1[[#This Row],[Column1]]=1,"H",Table1[[#This Row],[Column1]]=0,0)</f>
        <v>0</v>
      </c>
      <c r="L660"/>
      <c r="M660"/>
      <c r="N660"/>
      <c r="O660"/>
      <c r="P660"/>
      <c r="Q660"/>
      <c r="R660"/>
      <c r="S660"/>
    </row>
    <row r="661" spans="1:19" x14ac:dyDescent="0.3">
      <c r="A661" s="2">
        <v>42027</v>
      </c>
      <c r="B661" s="1" t="s">
        <v>445</v>
      </c>
      <c r="C661" t="s">
        <v>446</v>
      </c>
      <c r="D661">
        <v>1.21</v>
      </c>
      <c r="E661">
        <v>195414</v>
      </c>
      <c r="F661">
        <v>241150</v>
      </c>
      <c r="G661">
        <v>45144000</v>
      </c>
      <c r="H661">
        <f>IF(Table1[[#This Row],[data]]=DATE(2015, 1, 23),1,0)</f>
        <v>1</v>
      </c>
      <c r="I661" t="str">
        <f>LEFT(Table1[[#This Row],[ISIN]],2)</f>
        <v>PL</v>
      </c>
      <c r="J661">
        <f>Table1[[#This Row],[pakiet_wig]]*Table1[[#This Row],[kurs_zamkniecia]]</f>
        <v>54624240</v>
      </c>
      <c r="K661" s="4" t="str" cm="1">
        <f t="array" ref="K661">_xlfn.IFS(AND(Table1[[#This Row],[Column1]]=1,D660-D659&lt;Table1[[#This Row],[kurs_zamkniecia]]-D660,D659&lt;D660,D660&lt;Table1[[#This Row],[kurs_zamkniecia]]),"K",AND(Table1[[#This Row],[Column1]]=1,D660-D659&gt;Table1[[#This Row],[kurs_zamkniecia]]-D660,D659&gt;D660,D660&gt;Table1[[#This Row],[kurs_zamkniecia]]),"S",Table1[[#This Row],[Column1]]=1,"H",Table1[[#This Row],[Column1]]=0,0)</f>
        <v>H</v>
      </c>
      <c r="L661"/>
      <c r="M661"/>
      <c r="N661"/>
      <c r="O661"/>
      <c r="P661"/>
      <c r="Q661"/>
      <c r="R661"/>
      <c r="S661"/>
    </row>
    <row r="662" spans="1:19" x14ac:dyDescent="0.3">
      <c r="A662" s="2">
        <v>42025</v>
      </c>
      <c r="B662" s="1" t="s">
        <v>447</v>
      </c>
      <c r="C662" t="s">
        <v>448</v>
      </c>
      <c r="D662">
        <v>33.4</v>
      </c>
      <c r="E662">
        <v>97681</v>
      </c>
      <c r="F662">
        <v>3223540</v>
      </c>
      <c r="G662">
        <v>48500000</v>
      </c>
      <c r="H662">
        <f>IF(Table1[[#This Row],[data]]=DATE(2015, 1, 23),1,0)</f>
        <v>0</v>
      </c>
      <c r="I662" t="str">
        <f>LEFT(Table1[[#This Row],[ISIN]],2)</f>
        <v>LU</v>
      </c>
      <c r="J662">
        <f>Table1[[#This Row],[pakiet_wig]]*Table1[[#This Row],[kurs_zamkniecia]]</f>
        <v>1619900000</v>
      </c>
      <c r="K662" s="4" cm="1">
        <f t="array" ref="K662">_xlfn.IFS(AND(Table1[[#This Row],[Column1]]=1,D661-D660&lt;Table1[[#This Row],[kurs_zamkniecia]]-D661,D660&lt;D661,D661&lt;Table1[[#This Row],[kurs_zamkniecia]]),"K",AND(Table1[[#This Row],[Column1]]=1,D661-D660&gt;Table1[[#This Row],[kurs_zamkniecia]]-D661,D660&gt;D661,D661&gt;Table1[[#This Row],[kurs_zamkniecia]]),"S",Table1[[#This Row],[Column1]]=1,"H",Table1[[#This Row],[Column1]]=0,0)</f>
        <v>0</v>
      </c>
      <c r="L662"/>
      <c r="M662"/>
      <c r="N662"/>
      <c r="O662"/>
      <c r="P662"/>
      <c r="Q662"/>
      <c r="R662"/>
      <c r="S662"/>
    </row>
    <row r="663" spans="1:19" x14ac:dyDescent="0.3">
      <c r="A663" s="2">
        <v>42026</v>
      </c>
      <c r="B663" s="1" t="s">
        <v>447</v>
      </c>
      <c r="C663" t="s">
        <v>448</v>
      </c>
      <c r="D663">
        <v>33</v>
      </c>
      <c r="E663">
        <v>154106</v>
      </c>
      <c r="F663">
        <v>5090670</v>
      </c>
      <c r="G663">
        <v>48500000</v>
      </c>
      <c r="H663">
        <f>IF(Table1[[#This Row],[data]]=DATE(2015, 1, 23),1,0)</f>
        <v>0</v>
      </c>
      <c r="I663" t="str">
        <f>LEFT(Table1[[#This Row],[ISIN]],2)</f>
        <v>LU</v>
      </c>
      <c r="J663">
        <f>Table1[[#This Row],[pakiet_wig]]*Table1[[#This Row],[kurs_zamkniecia]]</f>
        <v>1600500000</v>
      </c>
      <c r="K663" s="4" cm="1">
        <f t="array" ref="K663">_xlfn.IFS(AND(Table1[[#This Row],[Column1]]=1,D662-D661&lt;Table1[[#This Row],[kurs_zamkniecia]]-D662,D661&lt;D662,D662&lt;Table1[[#This Row],[kurs_zamkniecia]]),"K",AND(Table1[[#This Row],[Column1]]=1,D662-D661&gt;Table1[[#This Row],[kurs_zamkniecia]]-D662,D661&gt;D662,D662&gt;Table1[[#This Row],[kurs_zamkniecia]]),"S",Table1[[#This Row],[Column1]]=1,"H",Table1[[#This Row],[Column1]]=0,0)</f>
        <v>0</v>
      </c>
      <c r="L663"/>
      <c r="M663"/>
      <c r="N663"/>
      <c r="O663"/>
      <c r="P663"/>
      <c r="Q663"/>
      <c r="R663"/>
      <c r="S663"/>
    </row>
    <row r="664" spans="1:19" x14ac:dyDescent="0.3">
      <c r="A664" s="2">
        <v>42027</v>
      </c>
      <c r="B664" s="1" t="s">
        <v>447</v>
      </c>
      <c r="C664" t="s">
        <v>448</v>
      </c>
      <c r="D664">
        <v>32.479999999999997</v>
      </c>
      <c r="E664">
        <v>39911</v>
      </c>
      <c r="F664">
        <v>1293950</v>
      </c>
      <c r="G664">
        <v>48500000</v>
      </c>
      <c r="H664">
        <f>IF(Table1[[#This Row],[data]]=DATE(2015, 1, 23),1,0)</f>
        <v>1</v>
      </c>
      <c r="I664" t="str">
        <f>LEFT(Table1[[#This Row],[ISIN]],2)</f>
        <v>LU</v>
      </c>
      <c r="J664">
        <f>Table1[[#This Row],[pakiet_wig]]*Table1[[#This Row],[kurs_zamkniecia]]</f>
        <v>1575279999.9999998</v>
      </c>
      <c r="K664" s="4" t="str" cm="1">
        <f t="array" ref="K664">_xlfn.IFS(AND(Table1[[#This Row],[Column1]]=1,D663-D662&lt;Table1[[#This Row],[kurs_zamkniecia]]-D663,D662&lt;D663,D663&lt;Table1[[#This Row],[kurs_zamkniecia]]),"K",AND(Table1[[#This Row],[Column1]]=1,D663-D662&gt;Table1[[#This Row],[kurs_zamkniecia]]-D663,D662&gt;D663,D663&gt;Table1[[#This Row],[kurs_zamkniecia]]),"S",Table1[[#This Row],[Column1]]=1,"H",Table1[[#This Row],[Column1]]=0,0)</f>
        <v>S</v>
      </c>
      <c r="L664"/>
      <c r="M664"/>
      <c r="N664"/>
      <c r="O664"/>
      <c r="P664"/>
      <c r="Q664"/>
      <c r="R664"/>
      <c r="S664"/>
    </row>
    <row r="665" spans="1:19" x14ac:dyDescent="0.3">
      <c r="A665" s="2">
        <v>42025</v>
      </c>
      <c r="B665" s="1" t="s">
        <v>449</v>
      </c>
      <c r="C665" t="s">
        <v>450</v>
      </c>
      <c r="D665">
        <v>271</v>
      </c>
      <c r="E665">
        <v>5543</v>
      </c>
      <c r="F665">
        <v>1501260</v>
      </c>
      <c r="G665">
        <v>9380000</v>
      </c>
      <c r="H665">
        <f>IF(Table1[[#This Row],[data]]=DATE(2015, 1, 23),1,0)</f>
        <v>0</v>
      </c>
      <c r="I665" t="str">
        <f>LEFT(Table1[[#This Row],[ISIN]],2)</f>
        <v>PL</v>
      </c>
      <c r="J665">
        <f>Table1[[#This Row],[pakiet_wig]]*Table1[[#This Row],[kurs_zamkniecia]]</f>
        <v>2541980000</v>
      </c>
      <c r="K665" s="4" cm="1">
        <f t="array" ref="K665">_xlfn.IFS(AND(Table1[[#This Row],[Column1]]=1,D664-D663&lt;Table1[[#This Row],[kurs_zamkniecia]]-D664,D663&lt;D664,D664&lt;Table1[[#This Row],[kurs_zamkniecia]]),"K",AND(Table1[[#This Row],[Column1]]=1,D664-D663&gt;Table1[[#This Row],[kurs_zamkniecia]]-D664,D663&gt;D664,D664&gt;Table1[[#This Row],[kurs_zamkniecia]]),"S",Table1[[#This Row],[Column1]]=1,"H",Table1[[#This Row],[Column1]]=0,0)</f>
        <v>0</v>
      </c>
      <c r="L665"/>
      <c r="M665"/>
      <c r="N665"/>
      <c r="O665"/>
      <c r="P665"/>
      <c r="Q665"/>
      <c r="R665"/>
      <c r="S665"/>
    </row>
    <row r="666" spans="1:19" x14ac:dyDescent="0.3">
      <c r="A666" s="2">
        <v>42026</v>
      </c>
      <c r="B666" s="1" t="s">
        <v>449</v>
      </c>
      <c r="C666" t="s">
        <v>450</v>
      </c>
      <c r="D666">
        <v>277</v>
      </c>
      <c r="E666">
        <v>1761</v>
      </c>
      <c r="F666">
        <v>485690</v>
      </c>
      <c r="G666">
        <v>9380000</v>
      </c>
      <c r="H666">
        <f>IF(Table1[[#This Row],[data]]=DATE(2015, 1, 23),1,0)</f>
        <v>0</v>
      </c>
      <c r="I666" t="str">
        <f>LEFT(Table1[[#This Row],[ISIN]],2)</f>
        <v>PL</v>
      </c>
      <c r="J666">
        <f>Table1[[#This Row],[pakiet_wig]]*Table1[[#This Row],[kurs_zamkniecia]]</f>
        <v>2598260000</v>
      </c>
      <c r="K666" s="4" cm="1">
        <f t="array" ref="K666">_xlfn.IFS(AND(Table1[[#This Row],[Column1]]=1,D665-D664&lt;Table1[[#This Row],[kurs_zamkniecia]]-D665,D664&lt;D665,D665&lt;Table1[[#This Row],[kurs_zamkniecia]]),"K",AND(Table1[[#This Row],[Column1]]=1,D665-D664&gt;Table1[[#This Row],[kurs_zamkniecia]]-D665,D664&gt;D665,D665&gt;Table1[[#This Row],[kurs_zamkniecia]]),"S",Table1[[#This Row],[Column1]]=1,"H",Table1[[#This Row],[Column1]]=0,0)</f>
        <v>0</v>
      </c>
      <c r="L666"/>
      <c r="M666"/>
      <c r="N666"/>
      <c r="O666"/>
      <c r="P666"/>
      <c r="Q666"/>
      <c r="R666"/>
      <c r="S666"/>
    </row>
    <row r="667" spans="1:19" x14ac:dyDescent="0.3">
      <c r="A667" s="2">
        <v>42027</v>
      </c>
      <c r="B667" s="1" t="s">
        <v>449</v>
      </c>
      <c r="C667" t="s">
        <v>450</v>
      </c>
      <c r="D667">
        <v>280</v>
      </c>
      <c r="E667">
        <v>8308</v>
      </c>
      <c r="F667">
        <v>2326150</v>
      </c>
      <c r="G667">
        <v>9380000</v>
      </c>
      <c r="H667">
        <f>IF(Table1[[#This Row],[data]]=DATE(2015, 1, 23),1,0)</f>
        <v>1</v>
      </c>
      <c r="I667" t="str">
        <f>LEFT(Table1[[#This Row],[ISIN]],2)</f>
        <v>PL</v>
      </c>
      <c r="J667">
        <f>Table1[[#This Row],[pakiet_wig]]*Table1[[#This Row],[kurs_zamkniecia]]</f>
        <v>2626400000</v>
      </c>
      <c r="K667" s="4" t="str" cm="1">
        <f t="array" ref="K667">_xlfn.IFS(AND(Table1[[#This Row],[Column1]]=1,D666-D665&lt;Table1[[#This Row],[kurs_zamkniecia]]-D666,D665&lt;D666,D666&lt;Table1[[#This Row],[kurs_zamkniecia]]),"K",AND(Table1[[#This Row],[Column1]]=1,D666-D665&gt;Table1[[#This Row],[kurs_zamkniecia]]-D666,D665&gt;D666,D666&gt;Table1[[#This Row],[kurs_zamkniecia]]),"S",Table1[[#This Row],[Column1]]=1,"H",Table1[[#This Row],[Column1]]=0,0)</f>
        <v>H</v>
      </c>
      <c r="L667"/>
      <c r="M667"/>
      <c r="N667"/>
      <c r="O667"/>
      <c r="P667"/>
      <c r="Q667"/>
      <c r="R667"/>
      <c r="S667"/>
    </row>
    <row r="668" spans="1:19" x14ac:dyDescent="0.3">
      <c r="A668" s="2">
        <v>42025</v>
      </c>
      <c r="B668" s="1" t="s">
        <v>451</v>
      </c>
      <c r="C668" t="s">
        <v>452</v>
      </c>
      <c r="D668">
        <v>107.5</v>
      </c>
      <c r="E668">
        <v>956444</v>
      </c>
      <c r="F668">
        <v>101259470</v>
      </c>
      <c r="G668">
        <v>136410000</v>
      </c>
      <c r="H668">
        <f>IF(Table1[[#This Row],[data]]=DATE(2015, 1, 23),1,0)</f>
        <v>0</v>
      </c>
      <c r="I668" t="str">
        <f>LEFT(Table1[[#This Row],[ISIN]],2)</f>
        <v>PL</v>
      </c>
      <c r="J668">
        <f>Table1[[#This Row],[pakiet_wig]]*Table1[[#This Row],[kurs_zamkniecia]]</f>
        <v>14664075000</v>
      </c>
      <c r="K668" s="4" cm="1">
        <f t="array" ref="K668">_xlfn.IFS(AND(Table1[[#This Row],[Column1]]=1,D667-D666&lt;Table1[[#This Row],[kurs_zamkniecia]]-D667,D666&lt;D667,D667&lt;Table1[[#This Row],[kurs_zamkniecia]]),"K",AND(Table1[[#This Row],[Column1]]=1,D667-D666&gt;Table1[[#This Row],[kurs_zamkniecia]]-D667,D666&gt;D667,D667&gt;Table1[[#This Row],[kurs_zamkniecia]]),"S",Table1[[#This Row],[Column1]]=1,"H",Table1[[#This Row],[Column1]]=0,0)</f>
        <v>0</v>
      </c>
      <c r="L668"/>
      <c r="M668"/>
      <c r="N668"/>
      <c r="O668"/>
      <c r="P668"/>
      <c r="Q668"/>
      <c r="R668"/>
      <c r="S668"/>
    </row>
    <row r="669" spans="1:19" x14ac:dyDescent="0.3">
      <c r="A669" s="2">
        <v>42026</v>
      </c>
      <c r="B669" s="1" t="s">
        <v>451</v>
      </c>
      <c r="C669" t="s">
        <v>452</v>
      </c>
      <c r="D669">
        <v>110</v>
      </c>
      <c r="E669">
        <v>1429835</v>
      </c>
      <c r="F669">
        <v>156631820</v>
      </c>
      <c r="G669">
        <v>136410000</v>
      </c>
      <c r="H669">
        <f>IF(Table1[[#This Row],[data]]=DATE(2015, 1, 23),1,0)</f>
        <v>0</v>
      </c>
      <c r="I669" t="str">
        <f>LEFT(Table1[[#This Row],[ISIN]],2)</f>
        <v>PL</v>
      </c>
      <c r="J669">
        <f>Table1[[#This Row],[pakiet_wig]]*Table1[[#This Row],[kurs_zamkniecia]]</f>
        <v>15005100000</v>
      </c>
      <c r="K669" s="4" cm="1">
        <f t="array" ref="K669">_xlfn.IFS(AND(Table1[[#This Row],[Column1]]=1,D668-D667&lt;Table1[[#This Row],[kurs_zamkniecia]]-D668,D667&lt;D668,D668&lt;Table1[[#This Row],[kurs_zamkniecia]]),"K",AND(Table1[[#This Row],[Column1]]=1,D668-D667&gt;Table1[[#This Row],[kurs_zamkniecia]]-D668,D667&gt;D668,D668&gt;Table1[[#This Row],[kurs_zamkniecia]]),"S",Table1[[#This Row],[Column1]]=1,"H",Table1[[#This Row],[Column1]]=0,0)</f>
        <v>0</v>
      </c>
      <c r="L669"/>
      <c r="M669"/>
      <c r="N669"/>
      <c r="O669"/>
      <c r="P669"/>
      <c r="Q669"/>
      <c r="R669"/>
      <c r="S669"/>
    </row>
    <row r="670" spans="1:19" x14ac:dyDescent="0.3">
      <c r="A670" s="2">
        <v>42027</v>
      </c>
      <c r="B670" s="1" t="s">
        <v>451</v>
      </c>
      <c r="C670" t="s">
        <v>452</v>
      </c>
      <c r="D670">
        <v>108.25</v>
      </c>
      <c r="E670">
        <v>770179</v>
      </c>
      <c r="F670">
        <v>83823260</v>
      </c>
      <c r="G670">
        <v>136410000</v>
      </c>
      <c r="H670">
        <f>IF(Table1[[#This Row],[data]]=DATE(2015, 1, 23),1,0)</f>
        <v>1</v>
      </c>
      <c r="I670" t="str">
        <f>LEFT(Table1[[#This Row],[ISIN]],2)</f>
        <v>PL</v>
      </c>
      <c r="J670">
        <f>Table1[[#This Row],[pakiet_wig]]*Table1[[#This Row],[kurs_zamkniecia]]</f>
        <v>14766382500</v>
      </c>
      <c r="K670" s="4" t="str" cm="1">
        <f t="array" ref="K670">_xlfn.IFS(AND(Table1[[#This Row],[Column1]]=1,D669-D668&lt;Table1[[#This Row],[kurs_zamkniecia]]-D669,D668&lt;D669,D669&lt;Table1[[#This Row],[kurs_zamkniecia]]),"K",AND(Table1[[#This Row],[Column1]]=1,D669-D668&gt;Table1[[#This Row],[kurs_zamkniecia]]-D669,D668&gt;D669,D669&gt;Table1[[#This Row],[kurs_zamkniecia]]),"S",Table1[[#This Row],[Column1]]=1,"H",Table1[[#This Row],[Column1]]=0,0)</f>
        <v>H</v>
      </c>
      <c r="L670"/>
      <c r="M670"/>
      <c r="N670"/>
      <c r="O670"/>
      <c r="P670"/>
      <c r="Q670"/>
      <c r="R670"/>
      <c r="S670"/>
    </row>
    <row r="671" spans="1:19" x14ac:dyDescent="0.3">
      <c r="A671" s="2">
        <v>42025</v>
      </c>
      <c r="B671" s="1" t="s">
        <v>453</v>
      </c>
      <c r="C671" t="s">
        <v>454</v>
      </c>
      <c r="D671">
        <v>12.64</v>
      </c>
      <c r="E671">
        <v>46733</v>
      </c>
      <c r="F671">
        <v>574930</v>
      </c>
      <c r="G671">
        <v>6739000</v>
      </c>
      <c r="H671">
        <f>IF(Table1[[#This Row],[data]]=DATE(2015, 1, 23),1,0)</f>
        <v>0</v>
      </c>
      <c r="I671" t="str">
        <f>LEFT(Table1[[#This Row],[ISIN]],2)</f>
        <v>PL</v>
      </c>
      <c r="J671">
        <f>Table1[[#This Row],[pakiet_wig]]*Table1[[#This Row],[kurs_zamkniecia]]</f>
        <v>85180960</v>
      </c>
      <c r="K671" s="4" cm="1">
        <f t="array" ref="K671">_xlfn.IFS(AND(Table1[[#This Row],[Column1]]=1,D670-D669&lt;Table1[[#This Row],[kurs_zamkniecia]]-D670,D669&lt;D670,D670&lt;Table1[[#This Row],[kurs_zamkniecia]]),"K",AND(Table1[[#This Row],[Column1]]=1,D670-D669&gt;Table1[[#This Row],[kurs_zamkniecia]]-D670,D669&gt;D670,D670&gt;Table1[[#This Row],[kurs_zamkniecia]]),"S",Table1[[#This Row],[Column1]]=1,"H",Table1[[#This Row],[Column1]]=0,0)</f>
        <v>0</v>
      </c>
      <c r="L671"/>
      <c r="M671"/>
      <c r="N671"/>
      <c r="O671"/>
      <c r="P671"/>
      <c r="Q671"/>
      <c r="R671"/>
      <c r="S671"/>
    </row>
    <row r="672" spans="1:19" x14ac:dyDescent="0.3">
      <c r="A672" s="2">
        <v>42026</v>
      </c>
      <c r="B672" s="1" t="s">
        <v>453</v>
      </c>
      <c r="C672" t="s">
        <v>454</v>
      </c>
      <c r="D672">
        <v>12.73</v>
      </c>
      <c r="E672">
        <v>43</v>
      </c>
      <c r="F672">
        <v>530</v>
      </c>
      <c r="G672">
        <v>6739000</v>
      </c>
      <c r="H672">
        <f>IF(Table1[[#This Row],[data]]=DATE(2015, 1, 23),1,0)</f>
        <v>0</v>
      </c>
      <c r="I672" t="str">
        <f>LEFT(Table1[[#This Row],[ISIN]],2)</f>
        <v>PL</v>
      </c>
      <c r="J672">
        <f>Table1[[#This Row],[pakiet_wig]]*Table1[[#This Row],[kurs_zamkniecia]]</f>
        <v>85787470</v>
      </c>
      <c r="K672" s="4" cm="1">
        <f t="array" ref="K672">_xlfn.IFS(AND(Table1[[#This Row],[Column1]]=1,D671-D670&lt;Table1[[#This Row],[kurs_zamkniecia]]-D671,D670&lt;D671,D671&lt;Table1[[#This Row],[kurs_zamkniecia]]),"K",AND(Table1[[#This Row],[Column1]]=1,D671-D670&gt;Table1[[#This Row],[kurs_zamkniecia]]-D671,D670&gt;D671,D671&gt;Table1[[#This Row],[kurs_zamkniecia]]),"S",Table1[[#This Row],[Column1]]=1,"H",Table1[[#This Row],[Column1]]=0,0)</f>
        <v>0</v>
      </c>
      <c r="L672"/>
      <c r="M672"/>
      <c r="N672"/>
      <c r="O672"/>
      <c r="P672"/>
      <c r="Q672"/>
      <c r="R672"/>
      <c r="S672"/>
    </row>
    <row r="673" spans="1:19" x14ac:dyDescent="0.3">
      <c r="A673" s="2">
        <v>42027</v>
      </c>
      <c r="B673" s="1" t="s">
        <v>453</v>
      </c>
      <c r="C673" t="s">
        <v>454</v>
      </c>
      <c r="D673">
        <v>13.04</v>
      </c>
      <c r="E673">
        <v>2231</v>
      </c>
      <c r="F673">
        <v>28730</v>
      </c>
      <c r="G673">
        <v>6739000</v>
      </c>
      <c r="H673">
        <f>IF(Table1[[#This Row],[data]]=DATE(2015, 1, 23),1,0)</f>
        <v>1</v>
      </c>
      <c r="I673" t="str">
        <f>LEFT(Table1[[#This Row],[ISIN]],2)</f>
        <v>PL</v>
      </c>
      <c r="J673">
        <f>Table1[[#This Row],[pakiet_wig]]*Table1[[#This Row],[kurs_zamkniecia]]</f>
        <v>87876560</v>
      </c>
      <c r="K673" s="4" t="str" cm="1">
        <f t="array" ref="K673">_xlfn.IFS(AND(Table1[[#This Row],[Column1]]=1,D672-D671&lt;Table1[[#This Row],[kurs_zamkniecia]]-D672,D671&lt;D672,D672&lt;Table1[[#This Row],[kurs_zamkniecia]]),"K",AND(Table1[[#This Row],[Column1]]=1,D672-D671&gt;Table1[[#This Row],[kurs_zamkniecia]]-D672,D671&gt;D672,D672&gt;Table1[[#This Row],[kurs_zamkniecia]]),"S",Table1[[#This Row],[Column1]]=1,"H",Table1[[#This Row],[Column1]]=0,0)</f>
        <v>K</v>
      </c>
      <c r="L673"/>
      <c r="M673"/>
      <c r="N673"/>
      <c r="O673"/>
      <c r="P673"/>
      <c r="Q673"/>
      <c r="R673"/>
      <c r="S673"/>
    </row>
    <row r="674" spans="1:19" x14ac:dyDescent="0.3">
      <c r="A674" s="2">
        <v>42025</v>
      </c>
      <c r="B674" s="1" t="s">
        <v>455</v>
      </c>
      <c r="C674" t="s">
        <v>456</v>
      </c>
      <c r="D674">
        <v>39.24</v>
      </c>
      <c r="E674">
        <v>37</v>
      </c>
      <c r="F674">
        <v>1350</v>
      </c>
      <c r="G674">
        <v>13085000</v>
      </c>
      <c r="H674">
        <f>IF(Table1[[#This Row],[data]]=DATE(2015, 1, 23),1,0)</f>
        <v>0</v>
      </c>
      <c r="I674" t="str">
        <f>LEFT(Table1[[#This Row],[ISIN]],2)</f>
        <v>PL</v>
      </c>
      <c r="J674">
        <f>Table1[[#This Row],[pakiet_wig]]*Table1[[#This Row],[kurs_zamkniecia]]</f>
        <v>513455400</v>
      </c>
      <c r="K674" s="4" cm="1">
        <f t="array" ref="K674">_xlfn.IFS(AND(Table1[[#This Row],[Column1]]=1,D673-D672&lt;Table1[[#This Row],[kurs_zamkniecia]]-D673,D672&lt;D673,D673&lt;Table1[[#This Row],[kurs_zamkniecia]]),"K",AND(Table1[[#This Row],[Column1]]=1,D673-D672&gt;Table1[[#This Row],[kurs_zamkniecia]]-D673,D672&gt;D673,D673&gt;Table1[[#This Row],[kurs_zamkniecia]]),"S",Table1[[#This Row],[Column1]]=1,"H",Table1[[#This Row],[Column1]]=0,0)</f>
        <v>0</v>
      </c>
      <c r="L674"/>
      <c r="M674"/>
      <c r="N674"/>
      <c r="O674"/>
      <c r="P674"/>
      <c r="Q674"/>
      <c r="R674"/>
      <c r="S674"/>
    </row>
    <row r="675" spans="1:19" x14ac:dyDescent="0.3">
      <c r="A675" s="2">
        <v>42026</v>
      </c>
      <c r="B675" s="1" t="s">
        <v>455</v>
      </c>
      <c r="C675" t="s">
        <v>456</v>
      </c>
      <c r="D675">
        <v>38</v>
      </c>
      <c r="E675">
        <v>4</v>
      </c>
      <c r="F675">
        <v>150</v>
      </c>
      <c r="G675">
        <v>13085000</v>
      </c>
      <c r="H675">
        <f>IF(Table1[[#This Row],[data]]=DATE(2015, 1, 23),1,0)</f>
        <v>0</v>
      </c>
      <c r="I675" t="str">
        <f>LEFT(Table1[[#This Row],[ISIN]],2)</f>
        <v>PL</v>
      </c>
      <c r="J675">
        <f>Table1[[#This Row],[pakiet_wig]]*Table1[[#This Row],[kurs_zamkniecia]]</f>
        <v>497230000</v>
      </c>
      <c r="K675" s="4" cm="1">
        <f t="array" ref="K675">_xlfn.IFS(AND(Table1[[#This Row],[Column1]]=1,D674-D673&lt;Table1[[#This Row],[kurs_zamkniecia]]-D674,D673&lt;D674,D674&lt;Table1[[#This Row],[kurs_zamkniecia]]),"K",AND(Table1[[#This Row],[Column1]]=1,D674-D673&gt;Table1[[#This Row],[kurs_zamkniecia]]-D674,D673&gt;D674,D674&gt;Table1[[#This Row],[kurs_zamkniecia]]),"S",Table1[[#This Row],[Column1]]=1,"H",Table1[[#This Row],[Column1]]=0,0)</f>
        <v>0</v>
      </c>
      <c r="L675"/>
      <c r="M675"/>
      <c r="N675"/>
      <c r="O675"/>
      <c r="P675"/>
      <c r="Q675"/>
      <c r="R675"/>
      <c r="S675"/>
    </row>
    <row r="676" spans="1:19" x14ac:dyDescent="0.3">
      <c r="A676" s="2">
        <v>42027</v>
      </c>
      <c r="B676" s="1" t="s">
        <v>455</v>
      </c>
      <c r="C676" t="s">
        <v>456</v>
      </c>
      <c r="D676">
        <v>36.19</v>
      </c>
      <c r="E676">
        <v>61</v>
      </c>
      <c r="F676">
        <v>2100</v>
      </c>
      <c r="G676">
        <v>13085000</v>
      </c>
      <c r="H676">
        <f>IF(Table1[[#This Row],[data]]=DATE(2015, 1, 23),1,0)</f>
        <v>1</v>
      </c>
      <c r="I676" t="str">
        <f>LEFT(Table1[[#This Row],[ISIN]],2)</f>
        <v>PL</v>
      </c>
      <c r="J676">
        <f>Table1[[#This Row],[pakiet_wig]]*Table1[[#This Row],[kurs_zamkniecia]]</f>
        <v>473546150</v>
      </c>
      <c r="K676" s="4" t="str" cm="1">
        <f t="array" ref="K676">_xlfn.IFS(AND(Table1[[#This Row],[Column1]]=1,D675-D674&lt;Table1[[#This Row],[kurs_zamkniecia]]-D675,D674&lt;D675,D675&lt;Table1[[#This Row],[kurs_zamkniecia]]),"K",AND(Table1[[#This Row],[Column1]]=1,D675-D674&gt;Table1[[#This Row],[kurs_zamkniecia]]-D675,D674&gt;D675,D675&gt;Table1[[#This Row],[kurs_zamkniecia]]),"S",Table1[[#This Row],[Column1]]=1,"H",Table1[[#This Row],[Column1]]=0,0)</f>
        <v>S</v>
      </c>
      <c r="L676"/>
      <c r="M676"/>
      <c r="N676"/>
      <c r="O676"/>
      <c r="P676"/>
      <c r="Q676"/>
      <c r="R676"/>
      <c r="S676"/>
    </row>
    <row r="677" spans="1:19" x14ac:dyDescent="0.3">
      <c r="A677" s="2">
        <v>42025</v>
      </c>
      <c r="B677" s="1" t="s">
        <v>457</v>
      </c>
      <c r="C677" t="s">
        <v>458</v>
      </c>
      <c r="D677">
        <v>51.75</v>
      </c>
      <c r="E677">
        <v>63</v>
      </c>
      <c r="F677">
        <v>3260</v>
      </c>
      <c r="G677">
        <v>7449000</v>
      </c>
      <c r="H677">
        <f>IF(Table1[[#This Row],[data]]=DATE(2015, 1, 23),1,0)</f>
        <v>0</v>
      </c>
      <c r="I677" t="str">
        <f>LEFT(Table1[[#This Row],[ISIN]],2)</f>
        <v>PL</v>
      </c>
      <c r="J677">
        <f>Table1[[#This Row],[pakiet_wig]]*Table1[[#This Row],[kurs_zamkniecia]]</f>
        <v>385485750</v>
      </c>
      <c r="K677" s="4" cm="1">
        <f t="array" ref="K677">_xlfn.IFS(AND(Table1[[#This Row],[Column1]]=1,D676-D675&lt;Table1[[#This Row],[kurs_zamkniecia]]-D676,D675&lt;D676,D676&lt;Table1[[#This Row],[kurs_zamkniecia]]),"K",AND(Table1[[#This Row],[Column1]]=1,D676-D675&gt;Table1[[#This Row],[kurs_zamkniecia]]-D676,D675&gt;D676,D676&gt;Table1[[#This Row],[kurs_zamkniecia]]),"S",Table1[[#This Row],[Column1]]=1,"H",Table1[[#This Row],[Column1]]=0,0)</f>
        <v>0</v>
      </c>
      <c r="L677"/>
      <c r="M677"/>
      <c r="N677"/>
      <c r="O677"/>
      <c r="P677"/>
      <c r="Q677"/>
      <c r="R677"/>
      <c r="S677"/>
    </row>
    <row r="678" spans="1:19" x14ac:dyDescent="0.3">
      <c r="A678" s="2">
        <v>42026</v>
      </c>
      <c r="B678" s="1" t="s">
        <v>457</v>
      </c>
      <c r="C678" t="s">
        <v>458</v>
      </c>
      <c r="D678">
        <v>51.99</v>
      </c>
      <c r="E678">
        <v>1148</v>
      </c>
      <c r="F678">
        <v>59350</v>
      </c>
      <c r="G678">
        <v>7449000</v>
      </c>
      <c r="H678">
        <f>IF(Table1[[#This Row],[data]]=DATE(2015, 1, 23),1,0)</f>
        <v>0</v>
      </c>
      <c r="I678" t="str">
        <f>LEFT(Table1[[#This Row],[ISIN]],2)</f>
        <v>PL</v>
      </c>
      <c r="J678">
        <f>Table1[[#This Row],[pakiet_wig]]*Table1[[#This Row],[kurs_zamkniecia]]</f>
        <v>387273510</v>
      </c>
      <c r="K678" s="4" cm="1">
        <f t="array" ref="K678">_xlfn.IFS(AND(Table1[[#This Row],[Column1]]=1,D677-D676&lt;Table1[[#This Row],[kurs_zamkniecia]]-D677,D676&lt;D677,D677&lt;Table1[[#This Row],[kurs_zamkniecia]]),"K",AND(Table1[[#This Row],[Column1]]=1,D677-D676&gt;Table1[[#This Row],[kurs_zamkniecia]]-D677,D676&gt;D677,D677&gt;Table1[[#This Row],[kurs_zamkniecia]]),"S",Table1[[#This Row],[Column1]]=1,"H",Table1[[#This Row],[Column1]]=0,0)</f>
        <v>0</v>
      </c>
      <c r="L678"/>
      <c r="M678"/>
      <c r="N678"/>
      <c r="O678"/>
      <c r="P678"/>
      <c r="Q678"/>
      <c r="R678"/>
      <c r="S678"/>
    </row>
    <row r="679" spans="1:19" x14ac:dyDescent="0.3">
      <c r="A679" s="2">
        <v>42027</v>
      </c>
      <c r="B679" s="1" t="s">
        <v>457</v>
      </c>
      <c r="C679" t="s">
        <v>458</v>
      </c>
      <c r="D679">
        <v>52.5</v>
      </c>
      <c r="E679">
        <v>50</v>
      </c>
      <c r="F679">
        <v>2630</v>
      </c>
      <c r="G679">
        <v>7449000</v>
      </c>
      <c r="H679">
        <f>IF(Table1[[#This Row],[data]]=DATE(2015, 1, 23),1,0)</f>
        <v>1</v>
      </c>
      <c r="I679" t="str">
        <f>LEFT(Table1[[#This Row],[ISIN]],2)</f>
        <v>PL</v>
      </c>
      <c r="J679">
        <f>Table1[[#This Row],[pakiet_wig]]*Table1[[#This Row],[kurs_zamkniecia]]</f>
        <v>391072500</v>
      </c>
      <c r="K679" s="4" t="str" cm="1">
        <f t="array" ref="K679">_xlfn.IFS(AND(Table1[[#This Row],[Column1]]=1,D678-D677&lt;Table1[[#This Row],[kurs_zamkniecia]]-D678,D677&lt;D678,D678&lt;Table1[[#This Row],[kurs_zamkniecia]]),"K",AND(Table1[[#This Row],[Column1]]=1,D678-D677&gt;Table1[[#This Row],[kurs_zamkniecia]]-D678,D677&gt;D678,D678&gt;Table1[[#This Row],[kurs_zamkniecia]]),"S",Table1[[#This Row],[Column1]]=1,"H",Table1[[#This Row],[Column1]]=0,0)</f>
        <v>K</v>
      </c>
      <c r="L679"/>
      <c r="M679"/>
      <c r="N679"/>
      <c r="O679"/>
      <c r="P679"/>
      <c r="Q679"/>
      <c r="R679"/>
      <c r="S679"/>
    </row>
    <row r="680" spans="1:19" x14ac:dyDescent="0.3">
      <c r="A680" s="2">
        <v>42025</v>
      </c>
      <c r="B680" s="1" t="s">
        <v>459</v>
      </c>
      <c r="C680" t="s">
        <v>460</v>
      </c>
      <c r="D680">
        <v>7.38</v>
      </c>
      <c r="E680">
        <v>5</v>
      </c>
      <c r="F680">
        <v>40</v>
      </c>
      <c r="G680">
        <v>0</v>
      </c>
      <c r="H680">
        <f>IF(Table1[[#This Row],[data]]=DATE(2015, 1, 23),1,0)</f>
        <v>0</v>
      </c>
      <c r="I680" t="str">
        <f>LEFT(Table1[[#This Row],[ISIN]],2)</f>
        <v>PL</v>
      </c>
      <c r="J680">
        <f>Table1[[#This Row],[pakiet_wig]]*Table1[[#This Row],[kurs_zamkniecia]]</f>
        <v>0</v>
      </c>
      <c r="K680" s="4" cm="1">
        <f t="array" ref="K680">_xlfn.IFS(AND(Table1[[#This Row],[Column1]]=1,D679-D678&lt;Table1[[#This Row],[kurs_zamkniecia]]-D679,D678&lt;D679,D679&lt;Table1[[#This Row],[kurs_zamkniecia]]),"K",AND(Table1[[#This Row],[Column1]]=1,D679-D678&gt;Table1[[#This Row],[kurs_zamkniecia]]-D679,D678&gt;D679,D679&gt;Table1[[#This Row],[kurs_zamkniecia]]),"S",Table1[[#This Row],[Column1]]=1,"H",Table1[[#This Row],[Column1]]=0,0)</f>
        <v>0</v>
      </c>
      <c r="L680"/>
      <c r="M680"/>
      <c r="N680"/>
      <c r="O680"/>
      <c r="P680"/>
      <c r="Q680"/>
      <c r="R680"/>
      <c r="S680"/>
    </row>
    <row r="681" spans="1:19" x14ac:dyDescent="0.3">
      <c r="A681" s="2">
        <v>42026</v>
      </c>
      <c r="B681" s="1" t="s">
        <v>459</v>
      </c>
      <c r="C681" t="s">
        <v>460</v>
      </c>
      <c r="D681">
        <v>7.38</v>
      </c>
      <c r="E681">
        <v>5</v>
      </c>
      <c r="F681">
        <v>40</v>
      </c>
      <c r="G681">
        <v>0</v>
      </c>
      <c r="H681">
        <f>IF(Table1[[#This Row],[data]]=DATE(2015, 1, 23),1,0)</f>
        <v>0</v>
      </c>
      <c r="I681" t="str">
        <f>LEFT(Table1[[#This Row],[ISIN]],2)</f>
        <v>PL</v>
      </c>
      <c r="J681">
        <f>Table1[[#This Row],[pakiet_wig]]*Table1[[#This Row],[kurs_zamkniecia]]</f>
        <v>0</v>
      </c>
      <c r="K681" s="4" cm="1">
        <f t="array" ref="K681">_xlfn.IFS(AND(Table1[[#This Row],[Column1]]=1,D680-D679&lt;Table1[[#This Row],[kurs_zamkniecia]]-D680,D679&lt;D680,D680&lt;Table1[[#This Row],[kurs_zamkniecia]]),"K",AND(Table1[[#This Row],[Column1]]=1,D680-D679&gt;Table1[[#This Row],[kurs_zamkniecia]]-D680,D679&gt;D680,D680&gt;Table1[[#This Row],[kurs_zamkniecia]]),"S",Table1[[#This Row],[Column1]]=1,"H",Table1[[#This Row],[Column1]]=0,0)</f>
        <v>0</v>
      </c>
      <c r="L681"/>
      <c r="M681"/>
      <c r="N681"/>
      <c r="O681"/>
      <c r="P681"/>
      <c r="Q681"/>
      <c r="R681"/>
      <c r="S681"/>
    </row>
    <row r="682" spans="1:19" x14ac:dyDescent="0.3">
      <c r="A682" s="2">
        <v>42027</v>
      </c>
      <c r="B682" s="1" t="s">
        <v>459</v>
      </c>
      <c r="C682" t="s">
        <v>460</v>
      </c>
      <c r="D682">
        <v>7.37</v>
      </c>
      <c r="E682">
        <v>5</v>
      </c>
      <c r="F682">
        <v>40</v>
      </c>
      <c r="G682">
        <v>0</v>
      </c>
      <c r="H682">
        <f>IF(Table1[[#This Row],[data]]=DATE(2015, 1, 23),1,0)</f>
        <v>1</v>
      </c>
      <c r="I682" t="str">
        <f>LEFT(Table1[[#This Row],[ISIN]],2)</f>
        <v>PL</v>
      </c>
      <c r="J682">
        <f>Table1[[#This Row],[pakiet_wig]]*Table1[[#This Row],[kurs_zamkniecia]]</f>
        <v>0</v>
      </c>
      <c r="K682" s="4" t="str" cm="1">
        <f t="array" ref="K682">_xlfn.IFS(AND(Table1[[#This Row],[Column1]]=1,D681-D680&lt;Table1[[#This Row],[kurs_zamkniecia]]-D681,D680&lt;D681,D681&lt;Table1[[#This Row],[kurs_zamkniecia]]),"K",AND(Table1[[#This Row],[Column1]]=1,D681-D680&gt;Table1[[#This Row],[kurs_zamkniecia]]-D681,D680&gt;D681,D681&gt;Table1[[#This Row],[kurs_zamkniecia]]),"S",Table1[[#This Row],[Column1]]=1,"H",Table1[[#This Row],[Column1]]=0,0)</f>
        <v>H</v>
      </c>
      <c r="L682"/>
      <c r="M682"/>
      <c r="N682"/>
      <c r="O682"/>
      <c r="P682"/>
      <c r="Q682"/>
      <c r="R682"/>
      <c r="S682"/>
    </row>
    <row r="683" spans="1:19" x14ac:dyDescent="0.3">
      <c r="A683" s="2">
        <v>42025</v>
      </c>
      <c r="B683" s="1" t="s">
        <v>461</v>
      </c>
      <c r="C683" t="s">
        <v>462</v>
      </c>
      <c r="D683">
        <v>7.6</v>
      </c>
      <c r="E683">
        <v>8098</v>
      </c>
      <c r="F683">
        <v>61590</v>
      </c>
      <c r="G683">
        <v>4222000</v>
      </c>
      <c r="H683">
        <f>IF(Table1[[#This Row],[data]]=DATE(2015, 1, 23),1,0)</f>
        <v>0</v>
      </c>
      <c r="I683" t="str">
        <f>LEFT(Table1[[#This Row],[ISIN]],2)</f>
        <v>PL</v>
      </c>
      <c r="J683">
        <f>Table1[[#This Row],[pakiet_wig]]*Table1[[#This Row],[kurs_zamkniecia]]</f>
        <v>32087200</v>
      </c>
      <c r="K683" s="4" cm="1">
        <f t="array" ref="K683">_xlfn.IFS(AND(Table1[[#This Row],[Column1]]=1,D682-D681&lt;Table1[[#This Row],[kurs_zamkniecia]]-D682,D681&lt;D682,D682&lt;Table1[[#This Row],[kurs_zamkniecia]]),"K",AND(Table1[[#This Row],[Column1]]=1,D682-D681&gt;Table1[[#This Row],[kurs_zamkniecia]]-D682,D681&gt;D682,D682&gt;Table1[[#This Row],[kurs_zamkniecia]]),"S",Table1[[#This Row],[Column1]]=1,"H",Table1[[#This Row],[Column1]]=0,0)</f>
        <v>0</v>
      </c>
      <c r="L683"/>
      <c r="M683"/>
      <c r="N683"/>
      <c r="O683"/>
      <c r="P683"/>
      <c r="Q683"/>
      <c r="R683"/>
      <c r="S683"/>
    </row>
    <row r="684" spans="1:19" x14ac:dyDescent="0.3">
      <c r="A684" s="2">
        <v>42026</v>
      </c>
      <c r="B684" s="1" t="s">
        <v>461</v>
      </c>
      <c r="C684" t="s">
        <v>462</v>
      </c>
      <c r="D684">
        <v>7.55</v>
      </c>
      <c r="E684">
        <v>8969</v>
      </c>
      <c r="F684">
        <v>68010</v>
      </c>
      <c r="G684">
        <v>4222000</v>
      </c>
      <c r="H684">
        <f>IF(Table1[[#This Row],[data]]=DATE(2015, 1, 23),1,0)</f>
        <v>0</v>
      </c>
      <c r="I684" t="str">
        <f>LEFT(Table1[[#This Row],[ISIN]],2)</f>
        <v>PL</v>
      </c>
      <c r="J684">
        <f>Table1[[#This Row],[pakiet_wig]]*Table1[[#This Row],[kurs_zamkniecia]]</f>
        <v>31876100</v>
      </c>
      <c r="K684" s="4" cm="1">
        <f t="array" ref="K684">_xlfn.IFS(AND(Table1[[#This Row],[Column1]]=1,D683-D682&lt;Table1[[#This Row],[kurs_zamkniecia]]-D683,D682&lt;D683,D683&lt;Table1[[#This Row],[kurs_zamkniecia]]),"K",AND(Table1[[#This Row],[Column1]]=1,D683-D682&gt;Table1[[#This Row],[kurs_zamkniecia]]-D683,D682&gt;D683,D683&gt;Table1[[#This Row],[kurs_zamkniecia]]),"S",Table1[[#This Row],[Column1]]=1,"H",Table1[[#This Row],[Column1]]=0,0)</f>
        <v>0</v>
      </c>
      <c r="L684"/>
      <c r="M684"/>
      <c r="N684"/>
      <c r="O684"/>
      <c r="P684"/>
      <c r="Q684"/>
      <c r="R684"/>
      <c r="S684"/>
    </row>
    <row r="685" spans="1:19" x14ac:dyDescent="0.3">
      <c r="A685" s="2">
        <v>42027</v>
      </c>
      <c r="B685" s="1" t="s">
        <v>461</v>
      </c>
      <c r="C685" t="s">
        <v>462</v>
      </c>
      <c r="D685">
        <v>7.35</v>
      </c>
      <c r="E685">
        <v>22524</v>
      </c>
      <c r="F685">
        <v>166640</v>
      </c>
      <c r="G685">
        <v>4222000</v>
      </c>
      <c r="H685">
        <f>IF(Table1[[#This Row],[data]]=DATE(2015, 1, 23),1,0)</f>
        <v>1</v>
      </c>
      <c r="I685" t="str">
        <f>LEFT(Table1[[#This Row],[ISIN]],2)</f>
        <v>PL</v>
      </c>
      <c r="J685">
        <f>Table1[[#This Row],[pakiet_wig]]*Table1[[#This Row],[kurs_zamkniecia]]</f>
        <v>31031700</v>
      </c>
      <c r="K685" s="4" t="str" cm="1">
        <f t="array" ref="K685">_xlfn.IFS(AND(Table1[[#This Row],[Column1]]=1,D684-D683&lt;Table1[[#This Row],[kurs_zamkniecia]]-D684,D683&lt;D684,D684&lt;Table1[[#This Row],[kurs_zamkniecia]]),"K",AND(Table1[[#This Row],[Column1]]=1,D684-D683&gt;Table1[[#This Row],[kurs_zamkniecia]]-D684,D683&gt;D684,D684&gt;Table1[[#This Row],[kurs_zamkniecia]]),"S",Table1[[#This Row],[Column1]]=1,"H",Table1[[#This Row],[Column1]]=0,0)</f>
        <v>S</v>
      </c>
      <c r="L685"/>
      <c r="M685"/>
      <c r="N685"/>
      <c r="O685"/>
      <c r="P685"/>
      <c r="Q685"/>
      <c r="R685"/>
      <c r="S685"/>
    </row>
    <row r="686" spans="1:19" x14ac:dyDescent="0.3">
      <c r="A686" s="2">
        <v>42025</v>
      </c>
      <c r="B686" s="1" t="s">
        <v>463</v>
      </c>
      <c r="C686" t="s">
        <v>464</v>
      </c>
      <c r="D686">
        <v>20.98</v>
      </c>
      <c r="E686">
        <v>131265</v>
      </c>
      <c r="F686">
        <v>2690930</v>
      </c>
      <c r="G686">
        <v>3459000</v>
      </c>
      <c r="H686">
        <f>IF(Table1[[#This Row],[data]]=DATE(2015, 1, 23),1,0)</f>
        <v>0</v>
      </c>
      <c r="I686" t="str">
        <f>LEFT(Table1[[#This Row],[ISIN]],2)</f>
        <v>PL</v>
      </c>
      <c r="J686">
        <f>Table1[[#This Row],[pakiet_wig]]*Table1[[#This Row],[kurs_zamkniecia]]</f>
        <v>72569820</v>
      </c>
      <c r="K686" s="4" cm="1">
        <f t="array" ref="K686">_xlfn.IFS(AND(Table1[[#This Row],[Column1]]=1,D685-D684&lt;Table1[[#This Row],[kurs_zamkniecia]]-D685,D684&lt;D685,D685&lt;Table1[[#This Row],[kurs_zamkniecia]]),"K",AND(Table1[[#This Row],[Column1]]=1,D685-D684&gt;Table1[[#This Row],[kurs_zamkniecia]]-D685,D684&gt;D685,D685&gt;Table1[[#This Row],[kurs_zamkniecia]]),"S",Table1[[#This Row],[Column1]]=1,"H",Table1[[#This Row],[Column1]]=0,0)</f>
        <v>0</v>
      </c>
      <c r="L686"/>
      <c r="M686"/>
      <c r="N686"/>
      <c r="O686"/>
      <c r="P686"/>
      <c r="Q686"/>
      <c r="R686"/>
      <c r="S686"/>
    </row>
    <row r="687" spans="1:19" x14ac:dyDescent="0.3">
      <c r="A687" s="2">
        <v>42026</v>
      </c>
      <c r="B687" s="1" t="s">
        <v>463</v>
      </c>
      <c r="C687" t="s">
        <v>464</v>
      </c>
      <c r="D687">
        <v>20.98</v>
      </c>
      <c r="E687">
        <v>201</v>
      </c>
      <c r="F687">
        <v>4220</v>
      </c>
      <c r="G687">
        <v>3459000</v>
      </c>
      <c r="H687">
        <f>IF(Table1[[#This Row],[data]]=DATE(2015, 1, 23),1,0)</f>
        <v>0</v>
      </c>
      <c r="I687" t="str">
        <f>LEFT(Table1[[#This Row],[ISIN]],2)</f>
        <v>PL</v>
      </c>
      <c r="J687">
        <f>Table1[[#This Row],[pakiet_wig]]*Table1[[#This Row],[kurs_zamkniecia]]</f>
        <v>72569820</v>
      </c>
      <c r="K687" s="4" cm="1">
        <f t="array" ref="K687">_xlfn.IFS(AND(Table1[[#This Row],[Column1]]=1,D686-D685&lt;Table1[[#This Row],[kurs_zamkniecia]]-D686,D685&lt;D686,D686&lt;Table1[[#This Row],[kurs_zamkniecia]]),"K",AND(Table1[[#This Row],[Column1]]=1,D686-D685&gt;Table1[[#This Row],[kurs_zamkniecia]]-D686,D685&gt;D686,D686&gt;Table1[[#This Row],[kurs_zamkniecia]]),"S",Table1[[#This Row],[Column1]]=1,"H",Table1[[#This Row],[Column1]]=0,0)</f>
        <v>0</v>
      </c>
      <c r="L687"/>
      <c r="M687"/>
      <c r="N687"/>
      <c r="O687"/>
      <c r="P687"/>
      <c r="Q687"/>
      <c r="R687"/>
      <c r="S687"/>
    </row>
    <row r="688" spans="1:19" x14ac:dyDescent="0.3">
      <c r="A688" s="2">
        <v>42027</v>
      </c>
      <c r="B688" s="1" t="s">
        <v>463</v>
      </c>
      <c r="C688" t="s">
        <v>464</v>
      </c>
      <c r="D688">
        <v>22.48</v>
      </c>
      <c r="E688">
        <v>2819</v>
      </c>
      <c r="F688">
        <v>62790</v>
      </c>
      <c r="G688">
        <v>3459000</v>
      </c>
      <c r="H688">
        <f>IF(Table1[[#This Row],[data]]=DATE(2015, 1, 23),1,0)</f>
        <v>1</v>
      </c>
      <c r="I688" t="str">
        <f>LEFT(Table1[[#This Row],[ISIN]],2)</f>
        <v>PL</v>
      </c>
      <c r="J688">
        <f>Table1[[#This Row],[pakiet_wig]]*Table1[[#This Row],[kurs_zamkniecia]]</f>
        <v>77758320</v>
      </c>
      <c r="K688" s="4" t="str" cm="1">
        <f t="array" ref="K688">_xlfn.IFS(AND(Table1[[#This Row],[Column1]]=1,D687-D686&lt;Table1[[#This Row],[kurs_zamkniecia]]-D687,D686&lt;D687,D687&lt;Table1[[#This Row],[kurs_zamkniecia]]),"K",AND(Table1[[#This Row],[Column1]]=1,D687-D686&gt;Table1[[#This Row],[kurs_zamkniecia]]-D687,D686&gt;D687,D687&gt;Table1[[#This Row],[kurs_zamkniecia]]),"S",Table1[[#This Row],[Column1]]=1,"H",Table1[[#This Row],[Column1]]=0,0)</f>
        <v>H</v>
      </c>
      <c r="L688"/>
      <c r="M688"/>
      <c r="N688"/>
      <c r="O688"/>
      <c r="P688"/>
      <c r="Q688"/>
      <c r="R688"/>
      <c r="S688"/>
    </row>
    <row r="689" spans="1:19" x14ac:dyDescent="0.3">
      <c r="A689" s="2">
        <v>42025</v>
      </c>
      <c r="B689" s="1" t="s">
        <v>465</v>
      </c>
      <c r="C689" t="s">
        <v>466</v>
      </c>
      <c r="D689">
        <v>10.73</v>
      </c>
      <c r="E689">
        <v>16767</v>
      </c>
      <c r="F689">
        <v>179990</v>
      </c>
      <c r="G689">
        <v>23006000</v>
      </c>
      <c r="H689">
        <f>IF(Table1[[#This Row],[data]]=DATE(2015, 1, 23),1,0)</f>
        <v>0</v>
      </c>
      <c r="I689" t="str">
        <f>LEFT(Table1[[#This Row],[ISIN]],2)</f>
        <v>PL</v>
      </c>
      <c r="J689">
        <f>Table1[[#This Row],[pakiet_wig]]*Table1[[#This Row],[kurs_zamkniecia]]</f>
        <v>246854380</v>
      </c>
      <c r="K689" s="4" cm="1">
        <f t="array" ref="K689">_xlfn.IFS(AND(Table1[[#This Row],[Column1]]=1,D688-D687&lt;Table1[[#This Row],[kurs_zamkniecia]]-D688,D687&lt;D688,D688&lt;Table1[[#This Row],[kurs_zamkniecia]]),"K",AND(Table1[[#This Row],[Column1]]=1,D688-D687&gt;Table1[[#This Row],[kurs_zamkniecia]]-D688,D687&gt;D688,D688&gt;Table1[[#This Row],[kurs_zamkniecia]]),"S",Table1[[#This Row],[Column1]]=1,"H",Table1[[#This Row],[Column1]]=0,0)</f>
        <v>0</v>
      </c>
      <c r="L689"/>
      <c r="M689"/>
      <c r="N689"/>
      <c r="O689"/>
      <c r="P689"/>
      <c r="Q689"/>
      <c r="R689"/>
      <c r="S689"/>
    </row>
    <row r="690" spans="1:19" x14ac:dyDescent="0.3">
      <c r="A690" s="2">
        <v>42026</v>
      </c>
      <c r="B690" s="1" t="s">
        <v>465</v>
      </c>
      <c r="C690" t="s">
        <v>466</v>
      </c>
      <c r="D690">
        <v>10.79</v>
      </c>
      <c r="E690">
        <v>10750</v>
      </c>
      <c r="F690">
        <v>115550</v>
      </c>
      <c r="G690">
        <v>23006000</v>
      </c>
      <c r="H690">
        <f>IF(Table1[[#This Row],[data]]=DATE(2015, 1, 23),1,0)</f>
        <v>0</v>
      </c>
      <c r="I690" t="str">
        <f>LEFT(Table1[[#This Row],[ISIN]],2)</f>
        <v>PL</v>
      </c>
      <c r="J690">
        <f>Table1[[#This Row],[pakiet_wig]]*Table1[[#This Row],[kurs_zamkniecia]]</f>
        <v>248234739.99999997</v>
      </c>
      <c r="K690" s="4" cm="1">
        <f t="array" ref="K690">_xlfn.IFS(AND(Table1[[#This Row],[Column1]]=1,D689-D688&lt;Table1[[#This Row],[kurs_zamkniecia]]-D689,D688&lt;D689,D689&lt;Table1[[#This Row],[kurs_zamkniecia]]),"K",AND(Table1[[#This Row],[Column1]]=1,D689-D688&gt;Table1[[#This Row],[kurs_zamkniecia]]-D689,D688&gt;D689,D689&gt;Table1[[#This Row],[kurs_zamkniecia]]),"S",Table1[[#This Row],[Column1]]=1,"H",Table1[[#This Row],[Column1]]=0,0)</f>
        <v>0</v>
      </c>
      <c r="L690"/>
      <c r="M690"/>
      <c r="N690"/>
      <c r="O690"/>
      <c r="P690"/>
      <c r="Q690"/>
      <c r="R690"/>
      <c r="S690"/>
    </row>
    <row r="691" spans="1:19" x14ac:dyDescent="0.3">
      <c r="A691" s="2">
        <v>42027</v>
      </c>
      <c r="B691" s="1" t="s">
        <v>465</v>
      </c>
      <c r="C691" t="s">
        <v>466</v>
      </c>
      <c r="D691">
        <v>10.82</v>
      </c>
      <c r="E691">
        <v>12015</v>
      </c>
      <c r="F691">
        <v>129910</v>
      </c>
      <c r="G691">
        <v>23006000</v>
      </c>
      <c r="H691">
        <f>IF(Table1[[#This Row],[data]]=DATE(2015, 1, 23),1,0)</f>
        <v>1</v>
      </c>
      <c r="I691" t="str">
        <f>LEFT(Table1[[#This Row],[ISIN]],2)</f>
        <v>PL</v>
      </c>
      <c r="J691">
        <f>Table1[[#This Row],[pakiet_wig]]*Table1[[#This Row],[kurs_zamkniecia]]</f>
        <v>248924920</v>
      </c>
      <c r="K691" s="4" t="str" cm="1">
        <f t="array" ref="K691">_xlfn.IFS(AND(Table1[[#This Row],[Column1]]=1,D690-D689&lt;Table1[[#This Row],[kurs_zamkniecia]]-D690,D689&lt;D690,D690&lt;Table1[[#This Row],[kurs_zamkniecia]]),"K",AND(Table1[[#This Row],[Column1]]=1,D690-D689&gt;Table1[[#This Row],[kurs_zamkniecia]]-D690,D689&gt;D690,D690&gt;Table1[[#This Row],[kurs_zamkniecia]]),"S",Table1[[#This Row],[Column1]]=1,"H",Table1[[#This Row],[Column1]]=0,0)</f>
        <v>H</v>
      </c>
      <c r="L691"/>
      <c r="M691"/>
      <c r="N691"/>
      <c r="O691"/>
      <c r="P691"/>
      <c r="Q691"/>
      <c r="R691"/>
      <c r="S691"/>
    </row>
    <row r="692" spans="1:19" x14ac:dyDescent="0.3">
      <c r="A692" s="2">
        <v>42025</v>
      </c>
      <c r="B692" s="1" t="s">
        <v>467</v>
      </c>
      <c r="C692" t="s">
        <v>468</v>
      </c>
      <c r="D692">
        <v>29.25</v>
      </c>
      <c r="E692">
        <v>240</v>
      </c>
      <c r="F692">
        <v>7020</v>
      </c>
      <c r="G692">
        <v>184000</v>
      </c>
      <c r="H692">
        <f>IF(Table1[[#This Row],[data]]=DATE(2015, 1, 23),1,0)</f>
        <v>0</v>
      </c>
      <c r="I692" t="str">
        <f>LEFT(Table1[[#This Row],[ISIN]],2)</f>
        <v>PL</v>
      </c>
      <c r="J692">
        <f>Table1[[#This Row],[pakiet_wig]]*Table1[[#This Row],[kurs_zamkniecia]]</f>
        <v>5382000</v>
      </c>
      <c r="K692" s="4" cm="1">
        <f t="array" ref="K692">_xlfn.IFS(AND(Table1[[#This Row],[Column1]]=1,D691-D690&lt;Table1[[#This Row],[kurs_zamkniecia]]-D691,D690&lt;D691,D691&lt;Table1[[#This Row],[kurs_zamkniecia]]),"K",AND(Table1[[#This Row],[Column1]]=1,D691-D690&gt;Table1[[#This Row],[kurs_zamkniecia]]-D691,D690&gt;D691,D691&gt;Table1[[#This Row],[kurs_zamkniecia]]),"S",Table1[[#This Row],[Column1]]=1,"H",Table1[[#This Row],[Column1]]=0,0)</f>
        <v>0</v>
      </c>
      <c r="L692"/>
      <c r="M692"/>
      <c r="N692"/>
      <c r="O692"/>
      <c r="P692"/>
      <c r="Q692"/>
      <c r="R692"/>
      <c r="S692"/>
    </row>
    <row r="693" spans="1:19" x14ac:dyDescent="0.3">
      <c r="A693" s="2">
        <v>42026</v>
      </c>
      <c r="B693" s="1" t="s">
        <v>467</v>
      </c>
      <c r="C693" t="s">
        <v>468</v>
      </c>
      <c r="D693">
        <v>29.25</v>
      </c>
      <c r="E693">
        <v>0</v>
      </c>
      <c r="F693">
        <v>0</v>
      </c>
      <c r="G693">
        <v>184000</v>
      </c>
      <c r="H693">
        <f>IF(Table1[[#This Row],[data]]=DATE(2015, 1, 23),1,0)</f>
        <v>0</v>
      </c>
      <c r="I693" t="str">
        <f>LEFT(Table1[[#This Row],[ISIN]],2)</f>
        <v>PL</v>
      </c>
      <c r="J693">
        <f>Table1[[#This Row],[pakiet_wig]]*Table1[[#This Row],[kurs_zamkniecia]]</f>
        <v>5382000</v>
      </c>
      <c r="K693" s="4" cm="1">
        <f t="array" ref="K693">_xlfn.IFS(AND(Table1[[#This Row],[Column1]]=1,D692-D691&lt;Table1[[#This Row],[kurs_zamkniecia]]-D692,D691&lt;D692,D692&lt;Table1[[#This Row],[kurs_zamkniecia]]),"K",AND(Table1[[#This Row],[Column1]]=1,D692-D691&gt;Table1[[#This Row],[kurs_zamkniecia]]-D692,D691&gt;D692,D692&gt;Table1[[#This Row],[kurs_zamkniecia]]),"S",Table1[[#This Row],[Column1]]=1,"H",Table1[[#This Row],[Column1]]=0,0)</f>
        <v>0</v>
      </c>
      <c r="L693"/>
      <c r="M693"/>
      <c r="N693"/>
      <c r="O693"/>
      <c r="P693"/>
      <c r="Q693"/>
      <c r="R693"/>
      <c r="S693"/>
    </row>
    <row r="694" spans="1:19" x14ac:dyDescent="0.3">
      <c r="A694" s="2">
        <v>42027</v>
      </c>
      <c r="B694" s="1" t="s">
        <v>467</v>
      </c>
      <c r="C694" t="s">
        <v>468</v>
      </c>
      <c r="D694">
        <v>29.25</v>
      </c>
      <c r="E694">
        <v>0</v>
      </c>
      <c r="F694">
        <v>0</v>
      </c>
      <c r="G694">
        <v>184000</v>
      </c>
      <c r="H694">
        <f>IF(Table1[[#This Row],[data]]=DATE(2015, 1, 23),1,0)</f>
        <v>1</v>
      </c>
      <c r="I694" t="str">
        <f>LEFT(Table1[[#This Row],[ISIN]],2)</f>
        <v>PL</v>
      </c>
      <c r="J694">
        <f>Table1[[#This Row],[pakiet_wig]]*Table1[[#This Row],[kurs_zamkniecia]]</f>
        <v>5382000</v>
      </c>
      <c r="K694" s="4" t="str" cm="1">
        <f t="array" ref="K694">_xlfn.IFS(AND(Table1[[#This Row],[Column1]]=1,D693-D692&lt;Table1[[#This Row],[kurs_zamkniecia]]-D693,D692&lt;D693,D693&lt;Table1[[#This Row],[kurs_zamkniecia]]),"K",AND(Table1[[#This Row],[Column1]]=1,D693-D692&gt;Table1[[#This Row],[kurs_zamkniecia]]-D693,D692&gt;D693,D693&gt;Table1[[#This Row],[kurs_zamkniecia]]),"S",Table1[[#This Row],[Column1]]=1,"H",Table1[[#This Row],[Column1]]=0,0)</f>
        <v>H</v>
      </c>
      <c r="L694"/>
      <c r="M694"/>
      <c r="N694"/>
      <c r="O694"/>
      <c r="P694"/>
      <c r="Q694"/>
      <c r="R694"/>
      <c r="S694"/>
    </row>
    <row r="695" spans="1:19" x14ac:dyDescent="0.3">
      <c r="A695" s="2">
        <v>42025</v>
      </c>
      <c r="B695" s="1" t="s">
        <v>469</v>
      </c>
      <c r="C695" t="s">
        <v>470</v>
      </c>
      <c r="D695">
        <v>3.84</v>
      </c>
      <c r="E695">
        <v>390</v>
      </c>
      <c r="F695">
        <v>1500</v>
      </c>
      <c r="G695">
        <v>4815000</v>
      </c>
      <c r="H695">
        <f>IF(Table1[[#This Row],[data]]=DATE(2015, 1, 23),1,0)</f>
        <v>0</v>
      </c>
      <c r="I695" t="str">
        <f>LEFT(Table1[[#This Row],[ISIN]],2)</f>
        <v>PL</v>
      </c>
      <c r="J695">
        <f>Table1[[#This Row],[pakiet_wig]]*Table1[[#This Row],[kurs_zamkniecia]]</f>
        <v>18489600</v>
      </c>
      <c r="K695" s="4" cm="1">
        <f t="array" ref="K695">_xlfn.IFS(AND(Table1[[#This Row],[Column1]]=1,D694-D693&lt;Table1[[#This Row],[kurs_zamkniecia]]-D694,D693&lt;D694,D694&lt;Table1[[#This Row],[kurs_zamkniecia]]),"K",AND(Table1[[#This Row],[Column1]]=1,D694-D693&gt;Table1[[#This Row],[kurs_zamkniecia]]-D694,D693&gt;D694,D694&gt;Table1[[#This Row],[kurs_zamkniecia]]),"S",Table1[[#This Row],[Column1]]=1,"H",Table1[[#This Row],[Column1]]=0,0)</f>
        <v>0</v>
      </c>
      <c r="L695"/>
      <c r="M695"/>
      <c r="N695"/>
      <c r="O695"/>
      <c r="P695"/>
      <c r="Q695"/>
      <c r="R695"/>
      <c r="S695"/>
    </row>
    <row r="696" spans="1:19" x14ac:dyDescent="0.3">
      <c r="A696" s="2">
        <v>42026</v>
      </c>
      <c r="B696" s="1" t="s">
        <v>469</v>
      </c>
      <c r="C696" t="s">
        <v>470</v>
      </c>
      <c r="D696">
        <v>3.85</v>
      </c>
      <c r="E696">
        <v>1198</v>
      </c>
      <c r="F696">
        <v>4600</v>
      </c>
      <c r="G696">
        <v>4815000</v>
      </c>
      <c r="H696">
        <f>IF(Table1[[#This Row],[data]]=DATE(2015, 1, 23),1,0)</f>
        <v>0</v>
      </c>
      <c r="I696" t="str">
        <f>LEFT(Table1[[#This Row],[ISIN]],2)</f>
        <v>PL</v>
      </c>
      <c r="J696">
        <f>Table1[[#This Row],[pakiet_wig]]*Table1[[#This Row],[kurs_zamkniecia]]</f>
        <v>18537750</v>
      </c>
      <c r="K696" s="4" cm="1">
        <f t="array" ref="K696">_xlfn.IFS(AND(Table1[[#This Row],[Column1]]=1,D695-D694&lt;Table1[[#This Row],[kurs_zamkniecia]]-D695,D694&lt;D695,D695&lt;Table1[[#This Row],[kurs_zamkniecia]]),"K",AND(Table1[[#This Row],[Column1]]=1,D695-D694&gt;Table1[[#This Row],[kurs_zamkniecia]]-D695,D694&gt;D695,D695&gt;Table1[[#This Row],[kurs_zamkniecia]]),"S",Table1[[#This Row],[Column1]]=1,"H",Table1[[#This Row],[Column1]]=0,0)</f>
        <v>0</v>
      </c>
      <c r="L696"/>
      <c r="M696"/>
      <c r="N696"/>
      <c r="O696"/>
      <c r="P696"/>
      <c r="Q696"/>
      <c r="R696"/>
      <c r="S696"/>
    </row>
    <row r="697" spans="1:19" x14ac:dyDescent="0.3">
      <c r="A697" s="2">
        <v>42027</v>
      </c>
      <c r="B697" s="1" t="s">
        <v>469</v>
      </c>
      <c r="C697" t="s">
        <v>470</v>
      </c>
      <c r="D697">
        <v>3.8</v>
      </c>
      <c r="E697">
        <v>2082</v>
      </c>
      <c r="F697">
        <v>7950</v>
      </c>
      <c r="G697">
        <v>4815000</v>
      </c>
      <c r="H697">
        <f>IF(Table1[[#This Row],[data]]=DATE(2015, 1, 23),1,0)</f>
        <v>1</v>
      </c>
      <c r="I697" t="str">
        <f>LEFT(Table1[[#This Row],[ISIN]],2)</f>
        <v>PL</v>
      </c>
      <c r="J697">
        <f>Table1[[#This Row],[pakiet_wig]]*Table1[[#This Row],[kurs_zamkniecia]]</f>
        <v>18297000</v>
      </c>
      <c r="K697" s="4" t="str" cm="1">
        <f t="array" ref="K697">_xlfn.IFS(AND(Table1[[#This Row],[Column1]]=1,D696-D695&lt;Table1[[#This Row],[kurs_zamkniecia]]-D696,D695&lt;D696,D696&lt;Table1[[#This Row],[kurs_zamkniecia]]),"K",AND(Table1[[#This Row],[Column1]]=1,D696-D695&gt;Table1[[#This Row],[kurs_zamkniecia]]-D696,D695&gt;D696,D696&gt;Table1[[#This Row],[kurs_zamkniecia]]),"S",Table1[[#This Row],[Column1]]=1,"H",Table1[[#This Row],[Column1]]=0,0)</f>
        <v>H</v>
      </c>
      <c r="L697"/>
      <c r="M697"/>
      <c r="N697"/>
      <c r="O697"/>
      <c r="P697"/>
      <c r="Q697"/>
      <c r="R697"/>
      <c r="S697"/>
    </row>
    <row r="698" spans="1:19" x14ac:dyDescent="0.3">
      <c r="A698" s="2">
        <v>42025</v>
      </c>
      <c r="B698" s="1" t="s">
        <v>471</v>
      </c>
      <c r="C698" t="s">
        <v>472</v>
      </c>
      <c r="D698">
        <v>9.3800000000000008</v>
      </c>
      <c r="E698">
        <v>1766</v>
      </c>
      <c r="F698">
        <v>16480</v>
      </c>
      <c r="G698">
        <v>6713000</v>
      </c>
      <c r="H698">
        <f>IF(Table1[[#This Row],[data]]=DATE(2015, 1, 23),1,0)</f>
        <v>0</v>
      </c>
      <c r="I698" t="str">
        <f>LEFT(Table1[[#This Row],[ISIN]],2)</f>
        <v>PL</v>
      </c>
      <c r="J698">
        <f>Table1[[#This Row],[pakiet_wig]]*Table1[[#This Row],[kurs_zamkniecia]]</f>
        <v>62967940.000000007</v>
      </c>
      <c r="K698" s="4" cm="1">
        <f t="array" ref="K698">_xlfn.IFS(AND(Table1[[#This Row],[Column1]]=1,D697-D696&lt;Table1[[#This Row],[kurs_zamkniecia]]-D697,D696&lt;D697,D697&lt;Table1[[#This Row],[kurs_zamkniecia]]),"K",AND(Table1[[#This Row],[Column1]]=1,D697-D696&gt;Table1[[#This Row],[kurs_zamkniecia]]-D697,D696&gt;D697,D697&gt;Table1[[#This Row],[kurs_zamkniecia]]),"S",Table1[[#This Row],[Column1]]=1,"H",Table1[[#This Row],[Column1]]=0,0)</f>
        <v>0</v>
      </c>
      <c r="L698"/>
      <c r="M698"/>
      <c r="N698"/>
      <c r="O698"/>
      <c r="P698"/>
      <c r="Q698"/>
      <c r="R698"/>
      <c r="S698"/>
    </row>
    <row r="699" spans="1:19" x14ac:dyDescent="0.3">
      <c r="A699" s="2">
        <v>42026</v>
      </c>
      <c r="B699" s="1" t="s">
        <v>471</v>
      </c>
      <c r="C699" t="s">
        <v>472</v>
      </c>
      <c r="D699">
        <v>9.2799999999999994</v>
      </c>
      <c r="E699">
        <v>4013</v>
      </c>
      <c r="F699">
        <v>37320</v>
      </c>
      <c r="G699">
        <v>6713000</v>
      </c>
      <c r="H699">
        <f>IF(Table1[[#This Row],[data]]=DATE(2015, 1, 23),1,0)</f>
        <v>0</v>
      </c>
      <c r="I699" t="str">
        <f>LEFT(Table1[[#This Row],[ISIN]],2)</f>
        <v>PL</v>
      </c>
      <c r="J699">
        <f>Table1[[#This Row],[pakiet_wig]]*Table1[[#This Row],[kurs_zamkniecia]]</f>
        <v>62296639.999999993</v>
      </c>
      <c r="K699" s="4" cm="1">
        <f t="array" ref="K699">_xlfn.IFS(AND(Table1[[#This Row],[Column1]]=1,D698-D697&lt;Table1[[#This Row],[kurs_zamkniecia]]-D698,D697&lt;D698,D698&lt;Table1[[#This Row],[kurs_zamkniecia]]),"K",AND(Table1[[#This Row],[Column1]]=1,D698-D697&gt;Table1[[#This Row],[kurs_zamkniecia]]-D698,D697&gt;D698,D698&gt;Table1[[#This Row],[kurs_zamkniecia]]),"S",Table1[[#This Row],[Column1]]=1,"H",Table1[[#This Row],[Column1]]=0,0)</f>
        <v>0</v>
      </c>
      <c r="L699"/>
      <c r="M699"/>
      <c r="N699"/>
      <c r="O699"/>
      <c r="P699"/>
      <c r="Q699"/>
      <c r="R699"/>
      <c r="S699"/>
    </row>
    <row r="700" spans="1:19" x14ac:dyDescent="0.3">
      <c r="A700" s="2">
        <v>42027</v>
      </c>
      <c r="B700" s="1" t="s">
        <v>471</v>
      </c>
      <c r="C700" t="s">
        <v>472</v>
      </c>
      <c r="D700">
        <v>9.31</v>
      </c>
      <c r="E700">
        <v>54012</v>
      </c>
      <c r="F700">
        <v>502380</v>
      </c>
      <c r="G700">
        <v>6713000</v>
      </c>
      <c r="H700">
        <f>IF(Table1[[#This Row],[data]]=DATE(2015, 1, 23),1,0)</f>
        <v>1</v>
      </c>
      <c r="I700" t="str">
        <f>LEFT(Table1[[#This Row],[ISIN]],2)</f>
        <v>PL</v>
      </c>
      <c r="J700">
        <f>Table1[[#This Row],[pakiet_wig]]*Table1[[#This Row],[kurs_zamkniecia]]</f>
        <v>62498030</v>
      </c>
      <c r="K700" s="4" t="str" cm="1">
        <f t="array" ref="K700">_xlfn.IFS(AND(Table1[[#This Row],[Column1]]=1,D699-D698&lt;Table1[[#This Row],[kurs_zamkniecia]]-D699,D698&lt;D699,D699&lt;Table1[[#This Row],[kurs_zamkniecia]]),"K",AND(Table1[[#This Row],[Column1]]=1,D699-D698&gt;Table1[[#This Row],[kurs_zamkniecia]]-D699,D698&gt;D699,D699&gt;Table1[[#This Row],[kurs_zamkniecia]]),"S",Table1[[#This Row],[Column1]]=1,"H",Table1[[#This Row],[Column1]]=0,0)</f>
        <v>H</v>
      </c>
      <c r="L700"/>
      <c r="M700"/>
      <c r="N700"/>
      <c r="O700"/>
      <c r="P700"/>
      <c r="Q700"/>
      <c r="R700"/>
      <c r="S700"/>
    </row>
    <row r="701" spans="1:19" x14ac:dyDescent="0.3">
      <c r="A701" s="2">
        <v>42025</v>
      </c>
      <c r="B701" s="1" t="s">
        <v>473</v>
      </c>
      <c r="C701" t="s">
        <v>474</v>
      </c>
      <c r="D701">
        <v>19.14</v>
      </c>
      <c r="E701">
        <v>443</v>
      </c>
      <c r="F701">
        <v>8330</v>
      </c>
      <c r="G701">
        <v>10769000</v>
      </c>
      <c r="H701">
        <f>IF(Table1[[#This Row],[data]]=DATE(2015, 1, 23),1,0)</f>
        <v>0</v>
      </c>
      <c r="I701" t="str">
        <f>LEFT(Table1[[#This Row],[ISIN]],2)</f>
        <v>PL</v>
      </c>
      <c r="J701">
        <f>Table1[[#This Row],[pakiet_wig]]*Table1[[#This Row],[kurs_zamkniecia]]</f>
        <v>206118660</v>
      </c>
      <c r="K701" s="4" cm="1">
        <f t="array" ref="K701">_xlfn.IFS(AND(Table1[[#This Row],[Column1]]=1,D700-D699&lt;Table1[[#This Row],[kurs_zamkniecia]]-D700,D699&lt;D700,D700&lt;Table1[[#This Row],[kurs_zamkniecia]]),"K",AND(Table1[[#This Row],[Column1]]=1,D700-D699&gt;Table1[[#This Row],[kurs_zamkniecia]]-D700,D699&gt;D700,D700&gt;Table1[[#This Row],[kurs_zamkniecia]]),"S",Table1[[#This Row],[Column1]]=1,"H",Table1[[#This Row],[Column1]]=0,0)</f>
        <v>0</v>
      </c>
      <c r="L701"/>
      <c r="M701"/>
      <c r="N701"/>
      <c r="O701"/>
      <c r="P701"/>
      <c r="Q701"/>
      <c r="R701"/>
      <c r="S701"/>
    </row>
    <row r="702" spans="1:19" x14ac:dyDescent="0.3">
      <c r="A702" s="2">
        <v>42026</v>
      </c>
      <c r="B702" s="1" t="s">
        <v>473</v>
      </c>
      <c r="C702" t="s">
        <v>474</v>
      </c>
      <c r="D702">
        <v>19.14</v>
      </c>
      <c r="E702">
        <v>1018</v>
      </c>
      <c r="F702">
        <v>19370</v>
      </c>
      <c r="G702">
        <v>10769000</v>
      </c>
      <c r="H702">
        <f>IF(Table1[[#This Row],[data]]=DATE(2015, 1, 23),1,0)</f>
        <v>0</v>
      </c>
      <c r="I702" t="str">
        <f>LEFT(Table1[[#This Row],[ISIN]],2)</f>
        <v>PL</v>
      </c>
      <c r="J702">
        <f>Table1[[#This Row],[pakiet_wig]]*Table1[[#This Row],[kurs_zamkniecia]]</f>
        <v>206118660</v>
      </c>
      <c r="K702" s="4" cm="1">
        <f t="array" ref="K702">_xlfn.IFS(AND(Table1[[#This Row],[Column1]]=1,D701-D700&lt;Table1[[#This Row],[kurs_zamkniecia]]-D701,D700&lt;D701,D701&lt;Table1[[#This Row],[kurs_zamkniecia]]),"K",AND(Table1[[#This Row],[Column1]]=1,D701-D700&gt;Table1[[#This Row],[kurs_zamkniecia]]-D701,D700&gt;D701,D701&gt;Table1[[#This Row],[kurs_zamkniecia]]),"S",Table1[[#This Row],[Column1]]=1,"H",Table1[[#This Row],[Column1]]=0,0)</f>
        <v>0</v>
      </c>
      <c r="L702"/>
      <c r="M702"/>
      <c r="N702"/>
      <c r="O702"/>
      <c r="P702"/>
      <c r="Q702"/>
      <c r="R702"/>
      <c r="S702"/>
    </row>
    <row r="703" spans="1:19" x14ac:dyDescent="0.3">
      <c r="A703" s="2">
        <v>42027</v>
      </c>
      <c r="B703" s="1" t="s">
        <v>473</v>
      </c>
      <c r="C703" t="s">
        <v>474</v>
      </c>
      <c r="D703">
        <v>19.29</v>
      </c>
      <c r="E703">
        <v>40004</v>
      </c>
      <c r="F703">
        <v>766020</v>
      </c>
      <c r="G703">
        <v>10769000</v>
      </c>
      <c r="H703">
        <f>IF(Table1[[#This Row],[data]]=DATE(2015, 1, 23),1,0)</f>
        <v>1</v>
      </c>
      <c r="I703" t="str">
        <f>LEFT(Table1[[#This Row],[ISIN]],2)</f>
        <v>PL</v>
      </c>
      <c r="J703">
        <f>Table1[[#This Row],[pakiet_wig]]*Table1[[#This Row],[kurs_zamkniecia]]</f>
        <v>207734010</v>
      </c>
      <c r="K703" s="4" t="str" cm="1">
        <f t="array" ref="K703">_xlfn.IFS(AND(Table1[[#This Row],[Column1]]=1,D702-D701&lt;Table1[[#This Row],[kurs_zamkniecia]]-D702,D701&lt;D702,D702&lt;Table1[[#This Row],[kurs_zamkniecia]]),"K",AND(Table1[[#This Row],[Column1]]=1,D702-D701&gt;Table1[[#This Row],[kurs_zamkniecia]]-D702,D701&gt;D702,D702&gt;Table1[[#This Row],[kurs_zamkniecia]]),"S",Table1[[#This Row],[Column1]]=1,"H",Table1[[#This Row],[Column1]]=0,0)</f>
        <v>H</v>
      </c>
      <c r="L703"/>
      <c r="M703"/>
      <c r="N703"/>
      <c r="O703"/>
      <c r="P703"/>
      <c r="Q703"/>
      <c r="R703"/>
      <c r="S703"/>
    </row>
    <row r="704" spans="1:19" x14ac:dyDescent="0.3">
      <c r="A704" s="2">
        <v>42025</v>
      </c>
      <c r="B704" s="1" t="s">
        <v>475</v>
      </c>
      <c r="C704" t="s">
        <v>476</v>
      </c>
      <c r="D704">
        <v>3.33</v>
      </c>
      <c r="E704">
        <v>15993</v>
      </c>
      <c r="F704">
        <v>52860</v>
      </c>
      <c r="G704">
        <v>11880000</v>
      </c>
      <c r="H704">
        <f>IF(Table1[[#This Row],[data]]=DATE(2015, 1, 23),1,0)</f>
        <v>0</v>
      </c>
      <c r="I704" t="str">
        <f>LEFT(Table1[[#This Row],[ISIN]],2)</f>
        <v>PL</v>
      </c>
      <c r="J704">
        <f>Table1[[#This Row],[pakiet_wig]]*Table1[[#This Row],[kurs_zamkniecia]]</f>
        <v>39560400</v>
      </c>
      <c r="K704" s="4" cm="1">
        <f t="array" ref="K704">_xlfn.IFS(AND(Table1[[#This Row],[Column1]]=1,D703-D702&lt;Table1[[#This Row],[kurs_zamkniecia]]-D703,D702&lt;D703,D703&lt;Table1[[#This Row],[kurs_zamkniecia]]),"K",AND(Table1[[#This Row],[Column1]]=1,D703-D702&gt;Table1[[#This Row],[kurs_zamkniecia]]-D703,D702&gt;D703,D703&gt;Table1[[#This Row],[kurs_zamkniecia]]),"S",Table1[[#This Row],[Column1]]=1,"H",Table1[[#This Row],[Column1]]=0,0)</f>
        <v>0</v>
      </c>
      <c r="L704"/>
      <c r="M704"/>
      <c r="N704"/>
      <c r="O704"/>
      <c r="P704"/>
      <c r="Q704"/>
      <c r="R704"/>
      <c r="S704"/>
    </row>
    <row r="705" spans="1:19" x14ac:dyDescent="0.3">
      <c r="A705" s="2">
        <v>42026</v>
      </c>
      <c r="B705" s="1" t="s">
        <v>475</v>
      </c>
      <c r="C705" t="s">
        <v>476</v>
      </c>
      <c r="D705">
        <v>3.31</v>
      </c>
      <c r="E705">
        <v>4556</v>
      </c>
      <c r="F705">
        <v>14880</v>
      </c>
      <c r="G705">
        <v>11880000</v>
      </c>
      <c r="H705">
        <f>IF(Table1[[#This Row],[data]]=DATE(2015, 1, 23),1,0)</f>
        <v>0</v>
      </c>
      <c r="I705" t="str">
        <f>LEFT(Table1[[#This Row],[ISIN]],2)</f>
        <v>PL</v>
      </c>
      <c r="J705">
        <f>Table1[[#This Row],[pakiet_wig]]*Table1[[#This Row],[kurs_zamkniecia]]</f>
        <v>39322800</v>
      </c>
      <c r="K705" s="4" cm="1">
        <f t="array" ref="K705">_xlfn.IFS(AND(Table1[[#This Row],[Column1]]=1,D704-D703&lt;Table1[[#This Row],[kurs_zamkniecia]]-D704,D703&lt;D704,D704&lt;Table1[[#This Row],[kurs_zamkniecia]]),"K",AND(Table1[[#This Row],[Column1]]=1,D704-D703&gt;Table1[[#This Row],[kurs_zamkniecia]]-D704,D703&gt;D704,D704&gt;Table1[[#This Row],[kurs_zamkniecia]]),"S",Table1[[#This Row],[Column1]]=1,"H",Table1[[#This Row],[Column1]]=0,0)</f>
        <v>0</v>
      </c>
      <c r="L705"/>
      <c r="M705"/>
      <c r="N705"/>
      <c r="O705"/>
      <c r="P705"/>
      <c r="Q705"/>
      <c r="R705"/>
      <c r="S705"/>
    </row>
    <row r="706" spans="1:19" x14ac:dyDescent="0.3">
      <c r="A706" s="2">
        <v>42027</v>
      </c>
      <c r="B706" s="1" t="s">
        <v>475</v>
      </c>
      <c r="C706" t="s">
        <v>476</v>
      </c>
      <c r="D706">
        <v>3.3</v>
      </c>
      <c r="E706">
        <v>3997</v>
      </c>
      <c r="F706">
        <v>13150</v>
      </c>
      <c r="G706">
        <v>11880000</v>
      </c>
      <c r="H706">
        <f>IF(Table1[[#This Row],[data]]=DATE(2015, 1, 23),1,0)</f>
        <v>1</v>
      </c>
      <c r="I706" t="str">
        <f>LEFT(Table1[[#This Row],[ISIN]],2)</f>
        <v>PL</v>
      </c>
      <c r="J706">
        <f>Table1[[#This Row],[pakiet_wig]]*Table1[[#This Row],[kurs_zamkniecia]]</f>
        <v>39204000</v>
      </c>
      <c r="K706" s="4" t="str" cm="1">
        <f t="array" ref="K706">_xlfn.IFS(AND(Table1[[#This Row],[Column1]]=1,D705-D704&lt;Table1[[#This Row],[kurs_zamkniecia]]-D705,D704&lt;D705,D705&lt;Table1[[#This Row],[kurs_zamkniecia]]),"K",AND(Table1[[#This Row],[Column1]]=1,D705-D704&gt;Table1[[#This Row],[kurs_zamkniecia]]-D705,D704&gt;D705,D705&gt;Table1[[#This Row],[kurs_zamkniecia]]),"S",Table1[[#This Row],[Column1]]=1,"H",Table1[[#This Row],[Column1]]=0,0)</f>
        <v>H</v>
      </c>
      <c r="L706"/>
      <c r="M706"/>
      <c r="N706"/>
      <c r="O706"/>
      <c r="P706"/>
      <c r="Q706"/>
      <c r="R706"/>
      <c r="S706"/>
    </row>
    <row r="707" spans="1:19" x14ac:dyDescent="0.3">
      <c r="A707" s="2">
        <v>42025</v>
      </c>
      <c r="B707" s="1" t="s">
        <v>477</v>
      </c>
      <c r="C707" t="s">
        <v>478</v>
      </c>
      <c r="D707">
        <v>260</v>
      </c>
      <c r="E707">
        <v>0</v>
      </c>
      <c r="F707">
        <v>0</v>
      </c>
      <c r="G707">
        <v>1231000</v>
      </c>
      <c r="H707">
        <f>IF(Table1[[#This Row],[data]]=DATE(2015, 1, 23),1,0)</f>
        <v>0</v>
      </c>
      <c r="I707" t="str">
        <f>LEFT(Table1[[#This Row],[ISIN]],2)</f>
        <v>SI</v>
      </c>
      <c r="J707">
        <f>Table1[[#This Row],[pakiet_wig]]*Table1[[#This Row],[kurs_zamkniecia]]</f>
        <v>320060000</v>
      </c>
      <c r="K707" s="4" cm="1">
        <f t="array" ref="K707">_xlfn.IFS(AND(Table1[[#This Row],[Column1]]=1,D706-D705&lt;Table1[[#This Row],[kurs_zamkniecia]]-D706,D705&lt;D706,D706&lt;Table1[[#This Row],[kurs_zamkniecia]]),"K",AND(Table1[[#This Row],[Column1]]=1,D706-D705&gt;Table1[[#This Row],[kurs_zamkniecia]]-D706,D705&gt;D706,D706&gt;Table1[[#This Row],[kurs_zamkniecia]]),"S",Table1[[#This Row],[Column1]]=1,"H",Table1[[#This Row],[Column1]]=0,0)</f>
        <v>0</v>
      </c>
      <c r="L707"/>
      <c r="M707"/>
      <c r="N707"/>
      <c r="O707"/>
      <c r="P707"/>
      <c r="Q707"/>
      <c r="R707"/>
      <c r="S707"/>
    </row>
    <row r="708" spans="1:19" x14ac:dyDescent="0.3">
      <c r="A708" s="2">
        <v>42026</v>
      </c>
      <c r="B708" s="1" t="s">
        <v>477</v>
      </c>
      <c r="C708" t="s">
        <v>478</v>
      </c>
      <c r="D708">
        <v>260</v>
      </c>
      <c r="E708">
        <v>0</v>
      </c>
      <c r="F708">
        <v>0</v>
      </c>
      <c r="G708">
        <v>1231000</v>
      </c>
      <c r="H708">
        <f>IF(Table1[[#This Row],[data]]=DATE(2015, 1, 23),1,0)</f>
        <v>0</v>
      </c>
      <c r="I708" t="str">
        <f>LEFT(Table1[[#This Row],[ISIN]],2)</f>
        <v>SI</v>
      </c>
      <c r="J708">
        <f>Table1[[#This Row],[pakiet_wig]]*Table1[[#This Row],[kurs_zamkniecia]]</f>
        <v>320060000</v>
      </c>
      <c r="K708" s="4" cm="1">
        <f t="array" ref="K708">_xlfn.IFS(AND(Table1[[#This Row],[Column1]]=1,D707-D706&lt;Table1[[#This Row],[kurs_zamkniecia]]-D707,D706&lt;D707,D707&lt;Table1[[#This Row],[kurs_zamkniecia]]),"K",AND(Table1[[#This Row],[Column1]]=1,D707-D706&gt;Table1[[#This Row],[kurs_zamkniecia]]-D707,D706&gt;D707,D707&gt;Table1[[#This Row],[kurs_zamkniecia]]),"S",Table1[[#This Row],[Column1]]=1,"H",Table1[[#This Row],[Column1]]=0,0)</f>
        <v>0</v>
      </c>
      <c r="L708"/>
      <c r="M708"/>
      <c r="N708"/>
      <c r="O708"/>
      <c r="P708"/>
      <c r="Q708"/>
      <c r="R708"/>
      <c r="S708"/>
    </row>
    <row r="709" spans="1:19" x14ac:dyDescent="0.3">
      <c r="A709" s="2">
        <v>42027</v>
      </c>
      <c r="B709" s="1" t="s">
        <v>477</v>
      </c>
      <c r="C709" t="s">
        <v>478</v>
      </c>
      <c r="D709">
        <v>260</v>
      </c>
      <c r="E709">
        <v>0</v>
      </c>
      <c r="F709">
        <v>0</v>
      </c>
      <c r="G709">
        <v>1231000</v>
      </c>
      <c r="H709">
        <f>IF(Table1[[#This Row],[data]]=DATE(2015, 1, 23),1,0)</f>
        <v>1</v>
      </c>
      <c r="I709" t="str">
        <f>LEFT(Table1[[#This Row],[ISIN]],2)</f>
        <v>SI</v>
      </c>
      <c r="J709">
        <f>Table1[[#This Row],[pakiet_wig]]*Table1[[#This Row],[kurs_zamkniecia]]</f>
        <v>320060000</v>
      </c>
      <c r="K709" s="4" t="str" cm="1">
        <f t="array" ref="K709">_xlfn.IFS(AND(Table1[[#This Row],[Column1]]=1,D708-D707&lt;Table1[[#This Row],[kurs_zamkniecia]]-D708,D707&lt;D708,D708&lt;Table1[[#This Row],[kurs_zamkniecia]]),"K",AND(Table1[[#This Row],[Column1]]=1,D708-D707&gt;Table1[[#This Row],[kurs_zamkniecia]]-D708,D707&gt;D708,D708&gt;Table1[[#This Row],[kurs_zamkniecia]]),"S",Table1[[#This Row],[Column1]]=1,"H",Table1[[#This Row],[Column1]]=0,0)</f>
        <v>H</v>
      </c>
      <c r="L709"/>
      <c r="M709"/>
      <c r="N709"/>
      <c r="O709"/>
      <c r="P709"/>
      <c r="Q709"/>
      <c r="R709"/>
      <c r="S709"/>
    </row>
    <row r="710" spans="1:19" x14ac:dyDescent="0.3">
      <c r="A710" s="2">
        <v>42025</v>
      </c>
      <c r="B710" s="1" t="s">
        <v>479</v>
      </c>
      <c r="C710" t="s">
        <v>480</v>
      </c>
      <c r="D710">
        <v>115</v>
      </c>
      <c r="E710">
        <v>8413</v>
      </c>
      <c r="F710">
        <v>969190</v>
      </c>
      <c r="G710">
        <v>14953000</v>
      </c>
      <c r="H710">
        <f>IF(Table1[[#This Row],[data]]=DATE(2015, 1, 23),1,0)</f>
        <v>0</v>
      </c>
      <c r="I710" t="str">
        <f>LEFT(Table1[[#This Row],[ISIN]],2)</f>
        <v>PL</v>
      </c>
      <c r="J710">
        <f>Table1[[#This Row],[pakiet_wig]]*Table1[[#This Row],[kurs_zamkniecia]]</f>
        <v>1719595000</v>
      </c>
      <c r="K710" s="4" cm="1">
        <f t="array" ref="K710">_xlfn.IFS(AND(Table1[[#This Row],[Column1]]=1,D709-D708&lt;Table1[[#This Row],[kurs_zamkniecia]]-D709,D708&lt;D709,D709&lt;Table1[[#This Row],[kurs_zamkniecia]]),"K",AND(Table1[[#This Row],[Column1]]=1,D709-D708&gt;Table1[[#This Row],[kurs_zamkniecia]]-D709,D708&gt;D709,D709&gt;Table1[[#This Row],[kurs_zamkniecia]]),"S",Table1[[#This Row],[Column1]]=1,"H",Table1[[#This Row],[Column1]]=0,0)</f>
        <v>0</v>
      </c>
      <c r="L710"/>
      <c r="M710"/>
      <c r="N710"/>
      <c r="O710"/>
      <c r="P710"/>
      <c r="Q710"/>
      <c r="R710"/>
      <c r="S710"/>
    </row>
    <row r="711" spans="1:19" x14ac:dyDescent="0.3">
      <c r="A711" s="2">
        <v>42026</v>
      </c>
      <c r="B711" s="1" t="s">
        <v>479</v>
      </c>
      <c r="C711" t="s">
        <v>480</v>
      </c>
      <c r="D711">
        <v>112.9</v>
      </c>
      <c r="E711">
        <v>6743</v>
      </c>
      <c r="F711">
        <v>770680</v>
      </c>
      <c r="G711">
        <v>14953000</v>
      </c>
      <c r="H711">
        <f>IF(Table1[[#This Row],[data]]=DATE(2015, 1, 23),1,0)</f>
        <v>0</v>
      </c>
      <c r="I711" t="str">
        <f>LEFT(Table1[[#This Row],[ISIN]],2)</f>
        <v>PL</v>
      </c>
      <c r="J711">
        <f>Table1[[#This Row],[pakiet_wig]]*Table1[[#This Row],[kurs_zamkniecia]]</f>
        <v>1688193700</v>
      </c>
      <c r="K711" s="4" cm="1">
        <f t="array" ref="K711">_xlfn.IFS(AND(Table1[[#This Row],[Column1]]=1,D710-D709&lt;Table1[[#This Row],[kurs_zamkniecia]]-D710,D709&lt;D710,D710&lt;Table1[[#This Row],[kurs_zamkniecia]]),"K",AND(Table1[[#This Row],[Column1]]=1,D710-D709&gt;Table1[[#This Row],[kurs_zamkniecia]]-D710,D709&gt;D710,D710&gt;Table1[[#This Row],[kurs_zamkniecia]]),"S",Table1[[#This Row],[Column1]]=1,"H",Table1[[#This Row],[Column1]]=0,0)</f>
        <v>0</v>
      </c>
      <c r="L711"/>
      <c r="M711"/>
      <c r="N711"/>
      <c r="O711"/>
      <c r="P711"/>
      <c r="Q711"/>
      <c r="R711"/>
      <c r="S711"/>
    </row>
    <row r="712" spans="1:19" x14ac:dyDescent="0.3">
      <c r="A712" s="2">
        <v>42027</v>
      </c>
      <c r="B712" s="1" t="s">
        <v>479</v>
      </c>
      <c r="C712" t="s">
        <v>480</v>
      </c>
      <c r="D712">
        <v>113</v>
      </c>
      <c r="E712">
        <v>13237</v>
      </c>
      <c r="F712">
        <v>1499640</v>
      </c>
      <c r="G712">
        <v>14953000</v>
      </c>
      <c r="H712">
        <f>IF(Table1[[#This Row],[data]]=DATE(2015, 1, 23),1,0)</f>
        <v>1</v>
      </c>
      <c r="I712" t="str">
        <f>LEFT(Table1[[#This Row],[ISIN]],2)</f>
        <v>PL</v>
      </c>
      <c r="J712">
        <f>Table1[[#This Row],[pakiet_wig]]*Table1[[#This Row],[kurs_zamkniecia]]</f>
        <v>1689689000</v>
      </c>
      <c r="K712" s="4" t="str" cm="1">
        <f t="array" ref="K712">_xlfn.IFS(AND(Table1[[#This Row],[Column1]]=1,D711-D710&lt;Table1[[#This Row],[kurs_zamkniecia]]-D711,D710&lt;D711,D711&lt;Table1[[#This Row],[kurs_zamkniecia]]),"K",AND(Table1[[#This Row],[Column1]]=1,D711-D710&gt;Table1[[#This Row],[kurs_zamkniecia]]-D711,D710&gt;D711,D711&gt;Table1[[#This Row],[kurs_zamkniecia]]),"S",Table1[[#This Row],[Column1]]=1,"H",Table1[[#This Row],[Column1]]=0,0)</f>
        <v>H</v>
      </c>
      <c r="L712"/>
      <c r="M712"/>
      <c r="N712"/>
      <c r="O712"/>
      <c r="P712"/>
      <c r="Q712"/>
      <c r="R712"/>
      <c r="S712"/>
    </row>
    <row r="713" spans="1:19" x14ac:dyDescent="0.3">
      <c r="A713" s="2">
        <v>42025</v>
      </c>
      <c r="B713" s="1" t="s">
        <v>481</v>
      </c>
      <c r="C713" t="s">
        <v>482</v>
      </c>
      <c r="D713">
        <v>52</v>
      </c>
      <c r="E713">
        <v>1186</v>
      </c>
      <c r="F713">
        <v>61860</v>
      </c>
      <c r="G713">
        <v>2418000</v>
      </c>
      <c r="H713">
        <f>IF(Table1[[#This Row],[data]]=DATE(2015, 1, 23),1,0)</f>
        <v>0</v>
      </c>
      <c r="I713" t="str">
        <f>LEFT(Table1[[#This Row],[ISIN]],2)</f>
        <v>PL</v>
      </c>
      <c r="J713">
        <f>Table1[[#This Row],[pakiet_wig]]*Table1[[#This Row],[kurs_zamkniecia]]</f>
        <v>125736000</v>
      </c>
      <c r="K713" s="4" cm="1">
        <f t="array" ref="K713">_xlfn.IFS(AND(Table1[[#This Row],[Column1]]=1,D712-D711&lt;Table1[[#This Row],[kurs_zamkniecia]]-D712,D711&lt;D712,D712&lt;Table1[[#This Row],[kurs_zamkniecia]]),"K",AND(Table1[[#This Row],[Column1]]=1,D712-D711&gt;Table1[[#This Row],[kurs_zamkniecia]]-D712,D711&gt;D712,D712&gt;Table1[[#This Row],[kurs_zamkniecia]]),"S",Table1[[#This Row],[Column1]]=1,"H",Table1[[#This Row],[Column1]]=0,0)</f>
        <v>0</v>
      </c>
      <c r="L713"/>
      <c r="M713"/>
      <c r="N713"/>
      <c r="O713"/>
      <c r="P713"/>
      <c r="Q713"/>
      <c r="R713"/>
      <c r="S713"/>
    </row>
    <row r="714" spans="1:19" x14ac:dyDescent="0.3">
      <c r="A714" s="2">
        <v>42026</v>
      </c>
      <c r="B714" s="1" t="s">
        <v>481</v>
      </c>
      <c r="C714" t="s">
        <v>482</v>
      </c>
      <c r="D714">
        <v>53.88</v>
      </c>
      <c r="E714">
        <v>2781</v>
      </c>
      <c r="F714">
        <v>147310</v>
      </c>
      <c r="G714">
        <v>2418000</v>
      </c>
      <c r="H714">
        <f>IF(Table1[[#This Row],[data]]=DATE(2015, 1, 23),1,0)</f>
        <v>0</v>
      </c>
      <c r="I714" t="str">
        <f>LEFT(Table1[[#This Row],[ISIN]],2)</f>
        <v>PL</v>
      </c>
      <c r="J714">
        <f>Table1[[#This Row],[pakiet_wig]]*Table1[[#This Row],[kurs_zamkniecia]]</f>
        <v>130281840</v>
      </c>
      <c r="K714" s="4" cm="1">
        <f t="array" ref="K714">_xlfn.IFS(AND(Table1[[#This Row],[Column1]]=1,D713-D712&lt;Table1[[#This Row],[kurs_zamkniecia]]-D713,D712&lt;D713,D713&lt;Table1[[#This Row],[kurs_zamkniecia]]),"K",AND(Table1[[#This Row],[Column1]]=1,D713-D712&gt;Table1[[#This Row],[kurs_zamkniecia]]-D713,D712&gt;D713,D713&gt;Table1[[#This Row],[kurs_zamkniecia]]),"S",Table1[[#This Row],[Column1]]=1,"H",Table1[[#This Row],[Column1]]=0,0)</f>
        <v>0</v>
      </c>
      <c r="L714"/>
      <c r="M714"/>
      <c r="N714"/>
      <c r="O714"/>
      <c r="P714"/>
      <c r="Q714"/>
      <c r="R714"/>
      <c r="S714"/>
    </row>
    <row r="715" spans="1:19" x14ac:dyDescent="0.3">
      <c r="A715" s="2">
        <v>42027</v>
      </c>
      <c r="B715" s="1" t="s">
        <v>481</v>
      </c>
      <c r="C715" t="s">
        <v>482</v>
      </c>
      <c r="D715">
        <v>55.8</v>
      </c>
      <c r="E715">
        <v>2969</v>
      </c>
      <c r="F715">
        <v>162540</v>
      </c>
      <c r="G715">
        <v>2418000</v>
      </c>
      <c r="H715">
        <f>IF(Table1[[#This Row],[data]]=DATE(2015, 1, 23),1,0)</f>
        <v>1</v>
      </c>
      <c r="I715" t="str">
        <f>LEFT(Table1[[#This Row],[ISIN]],2)</f>
        <v>PL</v>
      </c>
      <c r="J715">
        <f>Table1[[#This Row],[pakiet_wig]]*Table1[[#This Row],[kurs_zamkniecia]]</f>
        <v>134924400</v>
      </c>
      <c r="K715" s="4" t="str" cm="1">
        <f t="array" ref="K715">_xlfn.IFS(AND(Table1[[#This Row],[Column1]]=1,D714-D713&lt;Table1[[#This Row],[kurs_zamkniecia]]-D714,D713&lt;D714,D714&lt;Table1[[#This Row],[kurs_zamkniecia]]),"K",AND(Table1[[#This Row],[Column1]]=1,D714-D713&gt;Table1[[#This Row],[kurs_zamkniecia]]-D714,D713&gt;D714,D714&gt;Table1[[#This Row],[kurs_zamkniecia]]),"S",Table1[[#This Row],[Column1]]=1,"H",Table1[[#This Row],[Column1]]=0,0)</f>
        <v>K</v>
      </c>
      <c r="L715"/>
      <c r="M715"/>
      <c r="N715"/>
      <c r="O715"/>
      <c r="P715"/>
      <c r="Q715"/>
      <c r="R715"/>
      <c r="S715"/>
    </row>
    <row r="716" spans="1:19" x14ac:dyDescent="0.3">
      <c r="A716" s="2">
        <v>42025</v>
      </c>
      <c r="B716" s="1" t="s">
        <v>483</v>
      </c>
      <c r="C716" t="s">
        <v>484</v>
      </c>
      <c r="D716">
        <v>1.1000000000000001</v>
      </c>
      <c r="E716">
        <v>39264</v>
      </c>
      <c r="F716">
        <v>42250</v>
      </c>
      <c r="G716">
        <v>5093000</v>
      </c>
      <c r="H716">
        <f>IF(Table1[[#This Row],[data]]=DATE(2015, 1, 23),1,0)</f>
        <v>0</v>
      </c>
      <c r="I716" t="str">
        <f>LEFT(Table1[[#This Row],[ISIN]],2)</f>
        <v>LU</v>
      </c>
      <c r="J716">
        <f>Table1[[#This Row],[pakiet_wig]]*Table1[[#This Row],[kurs_zamkniecia]]</f>
        <v>5602300</v>
      </c>
      <c r="K716" s="4" cm="1">
        <f t="array" ref="K716">_xlfn.IFS(AND(Table1[[#This Row],[Column1]]=1,D715-D714&lt;Table1[[#This Row],[kurs_zamkniecia]]-D715,D714&lt;D715,D715&lt;Table1[[#This Row],[kurs_zamkniecia]]),"K",AND(Table1[[#This Row],[Column1]]=1,D715-D714&gt;Table1[[#This Row],[kurs_zamkniecia]]-D715,D714&gt;D715,D715&gt;Table1[[#This Row],[kurs_zamkniecia]]),"S",Table1[[#This Row],[Column1]]=1,"H",Table1[[#This Row],[Column1]]=0,0)</f>
        <v>0</v>
      </c>
      <c r="L716"/>
      <c r="M716"/>
      <c r="N716"/>
      <c r="O716"/>
      <c r="P716"/>
      <c r="Q716"/>
      <c r="R716"/>
      <c r="S716"/>
    </row>
    <row r="717" spans="1:19" x14ac:dyDescent="0.3">
      <c r="A717" s="2">
        <v>42026</v>
      </c>
      <c r="B717" s="1" t="s">
        <v>483</v>
      </c>
      <c r="C717" t="s">
        <v>484</v>
      </c>
      <c r="D717">
        <v>1.1200000000000001</v>
      </c>
      <c r="E717">
        <v>47992</v>
      </c>
      <c r="F717">
        <v>52670</v>
      </c>
      <c r="G717">
        <v>5093000</v>
      </c>
      <c r="H717">
        <f>IF(Table1[[#This Row],[data]]=DATE(2015, 1, 23),1,0)</f>
        <v>0</v>
      </c>
      <c r="I717" t="str">
        <f>LEFT(Table1[[#This Row],[ISIN]],2)</f>
        <v>LU</v>
      </c>
      <c r="J717">
        <f>Table1[[#This Row],[pakiet_wig]]*Table1[[#This Row],[kurs_zamkniecia]]</f>
        <v>5704160.0000000009</v>
      </c>
      <c r="K717" s="4" cm="1">
        <f t="array" ref="K717">_xlfn.IFS(AND(Table1[[#This Row],[Column1]]=1,D716-D715&lt;Table1[[#This Row],[kurs_zamkniecia]]-D716,D715&lt;D716,D716&lt;Table1[[#This Row],[kurs_zamkniecia]]),"K",AND(Table1[[#This Row],[Column1]]=1,D716-D715&gt;Table1[[#This Row],[kurs_zamkniecia]]-D716,D715&gt;D716,D716&gt;Table1[[#This Row],[kurs_zamkniecia]]),"S",Table1[[#This Row],[Column1]]=1,"H",Table1[[#This Row],[Column1]]=0,0)</f>
        <v>0</v>
      </c>
      <c r="L717"/>
      <c r="M717"/>
      <c r="N717"/>
      <c r="O717"/>
      <c r="P717"/>
      <c r="Q717"/>
      <c r="R717"/>
      <c r="S717"/>
    </row>
    <row r="718" spans="1:19" x14ac:dyDescent="0.3">
      <c r="A718" s="2">
        <v>42027</v>
      </c>
      <c r="B718" s="1" t="s">
        <v>483</v>
      </c>
      <c r="C718" t="s">
        <v>484</v>
      </c>
      <c r="D718">
        <v>1.07</v>
      </c>
      <c r="E718">
        <v>78957</v>
      </c>
      <c r="F718">
        <v>83530</v>
      </c>
      <c r="G718">
        <v>5093000</v>
      </c>
      <c r="H718">
        <f>IF(Table1[[#This Row],[data]]=DATE(2015, 1, 23),1,0)</f>
        <v>1</v>
      </c>
      <c r="I718" t="str">
        <f>LEFT(Table1[[#This Row],[ISIN]],2)</f>
        <v>LU</v>
      </c>
      <c r="J718">
        <f>Table1[[#This Row],[pakiet_wig]]*Table1[[#This Row],[kurs_zamkniecia]]</f>
        <v>5449510</v>
      </c>
      <c r="K718" s="4" t="str" cm="1">
        <f t="array" ref="K718">_xlfn.IFS(AND(Table1[[#This Row],[Column1]]=1,D717-D716&lt;Table1[[#This Row],[kurs_zamkniecia]]-D717,D716&lt;D717,D717&lt;Table1[[#This Row],[kurs_zamkniecia]]),"K",AND(Table1[[#This Row],[Column1]]=1,D717-D716&gt;Table1[[#This Row],[kurs_zamkniecia]]-D717,D716&gt;D717,D717&gt;Table1[[#This Row],[kurs_zamkniecia]]),"S",Table1[[#This Row],[Column1]]=1,"H",Table1[[#This Row],[Column1]]=0,0)</f>
        <v>H</v>
      </c>
      <c r="L718"/>
      <c r="M718"/>
      <c r="N718"/>
      <c r="O718"/>
      <c r="P718"/>
      <c r="Q718"/>
      <c r="R718"/>
      <c r="S718"/>
    </row>
    <row r="719" spans="1:19" x14ac:dyDescent="0.3">
      <c r="A719" s="2">
        <v>42025</v>
      </c>
      <c r="B719" s="1" t="s">
        <v>485</v>
      </c>
      <c r="C719" t="s">
        <v>486</v>
      </c>
      <c r="D719">
        <v>1.77</v>
      </c>
      <c r="E719">
        <v>59884</v>
      </c>
      <c r="F719">
        <v>105420</v>
      </c>
      <c r="G719">
        <v>218198000</v>
      </c>
      <c r="H719">
        <f>IF(Table1[[#This Row],[data]]=DATE(2015, 1, 23),1,0)</f>
        <v>0</v>
      </c>
      <c r="I719" t="str">
        <f>LEFT(Table1[[#This Row],[ISIN]],2)</f>
        <v>PL</v>
      </c>
      <c r="J719">
        <f>Table1[[#This Row],[pakiet_wig]]*Table1[[#This Row],[kurs_zamkniecia]]</f>
        <v>386210460</v>
      </c>
      <c r="K719" s="4" cm="1">
        <f t="array" ref="K719">_xlfn.IFS(AND(Table1[[#This Row],[Column1]]=1,D718-D717&lt;Table1[[#This Row],[kurs_zamkniecia]]-D718,D717&lt;D718,D718&lt;Table1[[#This Row],[kurs_zamkniecia]]),"K",AND(Table1[[#This Row],[Column1]]=1,D718-D717&gt;Table1[[#This Row],[kurs_zamkniecia]]-D718,D717&gt;D718,D718&gt;Table1[[#This Row],[kurs_zamkniecia]]),"S",Table1[[#This Row],[Column1]]=1,"H",Table1[[#This Row],[Column1]]=0,0)</f>
        <v>0</v>
      </c>
      <c r="L719"/>
      <c r="M719"/>
      <c r="N719"/>
      <c r="O719"/>
      <c r="P719"/>
      <c r="Q719"/>
      <c r="R719"/>
      <c r="S719"/>
    </row>
    <row r="720" spans="1:19" x14ac:dyDescent="0.3">
      <c r="A720" s="2">
        <v>42026</v>
      </c>
      <c r="B720" s="1" t="s">
        <v>485</v>
      </c>
      <c r="C720" t="s">
        <v>486</v>
      </c>
      <c r="D720">
        <v>1.83</v>
      </c>
      <c r="E720">
        <v>66772</v>
      </c>
      <c r="F720">
        <v>120050</v>
      </c>
      <c r="G720">
        <v>218198000</v>
      </c>
      <c r="H720">
        <f>IF(Table1[[#This Row],[data]]=DATE(2015, 1, 23),1,0)</f>
        <v>0</v>
      </c>
      <c r="I720" t="str">
        <f>LEFT(Table1[[#This Row],[ISIN]],2)</f>
        <v>PL</v>
      </c>
      <c r="J720">
        <f>Table1[[#This Row],[pakiet_wig]]*Table1[[#This Row],[kurs_zamkniecia]]</f>
        <v>399302340</v>
      </c>
      <c r="K720" s="4" cm="1">
        <f t="array" ref="K720">_xlfn.IFS(AND(Table1[[#This Row],[Column1]]=1,D719-D718&lt;Table1[[#This Row],[kurs_zamkniecia]]-D719,D718&lt;D719,D719&lt;Table1[[#This Row],[kurs_zamkniecia]]),"K",AND(Table1[[#This Row],[Column1]]=1,D719-D718&gt;Table1[[#This Row],[kurs_zamkniecia]]-D719,D718&gt;D719,D719&gt;Table1[[#This Row],[kurs_zamkniecia]]),"S",Table1[[#This Row],[Column1]]=1,"H",Table1[[#This Row],[Column1]]=0,0)</f>
        <v>0</v>
      </c>
      <c r="L720"/>
      <c r="M720"/>
      <c r="N720"/>
      <c r="O720"/>
      <c r="P720"/>
      <c r="Q720"/>
      <c r="R720"/>
      <c r="S720"/>
    </row>
    <row r="721" spans="1:19" x14ac:dyDescent="0.3">
      <c r="A721" s="2">
        <v>42027</v>
      </c>
      <c r="B721" s="1" t="s">
        <v>485</v>
      </c>
      <c r="C721" t="s">
        <v>486</v>
      </c>
      <c r="D721">
        <v>1.8</v>
      </c>
      <c r="E721">
        <v>21557</v>
      </c>
      <c r="F721">
        <v>39360</v>
      </c>
      <c r="G721">
        <v>218198000</v>
      </c>
      <c r="H721">
        <f>IF(Table1[[#This Row],[data]]=DATE(2015, 1, 23),1,0)</f>
        <v>1</v>
      </c>
      <c r="I721" t="str">
        <f>LEFT(Table1[[#This Row],[ISIN]],2)</f>
        <v>PL</v>
      </c>
      <c r="J721">
        <f>Table1[[#This Row],[pakiet_wig]]*Table1[[#This Row],[kurs_zamkniecia]]</f>
        <v>392756400</v>
      </c>
      <c r="K721" s="4" t="str" cm="1">
        <f t="array" ref="K721">_xlfn.IFS(AND(Table1[[#This Row],[Column1]]=1,D720-D719&lt;Table1[[#This Row],[kurs_zamkniecia]]-D720,D719&lt;D720,D720&lt;Table1[[#This Row],[kurs_zamkniecia]]),"K",AND(Table1[[#This Row],[Column1]]=1,D720-D719&gt;Table1[[#This Row],[kurs_zamkniecia]]-D720,D719&gt;D720,D720&gt;Table1[[#This Row],[kurs_zamkniecia]]),"S",Table1[[#This Row],[Column1]]=1,"H",Table1[[#This Row],[Column1]]=0,0)</f>
        <v>H</v>
      </c>
      <c r="L721"/>
      <c r="M721"/>
      <c r="N721"/>
      <c r="O721"/>
      <c r="P721"/>
      <c r="Q721"/>
      <c r="R721"/>
      <c r="S721"/>
    </row>
    <row r="722" spans="1:19" x14ac:dyDescent="0.3">
      <c r="A722" s="2">
        <v>42025</v>
      </c>
      <c r="B722" s="1" t="s">
        <v>487</v>
      </c>
      <c r="C722" t="s">
        <v>488</v>
      </c>
      <c r="D722">
        <v>4.22</v>
      </c>
      <c r="E722">
        <v>21572</v>
      </c>
      <c r="F722">
        <v>91010</v>
      </c>
      <c r="G722">
        <v>10150000</v>
      </c>
      <c r="H722">
        <f>IF(Table1[[#This Row],[data]]=DATE(2015, 1, 23),1,0)</f>
        <v>0</v>
      </c>
      <c r="I722" t="str">
        <f>LEFT(Table1[[#This Row],[ISIN]],2)</f>
        <v>PL</v>
      </c>
      <c r="J722">
        <f>Table1[[#This Row],[pakiet_wig]]*Table1[[#This Row],[kurs_zamkniecia]]</f>
        <v>42833000</v>
      </c>
      <c r="K722" s="4" cm="1">
        <f t="array" ref="K722">_xlfn.IFS(AND(Table1[[#This Row],[Column1]]=1,D721-D720&lt;Table1[[#This Row],[kurs_zamkniecia]]-D721,D720&lt;D721,D721&lt;Table1[[#This Row],[kurs_zamkniecia]]),"K",AND(Table1[[#This Row],[Column1]]=1,D721-D720&gt;Table1[[#This Row],[kurs_zamkniecia]]-D721,D720&gt;D721,D721&gt;Table1[[#This Row],[kurs_zamkniecia]]),"S",Table1[[#This Row],[Column1]]=1,"H",Table1[[#This Row],[Column1]]=0,0)</f>
        <v>0</v>
      </c>
      <c r="L722"/>
      <c r="M722"/>
      <c r="N722"/>
      <c r="O722"/>
      <c r="P722"/>
      <c r="Q722"/>
      <c r="R722"/>
      <c r="S722"/>
    </row>
    <row r="723" spans="1:19" x14ac:dyDescent="0.3">
      <c r="A723" s="2">
        <v>42026</v>
      </c>
      <c r="B723" s="1" t="s">
        <v>487</v>
      </c>
      <c r="C723" t="s">
        <v>488</v>
      </c>
      <c r="D723">
        <v>4.22</v>
      </c>
      <c r="E723">
        <v>39434</v>
      </c>
      <c r="F723">
        <v>165690</v>
      </c>
      <c r="G723">
        <v>10150000</v>
      </c>
      <c r="H723">
        <f>IF(Table1[[#This Row],[data]]=DATE(2015, 1, 23),1,0)</f>
        <v>0</v>
      </c>
      <c r="I723" t="str">
        <f>LEFT(Table1[[#This Row],[ISIN]],2)</f>
        <v>PL</v>
      </c>
      <c r="J723">
        <f>Table1[[#This Row],[pakiet_wig]]*Table1[[#This Row],[kurs_zamkniecia]]</f>
        <v>42833000</v>
      </c>
      <c r="K723" s="4" cm="1">
        <f t="array" ref="K723">_xlfn.IFS(AND(Table1[[#This Row],[Column1]]=1,D722-D721&lt;Table1[[#This Row],[kurs_zamkniecia]]-D722,D721&lt;D722,D722&lt;Table1[[#This Row],[kurs_zamkniecia]]),"K",AND(Table1[[#This Row],[Column1]]=1,D722-D721&gt;Table1[[#This Row],[kurs_zamkniecia]]-D722,D721&gt;D722,D722&gt;Table1[[#This Row],[kurs_zamkniecia]]),"S",Table1[[#This Row],[Column1]]=1,"H",Table1[[#This Row],[Column1]]=0,0)</f>
        <v>0</v>
      </c>
      <c r="L723"/>
      <c r="M723"/>
      <c r="N723"/>
      <c r="O723"/>
      <c r="P723"/>
      <c r="Q723"/>
      <c r="R723"/>
      <c r="S723"/>
    </row>
    <row r="724" spans="1:19" x14ac:dyDescent="0.3">
      <c r="A724" s="2">
        <v>42027</v>
      </c>
      <c r="B724" s="1" t="s">
        <v>487</v>
      </c>
      <c r="C724" t="s">
        <v>488</v>
      </c>
      <c r="D724">
        <v>4.26</v>
      </c>
      <c r="E724">
        <v>31177</v>
      </c>
      <c r="F724">
        <v>132090</v>
      </c>
      <c r="G724">
        <v>10150000</v>
      </c>
      <c r="H724">
        <f>IF(Table1[[#This Row],[data]]=DATE(2015, 1, 23),1,0)</f>
        <v>1</v>
      </c>
      <c r="I724" t="str">
        <f>LEFT(Table1[[#This Row],[ISIN]],2)</f>
        <v>PL</v>
      </c>
      <c r="J724">
        <f>Table1[[#This Row],[pakiet_wig]]*Table1[[#This Row],[kurs_zamkniecia]]</f>
        <v>43239000</v>
      </c>
      <c r="K724" s="4" t="str" cm="1">
        <f t="array" ref="K724">_xlfn.IFS(AND(Table1[[#This Row],[Column1]]=1,D723-D722&lt;Table1[[#This Row],[kurs_zamkniecia]]-D723,D722&lt;D723,D723&lt;Table1[[#This Row],[kurs_zamkniecia]]),"K",AND(Table1[[#This Row],[Column1]]=1,D723-D722&gt;Table1[[#This Row],[kurs_zamkniecia]]-D723,D722&gt;D723,D723&gt;Table1[[#This Row],[kurs_zamkniecia]]),"S",Table1[[#This Row],[Column1]]=1,"H",Table1[[#This Row],[Column1]]=0,0)</f>
        <v>H</v>
      </c>
      <c r="L724"/>
      <c r="M724"/>
      <c r="N724"/>
      <c r="O724"/>
      <c r="P724"/>
      <c r="Q724"/>
      <c r="R724"/>
      <c r="S724"/>
    </row>
    <row r="725" spans="1:19" x14ac:dyDescent="0.3">
      <c r="A725" s="2">
        <v>42025</v>
      </c>
      <c r="B725" s="1" t="s">
        <v>489</v>
      </c>
      <c r="C725" t="s">
        <v>490</v>
      </c>
      <c r="D725">
        <v>8.31</v>
      </c>
      <c r="E725">
        <v>2966</v>
      </c>
      <c r="F725">
        <v>24650</v>
      </c>
      <c r="G725">
        <v>30148000</v>
      </c>
      <c r="H725">
        <f>IF(Table1[[#This Row],[data]]=DATE(2015, 1, 23),1,0)</f>
        <v>0</v>
      </c>
      <c r="I725" t="str">
        <f>LEFT(Table1[[#This Row],[ISIN]],2)</f>
        <v>PL</v>
      </c>
      <c r="J725">
        <f>Table1[[#This Row],[pakiet_wig]]*Table1[[#This Row],[kurs_zamkniecia]]</f>
        <v>250529880.00000003</v>
      </c>
      <c r="K725" s="4" cm="1">
        <f t="array" ref="K725">_xlfn.IFS(AND(Table1[[#This Row],[Column1]]=1,D724-D723&lt;Table1[[#This Row],[kurs_zamkniecia]]-D724,D723&lt;D724,D724&lt;Table1[[#This Row],[kurs_zamkniecia]]),"K",AND(Table1[[#This Row],[Column1]]=1,D724-D723&gt;Table1[[#This Row],[kurs_zamkniecia]]-D724,D723&gt;D724,D724&gt;Table1[[#This Row],[kurs_zamkniecia]]),"S",Table1[[#This Row],[Column1]]=1,"H",Table1[[#This Row],[Column1]]=0,0)</f>
        <v>0</v>
      </c>
      <c r="L725"/>
      <c r="M725"/>
      <c r="N725"/>
      <c r="O725"/>
      <c r="P725"/>
      <c r="Q725"/>
      <c r="R725"/>
      <c r="S725"/>
    </row>
    <row r="726" spans="1:19" x14ac:dyDescent="0.3">
      <c r="A726" s="2">
        <v>42026</v>
      </c>
      <c r="B726" s="1" t="s">
        <v>489</v>
      </c>
      <c r="C726" t="s">
        <v>490</v>
      </c>
      <c r="D726">
        <v>8.34</v>
      </c>
      <c r="E726">
        <v>144919</v>
      </c>
      <c r="F726">
        <v>1211050</v>
      </c>
      <c r="G726">
        <v>30148000</v>
      </c>
      <c r="H726">
        <f>IF(Table1[[#This Row],[data]]=DATE(2015, 1, 23),1,0)</f>
        <v>0</v>
      </c>
      <c r="I726" t="str">
        <f>LEFT(Table1[[#This Row],[ISIN]],2)</f>
        <v>PL</v>
      </c>
      <c r="J726">
        <f>Table1[[#This Row],[pakiet_wig]]*Table1[[#This Row],[kurs_zamkniecia]]</f>
        <v>251434320</v>
      </c>
      <c r="K726" s="4" cm="1">
        <f t="array" ref="K726">_xlfn.IFS(AND(Table1[[#This Row],[Column1]]=1,D725-D724&lt;Table1[[#This Row],[kurs_zamkniecia]]-D725,D724&lt;D725,D725&lt;Table1[[#This Row],[kurs_zamkniecia]]),"K",AND(Table1[[#This Row],[Column1]]=1,D725-D724&gt;Table1[[#This Row],[kurs_zamkniecia]]-D725,D724&gt;D725,D725&gt;Table1[[#This Row],[kurs_zamkniecia]]),"S",Table1[[#This Row],[Column1]]=1,"H",Table1[[#This Row],[Column1]]=0,0)</f>
        <v>0</v>
      </c>
      <c r="L726"/>
      <c r="M726"/>
      <c r="N726"/>
      <c r="O726"/>
      <c r="P726"/>
      <c r="Q726"/>
      <c r="R726"/>
      <c r="S726"/>
    </row>
    <row r="727" spans="1:19" x14ac:dyDescent="0.3">
      <c r="A727" s="2">
        <v>42027</v>
      </c>
      <c r="B727" s="1" t="s">
        <v>489</v>
      </c>
      <c r="C727" t="s">
        <v>490</v>
      </c>
      <c r="D727">
        <v>8.4</v>
      </c>
      <c r="E727">
        <v>4419</v>
      </c>
      <c r="F727">
        <v>36850</v>
      </c>
      <c r="G727">
        <v>30148000</v>
      </c>
      <c r="H727">
        <f>IF(Table1[[#This Row],[data]]=DATE(2015, 1, 23),1,0)</f>
        <v>1</v>
      </c>
      <c r="I727" t="str">
        <f>LEFT(Table1[[#This Row],[ISIN]],2)</f>
        <v>PL</v>
      </c>
      <c r="J727">
        <f>Table1[[#This Row],[pakiet_wig]]*Table1[[#This Row],[kurs_zamkniecia]]</f>
        <v>253243200</v>
      </c>
      <c r="K727" s="4" t="str" cm="1">
        <f t="array" ref="K727">_xlfn.IFS(AND(Table1[[#This Row],[Column1]]=1,D726-D725&lt;Table1[[#This Row],[kurs_zamkniecia]]-D726,D725&lt;D726,D726&lt;Table1[[#This Row],[kurs_zamkniecia]]),"K",AND(Table1[[#This Row],[Column1]]=1,D726-D725&gt;Table1[[#This Row],[kurs_zamkniecia]]-D726,D725&gt;D726,D726&gt;Table1[[#This Row],[kurs_zamkniecia]]),"S",Table1[[#This Row],[Column1]]=1,"H",Table1[[#This Row],[Column1]]=0,0)</f>
        <v>K</v>
      </c>
      <c r="L727"/>
      <c r="M727"/>
      <c r="N727"/>
      <c r="O727"/>
      <c r="P727"/>
      <c r="Q727"/>
      <c r="R727"/>
      <c r="S727"/>
    </row>
    <row r="728" spans="1:19" x14ac:dyDescent="0.3">
      <c r="A728" s="2">
        <v>42025</v>
      </c>
      <c r="B728" s="1" t="s">
        <v>491</v>
      </c>
      <c r="C728" t="s">
        <v>492</v>
      </c>
      <c r="D728">
        <v>2.4500000000000002</v>
      </c>
      <c r="E728">
        <v>40672</v>
      </c>
      <c r="F728">
        <v>98030</v>
      </c>
      <c r="G728">
        <v>34971000</v>
      </c>
      <c r="H728">
        <f>IF(Table1[[#This Row],[data]]=DATE(2015, 1, 23),1,0)</f>
        <v>0</v>
      </c>
      <c r="I728" t="str">
        <f>LEFT(Table1[[#This Row],[ISIN]],2)</f>
        <v>PL</v>
      </c>
      <c r="J728">
        <f>Table1[[#This Row],[pakiet_wig]]*Table1[[#This Row],[kurs_zamkniecia]]</f>
        <v>85678950</v>
      </c>
      <c r="K728" s="4" cm="1">
        <f t="array" ref="K728">_xlfn.IFS(AND(Table1[[#This Row],[Column1]]=1,D727-D726&lt;Table1[[#This Row],[kurs_zamkniecia]]-D727,D726&lt;D727,D727&lt;Table1[[#This Row],[kurs_zamkniecia]]),"K",AND(Table1[[#This Row],[Column1]]=1,D727-D726&gt;Table1[[#This Row],[kurs_zamkniecia]]-D727,D726&gt;D727,D727&gt;Table1[[#This Row],[kurs_zamkniecia]]),"S",Table1[[#This Row],[Column1]]=1,"H",Table1[[#This Row],[Column1]]=0,0)</f>
        <v>0</v>
      </c>
      <c r="L728"/>
      <c r="M728"/>
      <c r="N728"/>
      <c r="O728"/>
      <c r="P728"/>
      <c r="Q728"/>
      <c r="R728"/>
      <c r="S728"/>
    </row>
    <row r="729" spans="1:19" x14ac:dyDescent="0.3">
      <c r="A729" s="2">
        <v>42026</v>
      </c>
      <c r="B729" s="1" t="s">
        <v>491</v>
      </c>
      <c r="C729" t="s">
        <v>492</v>
      </c>
      <c r="D729">
        <v>2.4700000000000002</v>
      </c>
      <c r="E729">
        <v>9449</v>
      </c>
      <c r="F729">
        <v>22360</v>
      </c>
      <c r="G729">
        <v>34971000</v>
      </c>
      <c r="H729">
        <f>IF(Table1[[#This Row],[data]]=DATE(2015, 1, 23),1,0)</f>
        <v>0</v>
      </c>
      <c r="I729" t="str">
        <f>LEFT(Table1[[#This Row],[ISIN]],2)</f>
        <v>PL</v>
      </c>
      <c r="J729">
        <f>Table1[[#This Row],[pakiet_wig]]*Table1[[#This Row],[kurs_zamkniecia]]</f>
        <v>86378370</v>
      </c>
      <c r="K729" s="4" cm="1">
        <f t="array" ref="K729">_xlfn.IFS(AND(Table1[[#This Row],[Column1]]=1,D728-D727&lt;Table1[[#This Row],[kurs_zamkniecia]]-D728,D727&lt;D728,D728&lt;Table1[[#This Row],[kurs_zamkniecia]]),"K",AND(Table1[[#This Row],[Column1]]=1,D728-D727&gt;Table1[[#This Row],[kurs_zamkniecia]]-D728,D727&gt;D728,D728&gt;Table1[[#This Row],[kurs_zamkniecia]]),"S",Table1[[#This Row],[Column1]]=1,"H",Table1[[#This Row],[Column1]]=0,0)</f>
        <v>0</v>
      </c>
      <c r="L729"/>
      <c r="M729"/>
      <c r="N729"/>
      <c r="O729"/>
      <c r="P729"/>
      <c r="Q729"/>
      <c r="R729"/>
      <c r="S729"/>
    </row>
    <row r="730" spans="1:19" x14ac:dyDescent="0.3">
      <c r="A730" s="2">
        <v>42027</v>
      </c>
      <c r="B730" s="1" t="s">
        <v>491</v>
      </c>
      <c r="C730" t="s">
        <v>492</v>
      </c>
      <c r="D730">
        <v>2.4300000000000002</v>
      </c>
      <c r="E730">
        <v>10295</v>
      </c>
      <c r="F730">
        <v>24850</v>
      </c>
      <c r="G730">
        <v>34971000</v>
      </c>
      <c r="H730">
        <f>IF(Table1[[#This Row],[data]]=DATE(2015, 1, 23),1,0)</f>
        <v>1</v>
      </c>
      <c r="I730" t="str">
        <f>LEFT(Table1[[#This Row],[ISIN]],2)</f>
        <v>PL</v>
      </c>
      <c r="J730">
        <f>Table1[[#This Row],[pakiet_wig]]*Table1[[#This Row],[kurs_zamkniecia]]</f>
        <v>84979530</v>
      </c>
      <c r="K730" s="4" t="str" cm="1">
        <f t="array" ref="K730">_xlfn.IFS(AND(Table1[[#This Row],[Column1]]=1,D729-D728&lt;Table1[[#This Row],[kurs_zamkniecia]]-D729,D728&lt;D729,D729&lt;Table1[[#This Row],[kurs_zamkniecia]]),"K",AND(Table1[[#This Row],[Column1]]=1,D729-D728&gt;Table1[[#This Row],[kurs_zamkniecia]]-D729,D728&gt;D729,D729&gt;Table1[[#This Row],[kurs_zamkniecia]]),"S",Table1[[#This Row],[Column1]]=1,"H",Table1[[#This Row],[Column1]]=0,0)</f>
        <v>H</v>
      </c>
      <c r="L730"/>
      <c r="M730"/>
      <c r="N730"/>
      <c r="O730"/>
      <c r="P730"/>
      <c r="Q730"/>
      <c r="R730"/>
      <c r="S730"/>
    </row>
    <row r="731" spans="1:19" x14ac:dyDescent="0.3">
      <c r="A731" s="2">
        <v>42025</v>
      </c>
      <c r="B731" s="1" t="s">
        <v>493</v>
      </c>
      <c r="C731" t="s">
        <v>494</v>
      </c>
      <c r="D731">
        <v>27.4</v>
      </c>
      <c r="E731">
        <v>6092</v>
      </c>
      <c r="F731">
        <v>164600</v>
      </c>
      <c r="G731">
        <v>5128000</v>
      </c>
      <c r="H731">
        <f>IF(Table1[[#This Row],[data]]=DATE(2015, 1, 23),1,0)</f>
        <v>0</v>
      </c>
      <c r="I731" t="str">
        <f>LEFT(Table1[[#This Row],[ISIN]],2)</f>
        <v>PL</v>
      </c>
      <c r="J731">
        <f>Table1[[#This Row],[pakiet_wig]]*Table1[[#This Row],[kurs_zamkniecia]]</f>
        <v>140507200</v>
      </c>
      <c r="K731" s="4" cm="1">
        <f t="array" ref="K731">_xlfn.IFS(AND(Table1[[#This Row],[Column1]]=1,D730-D729&lt;Table1[[#This Row],[kurs_zamkniecia]]-D730,D729&lt;D730,D730&lt;Table1[[#This Row],[kurs_zamkniecia]]),"K",AND(Table1[[#This Row],[Column1]]=1,D730-D729&gt;Table1[[#This Row],[kurs_zamkniecia]]-D730,D729&gt;D730,D730&gt;Table1[[#This Row],[kurs_zamkniecia]]),"S",Table1[[#This Row],[Column1]]=1,"H",Table1[[#This Row],[Column1]]=0,0)</f>
        <v>0</v>
      </c>
      <c r="L731"/>
      <c r="M731"/>
      <c r="N731"/>
      <c r="O731"/>
      <c r="P731"/>
      <c r="Q731"/>
      <c r="R731"/>
      <c r="S731"/>
    </row>
    <row r="732" spans="1:19" x14ac:dyDescent="0.3">
      <c r="A732" s="2">
        <v>42026</v>
      </c>
      <c r="B732" s="1" t="s">
        <v>493</v>
      </c>
      <c r="C732" t="s">
        <v>494</v>
      </c>
      <c r="D732">
        <v>27.11</v>
      </c>
      <c r="E732">
        <v>777</v>
      </c>
      <c r="F732">
        <v>21060</v>
      </c>
      <c r="G732">
        <v>5128000</v>
      </c>
      <c r="H732">
        <f>IF(Table1[[#This Row],[data]]=DATE(2015, 1, 23),1,0)</f>
        <v>0</v>
      </c>
      <c r="I732" t="str">
        <f>LEFT(Table1[[#This Row],[ISIN]],2)</f>
        <v>PL</v>
      </c>
      <c r="J732">
        <f>Table1[[#This Row],[pakiet_wig]]*Table1[[#This Row],[kurs_zamkniecia]]</f>
        <v>139020080</v>
      </c>
      <c r="K732" s="4" cm="1">
        <f t="array" ref="K732">_xlfn.IFS(AND(Table1[[#This Row],[Column1]]=1,D731-D730&lt;Table1[[#This Row],[kurs_zamkniecia]]-D731,D730&lt;D731,D731&lt;Table1[[#This Row],[kurs_zamkniecia]]),"K",AND(Table1[[#This Row],[Column1]]=1,D731-D730&gt;Table1[[#This Row],[kurs_zamkniecia]]-D731,D730&gt;D731,D731&gt;Table1[[#This Row],[kurs_zamkniecia]]),"S",Table1[[#This Row],[Column1]]=1,"H",Table1[[#This Row],[Column1]]=0,0)</f>
        <v>0</v>
      </c>
      <c r="L732"/>
      <c r="M732"/>
      <c r="N732"/>
      <c r="O732"/>
      <c r="P732"/>
      <c r="Q732"/>
      <c r="R732"/>
      <c r="S732"/>
    </row>
    <row r="733" spans="1:19" x14ac:dyDescent="0.3">
      <c r="A733" s="2">
        <v>42027</v>
      </c>
      <c r="B733" s="1" t="s">
        <v>493</v>
      </c>
      <c r="C733" t="s">
        <v>494</v>
      </c>
      <c r="D733">
        <v>27.35</v>
      </c>
      <c r="E733">
        <v>197</v>
      </c>
      <c r="F733">
        <v>5400</v>
      </c>
      <c r="G733">
        <v>5128000</v>
      </c>
      <c r="H733">
        <f>IF(Table1[[#This Row],[data]]=DATE(2015, 1, 23),1,0)</f>
        <v>1</v>
      </c>
      <c r="I733" t="str">
        <f>LEFT(Table1[[#This Row],[ISIN]],2)</f>
        <v>PL</v>
      </c>
      <c r="J733">
        <f>Table1[[#This Row],[pakiet_wig]]*Table1[[#This Row],[kurs_zamkniecia]]</f>
        <v>140250800</v>
      </c>
      <c r="K733" s="4" t="str" cm="1">
        <f t="array" ref="K733">_xlfn.IFS(AND(Table1[[#This Row],[Column1]]=1,D732-D731&lt;Table1[[#This Row],[kurs_zamkniecia]]-D732,D731&lt;D732,D732&lt;Table1[[#This Row],[kurs_zamkniecia]]),"K",AND(Table1[[#This Row],[Column1]]=1,D732-D731&gt;Table1[[#This Row],[kurs_zamkniecia]]-D732,D731&gt;D732,D732&gt;Table1[[#This Row],[kurs_zamkniecia]]),"S",Table1[[#This Row],[Column1]]=1,"H",Table1[[#This Row],[Column1]]=0,0)</f>
        <v>H</v>
      </c>
      <c r="L733"/>
      <c r="M733"/>
      <c r="N733"/>
      <c r="O733"/>
      <c r="P733"/>
      <c r="Q733"/>
      <c r="R733"/>
      <c r="S733"/>
    </row>
    <row r="734" spans="1:19" x14ac:dyDescent="0.3">
      <c r="A734" s="2">
        <v>42025</v>
      </c>
      <c r="B734" s="1" t="s">
        <v>495</v>
      </c>
      <c r="C734" t="s">
        <v>496</v>
      </c>
      <c r="D734">
        <v>24.38</v>
      </c>
      <c r="E734">
        <v>246690</v>
      </c>
      <c r="F734">
        <v>5975090</v>
      </c>
      <c r="G734">
        <v>60796000</v>
      </c>
      <c r="H734">
        <f>IF(Table1[[#This Row],[data]]=DATE(2015, 1, 23),1,0)</f>
        <v>0</v>
      </c>
      <c r="I734" t="str">
        <f>LEFT(Table1[[#This Row],[ISIN]],2)</f>
        <v>PL</v>
      </c>
      <c r="J734">
        <f>Table1[[#This Row],[pakiet_wig]]*Table1[[#This Row],[kurs_zamkniecia]]</f>
        <v>1482206480</v>
      </c>
      <c r="K734" s="4" cm="1">
        <f t="array" ref="K734">_xlfn.IFS(AND(Table1[[#This Row],[Column1]]=1,D733-D732&lt;Table1[[#This Row],[kurs_zamkniecia]]-D733,D732&lt;D733,D733&lt;Table1[[#This Row],[kurs_zamkniecia]]),"K",AND(Table1[[#This Row],[Column1]]=1,D733-D732&gt;Table1[[#This Row],[kurs_zamkniecia]]-D733,D732&gt;D733,D733&gt;Table1[[#This Row],[kurs_zamkniecia]]),"S",Table1[[#This Row],[Column1]]=1,"H",Table1[[#This Row],[Column1]]=0,0)</f>
        <v>0</v>
      </c>
      <c r="L734"/>
      <c r="M734"/>
      <c r="N734"/>
      <c r="O734"/>
      <c r="P734"/>
      <c r="Q734"/>
      <c r="R734"/>
      <c r="S734"/>
    </row>
    <row r="735" spans="1:19" x14ac:dyDescent="0.3">
      <c r="A735" s="2">
        <v>42026</v>
      </c>
      <c r="B735" s="1" t="s">
        <v>495</v>
      </c>
      <c r="C735" t="s">
        <v>496</v>
      </c>
      <c r="D735">
        <v>25.2</v>
      </c>
      <c r="E735">
        <v>428100</v>
      </c>
      <c r="F735">
        <v>10645320</v>
      </c>
      <c r="G735">
        <v>60796000</v>
      </c>
      <c r="H735">
        <f>IF(Table1[[#This Row],[data]]=DATE(2015, 1, 23),1,0)</f>
        <v>0</v>
      </c>
      <c r="I735" t="str">
        <f>LEFT(Table1[[#This Row],[ISIN]],2)</f>
        <v>PL</v>
      </c>
      <c r="J735">
        <f>Table1[[#This Row],[pakiet_wig]]*Table1[[#This Row],[kurs_zamkniecia]]</f>
        <v>1532059200</v>
      </c>
      <c r="K735" s="4" cm="1">
        <f t="array" ref="K735">_xlfn.IFS(AND(Table1[[#This Row],[Column1]]=1,D734-D733&lt;Table1[[#This Row],[kurs_zamkniecia]]-D734,D733&lt;D734,D734&lt;Table1[[#This Row],[kurs_zamkniecia]]),"K",AND(Table1[[#This Row],[Column1]]=1,D734-D733&gt;Table1[[#This Row],[kurs_zamkniecia]]-D734,D733&gt;D734,D734&gt;Table1[[#This Row],[kurs_zamkniecia]]),"S",Table1[[#This Row],[Column1]]=1,"H",Table1[[#This Row],[Column1]]=0,0)</f>
        <v>0</v>
      </c>
      <c r="L735"/>
      <c r="M735"/>
      <c r="N735"/>
      <c r="O735"/>
      <c r="P735"/>
      <c r="Q735"/>
      <c r="R735"/>
      <c r="S735"/>
    </row>
    <row r="736" spans="1:19" x14ac:dyDescent="0.3">
      <c r="A736" s="2">
        <v>42027</v>
      </c>
      <c r="B736" s="1" t="s">
        <v>495</v>
      </c>
      <c r="C736" t="s">
        <v>496</v>
      </c>
      <c r="D736">
        <v>24.74</v>
      </c>
      <c r="E736">
        <v>342599</v>
      </c>
      <c r="F736">
        <v>8468070</v>
      </c>
      <c r="G736">
        <v>60796000</v>
      </c>
      <c r="H736">
        <f>IF(Table1[[#This Row],[data]]=DATE(2015, 1, 23),1,0)</f>
        <v>1</v>
      </c>
      <c r="I736" t="str">
        <f>LEFT(Table1[[#This Row],[ISIN]],2)</f>
        <v>PL</v>
      </c>
      <c r="J736">
        <f>Table1[[#This Row],[pakiet_wig]]*Table1[[#This Row],[kurs_zamkniecia]]</f>
        <v>1504093040</v>
      </c>
      <c r="K736" s="4" t="str" cm="1">
        <f t="array" ref="K736">_xlfn.IFS(AND(Table1[[#This Row],[Column1]]=1,D735-D734&lt;Table1[[#This Row],[kurs_zamkniecia]]-D735,D734&lt;D735,D735&lt;Table1[[#This Row],[kurs_zamkniecia]]),"K",AND(Table1[[#This Row],[Column1]]=1,D735-D734&gt;Table1[[#This Row],[kurs_zamkniecia]]-D735,D734&gt;D735,D735&gt;Table1[[#This Row],[kurs_zamkniecia]]),"S",Table1[[#This Row],[Column1]]=1,"H",Table1[[#This Row],[Column1]]=0,0)</f>
        <v>H</v>
      </c>
      <c r="L736"/>
      <c r="M736"/>
      <c r="N736"/>
      <c r="O736"/>
      <c r="P736"/>
      <c r="Q736"/>
      <c r="R736"/>
      <c r="S736"/>
    </row>
    <row r="737" spans="1:19" x14ac:dyDescent="0.3">
      <c r="A737" s="2">
        <v>42025</v>
      </c>
      <c r="B737" s="1" t="s">
        <v>497</v>
      </c>
      <c r="C737" t="s">
        <v>498</v>
      </c>
      <c r="D737">
        <v>7539</v>
      </c>
      <c r="E737">
        <v>2159</v>
      </c>
      <c r="F737">
        <v>16161920</v>
      </c>
      <c r="G737">
        <v>1279000</v>
      </c>
      <c r="H737">
        <f>IF(Table1[[#This Row],[data]]=DATE(2015, 1, 23),1,0)</f>
        <v>0</v>
      </c>
      <c r="I737" t="str">
        <f>LEFT(Table1[[#This Row],[ISIN]],2)</f>
        <v>PL</v>
      </c>
      <c r="J737">
        <f>Table1[[#This Row],[pakiet_wig]]*Table1[[#This Row],[kurs_zamkniecia]]</f>
        <v>9642381000</v>
      </c>
      <c r="K737" s="4" cm="1">
        <f t="array" ref="K737">_xlfn.IFS(AND(Table1[[#This Row],[Column1]]=1,D736-D735&lt;Table1[[#This Row],[kurs_zamkniecia]]-D736,D735&lt;D736,D736&lt;Table1[[#This Row],[kurs_zamkniecia]]),"K",AND(Table1[[#This Row],[Column1]]=1,D736-D735&gt;Table1[[#This Row],[kurs_zamkniecia]]-D736,D735&gt;D736,D736&gt;Table1[[#This Row],[kurs_zamkniecia]]),"S",Table1[[#This Row],[Column1]]=1,"H",Table1[[#This Row],[Column1]]=0,0)</f>
        <v>0</v>
      </c>
      <c r="L737"/>
      <c r="M737"/>
      <c r="N737"/>
      <c r="O737"/>
      <c r="P737"/>
      <c r="Q737"/>
      <c r="R737"/>
      <c r="S737"/>
    </row>
    <row r="738" spans="1:19" x14ac:dyDescent="0.3">
      <c r="A738" s="2">
        <v>42026</v>
      </c>
      <c r="B738" s="1" t="s">
        <v>497</v>
      </c>
      <c r="C738" t="s">
        <v>498</v>
      </c>
      <c r="D738">
        <v>7749</v>
      </c>
      <c r="E738">
        <v>1988</v>
      </c>
      <c r="F738">
        <v>15295840</v>
      </c>
      <c r="G738">
        <v>1279000</v>
      </c>
      <c r="H738">
        <f>IF(Table1[[#This Row],[data]]=DATE(2015, 1, 23),1,0)</f>
        <v>0</v>
      </c>
      <c r="I738" t="str">
        <f>LEFT(Table1[[#This Row],[ISIN]],2)</f>
        <v>PL</v>
      </c>
      <c r="J738">
        <f>Table1[[#This Row],[pakiet_wig]]*Table1[[#This Row],[kurs_zamkniecia]]</f>
        <v>9910971000</v>
      </c>
      <c r="K738" s="4" cm="1">
        <f t="array" ref="K738">_xlfn.IFS(AND(Table1[[#This Row],[Column1]]=1,D737-D736&lt;Table1[[#This Row],[kurs_zamkniecia]]-D737,D736&lt;D737,D737&lt;Table1[[#This Row],[kurs_zamkniecia]]),"K",AND(Table1[[#This Row],[Column1]]=1,D737-D736&gt;Table1[[#This Row],[kurs_zamkniecia]]-D737,D736&gt;D737,D737&gt;Table1[[#This Row],[kurs_zamkniecia]]),"S",Table1[[#This Row],[Column1]]=1,"H",Table1[[#This Row],[Column1]]=0,0)</f>
        <v>0</v>
      </c>
      <c r="L738"/>
      <c r="M738"/>
      <c r="N738"/>
      <c r="O738"/>
      <c r="P738"/>
      <c r="Q738"/>
      <c r="R738"/>
      <c r="S738"/>
    </row>
    <row r="739" spans="1:19" x14ac:dyDescent="0.3">
      <c r="A739" s="2">
        <v>42027</v>
      </c>
      <c r="B739" s="1" t="s">
        <v>497</v>
      </c>
      <c r="C739" t="s">
        <v>498</v>
      </c>
      <c r="D739">
        <v>7716</v>
      </c>
      <c r="E739">
        <v>1542</v>
      </c>
      <c r="F739">
        <v>11897000</v>
      </c>
      <c r="G739">
        <v>1279000</v>
      </c>
      <c r="H739">
        <f>IF(Table1[[#This Row],[data]]=DATE(2015, 1, 23),1,0)</f>
        <v>1</v>
      </c>
      <c r="I739" t="str">
        <f>LEFT(Table1[[#This Row],[ISIN]],2)</f>
        <v>PL</v>
      </c>
      <c r="J739">
        <f>Table1[[#This Row],[pakiet_wig]]*Table1[[#This Row],[kurs_zamkniecia]]</f>
        <v>9868764000</v>
      </c>
      <c r="K739" s="4" t="str" cm="1">
        <f t="array" ref="K739">_xlfn.IFS(AND(Table1[[#This Row],[Column1]]=1,D738-D737&lt;Table1[[#This Row],[kurs_zamkniecia]]-D738,D737&lt;D738,D738&lt;Table1[[#This Row],[kurs_zamkniecia]]),"K",AND(Table1[[#This Row],[Column1]]=1,D738-D737&gt;Table1[[#This Row],[kurs_zamkniecia]]-D738,D737&gt;D738,D738&gt;Table1[[#This Row],[kurs_zamkniecia]]),"S",Table1[[#This Row],[Column1]]=1,"H",Table1[[#This Row],[Column1]]=0,0)</f>
        <v>H</v>
      </c>
      <c r="L739"/>
      <c r="M739"/>
      <c r="N739"/>
      <c r="O739"/>
      <c r="P739"/>
      <c r="Q739"/>
      <c r="R739"/>
      <c r="S739"/>
    </row>
    <row r="740" spans="1:19" x14ac:dyDescent="0.3">
      <c r="A740" s="2">
        <v>42025</v>
      </c>
      <c r="B740" s="1" t="s">
        <v>499</v>
      </c>
      <c r="C740" t="s">
        <v>500</v>
      </c>
      <c r="D740">
        <v>4.0999999999999996</v>
      </c>
      <c r="E740">
        <v>6185</v>
      </c>
      <c r="F740">
        <v>24870</v>
      </c>
      <c r="G740">
        <v>1827000</v>
      </c>
      <c r="H740">
        <f>IF(Table1[[#This Row],[data]]=DATE(2015, 1, 23),1,0)</f>
        <v>0</v>
      </c>
      <c r="I740" t="str">
        <f>LEFT(Table1[[#This Row],[ISIN]],2)</f>
        <v>PL</v>
      </c>
      <c r="J740">
        <f>Table1[[#This Row],[pakiet_wig]]*Table1[[#This Row],[kurs_zamkniecia]]</f>
        <v>7490699.9999999991</v>
      </c>
      <c r="K740" s="4" cm="1">
        <f t="array" ref="K740">_xlfn.IFS(AND(Table1[[#This Row],[Column1]]=1,D739-D738&lt;Table1[[#This Row],[kurs_zamkniecia]]-D739,D738&lt;D739,D739&lt;Table1[[#This Row],[kurs_zamkniecia]]),"K",AND(Table1[[#This Row],[Column1]]=1,D739-D738&gt;Table1[[#This Row],[kurs_zamkniecia]]-D739,D738&gt;D739,D739&gt;Table1[[#This Row],[kurs_zamkniecia]]),"S",Table1[[#This Row],[Column1]]=1,"H",Table1[[#This Row],[Column1]]=0,0)</f>
        <v>0</v>
      </c>
      <c r="L740"/>
      <c r="M740"/>
      <c r="N740"/>
      <c r="O740"/>
      <c r="P740"/>
      <c r="Q740"/>
      <c r="R740"/>
      <c r="S740"/>
    </row>
    <row r="741" spans="1:19" x14ac:dyDescent="0.3">
      <c r="A741" s="2">
        <v>42026</v>
      </c>
      <c r="B741" s="1" t="s">
        <v>499</v>
      </c>
      <c r="C741" t="s">
        <v>500</v>
      </c>
      <c r="D741">
        <v>4.12</v>
      </c>
      <c r="E741">
        <v>6</v>
      </c>
      <c r="F741">
        <v>20</v>
      </c>
      <c r="G741">
        <v>1827000</v>
      </c>
      <c r="H741">
        <f>IF(Table1[[#This Row],[data]]=DATE(2015, 1, 23),1,0)</f>
        <v>0</v>
      </c>
      <c r="I741" t="str">
        <f>LEFT(Table1[[#This Row],[ISIN]],2)</f>
        <v>PL</v>
      </c>
      <c r="J741">
        <f>Table1[[#This Row],[pakiet_wig]]*Table1[[#This Row],[kurs_zamkniecia]]</f>
        <v>7527240</v>
      </c>
      <c r="K741" s="4" cm="1">
        <f t="array" ref="K741">_xlfn.IFS(AND(Table1[[#This Row],[Column1]]=1,D740-D739&lt;Table1[[#This Row],[kurs_zamkniecia]]-D740,D739&lt;D740,D740&lt;Table1[[#This Row],[kurs_zamkniecia]]),"K",AND(Table1[[#This Row],[Column1]]=1,D740-D739&gt;Table1[[#This Row],[kurs_zamkniecia]]-D740,D739&gt;D740,D740&gt;Table1[[#This Row],[kurs_zamkniecia]]),"S",Table1[[#This Row],[Column1]]=1,"H",Table1[[#This Row],[Column1]]=0,0)</f>
        <v>0</v>
      </c>
      <c r="L741"/>
      <c r="M741"/>
      <c r="N741"/>
      <c r="O741"/>
      <c r="P741"/>
      <c r="Q741"/>
      <c r="R741"/>
      <c r="S741"/>
    </row>
    <row r="742" spans="1:19" x14ac:dyDescent="0.3">
      <c r="A742" s="2">
        <v>42027</v>
      </c>
      <c r="B742" s="1" t="s">
        <v>499</v>
      </c>
      <c r="C742" t="s">
        <v>500</v>
      </c>
      <c r="D742">
        <v>4.3499999999999996</v>
      </c>
      <c r="E742">
        <v>6311</v>
      </c>
      <c r="F742">
        <v>26520</v>
      </c>
      <c r="G742">
        <v>1827000</v>
      </c>
      <c r="H742">
        <f>IF(Table1[[#This Row],[data]]=DATE(2015, 1, 23),1,0)</f>
        <v>1</v>
      </c>
      <c r="I742" t="str">
        <f>LEFT(Table1[[#This Row],[ISIN]],2)</f>
        <v>PL</v>
      </c>
      <c r="J742">
        <f>Table1[[#This Row],[pakiet_wig]]*Table1[[#This Row],[kurs_zamkniecia]]</f>
        <v>7947449.9999999991</v>
      </c>
      <c r="K742" s="4" t="str" cm="1">
        <f t="array" ref="K742">_xlfn.IFS(AND(Table1[[#This Row],[Column1]]=1,D741-D740&lt;Table1[[#This Row],[kurs_zamkniecia]]-D741,D740&lt;D741,D741&lt;Table1[[#This Row],[kurs_zamkniecia]]),"K",AND(Table1[[#This Row],[Column1]]=1,D741-D740&gt;Table1[[#This Row],[kurs_zamkniecia]]-D741,D740&gt;D741,D741&gt;Table1[[#This Row],[kurs_zamkniecia]]),"S",Table1[[#This Row],[Column1]]=1,"H",Table1[[#This Row],[Column1]]=0,0)</f>
        <v>K</v>
      </c>
      <c r="L742"/>
      <c r="M742"/>
      <c r="N742"/>
      <c r="O742"/>
      <c r="P742"/>
      <c r="Q742"/>
      <c r="R742"/>
      <c r="S742"/>
    </row>
    <row r="743" spans="1:19" x14ac:dyDescent="0.3">
      <c r="A743" s="2">
        <v>42025</v>
      </c>
      <c r="B743" s="1" t="s">
        <v>501</v>
      </c>
      <c r="C743" t="s">
        <v>502</v>
      </c>
      <c r="D743">
        <v>1.07</v>
      </c>
      <c r="E743">
        <v>179615</v>
      </c>
      <c r="F743">
        <v>194270</v>
      </c>
      <c r="G743">
        <v>72970000</v>
      </c>
      <c r="H743">
        <f>IF(Table1[[#This Row],[data]]=DATE(2015, 1, 23),1,0)</f>
        <v>0</v>
      </c>
      <c r="I743" t="str">
        <f>LEFT(Table1[[#This Row],[ISIN]],2)</f>
        <v>PL</v>
      </c>
      <c r="J743">
        <f>Table1[[#This Row],[pakiet_wig]]*Table1[[#This Row],[kurs_zamkniecia]]</f>
        <v>78077900</v>
      </c>
      <c r="K743" s="4" cm="1">
        <f t="array" ref="K743">_xlfn.IFS(AND(Table1[[#This Row],[Column1]]=1,D742-D741&lt;Table1[[#This Row],[kurs_zamkniecia]]-D742,D741&lt;D742,D742&lt;Table1[[#This Row],[kurs_zamkniecia]]),"K",AND(Table1[[#This Row],[Column1]]=1,D742-D741&gt;Table1[[#This Row],[kurs_zamkniecia]]-D742,D741&gt;D742,D742&gt;Table1[[#This Row],[kurs_zamkniecia]]),"S",Table1[[#This Row],[Column1]]=1,"H",Table1[[#This Row],[Column1]]=0,0)</f>
        <v>0</v>
      </c>
      <c r="L743"/>
      <c r="M743"/>
      <c r="N743"/>
      <c r="O743"/>
      <c r="P743"/>
      <c r="Q743"/>
      <c r="R743"/>
      <c r="S743"/>
    </row>
    <row r="744" spans="1:19" x14ac:dyDescent="0.3">
      <c r="A744" s="2">
        <v>42026</v>
      </c>
      <c r="B744" s="1" t="s">
        <v>501</v>
      </c>
      <c r="C744" t="s">
        <v>502</v>
      </c>
      <c r="D744">
        <v>1.1000000000000001</v>
      </c>
      <c r="E744">
        <v>452187</v>
      </c>
      <c r="F744">
        <v>498110</v>
      </c>
      <c r="G744">
        <v>72970000</v>
      </c>
      <c r="H744">
        <f>IF(Table1[[#This Row],[data]]=DATE(2015, 1, 23),1,0)</f>
        <v>0</v>
      </c>
      <c r="I744" t="str">
        <f>LEFT(Table1[[#This Row],[ISIN]],2)</f>
        <v>PL</v>
      </c>
      <c r="J744">
        <f>Table1[[#This Row],[pakiet_wig]]*Table1[[#This Row],[kurs_zamkniecia]]</f>
        <v>80267000</v>
      </c>
      <c r="K744" s="4" cm="1">
        <f t="array" ref="K744">_xlfn.IFS(AND(Table1[[#This Row],[Column1]]=1,D743-D742&lt;Table1[[#This Row],[kurs_zamkniecia]]-D743,D742&lt;D743,D743&lt;Table1[[#This Row],[kurs_zamkniecia]]),"K",AND(Table1[[#This Row],[Column1]]=1,D743-D742&gt;Table1[[#This Row],[kurs_zamkniecia]]-D743,D742&gt;D743,D743&gt;Table1[[#This Row],[kurs_zamkniecia]]),"S",Table1[[#This Row],[Column1]]=1,"H",Table1[[#This Row],[Column1]]=0,0)</f>
        <v>0</v>
      </c>
      <c r="L744"/>
      <c r="M744"/>
      <c r="N744"/>
      <c r="O744"/>
      <c r="P744"/>
      <c r="Q744"/>
      <c r="R744"/>
      <c r="S744"/>
    </row>
    <row r="745" spans="1:19" x14ac:dyDescent="0.3">
      <c r="A745" s="2">
        <v>42027</v>
      </c>
      <c r="B745" s="1" t="s">
        <v>501</v>
      </c>
      <c r="C745" t="s">
        <v>502</v>
      </c>
      <c r="D745">
        <v>1.08</v>
      </c>
      <c r="E745">
        <v>231541</v>
      </c>
      <c r="F745">
        <v>252530</v>
      </c>
      <c r="G745">
        <v>72970000</v>
      </c>
      <c r="H745">
        <f>IF(Table1[[#This Row],[data]]=DATE(2015, 1, 23),1,0)</f>
        <v>1</v>
      </c>
      <c r="I745" t="str">
        <f>LEFT(Table1[[#This Row],[ISIN]],2)</f>
        <v>PL</v>
      </c>
      <c r="J745">
        <f>Table1[[#This Row],[pakiet_wig]]*Table1[[#This Row],[kurs_zamkniecia]]</f>
        <v>78807600</v>
      </c>
      <c r="K745" s="4" t="str" cm="1">
        <f t="array" ref="K745">_xlfn.IFS(AND(Table1[[#This Row],[Column1]]=1,D744-D743&lt;Table1[[#This Row],[kurs_zamkniecia]]-D744,D743&lt;D744,D744&lt;Table1[[#This Row],[kurs_zamkniecia]]),"K",AND(Table1[[#This Row],[Column1]]=1,D744-D743&gt;Table1[[#This Row],[kurs_zamkniecia]]-D744,D743&gt;D744,D744&gt;Table1[[#This Row],[kurs_zamkniecia]]),"S",Table1[[#This Row],[Column1]]=1,"H",Table1[[#This Row],[Column1]]=0,0)</f>
        <v>H</v>
      </c>
      <c r="L745"/>
      <c r="M745"/>
      <c r="N745"/>
      <c r="O745"/>
      <c r="P745"/>
      <c r="Q745"/>
      <c r="R745"/>
      <c r="S745"/>
    </row>
    <row r="746" spans="1:19" x14ac:dyDescent="0.3">
      <c r="A746" s="2">
        <v>42025</v>
      </c>
      <c r="B746" s="1" t="s">
        <v>503</v>
      </c>
      <c r="C746" t="s">
        <v>504</v>
      </c>
      <c r="D746">
        <v>41.22</v>
      </c>
      <c r="E746">
        <v>1558</v>
      </c>
      <c r="F746">
        <v>64880</v>
      </c>
      <c r="G746">
        <v>5975000</v>
      </c>
      <c r="H746">
        <f>IF(Table1[[#This Row],[data]]=DATE(2015, 1, 23),1,0)</f>
        <v>0</v>
      </c>
      <c r="I746" t="str">
        <f>LEFT(Table1[[#This Row],[ISIN]],2)</f>
        <v>PL</v>
      </c>
      <c r="J746">
        <f>Table1[[#This Row],[pakiet_wig]]*Table1[[#This Row],[kurs_zamkniecia]]</f>
        <v>246289500</v>
      </c>
      <c r="K746" s="4" cm="1">
        <f t="array" ref="K746">_xlfn.IFS(AND(Table1[[#This Row],[Column1]]=1,D745-D744&lt;Table1[[#This Row],[kurs_zamkniecia]]-D745,D744&lt;D745,D745&lt;Table1[[#This Row],[kurs_zamkniecia]]),"K",AND(Table1[[#This Row],[Column1]]=1,D745-D744&gt;Table1[[#This Row],[kurs_zamkniecia]]-D745,D744&gt;D745,D745&gt;Table1[[#This Row],[kurs_zamkniecia]]),"S",Table1[[#This Row],[Column1]]=1,"H",Table1[[#This Row],[Column1]]=0,0)</f>
        <v>0</v>
      </c>
      <c r="L746"/>
      <c r="M746"/>
      <c r="N746"/>
      <c r="O746"/>
      <c r="P746"/>
      <c r="Q746"/>
      <c r="R746"/>
      <c r="S746"/>
    </row>
    <row r="747" spans="1:19" x14ac:dyDescent="0.3">
      <c r="A747" s="2">
        <v>42026</v>
      </c>
      <c r="B747" s="1" t="s">
        <v>503</v>
      </c>
      <c r="C747" t="s">
        <v>504</v>
      </c>
      <c r="D747">
        <v>40.9</v>
      </c>
      <c r="E747">
        <v>1038</v>
      </c>
      <c r="F747">
        <v>43090</v>
      </c>
      <c r="G747">
        <v>5975000</v>
      </c>
      <c r="H747">
        <f>IF(Table1[[#This Row],[data]]=DATE(2015, 1, 23),1,0)</f>
        <v>0</v>
      </c>
      <c r="I747" t="str">
        <f>LEFT(Table1[[#This Row],[ISIN]],2)</f>
        <v>PL</v>
      </c>
      <c r="J747">
        <f>Table1[[#This Row],[pakiet_wig]]*Table1[[#This Row],[kurs_zamkniecia]]</f>
        <v>244377500</v>
      </c>
      <c r="K747" s="4" cm="1">
        <f t="array" ref="K747">_xlfn.IFS(AND(Table1[[#This Row],[Column1]]=1,D746-D745&lt;Table1[[#This Row],[kurs_zamkniecia]]-D746,D745&lt;D746,D746&lt;Table1[[#This Row],[kurs_zamkniecia]]),"K",AND(Table1[[#This Row],[Column1]]=1,D746-D745&gt;Table1[[#This Row],[kurs_zamkniecia]]-D746,D745&gt;D746,D746&gt;Table1[[#This Row],[kurs_zamkniecia]]),"S",Table1[[#This Row],[Column1]]=1,"H",Table1[[#This Row],[Column1]]=0,0)</f>
        <v>0</v>
      </c>
      <c r="L747"/>
      <c r="M747"/>
      <c r="N747"/>
      <c r="O747"/>
      <c r="P747"/>
      <c r="Q747"/>
      <c r="R747"/>
      <c r="S747"/>
    </row>
    <row r="748" spans="1:19" x14ac:dyDescent="0.3">
      <c r="A748" s="2">
        <v>42027</v>
      </c>
      <c r="B748" s="1" t="s">
        <v>503</v>
      </c>
      <c r="C748" t="s">
        <v>504</v>
      </c>
      <c r="D748">
        <v>41.27</v>
      </c>
      <c r="E748">
        <v>2761</v>
      </c>
      <c r="F748">
        <v>113210</v>
      </c>
      <c r="G748">
        <v>5975000</v>
      </c>
      <c r="H748">
        <f>IF(Table1[[#This Row],[data]]=DATE(2015, 1, 23),1,0)</f>
        <v>1</v>
      </c>
      <c r="I748" t="str">
        <f>LEFT(Table1[[#This Row],[ISIN]],2)</f>
        <v>PL</v>
      </c>
      <c r="J748">
        <f>Table1[[#This Row],[pakiet_wig]]*Table1[[#This Row],[kurs_zamkniecia]]</f>
        <v>246588250.00000003</v>
      </c>
      <c r="K748" s="4" t="str" cm="1">
        <f t="array" ref="K748">_xlfn.IFS(AND(Table1[[#This Row],[Column1]]=1,D747-D746&lt;Table1[[#This Row],[kurs_zamkniecia]]-D747,D746&lt;D747,D747&lt;Table1[[#This Row],[kurs_zamkniecia]]),"K",AND(Table1[[#This Row],[Column1]]=1,D747-D746&gt;Table1[[#This Row],[kurs_zamkniecia]]-D747,D746&gt;D747,D747&gt;Table1[[#This Row],[kurs_zamkniecia]]),"S",Table1[[#This Row],[Column1]]=1,"H",Table1[[#This Row],[Column1]]=0,0)</f>
        <v>H</v>
      </c>
      <c r="L748"/>
      <c r="M748"/>
      <c r="N748"/>
      <c r="O748"/>
      <c r="P748"/>
      <c r="Q748"/>
      <c r="R748"/>
      <c r="S748"/>
    </row>
    <row r="749" spans="1:19" x14ac:dyDescent="0.3">
      <c r="A749" s="2">
        <v>42025</v>
      </c>
      <c r="B749" s="1" t="s">
        <v>505</v>
      </c>
      <c r="C749" t="s">
        <v>506</v>
      </c>
      <c r="D749">
        <v>66.05</v>
      </c>
      <c r="E749">
        <v>5155</v>
      </c>
      <c r="F749">
        <v>340320</v>
      </c>
      <c r="G749">
        <v>6611000</v>
      </c>
      <c r="H749">
        <f>IF(Table1[[#This Row],[data]]=DATE(2015, 1, 23),1,0)</f>
        <v>0</v>
      </c>
      <c r="I749" t="str">
        <f>LEFT(Table1[[#This Row],[ISIN]],2)</f>
        <v>PL</v>
      </c>
      <c r="J749">
        <f>Table1[[#This Row],[pakiet_wig]]*Table1[[#This Row],[kurs_zamkniecia]]</f>
        <v>436656550</v>
      </c>
      <c r="K749" s="4" cm="1">
        <f t="array" ref="K749">_xlfn.IFS(AND(Table1[[#This Row],[Column1]]=1,D748-D747&lt;Table1[[#This Row],[kurs_zamkniecia]]-D748,D747&lt;D748,D748&lt;Table1[[#This Row],[kurs_zamkniecia]]),"K",AND(Table1[[#This Row],[Column1]]=1,D748-D747&gt;Table1[[#This Row],[kurs_zamkniecia]]-D748,D747&gt;D748,D748&gt;Table1[[#This Row],[kurs_zamkniecia]]),"S",Table1[[#This Row],[Column1]]=1,"H",Table1[[#This Row],[Column1]]=0,0)</f>
        <v>0</v>
      </c>
      <c r="L749"/>
      <c r="M749"/>
      <c r="N749"/>
      <c r="O749"/>
      <c r="P749"/>
      <c r="Q749"/>
      <c r="R749"/>
      <c r="S749"/>
    </row>
    <row r="750" spans="1:19" x14ac:dyDescent="0.3">
      <c r="A750" s="2">
        <v>42026</v>
      </c>
      <c r="B750" s="1" t="s">
        <v>505</v>
      </c>
      <c r="C750" t="s">
        <v>506</v>
      </c>
      <c r="D750">
        <v>66.180000000000007</v>
      </c>
      <c r="E750">
        <v>647</v>
      </c>
      <c r="F750">
        <v>42950</v>
      </c>
      <c r="G750">
        <v>6611000</v>
      </c>
      <c r="H750">
        <f>IF(Table1[[#This Row],[data]]=DATE(2015, 1, 23),1,0)</f>
        <v>0</v>
      </c>
      <c r="I750" t="str">
        <f>LEFT(Table1[[#This Row],[ISIN]],2)</f>
        <v>PL</v>
      </c>
      <c r="J750">
        <f>Table1[[#This Row],[pakiet_wig]]*Table1[[#This Row],[kurs_zamkniecia]]</f>
        <v>437515980.00000006</v>
      </c>
      <c r="K750" s="4" cm="1">
        <f t="array" ref="K750">_xlfn.IFS(AND(Table1[[#This Row],[Column1]]=1,D749-D748&lt;Table1[[#This Row],[kurs_zamkniecia]]-D749,D748&lt;D749,D749&lt;Table1[[#This Row],[kurs_zamkniecia]]),"K",AND(Table1[[#This Row],[Column1]]=1,D749-D748&gt;Table1[[#This Row],[kurs_zamkniecia]]-D749,D748&gt;D749,D749&gt;Table1[[#This Row],[kurs_zamkniecia]]),"S",Table1[[#This Row],[Column1]]=1,"H",Table1[[#This Row],[Column1]]=0,0)</f>
        <v>0</v>
      </c>
      <c r="L750"/>
      <c r="M750"/>
      <c r="N750"/>
      <c r="O750"/>
      <c r="P750"/>
      <c r="Q750"/>
      <c r="R750"/>
      <c r="S750"/>
    </row>
    <row r="751" spans="1:19" x14ac:dyDescent="0.3">
      <c r="A751" s="2">
        <v>42027</v>
      </c>
      <c r="B751" s="1" t="s">
        <v>505</v>
      </c>
      <c r="C751" t="s">
        <v>506</v>
      </c>
      <c r="D751">
        <v>66.150000000000006</v>
      </c>
      <c r="E751">
        <v>16593</v>
      </c>
      <c r="F751">
        <v>1101450</v>
      </c>
      <c r="G751">
        <v>6611000</v>
      </c>
      <c r="H751">
        <f>IF(Table1[[#This Row],[data]]=DATE(2015, 1, 23),1,0)</f>
        <v>1</v>
      </c>
      <c r="I751" t="str">
        <f>LEFT(Table1[[#This Row],[ISIN]],2)</f>
        <v>PL</v>
      </c>
      <c r="J751">
        <f>Table1[[#This Row],[pakiet_wig]]*Table1[[#This Row],[kurs_zamkniecia]]</f>
        <v>437317650.00000006</v>
      </c>
      <c r="K751" s="4" t="str" cm="1">
        <f t="array" ref="K751">_xlfn.IFS(AND(Table1[[#This Row],[Column1]]=1,D750-D749&lt;Table1[[#This Row],[kurs_zamkniecia]]-D750,D749&lt;D750,D750&lt;Table1[[#This Row],[kurs_zamkniecia]]),"K",AND(Table1[[#This Row],[Column1]]=1,D750-D749&gt;Table1[[#This Row],[kurs_zamkniecia]]-D750,D749&gt;D750,D750&gt;Table1[[#This Row],[kurs_zamkniecia]]),"S",Table1[[#This Row],[Column1]]=1,"H",Table1[[#This Row],[Column1]]=0,0)</f>
        <v>H</v>
      </c>
      <c r="L751"/>
      <c r="M751"/>
      <c r="N751"/>
      <c r="O751"/>
      <c r="P751"/>
      <c r="Q751"/>
      <c r="R751"/>
      <c r="S751"/>
    </row>
    <row r="752" spans="1:19" x14ac:dyDescent="0.3">
      <c r="A752" s="2">
        <v>42025</v>
      </c>
      <c r="B752" s="1" t="s">
        <v>507</v>
      </c>
      <c r="C752" t="s">
        <v>508</v>
      </c>
      <c r="D752">
        <v>5.84</v>
      </c>
      <c r="E752">
        <v>11</v>
      </c>
      <c r="F752">
        <v>60</v>
      </c>
      <c r="G752">
        <v>3832000</v>
      </c>
      <c r="H752">
        <f>IF(Table1[[#This Row],[data]]=DATE(2015, 1, 23),1,0)</f>
        <v>0</v>
      </c>
      <c r="I752" t="str">
        <f>LEFT(Table1[[#This Row],[ISIN]],2)</f>
        <v>PL</v>
      </c>
      <c r="J752">
        <f>Table1[[#This Row],[pakiet_wig]]*Table1[[#This Row],[kurs_zamkniecia]]</f>
        <v>22378880</v>
      </c>
      <c r="K752" s="4" cm="1">
        <f t="array" ref="K752">_xlfn.IFS(AND(Table1[[#This Row],[Column1]]=1,D751-D750&lt;Table1[[#This Row],[kurs_zamkniecia]]-D751,D750&lt;D751,D751&lt;Table1[[#This Row],[kurs_zamkniecia]]),"K",AND(Table1[[#This Row],[Column1]]=1,D751-D750&gt;Table1[[#This Row],[kurs_zamkniecia]]-D751,D750&gt;D751,D751&gt;Table1[[#This Row],[kurs_zamkniecia]]),"S",Table1[[#This Row],[Column1]]=1,"H",Table1[[#This Row],[Column1]]=0,0)</f>
        <v>0</v>
      </c>
      <c r="L752"/>
      <c r="M752"/>
      <c r="N752"/>
      <c r="O752"/>
      <c r="P752"/>
      <c r="Q752"/>
      <c r="R752"/>
      <c r="S752"/>
    </row>
    <row r="753" spans="1:19" x14ac:dyDescent="0.3">
      <c r="A753" s="2">
        <v>42026</v>
      </c>
      <c r="B753" s="1" t="s">
        <v>507</v>
      </c>
      <c r="C753" t="s">
        <v>508</v>
      </c>
      <c r="D753">
        <v>5.97</v>
      </c>
      <c r="E753">
        <v>1700</v>
      </c>
      <c r="F753">
        <v>9940</v>
      </c>
      <c r="G753">
        <v>3832000</v>
      </c>
      <c r="H753">
        <f>IF(Table1[[#This Row],[data]]=DATE(2015, 1, 23),1,0)</f>
        <v>0</v>
      </c>
      <c r="I753" t="str">
        <f>LEFT(Table1[[#This Row],[ISIN]],2)</f>
        <v>PL</v>
      </c>
      <c r="J753">
        <f>Table1[[#This Row],[pakiet_wig]]*Table1[[#This Row],[kurs_zamkniecia]]</f>
        <v>22877040</v>
      </c>
      <c r="K753" s="4" cm="1">
        <f t="array" ref="K753">_xlfn.IFS(AND(Table1[[#This Row],[Column1]]=1,D752-D751&lt;Table1[[#This Row],[kurs_zamkniecia]]-D752,D751&lt;D752,D752&lt;Table1[[#This Row],[kurs_zamkniecia]]),"K",AND(Table1[[#This Row],[Column1]]=1,D752-D751&gt;Table1[[#This Row],[kurs_zamkniecia]]-D752,D751&gt;D752,D752&gt;Table1[[#This Row],[kurs_zamkniecia]]),"S",Table1[[#This Row],[Column1]]=1,"H",Table1[[#This Row],[Column1]]=0,0)</f>
        <v>0</v>
      </c>
      <c r="L753"/>
      <c r="M753"/>
      <c r="N753"/>
      <c r="O753"/>
      <c r="P753"/>
      <c r="Q753"/>
      <c r="R753"/>
      <c r="S753"/>
    </row>
    <row r="754" spans="1:19" x14ac:dyDescent="0.3">
      <c r="A754" s="2">
        <v>42027</v>
      </c>
      <c r="B754" s="1" t="s">
        <v>507</v>
      </c>
      <c r="C754" t="s">
        <v>508</v>
      </c>
      <c r="D754">
        <v>6</v>
      </c>
      <c r="E754">
        <v>926</v>
      </c>
      <c r="F754">
        <v>5490</v>
      </c>
      <c r="G754">
        <v>3832000</v>
      </c>
      <c r="H754">
        <f>IF(Table1[[#This Row],[data]]=DATE(2015, 1, 23),1,0)</f>
        <v>1</v>
      </c>
      <c r="I754" t="str">
        <f>LEFT(Table1[[#This Row],[ISIN]],2)</f>
        <v>PL</v>
      </c>
      <c r="J754">
        <f>Table1[[#This Row],[pakiet_wig]]*Table1[[#This Row],[kurs_zamkniecia]]</f>
        <v>22992000</v>
      </c>
      <c r="K754" s="4" t="str" cm="1">
        <f t="array" ref="K754">_xlfn.IFS(AND(Table1[[#This Row],[Column1]]=1,D753-D752&lt;Table1[[#This Row],[kurs_zamkniecia]]-D753,D752&lt;D753,D753&lt;Table1[[#This Row],[kurs_zamkniecia]]),"K",AND(Table1[[#This Row],[Column1]]=1,D753-D752&gt;Table1[[#This Row],[kurs_zamkniecia]]-D753,D752&gt;D753,D753&gt;Table1[[#This Row],[kurs_zamkniecia]]),"S",Table1[[#This Row],[Column1]]=1,"H",Table1[[#This Row],[Column1]]=0,0)</f>
        <v>H</v>
      </c>
      <c r="L754"/>
      <c r="M754"/>
      <c r="N754"/>
      <c r="O754"/>
      <c r="P754"/>
      <c r="Q754"/>
      <c r="R754"/>
      <c r="S754"/>
    </row>
    <row r="755" spans="1:19" x14ac:dyDescent="0.3">
      <c r="A755" s="2">
        <v>42025</v>
      </c>
      <c r="B755" s="1" t="s">
        <v>509</v>
      </c>
      <c r="C755" t="s">
        <v>510</v>
      </c>
      <c r="D755">
        <v>7.5</v>
      </c>
      <c r="E755">
        <v>4397</v>
      </c>
      <c r="F755">
        <v>33160</v>
      </c>
      <c r="G755">
        <v>11888000</v>
      </c>
      <c r="H755">
        <f>IF(Table1[[#This Row],[data]]=DATE(2015, 1, 23),1,0)</f>
        <v>0</v>
      </c>
      <c r="I755" t="str">
        <f>LEFT(Table1[[#This Row],[ISIN]],2)</f>
        <v>PL</v>
      </c>
      <c r="J755">
        <f>Table1[[#This Row],[pakiet_wig]]*Table1[[#This Row],[kurs_zamkniecia]]</f>
        <v>89160000</v>
      </c>
      <c r="K755" s="4" cm="1">
        <f t="array" ref="K755">_xlfn.IFS(AND(Table1[[#This Row],[Column1]]=1,D754-D753&lt;Table1[[#This Row],[kurs_zamkniecia]]-D754,D753&lt;D754,D754&lt;Table1[[#This Row],[kurs_zamkniecia]]),"K",AND(Table1[[#This Row],[Column1]]=1,D754-D753&gt;Table1[[#This Row],[kurs_zamkniecia]]-D754,D753&gt;D754,D754&gt;Table1[[#This Row],[kurs_zamkniecia]]),"S",Table1[[#This Row],[Column1]]=1,"H",Table1[[#This Row],[Column1]]=0,0)</f>
        <v>0</v>
      </c>
      <c r="L755"/>
      <c r="M755"/>
      <c r="N755"/>
      <c r="O755"/>
      <c r="P755"/>
      <c r="Q755"/>
      <c r="R755"/>
      <c r="S755"/>
    </row>
    <row r="756" spans="1:19" x14ac:dyDescent="0.3">
      <c r="A756" s="2">
        <v>42026</v>
      </c>
      <c r="B756" s="1" t="s">
        <v>509</v>
      </c>
      <c r="C756" t="s">
        <v>510</v>
      </c>
      <c r="D756">
        <v>7.55</v>
      </c>
      <c r="E756">
        <v>12727</v>
      </c>
      <c r="F756">
        <v>97100</v>
      </c>
      <c r="G756">
        <v>11888000</v>
      </c>
      <c r="H756">
        <f>IF(Table1[[#This Row],[data]]=DATE(2015, 1, 23),1,0)</f>
        <v>0</v>
      </c>
      <c r="I756" t="str">
        <f>LEFT(Table1[[#This Row],[ISIN]],2)</f>
        <v>PL</v>
      </c>
      <c r="J756">
        <f>Table1[[#This Row],[pakiet_wig]]*Table1[[#This Row],[kurs_zamkniecia]]</f>
        <v>89754400</v>
      </c>
      <c r="K756" s="4" cm="1">
        <f t="array" ref="K756">_xlfn.IFS(AND(Table1[[#This Row],[Column1]]=1,D755-D754&lt;Table1[[#This Row],[kurs_zamkniecia]]-D755,D754&lt;D755,D755&lt;Table1[[#This Row],[kurs_zamkniecia]]),"K",AND(Table1[[#This Row],[Column1]]=1,D755-D754&gt;Table1[[#This Row],[kurs_zamkniecia]]-D755,D754&gt;D755,D755&gt;Table1[[#This Row],[kurs_zamkniecia]]),"S",Table1[[#This Row],[Column1]]=1,"H",Table1[[#This Row],[Column1]]=0,0)</f>
        <v>0</v>
      </c>
      <c r="L756"/>
      <c r="M756"/>
      <c r="N756"/>
      <c r="O756"/>
      <c r="P756"/>
      <c r="Q756"/>
      <c r="R756"/>
      <c r="S756"/>
    </row>
    <row r="757" spans="1:19" x14ac:dyDescent="0.3">
      <c r="A757" s="2">
        <v>42027</v>
      </c>
      <c r="B757" s="1" t="s">
        <v>509</v>
      </c>
      <c r="C757" t="s">
        <v>510</v>
      </c>
      <c r="D757">
        <v>7.58</v>
      </c>
      <c r="E757">
        <v>13533</v>
      </c>
      <c r="F757">
        <v>102560</v>
      </c>
      <c r="G757">
        <v>11888000</v>
      </c>
      <c r="H757">
        <f>IF(Table1[[#This Row],[data]]=DATE(2015, 1, 23),1,0)</f>
        <v>1</v>
      </c>
      <c r="I757" t="str">
        <f>LEFT(Table1[[#This Row],[ISIN]],2)</f>
        <v>PL</v>
      </c>
      <c r="J757">
        <f>Table1[[#This Row],[pakiet_wig]]*Table1[[#This Row],[kurs_zamkniecia]]</f>
        <v>90111040</v>
      </c>
      <c r="K757" s="4" t="str" cm="1">
        <f t="array" ref="K757">_xlfn.IFS(AND(Table1[[#This Row],[Column1]]=1,D756-D755&lt;Table1[[#This Row],[kurs_zamkniecia]]-D756,D755&lt;D756,D756&lt;Table1[[#This Row],[kurs_zamkniecia]]),"K",AND(Table1[[#This Row],[Column1]]=1,D756-D755&gt;Table1[[#This Row],[kurs_zamkniecia]]-D756,D755&gt;D756,D756&gt;Table1[[#This Row],[kurs_zamkniecia]]),"S",Table1[[#This Row],[Column1]]=1,"H",Table1[[#This Row],[Column1]]=0,0)</f>
        <v>H</v>
      </c>
      <c r="L757"/>
      <c r="M757"/>
      <c r="N757"/>
      <c r="O757"/>
      <c r="P757"/>
      <c r="Q757"/>
      <c r="R757"/>
      <c r="S757"/>
    </row>
    <row r="758" spans="1:19" x14ac:dyDescent="0.3">
      <c r="A758" s="2">
        <v>42025</v>
      </c>
      <c r="B758" s="1" t="s">
        <v>511</v>
      </c>
      <c r="C758" t="s">
        <v>512</v>
      </c>
      <c r="D758">
        <v>452.1</v>
      </c>
      <c r="E758">
        <v>39445</v>
      </c>
      <c r="F758">
        <v>17512530</v>
      </c>
      <c r="G758">
        <v>12038000</v>
      </c>
      <c r="H758">
        <f>IF(Table1[[#This Row],[data]]=DATE(2015, 1, 23),1,0)</f>
        <v>0</v>
      </c>
      <c r="I758" t="str">
        <f>LEFT(Table1[[#This Row],[ISIN]],2)</f>
        <v>PL</v>
      </c>
      <c r="J758">
        <f>Table1[[#This Row],[pakiet_wig]]*Table1[[#This Row],[kurs_zamkniecia]]</f>
        <v>5442379800</v>
      </c>
      <c r="K758" s="4" cm="1">
        <f t="array" ref="K758">_xlfn.IFS(AND(Table1[[#This Row],[Column1]]=1,D757-D756&lt;Table1[[#This Row],[kurs_zamkniecia]]-D757,D756&lt;D757,D757&lt;Table1[[#This Row],[kurs_zamkniecia]]),"K",AND(Table1[[#This Row],[Column1]]=1,D757-D756&gt;Table1[[#This Row],[kurs_zamkniecia]]-D757,D756&gt;D757,D757&gt;Table1[[#This Row],[kurs_zamkniecia]]),"S",Table1[[#This Row],[Column1]]=1,"H",Table1[[#This Row],[Column1]]=0,0)</f>
        <v>0</v>
      </c>
      <c r="L758"/>
      <c r="M758"/>
      <c r="N758"/>
      <c r="O758"/>
      <c r="P758"/>
      <c r="Q758"/>
      <c r="R758"/>
      <c r="S758"/>
    </row>
    <row r="759" spans="1:19" x14ac:dyDescent="0.3">
      <c r="A759" s="2">
        <v>42026</v>
      </c>
      <c r="B759" s="1" t="s">
        <v>511</v>
      </c>
      <c r="C759" t="s">
        <v>512</v>
      </c>
      <c r="D759">
        <v>451</v>
      </c>
      <c r="E759">
        <v>27753</v>
      </c>
      <c r="F759">
        <v>12517300</v>
      </c>
      <c r="G759">
        <v>12038000</v>
      </c>
      <c r="H759">
        <f>IF(Table1[[#This Row],[data]]=DATE(2015, 1, 23),1,0)</f>
        <v>0</v>
      </c>
      <c r="I759" t="str">
        <f>LEFT(Table1[[#This Row],[ISIN]],2)</f>
        <v>PL</v>
      </c>
      <c r="J759">
        <f>Table1[[#This Row],[pakiet_wig]]*Table1[[#This Row],[kurs_zamkniecia]]</f>
        <v>5429138000</v>
      </c>
      <c r="K759" s="4" cm="1">
        <f t="array" ref="K759">_xlfn.IFS(AND(Table1[[#This Row],[Column1]]=1,D758-D757&lt;Table1[[#This Row],[kurs_zamkniecia]]-D758,D757&lt;D758,D758&lt;Table1[[#This Row],[kurs_zamkniecia]]),"K",AND(Table1[[#This Row],[Column1]]=1,D758-D757&gt;Table1[[#This Row],[kurs_zamkniecia]]-D758,D757&gt;D758,D758&gt;Table1[[#This Row],[kurs_zamkniecia]]),"S",Table1[[#This Row],[Column1]]=1,"H",Table1[[#This Row],[Column1]]=0,0)</f>
        <v>0</v>
      </c>
      <c r="L759"/>
      <c r="M759"/>
      <c r="N759"/>
      <c r="O759"/>
      <c r="P759"/>
      <c r="Q759"/>
      <c r="R759"/>
      <c r="S759"/>
    </row>
    <row r="760" spans="1:19" x14ac:dyDescent="0.3">
      <c r="A760" s="2">
        <v>42027</v>
      </c>
      <c r="B760" s="1" t="s">
        <v>511</v>
      </c>
      <c r="C760" t="s">
        <v>512</v>
      </c>
      <c r="D760">
        <v>466.2</v>
      </c>
      <c r="E760">
        <v>23300</v>
      </c>
      <c r="F760">
        <v>10723720</v>
      </c>
      <c r="G760">
        <v>12038000</v>
      </c>
      <c r="H760">
        <f>IF(Table1[[#This Row],[data]]=DATE(2015, 1, 23),1,0)</f>
        <v>1</v>
      </c>
      <c r="I760" t="str">
        <f>LEFT(Table1[[#This Row],[ISIN]],2)</f>
        <v>PL</v>
      </c>
      <c r="J760">
        <f>Table1[[#This Row],[pakiet_wig]]*Table1[[#This Row],[kurs_zamkniecia]]</f>
        <v>5612115600</v>
      </c>
      <c r="K760" s="4" t="str" cm="1">
        <f t="array" ref="K760">_xlfn.IFS(AND(Table1[[#This Row],[Column1]]=1,D759-D758&lt;Table1[[#This Row],[kurs_zamkniecia]]-D759,D758&lt;D759,D759&lt;Table1[[#This Row],[kurs_zamkniecia]]),"K",AND(Table1[[#This Row],[Column1]]=1,D759-D758&gt;Table1[[#This Row],[kurs_zamkniecia]]-D759,D758&gt;D759,D759&gt;Table1[[#This Row],[kurs_zamkniecia]]),"S",Table1[[#This Row],[Column1]]=1,"H",Table1[[#This Row],[Column1]]=0,0)</f>
        <v>H</v>
      </c>
      <c r="L760"/>
      <c r="M760"/>
      <c r="N760"/>
      <c r="O760"/>
      <c r="P760"/>
      <c r="Q760"/>
      <c r="R760"/>
      <c r="S760"/>
    </row>
    <row r="761" spans="1:19" x14ac:dyDescent="0.3">
      <c r="A761" s="2">
        <v>42025</v>
      </c>
      <c r="B761" s="1" t="s">
        <v>513</v>
      </c>
      <c r="C761" t="s">
        <v>514</v>
      </c>
      <c r="D761">
        <v>10.26</v>
      </c>
      <c r="E761">
        <v>69138</v>
      </c>
      <c r="F761">
        <v>701790</v>
      </c>
      <c r="G761">
        <v>30174000</v>
      </c>
      <c r="H761">
        <f>IF(Table1[[#This Row],[data]]=DATE(2015, 1, 23),1,0)</f>
        <v>0</v>
      </c>
      <c r="I761" t="str">
        <f>LEFT(Table1[[#This Row],[ISIN]],2)</f>
        <v>PL</v>
      </c>
      <c r="J761">
        <f>Table1[[#This Row],[pakiet_wig]]*Table1[[#This Row],[kurs_zamkniecia]]</f>
        <v>309585240</v>
      </c>
      <c r="K761" s="4" cm="1">
        <f t="array" ref="K761">_xlfn.IFS(AND(Table1[[#This Row],[Column1]]=1,D760-D759&lt;Table1[[#This Row],[kurs_zamkniecia]]-D760,D759&lt;D760,D760&lt;Table1[[#This Row],[kurs_zamkniecia]]),"K",AND(Table1[[#This Row],[Column1]]=1,D760-D759&gt;Table1[[#This Row],[kurs_zamkniecia]]-D760,D759&gt;D760,D760&gt;Table1[[#This Row],[kurs_zamkniecia]]),"S",Table1[[#This Row],[Column1]]=1,"H",Table1[[#This Row],[Column1]]=0,0)</f>
        <v>0</v>
      </c>
      <c r="L761"/>
      <c r="M761"/>
      <c r="N761"/>
      <c r="O761"/>
      <c r="P761"/>
      <c r="Q761"/>
      <c r="R761"/>
      <c r="S761"/>
    </row>
    <row r="762" spans="1:19" x14ac:dyDescent="0.3">
      <c r="A762" s="2">
        <v>42026</v>
      </c>
      <c r="B762" s="1" t="s">
        <v>513</v>
      </c>
      <c r="C762" t="s">
        <v>514</v>
      </c>
      <c r="D762">
        <v>10.199999999999999</v>
      </c>
      <c r="E762">
        <v>17574</v>
      </c>
      <c r="F762">
        <v>179310</v>
      </c>
      <c r="G762">
        <v>30174000</v>
      </c>
      <c r="H762">
        <f>IF(Table1[[#This Row],[data]]=DATE(2015, 1, 23),1,0)</f>
        <v>0</v>
      </c>
      <c r="I762" t="str">
        <f>LEFT(Table1[[#This Row],[ISIN]],2)</f>
        <v>PL</v>
      </c>
      <c r="J762">
        <f>Table1[[#This Row],[pakiet_wig]]*Table1[[#This Row],[kurs_zamkniecia]]</f>
        <v>307774800</v>
      </c>
      <c r="K762" s="4" cm="1">
        <f t="array" ref="K762">_xlfn.IFS(AND(Table1[[#This Row],[Column1]]=1,D761-D760&lt;Table1[[#This Row],[kurs_zamkniecia]]-D761,D760&lt;D761,D761&lt;Table1[[#This Row],[kurs_zamkniecia]]),"K",AND(Table1[[#This Row],[Column1]]=1,D761-D760&gt;Table1[[#This Row],[kurs_zamkniecia]]-D761,D760&gt;D761,D761&gt;Table1[[#This Row],[kurs_zamkniecia]]),"S",Table1[[#This Row],[Column1]]=1,"H",Table1[[#This Row],[Column1]]=0,0)</f>
        <v>0</v>
      </c>
      <c r="L762"/>
      <c r="M762"/>
      <c r="N762"/>
      <c r="O762"/>
      <c r="P762"/>
      <c r="Q762"/>
      <c r="R762"/>
      <c r="S762"/>
    </row>
    <row r="763" spans="1:19" x14ac:dyDescent="0.3">
      <c r="A763" s="2">
        <v>42027</v>
      </c>
      <c r="B763" s="1" t="s">
        <v>513</v>
      </c>
      <c r="C763" t="s">
        <v>514</v>
      </c>
      <c r="D763">
        <v>10.199999999999999</v>
      </c>
      <c r="E763">
        <v>25281</v>
      </c>
      <c r="F763">
        <v>257200</v>
      </c>
      <c r="G763">
        <v>30174000</v>
      </c>
      <c r="H763">
        <f>IF(Table1[[#This Row],[data]]=DATE(2015, 1, 23),1,0)</f>
        <v>1</v>
      </c>
      <c r="I763" t="str">
        <f>LEFT(Table1[[#This Row],[ISIN]],2)</f>
        <v>PL</v>
      </c>
      <c r="J763">
        <f>Table1[[#This Row],[pakiet_wig]]*Table1[[#This Row],[kurs_zamkniecia]]</f>
        <v>307774800</v>
      </c>
      <c r="K763" s="4" t="str" cm="1">
        <f t="array" ref="K763">_xlfn.IFS(AND(Table1[[#This Row],[Column1]]=1,D762-D761&lt;Table1[[#This Row],[kurs_zamkniecia]]-D762,D761&lt;D762,D762&lt;Table1[[#This Row],[kurs_zamkniecia]]),"K",AND(Table1[[#This Row],[Column1]]=1,D762-D761&gt;Table1[[#This Row],[kurs_zamkniecia]]-D762,D761&gt;D762,D762&gt;Table1[[#This Row],[kurs_zamkniecia]]),"S",Table1[[#This Row],[Column1]]=1,"H",Table1[[#This Row],[Column1]]=0,0)</f>
        <v>H</v>
      </c>
      <c r="L763"/>
      <c r="M763"/>
      <c r="N763"/>
      <c r="O763"/>
      <c r="P763"/>
      <c r="Q763"/>
      <c r="R763"/>
      <c r="S763"/>
    </row>
    <row r="764" spans="1:19" x14ac:dyDescent="0.3">
      <c r="A764" s="2">
        <v>42025</v>
      </c>
      <c r="B764" s="1" t="s">
        <v>515</v>
      </c>
      <c r="C764" t="s">
        <v>516</v>
      </c>
      <c r="D764">
        <v>35.200000000000003</v>
      </c>
      <c r="E764">
        <v>103</v>
      </c>
      <c r="F764">
        <v>3630</v>
      </c>
      <c r="G764">
        <v>689000</v>
      </c>
      <c r="H764">
        <f>IF(Table1[[#This Row],[data]]=DATE(2015, 1, 23),1,0)</f>
        <v>0</v>
      </c>
      <c r="I764" t="str">
        <f>LEFT(Table1[[#This Row],[ISIN]],2)</f>
        <v>PL</v>
      </c>
      <c r="J764">
        <f>Table1[[#This Row],[pakiet_wig]]*Table1[[#This Row],[kurs_zamkniecia]]</f>
        <v>24252800.000000004</v>
      </c>
      <c r="K764" s="4" cm="1">
        <f t="array" ref="K764">_xlfn.IFS(AND(Table1[[#This Row],[Column1]]=1,D763-D762&lt;Table1[[#This Row],[kurs_zamkniecia]]-D763,D762&lt;D763,D763&lt;Table1[[#This Row],[kurs_zamkniecia]]),"K",AND(Table1[[#This Row],[Column1]]=1,D763-D762&gt;Table1[[#This Row],[kurs_zamkniecia]]-D763,D762&gt;D763,D763&gt;Table1[[#This Row],[kurs_zamkniecia]]),"S",Table1[[#This Row],[Column1]]=1,"H",Table1[[#This Row],[Column1]]=0,0)</f>
        <v>0</v>
      </c>
      <c r="L764"/>
      <c r="M764"/>
      <c r="N764"/>
      <c r="O764"/>
      <c r="P764"/>
      <c r="Q764"/>
      <c r="R764"/>
      <c r="S764"/>
    </row>
    <row r="765" spans="1:19" x14ac:dyDescent="0.3">
      <c r="A765" s="2">
        <v>42026</v>
      </c>
      <c r="B765" s="1" t="s">
        <v>515</v>
      </c>
      <c r="C765" t="s">
        <v>516</v>
      </c>
      <c r="D765">
        <v>35</v>
      </c>
      <c r="E765">
        <v>423</v>
      </c>
      <c r="F765">
        <v>14830</v>
      </c>
      <c r="G765">
        <v>689000</v>
      </c>
      <c r="H765">
        <f>IF(Table1[[#This Row],[data]]=DATE(2015, 1, 23),1,0)</f>
        <v>0</v>
      </c>
      <c r="I765" t="str">
        <f>LEFT(Table1[[#This Row],[ISIN]],2)</f>
        <v>PL</v>
      </c>
      <c r="J765">
        <f>Table1[[#This Row],[pakiet_wig]]*Table1[[#This Row],[kurs_zamkniecia]]</f>
        <v>24115000</v>
      </c>
      <c r="K765" s="4" cm="1">
        <f t="array" ref="K765">_xlfn.IFS(AND(Table1[[#This Row],[Column1]]=1,D764-D763&lt;Table1[[#This Row],[kurs_zamkniecia]]-D764,D763&lt;D764,D764&lt;Table1[[#This Row],[kurs_zamkniecia]]),"K",AND(Table1[[#This Row],[Column1]]=1,D764-D763&gt;Table1[[#This Row],[kurs_zamkniecia]]-D764,D763&gt;D764,D764&gt;Table1[[#This Row],[kurs_zamkniecia]]),"S",Table1[[#This Row],[Column1]]=1,"H",Table1[[#This Row],[Column1]]=0,0)</f>
        <v>0</v>
      </c>
      <c r="L765"/>
      <c r="M765"/>
      <c r="N765"/>
      <c r="O765"/>
      <c r="P765"/>
      <c r="Q765"/>
      <c r="R765"/>
      <c r="S765"/>
    </row>
    <row r="766" spans="1:19" x14ac:dyDescent="0.3">
      <c r="A766" s="2">
        <v>42027</v>
      </c>
      <c r="B766" s="1" t="s">
        <v>515</v>
      </c>
      <c r="C766" t="s">
        <v>516</v>
      </c>
      <c r="D766">
        <v>35</v>
      </c>
      <c r="E766">
        <v>350</v>
      </c>
      <c r="F766">
        <v>12270</v>
      </c>
      <c r="G766">
        <v>689000</v>
      </c>
      <c r="H766">
        <f>IF(Table1[[#This Row],[data]]=DATE(2015, 1, 23),1,0)</f>
        <v>1</v>
      </c>
      <c r="I766" t="str">
        <f>LEFT(Table1[[#This Row],[ISIN]],2)</f>
        <v>PL</v>
      </c>
      <c r="J766">
        <f>Table1[[#This Row],[pakiet_wig]]*Table1[[#This Row],[kurs_zamkniecia]]</f>
        <v>24115000</v>
      </c>
      <c r="K766" s="4" t="str" cm="1">
        <f t="array" ref="K766">_xlfn.IFS(AND(Table1[[#This Row],[Column1]]=1,D765-D764&lt;Table1[[#This Row],[kurs_zamkniecia]]-D765,D764&lt;D765,D765&lt;Table1[[#This Row],[kurs_zamkniecia]]),"K",AND(Table1[[#This Row],[Column1]]=1,D765-D764&gt;Table1[[#This Row],[kurs_zamkniecia]]-D765,D764&gt;D765,D765&gt;Table1[[#This Row],[kurs_zamkniecia]]),"S",Table1[[#This Row],[Column1]]=1,"H",Table1[[#This Row],[Column1]]=0,0)</f>
        <v>H</v>
      </c>
      <c r="L766"/>
      <c r="M766"/>
      <c r="N766"/>
      <c r="O766"/>
      <c r="P766"/>
      <c r="Q766"/>
      <c r="R766"/>
      <c r="S766"/>
    </row>
    <row r="767" spans="1:19" x14ac:dyDescent="0.3">
      <c r="A767" s="2">
        <v>42025</v>
      </c>
      <c r="B767" s="1" t="s">
        <v>517</v>
      </c>
      <c r="C767" t="s">
        <v>518</v>
      </c>
      <c r="D767">
        <v>0.5</v>
      </c>
      <c r="E767">
        <v>3174</v>
      </c>
      <c r="F767">
        <v>1590</v>
      </c>
      <c r="G767">
        <v>0</v>
      </c>
      <c r="H767">
        <f>IF(Table1[[#This Row],[data]]=DATE(2015, 1, 23),1,0)</f>
        <v>0</v>
      </c>
      <c r="I767" t="str">
        <f>LEFT(Table1[[#This Row],[ISIN]],2)</f>
        <v>PL</v>
      </c>
      <c r="J767">
        <f>Table1[[#This Row],[pakiet_wig]]*Table1[[#This Row],[kurs_zamkniecia]]</f>
        <v>0</v>
      </c>
      <c r="K767" s="4" cm="1">
        <f t="array" ref="K767">_xlfn.IFS(AND(Table1[[#This Row],[Column1]]=1,D766-D765&lt;Table1[[#This Row],[kurs_zamkniecia]]-D766,D765&lt;D766,D766&lt;Table1[[#This Row],[kurs_zamkniecia]]),"K",AND(Table1[[#This Row],[Column1]]=1,D766-D765&gt;Table1[[#This Row],[kurs_zamkniecia]]-D766,D765&gt;D766,D766&gt;Table1[[#This Row],[kurs_zamkniecia]]),"S",Table1[[#This Row],[Column1]]=1,"H",Table1[[#This Row],[Column1]]=0,0)</f>
        <v>0</v>
      </c>
      <c r="L767"/>
      <c r="M767"/>
      <c r="N767"/>
      <c r="O767"/>
      <c r="P767"/>
      <c r="Q767"/>
      <c r="R767"/>
      <c r="S767"/>
    </row>
    <row r="768" spans="1:19" x14ac:dyDescent="0.3">
      <c r="A768" s="2">
        <v>42026</v>
      </c>
      <c r="B768" s="1" t="s">
        <v>517</v>
      </c>
      <c r="C768" t="s">
        <v>518</v>
      </c>
      <c r="D768">
        <v>0.47</v>
      </c>
      <c r="E768">
        <v>5020</v>
      </c>
      <c r="F768">
        <v>2560</v>
      </c>
      <c r="G768">
        <v>0</v>
      </c>
      <c r="H768">
        <f>IF(Table1[[#This Row],[data]]=DATE(2015, 1, 23),1,0)</f>
        <v>0</v>
      </c>
      <c r="I768" t="str">
        <f>LEFT(Table1[[#This Row],[ISIN]],2)</f>
        <v>PL</v>
      </c>
      <c r="J768">
        <f>Table1[[#This Row],[pakiet_wig]]*Table1[[#This Row],[kurs_zamkniecia]]</f>
        <v>0</v>
      </c>
      <c r="K768" s="4" cm="1">
        <f t="array" ref="K768">_xlfn.IFS(AND(Table1[[#This Row],[Column1]]=1,D767-D766&lt;Table1[[#This Row],[kurs_zamkniecia]]-D767,D766&lt;D767,D767&lt;Table1[[#This Row],[kurs_zamkniecia]]),"K",AND(Table1[[#This Row],[Column1]]=1,D767-D766&gt;Table1[[#This Row],[kurs_zamkniecia]]-D767,D766&gt;D767,D767&gt;Table1[[#This Row],[kurs_zamkniecia]]),"S",Table1[[#This Row],[Column1]]=1,"H",Table1[[#This Row],[Column1]]=0,0)</f>
        <v>0</v>
      </c>
      <c r="L768"/>
      <c r="M768"/>
      <c r="N768"/>
      <c r="O768"/>
      <c r="P768"/>
      <c r="Q768"/>
      <c r="R768"/>
      <c r="S768"/>
    </row>
    <row r="769" spans="1:19" x14ac:dyDescent="0.3">
      <c r="A769" s="2">
        <v>42027</v>
      </c>
      <c r="B769" s="1" t="s">
        <v>517</v>
      </c>
      <c r="C769" t="s">
        <v>518</v>
      </c>
      <c r="D769">
        <v>0.51</v>
      </c>
      <c r="E769">
        <v>2015</v>
      </c>
      <c r="F769">
        <v>950</v>
      </c>
      <c r="G769">
        <v>0</v>
      </c>
      <c r="H769">
        <f>IF(Table1[[#This Row],[data]]=DATE(2015, 1, 23),1,0)</f>
        <v>1</v>
      </c>
      <c r="I769" t="str">
        <f>LEFT(Table1[[#This Row],[ISIN]],2)</f>
        <v>PL</v>
      </c>
      <c r="J769">
        <f>Table1[[#This Row],[pakiet_wig]]*Table1[[#This Row],[kurs_zamkniecia]]</f>
        <v>0</v>
      </c>
      <c r="K769" s="4" t="str" cm="1">
        <f t="array" ref="K769">_xlfn.IFS(AND(Table1[[#This Row],[Column1]]=1,D768-D767&lt;Table1[[#This Row],[kurs_zamkniecia]]-D768,D767&lt;D768,D768&lt;Table1[[#This Row],[kurs_zamkniecia]]),"K",AND(Table1[[#This Row],[Column1]]=1,D768-D767&gt;Table1[[#This Row],[kurs_zamkniecia]]-D768,D767&gt;D768,D768&gt;Table1[[#This Row],[kurs_zamkniecia]]),"S",Table1[[#This Row],[Column1]]=1,"H",Table1[[#This Row],[Column1]]=0,0)</f>
        <v>H</v>
      </c>
      <c r="L769"/>
      <c r="M769"/>
      <c r="N769"/>
      <c r="O769"/>
      <c r="P769"/>
      <c r="Q769"/>
      <c r="R769"/>
      <c r="S769"/>
    </row>
    <row r="770" spans="1:19" x14ac:dyDescent="0.3">
      <c r="A770" s="2">
        <v>42025</v>
      </c>
      <c r="B770" s="1" t="s">
        <v>519</v>
      </c>
      <c r="C770" t="s">
        <v>520</v>
      </c>
      <c r="D770">
        <v>201.7</v>
      </c>
      <c r="E770">
        <v>827</v>
      </c>
      <c r="F770">
        <v>165650</v>
      </c>
      <c r="G770">
        <v>2559000</v>
      </c>
      <c r="H770">
        <f>IF(Table1[[#This Row],[data]]=DATE(2015, 1, 23),1,0)</f>
        <v>0</v>
      </c>
      <c r="I770" t="str">
        <f>LEFT(Table1[[#This Row],[ISIN]],2)</f>
        <v>PL</v>
      </c>
      <c r="J770">
        <f>Table1[[#This Row],[pakiet_wig]]*Table1[[#This Row],[kurs_zamkniecia]]</f>
        <v>516150300</v>
      </c>
      <c r="K770" s="4" cm="1">
        <f t="array" ref="K770">_xlfn.IFS(AND(Table1[[#This Row],[Column1]]=1,D769-D768&lt;Table1[[#This Row],[kurs_zamkniecia]]-D769,D768&lt;D769,D769&lt;Table1[[#This Row],[kurs_zamkniecia]]),"K",AND(Table1[[#This Row],[Column1]]=1,D769-D768&gt;Table1[[#This Row],[kurs_zamkniecia]]-D769,D768&gt;D769,D769&gt;Table1[[#This Row],[kurs_zamkniecia]]),"S",Table1[[#This Row],[Column1]]=1,"H",Table1[[#This Row],[Column1]]=0,0)</f>
        <v>0</v>
      </c>
      <c r="L770"/>
      <c r="M770"/>
      <c r="N770"/>
      <c r="O770"/>
      <c r="P770"/>
      <c r="Q770"/>
      <c r="R770"/>
      <c r="S770"/>
    </row>
    <row r="771" spans="1:19" x14ac:dyDescent="0.3">
      <c r="A771" s="2">
        <v>42026</v>
      </c>
      <c r="B771" s="1" t="s">
        <v>519</v>
      </c>
      <c r="C771" t="s">
        <v>520</v>
      </c>
      <c r="D771">
        <v>200.9</v>
      </c>
      <c r="E771">
        <v>158</v>
      </c>
      <c r="F771">
        <v>31700</v>
      </c>
      <c r="G771">
        <v>2559000</v>
      </c>
      <c r="H771">
        <f>IF(Table1[[#This Row],[data]]=DATE(2015, 1, 23),1,0)</f>
        <v>0</v>
      </c>
      <c r="I771" t="str">
        <f>LEFT(Table1[[#This Row],[ISIN]],2)</f>
        <v>PL</v>
      </c>
      <c r="J771">
        <f>Table1[[#This Row],[pakiet_wig]]*Table1[[#This Row],[kurs_zamkniecia]]</f>
        <v>514103100</v>
      </c>
      <c r="K771" s="4" cm="1">
        <f t="array" ref="K771">_xlfn.IFS(AND(Table1[[#This Row],[Column1]]=1,D770-D769&lt;Table1[[#This Row],[kurs_zamkniecia]]-D770,D769&lt;D770,D770&lt;Table1[[#This Row],[kurs_zamkniecia]]),"K",AND(Table1[[#This Row],[Column1]]=1,D770-D769&gt;Table1[[#This Row],[kurs_zamkniecia]]-D770,D769&gt;D770,D770&gt;Table1[[#This Row],[kurs_zamkniecia]]),"S",Table1[[#This Row],[Column1]]=1,"H",Table1[[#This Row],[Column1]]=0,0)</f>
        <v>0</v>
      </c>
      <c r="L771"/>
      <c r="M771"/>
      <c r="N771"/>
      <c r="O771"/>
      <c r="P771"/>
      <c r="Q771"/>
      <c r="R771"/>
      <c r="S771"/>
    </row>
    <row r="772" spans="1:19" x14ac:dyDescent="0.3">
      <c r="A772" s="2">
        <v>42027</v>
      </c>
      <c r="B772" s="1" t="s">
        <v>519</v>
      </c>
      <c r="C772" t="s">
        <v>520</v>
      </c>
      <c r="D772">
        <v>211.5</v>
      </c>
      <c r="E772">
        <v>11337</v>
      </c>
      <c r="F772">
        <v>2350870</v>
      </c>
      <c r="G772">
        <v>2559000</v>
      </c>
      <c r="H772">
        <f>IF(Table1[[#This Row],[data]]=DATE(2015, 1, 23),1,0)</f>
        <v>1</v>
      </c>
      <c r="I772" t="str">
        <f>LEFT(Table1[[#This Row],[ISIN]],2)</f>
        <v>PL</v>
      </c>
      <c r="J772">
        <f>Table1[[#This Row],[pakiet_wig]]*Table1[[#This Row],[kurs_zamkniecia]]</f>
        <v>541228500</v>
      </c>
      <c r="K772" s="4" t="str" cm="1">
        <f t="array" ref="K772">_xlfn.IFS(AND(Table1[[#This Row],[Column1]]=1,D771-D770&lt;Table1[[#This Row],[kurs_zamkniecia]]-D771,D770&lt;D771,D771&lt;Table1[[#This Row],[kurs_zamkniecia]]),"K",AND(Table1[[#This Row],[Column1]]=1,D771-D770&gt;Table1[[#This Row],[kurs_zamkniecia]]-D771,D770&gt;D771,D771&gt;Table1[[#This Row],[kurs_zamkniecia]]),"S",Table1[[#This Row],[Column1]]=1,"H",Table1[[#This Row],[Column1]]=0,0)</f>
        <v>H</v>
      </c>
      <c r="L772"/>
      <c r="M772"/>
      <c r="N772"/>
      <c r="O772"/>
      <c r="P772"/>
      <c r="Q772"/>
      <c r="R772"/>
      <c r="S772"/>
    </row>
    <row r="773" spans="1:19" x14ac:dyDescent="0.3">
      <c r="A773" s="2">
        <v>42025</v>
      </c>
      <c r="B773" s="1" t="s">
        <v>521</v>
      </c>
      <c r="C773" t="s">
        <v>522</v>
      </c>
      <c r="D773">
        <v>21</v>
      </c>
      <c r="E773">
        <v>0</v>
      </c>
      <c r="F773">
        <v>0</v>
      </c>
      <c r="G773">
        <v>0</v>
      </c>
      <c r="H773">
        <f>IF(Table1[[#This Row],[data]]=DATE(2015, 1, 23),1,0)</f>
        <v>0</v>
      </c>
      <c r="I773" t="str">
        <f>LEFT(Table1[[#This Row],[ISIN]],2)</f>
        <v>PL</v>
      </c>
      <c r="J773">
        <f>Table1[[#This Row],[pakiet_wig]]*Table1[[#This Row],[kurs_zamkniecia]]</f>
        <v>0</v>
      </c>
      <c r="K773" s="4" cm="1">
        <f t="array" ref="K773">_xlfn.IFS(AND(Table1[[#This Row],[Column1]]=1,D772-D771&lt;Table1[[#This Row],[kurs_zamkniecia]]-D772,D771&lt;D772,D772&lt;Table1[[#This Row],[kurs_zamkniecia]]),"K",AND(Table1[[#This Row],[Column1]]=1,D772-D771&gt;Table1[[#This Row],[kurs_zamkniecia]]-D772,D771&gt;D772,D772&gt;Table1[[#This Row],[kurs_zamkniecia]]),"S",Table1[[#This Row],[Column1]]=1,"H",Table1[[#This Row],[Column1]]=0,0)</f>
        <v>0</v>
      </c>
      <c r="L773"/>
      <c r="M773"/>
      <c r="N773"/>
      <c r="O773"/>
      <c r="P773"/>
      <c r="Q773"/>
      <c r="R773"/>
      <c r="S773"/>
    </row>
    <row r="774" spans="1:19" x14ac:dyDescent="0.3">
      <c r="A774" s="2">
        <v>42026</v>
      </c>
      <c r="B774" s="1" t="s">
        <v>521</v>
      </c>
      <c r="C774" t="s">
        <v>522</v>
      </c>
      <c r="D774">
        <v>21</v>
      </c>
      <c r="E774">
        <v>0</v>
      </c>
      <c r="F774">
        <v>0</v>
      </c>
      <c r="G774">
        <v>0</v>
      </c>
      <c r="H774">
        <f>IF(Table1[[#This Row],[data]]=DATE(2015, 1, 23),1,0)</f>
        <v>0</v>
      </c>
      <c r="I774" t="str">
        <f>LEFT(Table1[[#This Row],[ISIN]],2)</f>
        <v>PL</v>
      </c>
      <c r="J774">
        <f>Table1[[#This Row],[pakiet_wig]]*Table1[[#This Row],[kurs_zamkniecia]]</f>
        <v>0</v>
      </c>
      <c r="K774" s="4" cm="1">
        <f t="array" ref="K774">_xlfn.IFS(AND(Table1[[#This Row],[Column1]]=1,D773-D772&lt;Table1[[#This Row],[kurs_zamkniecia]]-D773,D772&lt;D773,D773&lt;Table1[[#This Row],[kurs_zamkniecia]]),"K",AND(Table1[[#This Row],[Column1]]=1,D773-D772&gt;Table1[[#This Row],[kurs_zamkniecia]]-D773,D772&gt;D773,D773&gt;Table1[[#This Row],[kurs_zamkniecia]]),"S",Table1[[#This Row],[Column1]]=1,"H",Table1[[#This Row],[Column1]]=0,0)</f>
        <v>0</v>
      </c>
      <c r="L774"/>
      <c r="M774"/>
      <c r="N774"/>
      <c r="O774"/>
      <c r="P774"/>
      <c r="Q774"/>
      <c r="R774"/>
      <c r="S774"/>
    </row>
    <row r="775" spans="1:19" x14ac:dyDescent="0.3">
      <c r="A775" s="2">
        <v>42027</v>
      </c>
      <c r="B775" s="1" t="s">
        <v>521</v>
      </c>
      <c r="C775" t="s">
        <v>522</v>
      </c>
      <c r="D775">
        <v>21</v>
      </c>
      <c r="E775">
        <v>0</v>
      </c>
      <c r="F775">
        <v>0</v>
      </c>
      <c r="G775">
        <v>0</v>
      </c>
      <c r="H775">
        <f>IF(Table1[[#This Row],[data]]=DATE(2015, 1, 23),1,0)</f>
        <v>1</v>
      </c>
      <c r="I775" t="str">
        <f>LEFT(Table1[[#This Row],[ISIN]],2)</f>
        <v>PL</v>
      </c>
      <c r="J775">
        <f>Table1[[#This Row],[pakiet_wig]]*Table1[[#This Row],[kurs_zamkniecia]]</f>
        <v>0</v>
      </c>
      <c r="K775" s="4" t="str" cm="1">
        <f t="array" ref="K775">_xlfn.IFS(AND(Table1[[#This Row],[Column1]]=1,D774-D773&lt;Table1[[#This Row],[kurs_zamkniecia]]-D774,D773&lt;D774,D774&lt;Table1[[#This Row],[kurs_zamkniecia]]),"K",AND(Table1[[#This Row],[Column1]]=1,D774-D773&gt;Table1[[#This Row],[kurs_zamkniecia]]-D774,D773&gt;D774,D774&gt;Table1[[#This Row],[kurs_zamkniecia]]),"S",Table1[[#This Row],[Column1]]=1,"H",Table1[[#This Row],[Column1]]=0,0)</f>
        <v>H</v>
      </c>
      <c r="L775"/>
      <c r="M775"/>
      <c r="N775"/>
      <c r="O775"/>
      <c r="P775"/>
      <c r="Q775"/>
      <c r="R775"/>
      <c r="S775"/>
    </row>
    <row r="776" spans="1:19" x14ac:dyDescent="0.3">
      <c r="A776" s="2">
        <v>42025</v>
      </c>
      <c r="B776" s="1" t="s">
        <v>523</v>
      </c>
      <c r="C776" t="s">
        <v>524</v>
      </c>
      <c r="D776">
        <v>13.25</v>
      </c>
      <c r="E776">
        <v>609</v>
      </c>
      <c r="F776">
        <v>8100</v>
      </c>
      <c r="G776">
        <v>23198000</v>
      </c>
      <c r="H776">
        <f>IF(Table1[[#This Row],[data]]=DATE(2015, 1, 23),1,0)</f>
        <v>0</v>
      </c>
      <c r="I776" t="str">
        <f>LEFT(Table1[[#This Row],[ISIN]],2)</f>
        <v>PL</v>
      </c>
      <c r="J776">
        <f>Table1[[#This Row],[pakiet_wig]]*Table1[[#This Row],[kurs_zamkniecia]]</f>
        <v>307373500</v>
      </c>
      <c r="K776" s="4" cm="1">
        <f t="array" ref="K776">_xlfn.IFS(AND(Table1[[#This Row],[Column1]]=1,D775-D774&lt;Table1[[#This Row],[kurs_zamkniecia]]-D775,D774&lt;D775,D775&lt;Table1[[#This Row],[kurs_zamkniecia]]),"K",AND(Table1[[#This Row],[Column1]]=1,D775-D774&gt;Table1[[#This Row],[kurs_zamkniecia]]-D775,D774&gt;D775,D775&gt;Table1[[#This Row],[kurs_zamkniecia]]),"S",Table1[[#This Row],[Column1]]=1,"H",Table1[[#This Row],[Column1]]=0,0)</f>
        <v>0</v>
      </c>
      <c r="L776"/>
      <c r="M776"/>
      <c r="N776"/>
      <c r="O776"/>
      <c r="P776"/>
      <c r="Q776"/>
      <c r="R776"/>
      <c r="S776"/>
    </row>
    <row r="777" spans="1:19" x14ac:dyDescent="0.3">
      <c r="A777" s="2">
        <v>42026</v>
      </c>
      <c r="B777" s="1" t="s">
        <v>523</v>
      </c>
      <c r="C777" t="s">
        <v>524</v>
      </c>
      <c r="D777">
        <v>13.86</v>
      </c>
      <c r="E777">
        <v>1583</v>
      </c>
      <c r="F777">
        <v>21700</v>
      </c>
      <c r="G777">
        <v>23198000</v>
      </c>
      <c r="H777">
        <f>IF(Table1[[#This Row],[data]]=DATE(2015, 1, 23),1,0)</f>
        <v>0</v>
      </c>
      <c r="I777" t="str">
        <f>LEFT(Table1[[#This Row],[ISIN]],2)</f>
        <v>PL</v>
      </c>
      <c r="J777">
        <f>Table1[[#This Row],[pakiet_wig]]*Table1[[#This Row],[kurs_zamkniecia]]</f>
        <v>321524280</v>
      </c>
      <c r="K777" s="4" cm="1">
        <f t="array" ref="K777">_xlfn.IFS(AND(Table1[[#This Row],[Column1]]=1,D776-D775&lt;Table1[[#This Row],[kurs_zamkniecia]]-D776,D775&lt;D776,D776&lt;Table1[[#This Row],[kurs_zamkniecia]]),"K",AND(Table1[[#This Row],[Column1]]=1,D776-D775&gt;Table1[[#This Row],[kurs_zamkniecia]]-D776,D775&gt;D776,D776&gt;Table1[[#This Row],[kurs_zamkniecia]]),"S",Table1[[#This Row],[Column1]]=1,"H",Table1[[#This Row],[Column1]]=0,0)</f>
        <v>0</v>
      </c>
      <c r="L777"/>
      <c r="M777"/>
      <c r="N777"/>
      <c r="O777"/>
      <c r="P777"/>
      <c r="Q777"/>
      <c r="R777"/>
      <c r="S777"/>
    </row>
    <row r="778" spans="1:19" x14ac:dyDescent="0.3">
      <c r="A778" s="2">
        <v>42027</v>
      </c>
      <c r="B778" s="1" t="s">
        <v>523</v>
      </c>
      <c r="C778" t="s">
        <v>524</v>
      </c>
      <c r="D778">
        <v>14.15</v>
      </c>
      <c r="E778">
        <v>16461</v>
      </c>
      <c r="F778">
        <v>230390</v>
      </c>
      <c r="G778">
        <v>23198000</v>
      </c>
      <c r="H778">
        <f>IF(Table1[[#This Row],[data]]=DATE(2015, 1, 23),1,0)</f>
        <v>1</v>
      </c>
      <c r="I778" t="str">
        <f>LEFT(Table1[[#This Row],[ISIN]],2)</f>
        <v>PL</v>
      </c>
      <c r="J778">
        <f>Table1[[#This Row],[pakiet_wig]]*Table1[[#This Row],[kurs_zamkniecia]]</f>
        <v>328251700</v>
      </c>
      <c r="K778" s="4" t="str" cm="1">
        <f t="array" ref="K778">_xlfn.IFS(AND(Table1[[#This Row],[Column1]]=1,D777-D776&lt;Table1[[#This Row],[kurs_zamkniecia]]-D777,D776&lt;D777,D777&lt;Table1[[#This Row],[kurs_zamkniecia]]),"K",AND(Table1[[#This Row],[Column1]]=1,D777-D776&gt;Table1[[#This Row],[kurs_zamkniecia]]-D777,D776&gt;D777,D777&gt;Table1[[#This Row],[kurs_zamkniecia]]),"S",Table1[[#This Row],[Column1]]=1,"H",Table1[[#This Row],[Column1]]=0,0)</f>
        <v>H</v>
      </c>
      <c r="L778"/>
      <c r="M778"/>
      <c r="N778"/>
      <c r="O778"/>
      <c r="P778"/>
      <c r="Q778"/>
      <c r="R778"/>
      <c r="S778"/>
    </row>
    <row r="779" spans="1:19" x14ac:dyDescent="0.3">
      <c r="A779" s="2">
        <v>42025</v>
      </c>
      <c r="B779" s="1" t="s">
        <v>525</v>
      </c>
      <c r="C779" t="s">
        <v>526</v>
      </c>
      <c r="D779">
        <v>13.69</v>
      </c>
      <c r="E779">
        <v>304</v>
      </c>
      <c r="F779">
        <v>4120</v>
      </c>
      <c r="G779">
        <v>2276000</v>
      </c>
      <c r="H779">
        <f>IF(Table1[[#This Row],[data]]=DATE(2015, 1, 23),1,0)</f>
        <v>0</v>
      </c>
      <c r="I779" t="str">
        <f>LEFT(Table1[[#This Row],[ISIN]],2)</f>
        <v>PL</v>
      </c>
      <c r="J779">
        <f>Table1[[#This Row],[pakiet_wig]]*Table1[[#This Row],[kurs_zamkniecia]]</f>
        <v>31158440</v>
      </c>
      <c r="K779" s="4" cm="1">
        <f t="array" ref="K779">_xlfn.IFS(AND(Table1[[#This Row],[Column1]]=1,D778-D777&lt;Table1[[#This Row],[kurs_zamkniecia]]-D778,D777&lt;D778,D778&lt;Table1[[#This Row],[kurs_zamkniecia]]),"K",AND(Table1[[#This Row],[Column1]]=1,D778-D777&gt;Table1[[#This Row],[kurs_zamkniecia]]-D778,D777&gt;D778,D778&gt;Table1[[#This Row],[kurs_zamkniecia]]),"S",Table1[[#This Row],[Column1]]=1,"H",Table1[[#This Row],[Column1]]=0,0)</f>
        <v>0</v>
      </c>
      <c r="L779"/>
      <c r="M779"/>
      <c r="N779"/>
      <c r="O779"/>
      <c r="P779"/>
      <c r="Q779"/>
      <c r="R779"/>
      <c r="S779"/>
    </row>
    <row r="780" spans="1:19" x14ac:dyDescent="0.3">
      <c r="A780" s="2">
        <v>42026</v>
      </c>
      <c r="B780" s="1" t="s">
        <v>525</v>
      </c>
      <c r="C780" t="s">
        <v>526</v>
      </c>
      <c r="D780">
        <v>13.55</v>
      </c>
      <c r="E780">
        <v>370</v>
      </c>
      <c r="F780">
        <v>5010</v>
      </c>
      <c r="G780">
        <v>2276000</v>
      </c>
      <c r="H780">
        <f>IF(Table1[[#This Row],[data]]=DATE(2015, 1, 23),1,0)</f>
        <v>0</v>
      </c>
      <c r="I780" t="str">
        <f>LEFT(Table1[[#This Row],[ISIN]],2)</f>
        <v>PL</v>
      </c>
      <c r="J780">
        <f>Table1[[#This Row],[pakiet_wig]]*Table1[[#This Row],[kurs_zamkniecia]]</f>
        <v>30839800</v>
      </c>
      <c r="K780" s="4" cm="1">
        <f t="array" ref="K780">_xlfn.IFS(AND(Table1[[#This Row],[Column1]]=1,D779-D778&lt;Table1[[#This Row],[kurs_zamkniecia]]-D779,D778&lt;D779,D779&lt;Table1[[#This Row],[kurs_zamkniecia]]),"K",AND(Table1[[#This Row],[Column1]]=1,D779-D778&gt;Table1[[#This Row],[kurs_zamkniecia]]-D779,D778&gt;D779,D779&gt;Table1[[#This Row],[kurs_zamkniecia]]),"S",Table1[[#This Row],[Column1]]=1,"H",Table1[[#This Row],[Column1]]=0,0)</f>
        <v>0</v>
      </c>
      <c r="L780"/>
      <c r="M780"/>
      <c r="N780"/>
      <c r="O780"/>
      <c r="P780"/>
      <c r="Q780"/>
      <c r="R780"/>
      <c r="S780"/>
    </row>
    <row r="781" spans="1:19" x14ac:dyDescent="0.3">
      <c r="A781" s="2">
        <v>42027</v>
      </c>
      <c r="B781" s="1" t="s">
        <v>525</v>
      </c>
      <c r="C781" t="s">
        <v>526</v>
      </c>
      <c r="D781">
        <v>13.67</v>
      </c>
      <c r="E781">
        <v>5583</v>
      </c>
      <c r="F781">
        <v>74890</v>
      </c>
      <c r="G781">
        <v>2276000</v>
      </c>
      <c r="H781">
        <f>IF(Table1[[#This Row],[data]]=DATE(2015, 1, 23),1,0)</f>
        <v>1</v>
      </c>
      <c r="I781" t="str">
        <f>LEFT(Table1[[#This Row],[ISIN]],2)</f>
        <v>PL</v>
      </c>
      <c r="J781">
        <f>Table1[[#This Row],[pakiet_wig]]*Table1[[#This Row],[kurs_zamkniecia]]</f>
        <v>31112920</v>
      </c>
      <c r="K781" s="4" t="str" cm="1">
        <f t="array" ref="K781">_xlfn.IFS(AND(Table1[[#This Row],[Column1]]=1,D780-D779&lt;Table1[[#This Row],[kurs_zamkniecia]]-D780,D779&lt;D780,D780&lt;Table1[[#This Row],[kurs_zamkniecia]]),"K",AND(Table1[[#This Row],[Column1]]=1,D780-D779&gt;Table1[[#This Row],[kurs_zamkniecia]]-D780,D779&gt;D780,D780&gt;Table1[[#This Row],[kurs_zamkniecia]]),"S",Table1[[#This Row],[Column1]]=1,"H",Table1[[#This Row],[Column1]]=0,0)</f>
        <v>H</v>
      </c>
      <c r="L781"/>
      <c r="M781"/>
      <c r="N781"/>
      <c r="O781"/>
      <c r="P781"/>
      <c r="Q781"/>
      <c r="R781"/>
      <c r="S781"/>
    </row>
    <row r="782" spans="1:19" x14ac:dyDescent="0.3">
      <c r="A782" s="2">
        <v>42025</v>
      </c>
      <c r="B782" s="1" t="s">
        <v>527</v>
      </c>
      <c r="C782" t="s">
        <v>528</v>
      </c>
      <c r="D782">
        <v>8.5</v>
      </c>
      <c r="E782">
        <v>7558</v>
      </c>
      <c r="F782">
        <v>63090</v>
      </c>
      <c r="G782">
        <v>9921000</v>
      </c>
      <c r="H782">
        <f>IF(Table1[[#This Row],[data]]=DATE(2015, 1, 23),1,0)</f>
        <v>0</v>
      </c>
      <c r="I782" t="str">
        <f>LEFT(Table1[[#This Row],[ISIN]],2)</f>
        <v>PL</v>
      </c>
      <c r="J782">
        <f>Table1[[#This Row],[pakiet_wig]]*Table1[[#This Row],[kurs_zamkniecia]]</f>
        <v>84328500</v>
      </c>
      <c r="K782" s="4" cm="1">
        <f t="array" ref="K782">_xlfn.IFS(AND(Table1[[#This Row],[Column1]]=1,D781-D780&lt;Table1[[#This Row],[kurs_zamkniecia]]-D781,D780&lt;D781,D781&lt;Table1[[#This Row],[kurs_zamkniecia]]),"K",AND(Table1[[#This Row],[Column1]]=1,D781-D780&gt;Table1[[#This Row],[kurs_zamkniecia]]-D781,D780&gt;D781,D781&gt;Table1[[#This Row],[kurs_zamkniecia]]),"S",Table1[[#This Row],[Column1]]=1,"H",Table1[[#This Row],[Column1]]=0,0)</f>
        <v>0</v>
      </c>
      <c r="L782"/>
      <c r="M782"/>
      <c r="N782"/>
      <c r="O782"/>
      <c r="P782"/>
      <c r="Q782"/>
      <c r="R782"/>
      <c r="S782"/>
    </row>
    <row r="783" spans="1:19" x14ac:dyDescent="0.3">
      <c r="A783" s="2">
        <v>42026</v>
      </c>
      <c r="B783" s="1" t="s">
        <v>527</v>
      </c>
      <c r="C783" t="s">
        <v>528</v>
      </c>
      <c r="D783">
        <v>8.8000000000000007</v>
      </c>
      <c r="E783">
        <v>16409</v>
      </c>
      <c r="F783">
        <v>140520</v>
      </c>
      <c r="G783">
        <v>9921000</v>
      </c>
      <c r="H783">
        <f>IF(Table1[[#This Row],[data]]=DATE(2015, 1, 23),1,0)</f>
        <v>0</v>
      </c>
      <c r="I783" t="str">
        <f>LEFT(Table1[[#This Row],[ISIN]],2)</f>
        <v>PL</v>
      </c>
      <c r="J783">
        <f>Table1[[#This Row],[pakiet_wig]]*Table1[[#This Row],[kurs_zamkniecia]]</f>
        <v>87304800</v>
      </c>
      <c r="K783" s="4" cm="1">
        <f t="array" ref="K783">_xlfn.IFS(AND(Table1[[#This Row],[Column1]]=1,D782-D781&lt;Table1[[#This Row],[kurs_zamkniecia]]-D782,D781&lt;D782,D782&lt;Table1[[#This Row],[kurs_zamkniecia]]),"K",AND(Table1[[#This Row],[Column1]]=1,D782-D781&gt;Table1[[#This Row],[kurs_zamkniecia]]-D782,D781&gt;D782,D782&gt;Table1[[#This Row],[kurs_zamkniecia]]),"S",Table1[[#This Row],[Column1]]=1,"H",Table1[[#This Row],[Column1]]=0,0)</f>
        <v>0</v>
      </c>
      <c r="L783"/>
      <c r="M783"/>
      <c r="N783"/>
      <c r="O783"/>
      <c r="P783"/>
      <c r="Q783"/>
      <c r="R783"/>
      <c r="S783"/>
    </row>
    <row r="784" spans="1:19" x14ac:dyDescent="0.3">
      <c r="A784" s="2">
        <v>42027</v>
      </c>
      <c r="B784" s="1" t="s">
        <v>527</v>
      </c>
      <c r="C784" t="s">
        <v>528</v>
      </c>
      <c r="D784">
        <v>8.77</v>
      </c>
      <c r="E784">
        <v>2781</v>
      </c>
      <c r="F784">
        <v>24220</v>
      </c>
      <c r="G784">
        <v>9921000</v>
      </c>
      <c r="H784">
        <f>IF(Table1[[#This Row],[data]]=DATE(2015, 1, 23),1,0)</f>
        <v>1</v>
      </c>
      <c r="I784" t="str">
        <f>LEFT(Table1[[#This Row],[ISIN]],2)</f>
        <v>PL</v>
      </c>
      <c r="J784">
        <f>Table1[[#This Row],[pakiet_wig]]*Table1[[#This Row],[kurs_zamkniecia]]</f>
        <v>87007170</v>
      </c>
      <c r="K784" s="4" t="str" cm="1">
        <f t="array" ref="K784">_xlfn.IFS(AND(Table1[[#This Row],[Column1]]=1,D783-D782&lt;Table1[[#This Row],[kurs_zamkniecia]]-D783,D782&lt;D783,D783&lt;Table1[[#This Row],[kurs_zamkniecia]]),"K",AND(Table1[[#This Row],[Column1]]=1,D783-D782&gt;Table1[[#This Row],[kurs_zamkniecia]]-D783,D782&gt;D783,D783&gt;Table1[[#This Row],[kurs_zamkniecia]]),"S",Table1[[#This Row],[Column1]]=1,"H",Table1[[#This Row],[Column1]]=0,0)</f>
        <v>H</v>
      </c>
      <c r="L784"/>
      <c r="M784"/>
      <c r="N784"/>
      <c r="O784"/>
      <c r="P784"/>
      <c r="Q784"/>
      <c r="R784"/>
      <c r="S784"/>
    </row>
    <row r="785" spans="1:19" x14ac:dyDescent="0.3">
      <c r="A785" s="2">
        <v>42025</v>
      </c>
      <c r="B785" s="1" t="s">
        <v>529</v>
      </c>
      <c r="C785" t="s">
        <v>530</v>
      </c>
      <c r="D785">
        <v>7.0000000000000007E-2</v>
      </c>
      <c r="E785">
        <v>1000</v>
      </c>
      <c r="F785">
        <v>70</v>
      </c>
      <c r="G785">
        <v>0</v>
      </c>
      <c r="H785">
        <f>IF(Table1[[#This Row],[data]]=DATE(2015, 1, 23),1,0)</f>
        <v>0</v>
      </c>
      <c r="I785" t="str">
        <f>LEFT(Table1[[#This Row],[ISIN]],2)</f>
        <v>PL</v>
      </c>
      <c r="J785">
        <f>Table1[[#This Row],[pakiet_wig]]*Table1[[#This Row],[kurs_zamkniecia]]</f>
        <v>0</v>
      </c>
      <c r="K785" s="4" cm="1">
        <f t="array" ref="K785">_xlfn.IFS(AND(Table1[[#This Row],[Column1]]=1,D784-D783&lt;Table1[[#This Row],[kurs_zamkniecia]]-D784,D783&lt;D784,D784&lt;Table1[[#This Row],[kurs_zamkniecia]]),"K",AND(Table1[[#This Row],[Column1]]=1,D784-D783&gt;Table1[[#This Row],[kurs_zamkniecia]]-D784,D783&gt;D784,D784&gt;Table1[[#This Row],[kurs_zamkniecia]]),"S",Table1[[#This Row],[Column1]]=1,"H",Table1[[#This Row],[Column1]]=0,0)</f>
        <v>0</v>
      </c>
      <c r="L785"/>
      <c r="M785"/>
      <c r="N785"/>
      <c r="O785"/>
      <c r="P785"/>
      <c r="Q785"/>
      <c r="R785"/>
      <c r="S785"/>
    </row>
    <row r="786" spans="1:19" x14ac:dyDescent="0.3">
      <c r="A786" s="2">
        <v>42026</v>
      </c>
      <c r="B786" s="1" t="s">
        <v>529</v>
      </c>
      <c r="C786" t="s">
        <v>530</v>
      </c>
      <c r="D786">
        <v>7.0000000000000007E-2</v>
      </c>
      <c r="E786">
        <v>0</v>
      </c>
      <c r="F786">
        <v>0</v>
      </c>
      <c r="G786">
        <v>0</v>
      </c>
      <c r="H786">
        <f>IF(Table1[[#This Row],[data]]=DATE(2015, 1, 23),1,0)</f>
        <v>0</v>
      </c>
      <c r="I786" t="str">
        <f>LEFT(Table1[[#This Row],[ISIN]],2)</f>
        <v>PL</v>
      </c>
      <c r="J786">
        <f>Table1[[#This Row],[pakiet_wig]]*Table1[[#This Row],[kurs_zamkniecia]]</f>
        <v>0</v>
      </c>
      <c r="K786" s="4" cm="1">
        <f t="array" ref="K786">_xlfn.IFS(AND(Table1[[#This Row],[Column1]]=1,D785-D784&lt;Table1[[#This Row],[kurs_zamkniecia]]-D785,D784&lt;D785,D785&lt;Table1[[#This Row],[kurs_zamkniecia]]),"K",AND(Table1[[#This Row],[Column1]]=1,D785-D784&gt;Table1[[#This Row],[kurs_zamkniecia]]-D785,D784&gt;D785,D785&gt;Table1[[#This Row],[kurs_zamkniecia]]),"S",Table1[[#This Row],[Column1]]=1,"H",Table1[[#This Row],[Column1]]=0,0)</f>
        <v>0</v>
      </c>
      <c r="L786"/>
      <c r="M786"/>
      <c r="N786"/>
      <c r="O786"/>
      <c r="P786"/>
      <c r="Q786"/>
      <c r="R786"/>
      <c r="S786"/>
    </row>
    <row r="787" spans="1:19" x14ac:dyDescent="0.3">
      <c r="A787" s="2">
        <v>42027</v>
      </c>
      <c r="B787" s="1" t="s">
        <v>529</v>
      </c>
      <c r="C787" t="s">
        <v>530</v>
      </c>
      <c r="D787">
        <v>7.0000000000000007E-2</v>
      </c>
      <c r="E787">
        <v>148991</v>
      </c>
      <c r="F787">
        <v>10430</v>
      </c>
      <c r="G787">
        <v>0</v>
      </c>
      <c r="H787">
        <f>IF(Table1[[#This Row],[data]]=DATE(2015, 1, 23),1,0)</f>
        <v>1</v>
      </c>
      <c r="I787" t="str">
        <f>LEFT(Table1[[#This Row],[ISIN]],2)</f>
        <v>PL</v>
      </c>
      <c r="J787">
        <f>Table1[[#This Row],[pakiet_wig]]*Table1[[#This Row],[kurs_zamkniecia]]</f>
        <v>0</v>
      </c>
      <c r="K787" s="4" t="str" cm="1">
        <f t="array" ref="K787">_xlfn.IFS(AND(Table1[[#This Row],[Column1]]=1,D786-D785&lt;Table1[[#This Row],[kurs_zamkniecia]]-D786,D785&lt;D786,D786&lt;Table1[[#This Row],[kurs_zamkniecia]]),"K",AND(Table1[[#This Row],[Column1]]=1,D786-D785&gt;Table1[[#This Row],[kurs_zamkniecia]]-D786,D785&gt;D786,D786&gt;Table1[[#This Row],[kurs_zamkniecia]]),"S",Table1[[#This Row],[Column1]]=1,"H",Table1[[#This Row],[Column1]]=0,0)</f>
        <v>H</v>
      </c>
      <c r="L787"/>
      <c r="M787"/>
      <c r="N787"/>
      <c r="O787"/>
      <c r="P787"/>
      <c r="Q787"/>
      <c r="R787"/>
      <c r="S787"/>
    </row>
    <row r="788" spans="1:19" x14ac:dyDescent="0.3">
      <c r="A788" s="2">
        <v>42025</v>
      </c>
      <c r="B788" s="1" t="s">
        <v>531</v>
      </c>
      <c r="C788" t="s">
        <v>532</v>
      </c>
      <c r="D788">
        <v>2.09</v>
      </c>
      <c r="E788">
        <v>22656</v>
      </c>
      <c r="F788">
        <v>45360</v>
      </c>
      <c r="G788">
        <v>2516000</v>
      </c>
      <c r="H788">
        <f>IF(Table1[[#This Row],[data]]=DATE(2015, 1, 23),1,0)</f>
        <v>0</v>
      </c>
      <c r="I788" t="str">
        <f>LEFT(Table1[[#This Row],[ISIN]],2)</f>
        <v>PL</v>
      </c>
      <c r="J788">
        <f>Table1[[#This Row],[pakiet_wig]]*Table1[[#This Row],[kurs_zamkniecia]]</f>
        <v>5258440</v>
      </c>
      <c r="K788" s="4" cm="1">
        <f t="array" ref="K788">_xlfn.IFS(AND(Table1[[#This Row],[Column1]]=1,D787-D786&lt;Table1[[#This Row],[kurs_zamkniecia]]-D787,D786&lt;D787,D787&lt;Table1[[#This Row],[kurs_zamkniecia]]),"K",AND(Table1[[#This Row],[Column1]]=1,D787-D786&gt;Table1[[#This Row],[kurs_zamkniecia]]-D787,D786&gt;D787,D787&gt;Table1[[#This Row],[kurs_zamkniecia]]),"S",Table1[[#This Row],[Column1]]=1,"H",Table1[[#This Row],[Column1]]=0,0)</f>
        <v>0</v>
      </c>
      <c r="L788"/>
      <c r="M788"/>
      <c r="N788"/>
      <c r="O788"/>
      <c r="P788"/>
      <c r="Q788"/>
      <c r="R788"/>
      <c r="S788"/>
    </row>
    <row r="789" spans="1:19" x14ac:dyDescent="0.3">
      <c r="A789" s="2">
        <v>42026</v>
      </c>
      <c r="B789" s="1" t="s">
        <v>531</v>
      </c>
      <c r="C789" t="s">
        <v>532</v>
      </c>
      <c r="D789">
        <v>2</v>
      </c>
      <c r="E789">
        <v>1</v>
      </c>
      <c r="F789">
        <v>2</v>
      </c>
      <c r="G789">
        <v>2516000</v>
      </c>
      <c r="H789">
        <f>IF(Table1[[#This Row],[data]]=DATE(2015, 1, 23),1,0)</f>
        <v>0</v>
      </c>
      <c r="I789" t="str">
        <f>LEFT(Table1[[#This Row],[ISIN]],2)</f>
        <v>PL</v>
      </c>
      <c r="J789">
        <f>Table1[[#This Row],[pakiet_wig]]*Table1[[#This Row],[kurs_zamkniecia]]</f>
        <v>5032000</v>
      </c>
      <c r="K789" s="4" cm="1">
        <f t="array" ref="K789">_xlfn.IFS(AND(Table1[[#This Row],[Column1]]=1,D788-D787&lt;Table1[[#This Row],[kurs_zamkniecia]]-D788,D787&lt;D788,D788&lt;Table1[[#This Row],[kurs_zamkniecia]]),"K",AND(Table1[[#This Row],[Column1]]=1,D788-D787&gt;Table1[[#This Row],[kurs_zamkniecia]]-D788,D787&gt;D788,D788&gt;Table1[[#This Row],[kurs_zamkniecia]]),"S",Table1[[#This Row],[Column1]]=1,"H",Table1[[#This Row],[Column1]]=0,0)</f>
        <v>0</v>
      </c>
      <c r="L789"/>
      <c r="M789"/>
      <c r="N789"/>
      <c r="O789"/>
      <c r="P789"/>
      <c r="Q789"/>
      <c r="R789"/>
      <c r="S789"/>
    </row>
    <row r="790" spans="1:19" x14ac:dyDescent="0.3">
      <c r="A790" s="2">
        <v>42027</v>
      </c>
      <c r="B790" s="1" t="s">
        <v>531</v>
      </c>
      <c r="C790" t="s">
        <v>532</v>
      </c>
      <c r="D790">
        <v>2.0499999999999998</v>
      </c>
      <c r="E790">
        <v>12520</v>
      </c>
      <c r="F790">
        <v>25070</v>
      </c>
      <c r="G790">
        <v>2516000</v>
      </c>
      <c r="H790">
        <f>IF(Table1[[#This Row],[data]]=DATE(2015, 1, 23),1,0)</f>
        <v>1</v>
      </c>
      <c r="I790" t="str">
        <f>LEFT(Table1[[#This Row],[ISIN]],2)</f>
        <v>PL</v>
      </c>
      <c r="J790">
        <f>Table1[[#This Row],[pakiet_wig]]*Table1[[#This Row],[kurs_zamkniecia]]</f>
        <v>5157800</v>
      </c>
      <c r="K790" s="4" t="str" cm="1">
        <f t="array" ref="K790">_xlfn.IFS(AND(Table1[[#This Row],[Column1]]=1,D789-D788&lt;Table1[[#This Row],[kurs_zamkniecia]]-D789,D788&lt;D789,D789&lt;Table1[[#This Row],[kurs_zamkniecia]]),"K",AND(Table1[[#This Row],[Column1]]=1,D789-D788&gt;Table1[[#This Row],[kurs_zamkniecia]]-D789,D788&gt;D789,D789&gt;Table1[[#This Row],[kurs_zamkniecia]]),"S",Table1[[#This Row],[Column1]]=1,"H",Table1[[#This Row],[Column1]]=0,0)</f>
        <v>H</v>
      </c>
      <c r="L790"/>
      <c r="M790"/>
      <c r="N790"/>
      <c r="O790"/>
      <c r="P790"/>
      <c r="Q790"/>
      <c r="R790"/>
      <c r="S790"/>
    </row>
    <row r="791" spans="1:19" x14ac:dyDescent="0.3">
      <c r="A791" s="2">
        <v>42025</v>
      </c>
      <c r="B791" s="1" t="s">
        <v>533</v>
      </c>
      <c r="C791" t="s">
        <v>534</v>
      </c>
      <c r="D791">
        <v>10.52</v>
      </c>
      <c r="E791">
        <v>0</v>
      </c>
      <c r="F791">
        <v>0</v>
      </c>
      <c r="G791">
        <v>2000000</v>
      </c>
      <c r="H791">
        <f>IF(Table1[[#This Row],[data]]=DATE(2015, 1, 23),1,0)</f>
        <v>0</v>
      </c>
      <c r="I791" t="str">
        <f>LEFT(Table1[[#This Row],[ISIN]],2)</f>
        <v>PL</v>
      </c>
      <c r="J791">
        <f>Table1[[#This Row],[pakiet_wig]]*Table1[[#This Row],[kurs_zamkniecia]]</f>
        <v>21040000</v>
      </c>
      <c r="K791" s="4" cm="1">
        <f t="array" ref="K791">_xlfn.IFS(AND(Table1[[#This Row],[Column1]]=1,D790-D789&lt;Table1[[#This Row],[kurs_zamkniecia]]-D790,D789&lt;D790,D790&lt;Table1[[#This Row],[kurs_zamkniecia]]),"K",AND(Table1[[#This Row],[Column1]]=1,D790-D789&gt;Table1[[#This Row],[kurs_zamkniecia]]-D790,D789&gt;D790,D790&gt;Table1[[#This Row],[kurs_zamkniecia]]),"S",Table1[[#This Row],[Column1]]=1,"H",Table1[[#This Row],[Column1]]=0,0)</f>
        <v>0</v>
      </c>
      <c r="L791"/>
      <c r="M791"/>
      <c r="N791"/>
      <c r="O791"/>
      <c r="P791"/>
      <c r="Q791"/>
      <c r="R791"/>
      <c r="S791"/>
    </row>
    <row r="792" spans="1:19" x14ac:dyDescent="0.3">
      <c r="A792" s="2">
        <v>42026</v>
      </c>
      <c r="B792" s="1" t="s">
        <v>533</v>
      </c>
      <c r="C792" t="s">
        <v>534</v>
      </c>
      <c r="D792">
        <v>10</v>
      </c>
      <c r="E792">
        <v>30</v>
      </c>
      <c r="F792">
        <v>300</v>
      </c>
      <c r="G792">
        <v>2000000</v>
      </c>
      <c r="H792">
        <f>IF(Table1[[#This Row],[data]]=DATE(2015, 1, 23),1,0)</f>
        <v>0</v>
      </c>
      <c r="I792" t="str">
        <f>LEFT(Table1[[#This Row],[ISIN]],2)</f>
        <v>PL</v>
      </c>
      <c r="J792">
        <f>Table1[[#This Row],[pakiet_wig]]*Table1[[#This Row],[kurs_zamkniecia]]</f>
        <v>20000000</v>
      </c>
      <c r="K792" s="4" cm="1">
        <f t="array" ref="K792">_xlfn.IFS(AND(Table1[[#This Row],[Column1]]=1,D791-D790&lt;Table1[[#This Row],[kurs_zamkniecia]]-D791,D790&lt;D791,D791&lt;Table1[[#This Row],[kurs_zamkniecia]]),"K",AND(Table1[[#This Row],[Column1]]=1,D791-D790&gt;Table1[[#This Row],[kurs_zamkniecia]]-D791,D790&gt;D791,D791&gt;Table1[[#This Row],[kurs_zamkniecia]]),"S",Table1[[#This Row],[Column1]]=1,"H",Table1[[#This Row],[Column1]]=0,0)</f>
        <v>0</v>
      </c>
      <c r="L792"/>
      <c r="M792"/>
      <c r="N792"/>
      <c r="O792"/>
      <c r="P792"/>
      <c r="Q792"/>
      <c r="R792"/>
      <c r="S792"/>
    </row>
    <row r="793" spans="1:19" x14ac:dyDescent="0.3">
      <c r="A793" s="2">
        <v>42027</v>
      </c>
      <c r="B793" s="1" t="s">
        <v>533</v>
      </c>
      <c r="C793" t="s">
        <v>534</v>
      </c>
      <c r="D793">
        <v>10.29</v>
      </c>
      <c r="E793">
        <v>301</v>
      </c>
      <c r="F793">
        <v>3100</v>
      </c>
      <c r="G793">
        <v>2000000</v>
      </c>
      <c r="H793">
        <f>IF(Table1[[#This Row],[data]]=DATE(2015, 1, 23),1,0)</f>
        <v>1</v>
      </c>
      <c r="I793" t="str">
        <f>LEFT(Table1[[#This Row],[ISIN]],2)</f>
        <v>PL</v>
      </c>
      <c r="J793">
        <f>Table1[[#This Row],[pakiet_wig]]*Table1[[#This Row],[kurs_zamkniecia]]</f>
        <v>20580000</v>
      </c>
      <c r="K793" s="4" t="str" cm="1">
        <f t="array" ref="K793">_xlfn.IFS(AND(Table1[[#This Row],[Column1]]=1,D792-D791&lt;Table1[[#This Row],[kurs_zamkniecia]]-D792,D791&lt;D792,D792&lt;Table1[[#This Row],[kurs_zamkniecia]]),"K",AND(Table1[[#This Row],[Column1]]=1,D792-D791&gt;Table1[[#This Row],[kurs_zamkniecia]]-D792,D791&gt;D792,D792&gt;Table1[[#This Row],[kurs_zamkniecia]]),"S",Table1[[#This Row],[Column1]]=1,"H",Table1[[#This Row],[Column1]]=0,0)</f>
        <v>H</v>
      </c>
      <c r="L793"/>
      <c r="M793"/>
      <c r="N793"/>
      <c r="O793"/>
      <c r="P793"/>
      <c r="Q793"/>
      <c r="R793"/>
      <c r="S793"/>
    </row>
    <row r="794" spans="1:19" x14ac:dyDescent="0.3">
      <c r="A794" s="2">
        <v>42025</v>
      </c>
      <c r="B794" s="1" t="s">
        <v>535</v>
      </c>
      <c r="C794" t="s">
        <v>536</v>
      </c>
      <c r="D794">
        <v>0.56000000000000005</v>
      </c>
      <c r="E794">
        <v>514069</v>
      </c>
      <c r="F794">
        <v>286230</v>
      </c>
      <c r="G794">
        <v>503124000</v>
      </c>
      <c r="H794">
        <f>IF(Table1[[#This Row],[data]]=DATE(2015, 1, 23),1,0)</f>
        <v>0</v>
      </c>
      <c r="I794" t="str">
        <f>LEFT(Table1[[#This Row],[ISIN]],2)</f>
        <v>PL</v>
      </c>
      <c r="J794">
        <f>Table1[[#This Row],[pakiet_wig]]*Table1[[#This Row],[kurs_zamkniecia]]</f>
        <v>281749440</v>
      </c>
      <c r="K794" s="4" cm="1">
        <f t="array" ref="K794">_xlfn.IFS(AND(Table1[[#This Row],[Column1]]=1,D793-D792&lt;Table1[[#This Row],[kurs_zamkniecia]]-D793,D792&lt;D793,D793&lt;Table1[[#This Row],[kurs_zamkniecia]]),"K",AND(Table1[[#This Row],[Column1]]=1,D793-D792&gt;Table1[[#This Row],[kurs_zamkniecia]]-D793,D792&gt;D793,D793&gt;Table1[[#This Row],[kurs_zamkniecia]]),"S",Table1[[#This Row],[Column1]]=1,"H",Table1[[#This Row],[Column1]]=0,0)</f>
        <v>0</v>
      </c>
      <c r="L794"/>
      <c r="M794"/>
      <c r="N794"/>
      <c r="O794"/>
      <c r="P794"/>
      <c r="Q794"/>
      <c r="R794"/>
      <c r="S794"/>
    </row>
    <row r="795" spans="1:19" x14ac:dyDescent="0.3">
      <c r="A795" s="2">
        <v>42026</v>
      </c>
      <c r="B795" s="1" t="s">
        <v>535</v>
      </c>
      <c r="C795" t="s">
        <v>536</v>
      </c>
      <c r="D795">
        <v>0.56999999999999995</v>
      </c>
      <c r="E795">
        <v>492192</v>
      </c>
      <c r="F795">
        <v>276850</v>
      </c>
      <c r="G795">
        <v>503124000</v>
      </c>
      <c r="H795">
        <f>IF(Table1[[#This Row],[data]]=DATE(2015, 1, 23),1,0)</f>
        <v>0</v>
      </c>
      <c r="I795" t="str">
        <f>LEFT(Table1[[#This Row],[ISIN]],2)</f>
        <v>PL</v>
      </c>
      <c r="J795">
        <f>Table1[[#This Row],[pakiet_wig]]*Table1[[#This Row],[kurs_zamkniecia]]</f>
        <v>286780680</v>
      </c>
      <c r="K795" s="4" cm="1">
        <f t="array" ref="K795">_xlfn.IFS(AND(Table1[[#This Row],[Column1]]=1,D794-D793&lt;Table1[[#This Row],[kurs_zamkniecia]]-D794,D793&lt;D794,D794&lt;Table1[[#This Row],[kurs_zamkniecia]]),"K",AND(Table1[[#This Row],[Column1]]=1,D794-D793&gt;Table1[[#This Row],[kurs_zamkniecia]]-D794,D793&gt;D794,D794&gt;Table1[[#This Row],[kurs_zamkniecia]]),"S",Table1[[#This Row],[Column1]]=1,"H",Table1[[#This Row],[Column1]]=0,0)</f>
        <v>0</v>
      </c>
      <c r="L795"/>
      <c r="M795"/>
      <c r="N795"/>
      <c r="O795"/>
      <c r="P795"/>
      <c r="Q795"/>
      <c r="R795"/>
      <c r="S795"/>
    </row>
    <row r="796" spans="1:19" x14ac:dyDescent="0.3">
      <c r="A796" s="2">
        <v>42027</v>
      </c>
      <c r="B796" s="1" t="s">
        <v>535</v>
      </c>
      <c r="C796" t="s">
        <v>536</v>
      </c>
      <c r="D796">
        <v>0.56999999999999995</v>
      </c>
      <c r="E796">
        <v>495652</v>
      </c>
      <c r="F796">
        <v>282320</v>
      </c>
      <c r="G796">
        <v>503124000</v>
      </c>
      <c r="H796">
        <f>IF(Table1[[#This Row],[data]]=DATE(2015, 1, 23),1,0)</f>
        <v>1</v>
      </c>
      <c r="I796" t="str">
        <f>LEFT(Table1[[#This Row],[ISIN]],2)</f>
        <v>PL</v>
      </c>
      <c r="J796">
        <f>Table1[[#This Row],[pakiet_wig]]*Table1[[#This Row],[kurs_zamkniecia]]</f>
        <v>286780680</v>
      </c>
      <c r="K796" s="4" t="str" cm="1">
        <f t="array" ref="K796">_xlfn.IFS(AND(Table1[[#This Row],[Column1]]=1,D795-D794&lt;Table1[[#This Row],[kurs_zamkniecia]]-D795,D794&lt;D795,D795&lt;Table1[[#This Row],[kurs_zamkniecia]]),"K",AND(Table1[[#This Row],[Column1]]=1,D795-D794&gt;Table1[[#This Row],[kurs_zamkniecia]]-D795,D794&gt;D795,D795&gt;Table1[[#This Row],[kurs_zamkniecia]]),"S",Table1[[#This Row],[Column1]]=1,"H",Table1[[#This Row],[Column1]]=0,0)</f>
        <v>H</v>
      </c>
      <c r="L796"/>
      <c r="M796"/>
      <c r="N796"/>
      <c r="O796"/>
      <c r="P796"/>
      <c r="Q796"/>
      <c r="R796"/>
      <c r="S796"/>
    </row>
    <row r="797" spans="1:19" x14ac:dyDescent="0.3">
      <c r="A797" s="2">
        <v>42025</v>
      </c>
      <c r="B797" s="1" t="s">
        <v>537</v>
      </c>
      <c r="C797" t="s">
        <v>538</v>
      </c>
      <c r="D797">
        <v>1.54</v>
      </c>
      <c r="E797">
        <v>4015</v>
      </c>
      <c r="F797">
        <v>6320</v>
      </c>
      <c r="G797">
        <v>8276000</v>
      </c>
      <c r="H797">
        <f>IF(Table1[[#This Row],[data]]=DATE(2015, 1, 23),1,0)</f>
        <v>0</v>
      </c>
      <c r="I797" t="str">
        <f>LEFT(Table1[[#This Row],[ISIN]],2)</f>
        <v>NL</v>
      </c>
      <c r="J797">
        <f>Table1[[#This Row],[pakiet_wig]]*Table1[[#This Row],[kurs_zamkniecia]]</f>
        <v>12745040</v>
      </c>
      <c r="K797" s="4" cm="1">
        <f t="array" ref="K797">_xlfn.IFS(AND(Table1[[#This Row],[Column1]]=1,D796-D795&lt;Table1[[#This Row],[kurs_zamkniecia]]-D796,D795&lt;D796,D796&lt;Table1[[#This Row],[kurs_zamkniecia]]),"K",AND(Table1[[#This Row],[Column1]]=1,D796-D795&gt;Table1[[#This Row],[kurs_zamkniecia]]-D796,D795&gt;D796,D796&gt;Table1[[#This Row],[kurs_zamkniecia]]),"S",Table1[[#This Row],[Column1]]=1,"H",Table1[[#This Row],[Column1]]=0,0)</f>
        <v>0</v>
      </c>
      <c r="L797"/>
      <c r="M797"/>
      <c r="N797"/>
      <c r="O797"/>
      <c r="P797"/>
      <c r="Q797"/>
      <c r="R797"/>
      <c r="S797"/>
    </row>
    <row r="798" spans="1:19" x14ac:dyDescent="0.3">
      <c r="A798" s="2">
        <v>42026</v>
      </c>
      <c r="B798" s="1" t="s">
        <v>537</v>
      </c>
      <c r="C798" t="s">
        <v>538</v>
      </c>
      <c r="D798">
        <v>1.58</v>
      </c>
      <c r="E798">
        <v>14132</v>
      </c>
      <c r="F798">
        <v>22510</v>
      </c>
      <c r="G798">
        <v>8276000</v>
      </c>
      <c r="H798">
        <f>IF(Table1[[#This Row],[data]]=DATE(2015, 1, 23),1,0)</f>
        <v>0</v>
      </c>
      <c r="I798" t="str">
        <f>LEFT(Table1[[#This Row],[ISIN]],2)</f>
        <v>NL</v>
      </c>
      <c r="J798">
        <f>Table1[[#This Row],[pakiet_wig]]*Table1[[#This Row],[kurs_zamkniecia]]</f>
        <v>13076080</v>
      </c>
      <c r="K798" s="4" cm="1">
        <f t="array" ref="K798">_xlfn.IFS(AND(Table1[[#This Row],[Column1]]=1,D797-D796&lt;Table1[[#This Row],[kurs_zamkniecia]]-D797,D796&lt;D797,D797&lt;Table1[[#This Row],[kurs_zamkniecia]]),"K",AND(Table1[[#This Row],[Column1]]=1,D797-D796&gt;Table1[[#This Row],[kurs_zamkniecia]]-D797,D796&gt;D797,D797&gt;Table1[[#This Row],[kurs_zamkniecia]]),"S",Table1[[#This Row],[Column1]]=1,"H",Table1[[#This Row],[Column1]]=0,0)</f>
        <v>0</v>
      </c>
      <c r="L798"/>
      <c r="M798"/>
      <c r="N798"/>
      <c r="O798"/>
      <c r="P798"/>
      <c r="Q798"/>
      <c r="R798"/>
      <c r="S798"/>
    </row>
    <row r="799" spans="1:19" x14ac:dyDescent="0.3">
      <c r="A799" s="2">
        <v>42027</v>
      </c>
      <c r="B799" s="1" t="s">
        <v>537</v>
      </c>
      <c r="C799" t="s">
        <v>538</v>
      </c>
      <c r="D799">
        <v>2.02</v>
      </c>
      <c r="E799">
        <v>172223</v>
      </c>
      <c r="F799">
        <v>314970</v>
      </c>
      <c r="G799">
        <v>8276000</v>
      </c>
      <c r="H799">
        <f>IF(Table1[[#This Row],[data]]=DATE(2015, 1, 23),1,0)</f>
        <v>1</v>
      </c>
      <c r="I799" t="str">
        <f>LEFT(Table1[[#This Row],[ISIN]],2)</f>
        <v>NL</v>
      </c>
      <c r="J799">
        <f>Table1[[#This Row],[pakiet_wig]]*Table1[[#This Row],[kurs_zamkniecia]]</f>
        <v>16717520</v>
      </c>
      <c r="K799" s="4" t="str" cm="1">
        <f t="array" ref="K799">_xlfn.IFS(AND(Table1[[#This Row],[Column1]]=1,D798-D797&lt;Table1[[#This Row],[kurs_zamkniecia]]-D798,D797&lt;D798,D798&lt;Table1[[#This Row],[kurs_zamkniecia]]),"K",AND(Table1[[#This Row],[Column1]]=1,D798-D797&gt;Table1[[#This Row],[kurs_zamkniecia]]-D798,D797&gt;D798,D798&gt;Table1[[#This Row],[kurs_zamkniecia]]),"S",Table1[[#This Row],[Column1]]=1,"H",Table1[[#This Row],[Column1]]=0,0)</f>
        <v>K</v>
      </c>
      <c r="L799"/>
      <c r="M799"/>
      <c r="N799"/>
      <c r="O799"/>
      <c r="P799"/>
      <c r="Q799"/>
      <c r="R799"/>
      <c r="S799"/>
    </row>
    <row r="800" spans="1:19" x14ac:dyDescent="0.3">
      <c r="A800" s="2">
        <v>42025</v>
      </c>
      <c r="B800" s="1" t="s">
        <v>539</v>
      </c>
      <c r="C800" t="s">
        <v>540</v>
      </c>
      <c r="D800">
        <v>7.09</v>
      </c>
      <c r="E800">
        <v>721057</v>
      </c>
      <c r="F800">
        <v>5046670</v>
      </c>
      <c r="G800">
        <v>391726000</v>
      </c>
      <c r="H800">
        <f>IF(Table1[[#This Row],[data]]=DATE(2015, 1, 23),1,0)</f>
        <v>0</v>
      </c>
      <c r="I800" t="str">
        <f>LEFT(Table1[[#This Row],[ISIN]],2)</f>
        <v>PL</v>
      </c>
      <c r="J800">
        <f>Table1[[#This Row],[pakiet_wig]]*Table1[[#This Row],[kurs_zamkniecia]]</f>
        <v>2777337340</v>
      </c>
      <c r="K800" s="4" cm="1">
        <f t="array" ref="K800">_xlfn.IFS(AND(Table1[[#This Row],[Column1]]=1,D799-D798&lt;Table1[[#This Row],[kurs_zamkniecia]]-D799,D798&lt;D799,D799&lt;Table1[[#This Row],[kurs_zamkniecia]]),"K",AND(Table1[[#This Row],[Column1]]=1,D799-D798&gt;Table1[[#This Row],[kurs_zamkniecia]]-D799,D798&gt;D799,D799&gt;Table1[[#This Row],[kurs_zamkniecia]]),"S",Table1[[#This Row],[Column1]]=1,"H",Table1[[#This Row],[Column1]]=0,0)</f>
        <v>0</v>
      </c>
      <c r="L800"/>
      <c r="M800"/>
      <c r="N800"/>
      <c r="O800"/>
      <c r="P800"/>
      <c r="Q800"/>
      <c r="R800"/>
      <c r="S800"/>
    </row>
    <row r="801" spans="1:19" x14ac:dyDescent="0.3">
      <c r="A801" s="2">
        <v>42026</v>
      </c>
      <c r="B801" s="1" t="s">
        <v>539</v>
      </c>
      <c r="C801" t="s">
        <v>540</v>
      </c>
      <c r="D801">
        <v>7.23</v>
      </c>
      <c r="E801">
        <v>298143</v>
      </c>
      <c r="F801">
        <v>2128870</v>
      </c>
      <c r="G801">
        <v>391726000</v>
      </c>
      <c r="H801">
        <f>IF(Table1[[#This Row],[data]]=DATE(2015, 1, 23),1,0)</f>
        <v>0</v>
      </c>
      <c r="I801" t="str">
        <f>LEFT(Table1[[#This Row],[ISIN]],2)</f>
        <v>PL</v>
      </c>
      <c r="J801">
        <f>Table1[[#This Row],[pakiet_wig]]*Table1[[#This Row],[kurs_zamkniecia]]</f>
        <v>2832178980</v>
      </c>
      <c r="K801" s="4" cm="1">
        <f t="array" ref="K801">_xlfn.IFS(AND(Table1[[#This Row],[Column1]]=1,D800-D799&lt;Table1[[#This Row],[kurs_zamkniecia]]-D800,D799&lt;D800,D800&lt;Table1[[#This Row],[kurs_zamkniecia]]),"K",AND(Table1[[#This Row],[Column1]]=1,D800-D799&gt;Table1[[#This Row],[kurs_zamkniecia]]-D800,D799&gt;D800,D800&gt;Table1[[#This Row],[kurs_zamkniecia]]),"S",Table1[[#This Row],[Column1]]=1,"H",Table1[[#This Row],[Column1]]=0,0)</f>
        <v>0</v>
      </c>
      <c r="L801"/>
      <c r="M801"/>
      <c r="N801"/>
      <c r="O801"/>
      <c r="P801"/>
      <c r="Q801"/>
      <c r="R801"/>
      <c r="S801"/>
    </row>
    <row r="802" spans="1:19" x14ac:dyDescent="0.3">
      <c r="A802" s="2">
        <v>42027</v>
      </c>
      <c r="B802" s="1" t="s">
        <v>539</v>
      </c>
      <c r="C802" t="s">
        <v>540</v>
      </c>
      <c r="D802">
        <v>7.5</v>
      </c>
      <c r="E802">
        <v>2157338</v>
      </c>
      <c r="F802">
        <v>16129520</v>
      </c>
      <c r="G802">
        <v>391726000</v>
      </c>
      <c r="H802">
        <f>IF(Table1[[#This Row],[data]]=DATE(2015, 1, 23),1,0)</f>
        <v>1</v>
      </c>
      <c r="I802" t="str">
        <f>LEFT(Table1[[#This Row],[ISIN]],2)</f>
        <v>PL</v>
      </c>
      <c r="J802">
        <f>Table1[[#This Row],[pakiet_wig]]*Table1[[#This Row],[kurs_zamkniecia]]</f>
        <v>2937945000</v>
      </c>
      <c r="K802" s="4" t="str" cm="1">
        <f t="array" ref="K802">_xlfn.IFS(AND(Table1[[#This Row],[Column1]]=1,D801-D800&lt;Table1[[#This Row],[kurs_zamkniecia]]-D801,D800&lt;D801,D801&lt;Table1[[#This Row],[kurs_zamkniecia]]),"K",AND(Table1[[#This Row],[Column1]]=1,D801-D800&gt;Table1[[#This Row],[kurs_zamkniecia]]-D801,D800&gt;D801,D801&gt;Table1[[#This Row],[kurs_zamkniecia]]),"S",Table1[[#This Row],[Column1]]=1,"H",Table1[[#This Row],[Column1]]=0,0)</f>
        <v>K</v>
      </c>
      <c r="L802"/>
      <c r="M802"/>
      <c r="N802"/>
      <c r="O802"/>
      <c r="P802"/>
      <c r="Q802"/>
      <c r="R802"/>
      <c r="S802"/>
    </row>
    <row r="803" spans="1:19" x14ac:dyDescent="0.3">
      <c r="A803" s="2">
        <v>42025</v>
      </c>
      <c r="B803" s="1" t="s">
        <v>541</v>
      </c>
      <c r="C803" t="s">
        <v>542</v>
      </c>
      <c r="D803">
        <v>1.5</v>
      </c>
      <c r="E803">
        <v>9343</v>
      </c>
      <c r="F803">
        <v>13970</v>
      </c>
      <c r="G803">
        <v>3254000</v>
      </c>
      <c r="H803">
        <f>IF(Table1[[#This Row],[data]]=DATE(2015, 1, 23),1,0)</f>
        <v>0</v>
      </c>
      <c r="I803" t="str">
        <f>LEFT(Table1[[#This Row],[ISIN]],2)</f>
        <v>PL</v>
      </c>
      <c r="J803">
        <f>Table1[[#This Row],[pakiet_wig]]*Table1[[#This Row],[kurs_zamkniecia]]</f>
        <v>4881000</v>
      </c>
      <c r="K803" s="4" cm="1">
        <f t="array" ref="K803">_xlfn.IFS(AND(Table1[[#This Row],[Column1]]=1,D802-D801&lt;Table1[[#This Row],[kurs_zamkniecia]]-D802,D801&lt;D802,D802&lt;Table1[[#This Row],[kurs_zamkniecia]]),"K",AND(Table1[[#This Row],[Column1]]=1,D802-D801&gt;Table1[[#This Row],[kurs_zamkniecia]]-D802,D801&gt;D802,D802&gt;Table1[[#This Row],[kurs_zamkniecia]]),"S",Table1[[#This Row],[Column1]]=1,"H",Table1[[#This Row],[Column1]]=0,0)</f>
        <v>0</v>
      </c>
      <c r="L803"/>
      <c r="M803"/>
      <c r="N803"/>
      <c r="O803"/>
      <c r="P803"/>
      <c r="Q803"/>
      <c r="R803"/>
      <c r="S803"/>
    </row>
    <row r="804" spans="1:19" x14ac:dyDescent="0.3">
      <c r="A804" s="2">
        <v>42026</v>
      </c>
      <c r="B804" s="1" t="s">
        <v>541</v>
      </c>
      <c r="C804" t="s">
        <v>542</v>
      </c>
      <c r="D804">
        <v>1.54</v>
      </c>
      <c r="E804">
        <v>12352</v>
      </c>
      <c r="F804">
        <v>18900</v>
      </c>
      <c r="G804">
        <v>3254000</v>
      </c>
      <c r="H804">
        <f>IF(Table1[[#This Row],[data]]=DATE(2015, 1, 23),1,0)</f>
        <v>0</v>
      </c>
      <c r="I804" t="str">
        <f>LEFT(Table1[[#This Row],[ISIN]],2)</f>
        <v>PL</v>
      </c>
      <c r="J804">
        <f>Table1[[#This Row],[pakiet_wig]]*Table1[[#This Row],[kurs_zamkniecia]]</f>
        <v>5011160</v>
      </c>
      <c r="K804" s="4" cm="1">
        <f t="array" ref="K804">_xlfn.IFS(AND(Table1[[#This Row],[Column1]]=1,D803-D802&lt;Table1[[#This Row],[kurs_zamkniecia]]-D803,D802&lt;D803,D803&lt;Table1[[#This Row],[kurs_zamkniecia]]),"K",AND(Table1[[#This Row],[Column1]]=1,D803-D802&gt;Table1[[#This Row],[kurs_zamkniecia]]-D803,D802&gt;D803,D803&gt;Table1[[#This Row],[kurs_zamkniecia]]),"S",Table1[[#This Row],[Column1]]=1,"H",Table1[[#This Row],[Column1]]=0,0)</f>
        <v>0</v>
      </c>
      <c r="L804"/>
      <c r="M804"/>
      <c r="N804"/>
      <c r="O804"/>
      <c r="P804"/>
      <c r="Q804"/>
      <c r="R804"/>
      <c r="S804"/>
    </row>
    <row r="805" spans="1:19" x14ac:dyDescent="0.3">
      <c r="A805" s="2">
        <v>42027</v>
      </c>
      <c r="B805" s="1" t="s">
        <v>541</v>
      </c>
      <c r="C805" t="s">
        <v>542</v>
      </c>
      <c r="D805">
        <v>1.5</v>
      </c>
      <c r="E805">
        <v>8416</v>
      </c>
      <c r="F805">
        <v>12840</v>
      </c>
      <c r="G805">
        <v>3254000</v>
      </c>
      <c r="H805">
        <f>IF(Table1[[#This Row],[data]]=DATE(2015, 1, 23),1,0)</f>
        <v>1</v>
      </c>
      <c r="I805" t="str">
        <f>LEFT(Table1[[#This Row],[ISIN]],2)</f>
        <v>PL</v>
      </c>
      <c r="J805">
        <f>Table1[[#This Row],[pakiet_wig]]*Table1[[#This Row],[kurs_zamkniecia]]</f>
        <v>4881000</v>
      </c>
      <c r="K805" s="4" t="str" cm="1">
        <f t="array" ref="K805">_xlfn.IFS(AND(Table1[[#This Row],[Column1]]=1,D804-D803&lt;Table1[[#This Row],[kurs_zamkniecia]]-D804,D803&lt;D804,D804&lt;Table1[[#This Row],[kurs_zamkniecia]]),"K",AND(Table1[[#This Row],[Column1]]=1,D804-D803&gt;Table1[[#This Row],[kurs_zamkniecia]]-D804,D803&gt;D804,D804&gt;Table1[[#This Row],[kurs_zamkniecia]]),"S",Table1[[#This Row],[Column1]]=1,"H",Table1[[#This Row],[Column1]]=0,0)</f>
        <v>H</v>
      </c>
      <c r="L805"/>
      <c r="M805"/>
      <c r="N805"/>
      <c r="O805"/>
      <c r="P805"/>
      <c r="Q805"/>
      <c r="R805"/>
      <c r="S805"/>
    </row>
    <row r="806" spans="1:19" x14ac:dyDescent="0.3">
      <c r="A806" s="2">
        <v>42025</v>
      </c>
      <c r="B806" s="1" t="s">
        <v>543</v>
      </c>
      <c r="C806" t="s">
        <v>544</v>
      </c>
      <c r="D806">
        <v>1.34</v>
      </c>
      <c r="E806">
        <v>68803</v>
      </c>
      <c r="F806">
        <v>91760</v>
      </c>
      <c r="G806">
        <v>50027000</v>
      </c>
      <c r="H806">
        <f>IF(Table1[[#This Row],[data]]=DATE(2015, 1, 23),1,0)</f>
        <v>0</v>
      </c>
      <c r="I806" t="str">
        <f>LEFT(Table1[[#This Row],[ISIN]],2)</f>
        <v>PL</v>
      </c>
      <c r="J806">
        <f>Table1[[#This Row],[pakiet_wig]]*Table1[[#This Row],[kurs_zamkniecia]]</f>
        <v>67036180.000000007</v>
      </c>
      <c r="K806" s="4" cm="1">
        <f t="array" ref="K806">_xlfn.IFS(AND(Table1[[#This Row],[Column1]]=1,D805-D804&lt;Table1[[#This Row],[kurs_zamkniecia]]-D805,D804&lt;D805,D805&lt;Table1[[#This Row],[kurs_zamkniecia]]),"K",AND(Table1[[#This Row],[Column1]]=1,D805-D804&gt;Table1[[#This Row],[kurs_zamkniecia]]-D805,D804&gt;D805,D805&gt;Table1[[#This Row],[kurs_zamkniecia]]),"S",Table1[[#This Row],[Column1]]=1,"H",Table1[[#This Row],[Column1]]=0,0)</f>
        <v>0</v>
      </c>
      <c r="L806"/>
      <c r="M806"/>
      <c r="N806"/>
      <c r="O806"/>
      <c r="P806"/>
      <c r="Q806"/>
      <c r="R806"/>
      <c r="S806"/>
    </row>
    <row r="807" spans="1:19" x14ac:dyDescent="0.3">
      <c r="A807" s="2">
        <v>42026</v>
      </c>
      <c r="B807" s="1" t="s">
        <v>543</v>
      </c>
      <c r="C807" t="s">
        <v>544</v>
      </c>
      <c r="D807">
        <v>1.34</v>
      </c>
      <c r="E807">
        <v>38092</v>
      </c>
      <c r="F807">
        <v>50570</v>
      </c>
      <c r="G807">
        <v>50027000</v>
      </c>
      <c r="H807">
        <f>IF(Table1[[#This Row],[data]]=DATE(2015, 1, 23),1,0)</f>
        <v>0</v>
      </c>
      <c r="I807" t="str">
        <f>LEFT(Table1[[#This Row],[ISIN]],2)</f>
        <v>PL</v>
      </c>
      <c r="J807">
        <f>Table1[[#This Row],[pakiet_wig]]*Table1[[#This Row],[kurs_zamkniecia]]</f>
        <v>67036180.000000007</v>
      </c>
      <c r="K807" s="4" cm="1">
        <f t="array" ref="K807">_xlfn.IFS(AND(Table1[[#This Row],[Column1]]=1,D806-D805&lt;Table1[[#This Row],[kurs_zamkniecia]]-D806,D805&lt;D806,D806&lt;Table1[[#This Row],[kurs_zamkniecia]]),"K",AND(Table1[[#This Row],[Column1]]=1,D806-D805&gt;Table1[[#This Row],[kurs_zamkniecia]]-D806,D805&gt;D806,D806&gt;Table1[[#This Row],[kurs_zamkniecia]]),"S",Table1[[#This Row],[Column1]]=1,"H",Table1[[#This Row],[Column1]]=0,0)</f>
        <v>0</v>
      </c>
      <c r="L807"/>
      <c r="M807"/>
      <c r="N807"/>
      <c r="O807"/>
      <c r="P807"/>
      <c r="Q807"/>
      <c r="R807"/>
      <c r="S807"/>
    </row>
    <row r="808" spans="1:19" x14ac:dyDescent="0.3">
      <c r="A808" s="2">
        <v>42027</v>
      </c>
      <c r="B808" s="1" t="s">
        <v>543</v>
      </c>
      <c r="C808" t="s">
        <v>544</v>
      </c>
      <c r="D808">
        <v>1.31</v>
      </c>
      <c r="E808">
        <v>105073</v>
      </c>
      <c r="F808">
        <v>138690</v>
      </c>
      <c r="G808">
        <v>50027000</v>
      </c>
      <c r="H808">
        <f>IF(Table1[[#This Row],[data]]=DATE(2015, 1, 23),1,0)</f>
        <v>1</v>
      </c>
      <c r="I808" t="str">
        <f>LEFT(Table1[[#This Row],[ISIN]],2)</f>
        <v>PL</v>
      </c>
      <c r="J808">
        <f>Table1[[#This Row],[pakiet_wig]]*Table1[[#This Row],[kurs_zamkniecia]]</f>
        <v>65535370</v>
      </c>
      <c r="K808" s="4" t="str" cm="1">
        <f t="array" ref="K808">_xlfn.IFS(AND(Table1[[#This Row],[Column1]]=1,D807-D806&lt;Table1[[#This Row],[kurs_zamkniecia]]-D807,D806&lt;D807,D807&lt;Table1[[#This Row],[kurs_zamkniecia]]),"K",AND(Table1[[#This Row],[Column1]]=1,D807-D806&gt;Table1[[#This Row],[kurs_zamkniecia]]-D807,D806&gt;D807,D807&gt;Table1[[#This Row],[kurs_zamkniecia]]),"S",Table1[[#This Row],[Column1]]=1,"H",Table1[[#This Row],[Column1]]=0,0)</f>
        <v>H</v>
      </c>
      <c r="L808"/>
      <c r="M808"/>
      <c r="N808"/>
      <c r="O808"/>
      <c r="P808"/>
      <c r="Q808"/>
      <c r="R808"/>
      <c r="S808"/>
    </row>
    <row r="809" spans="1:19" x14ac:dyDescent="0.3">
      <c r="A809" s="2">
        <v>42025</v>
      </c>
      <c r="B809" s="1" t="s">
        <v>545</v>
      </c>
      <c r="C809" t="s">
        <v>546</v>
      </c>
      <c r="D809">
        <v>0.16</v>
      </c>
      <c r="E809">
        <v>332230</v>
      </c>
      <c r="F809">
        <v>53160</v>
      </c>
      <c r="G809">
        <v>0</v>
      </c>
      <c r="H809">
        <f>IF(Table1[[#This Row],[data]]=DATE(2015, 1, 23),1,0)</f>
        <v>0</v>
      </c>
      <c r="I809" t="str">
        <f>LEFT(Table1[[#This Row],[ISIN]],2)</f>
        <v>PL</v>
      </c>
      <c r="J809">
        <f>Table1[[#This Row],[pakiet_wig]]*Table1[[#This Row],[kurs_zamkniecia]]</f>
        <v>0</v>
      </c>
      <c r="K809" s="4" cm="1">
        <f t="array" ref="K809">_xlfn.IFS(AND(Table1[[#This Row],[Column1]]=1,D808-D807&lt;Table1[[#This Row],[kurs_zamkniecia]]-D808,D807&lt;D808,D808&lt;Table1[[#This Row],[kurs_zamkniecia]]),"K",AND(Table1[[#This Row],[Column1]]=1,D808-D807&gt;Table1[[#This Row],[kurs_zamkniecia]]-D808,D807&gt;D808,D808&gt;Table1[[#This Row],[kurs_zamkniecia]]),"S",Table1[[#This Row],[Column1]]=1,"H",Table1[[#This Row],[Column1]]=0,0)</f>
        <v>0</v>
      </c>
      <c r="L809"/>
      <c r="M809"/>
      <c r="N809"/>
      <c r="O809"/>
      <c r="P809"/>
      <c r="Q809"/>
      <c r="R809"/>
      <c r="S809"/>
    </row>
    <row r="810" spans="1:19" x14ac:dyDescent="0.3">
      <c r="A810" s="2">
        <v>42026</v>
      </c>
      <c r="B810" s="1" t="s">
        <v>545</v>
      </c>
      <c r="C810" t="s">
        <v>546</v>
      </c>
      <c r="D810">
        <v>0.16</v>
      </c>
      <c r="E810">
        <v>543015</v>
      </c>
      <c r="F810">
        <v>86880</v>
      </c>
      <c r="G810">
        <v>0</v>
      </c>
      <c r="H810">
        <f>IF(Table1[[#This Row],[data]]=DATE(2015, 1, 23),1,0)</f>
        <v>0</v>
      </c>
      <c r="I810" t="str">
        <f>LEFT(Table1[[#This Row],[ISIN]],2)</f>
        <v>PL</v>
      </c>
      <c r="J810">
        <f>Table1[[#This Row],[pakiet_wig]]*Table1[[#This Row],[kurs_zamkniecia]]</f>
        <v>0</v>
      </c>
      <c r="K810" s="4" cm="1">
        <f t="array" ref="K810">_xlfn.IFS(AND(Table1[[#This Row],[Column1]]=1,D809-D808&lt;Table1[[#This Row],[kurs_zamkniecia]]-D809,D808&lt;D809,D809&lt;Table1[[#This Row],[kurs_zamkniecia]]),"K",AND(Table1[[#This Row],[Column1]]=1,D809-D808&gt;Table1[[#This Row],[kurs_zamkniecia]]-D809,D808&gt;D809,D809&gt;Table1[[#This Row],[kurs_zamkniecia]]),"S",Table1[[#This Row],[Column1]]=1,"H",Table1[[#This Row],[Column1]]=0,0)</f>
        <v>0</v>
      </c>
      <c r="L810"/>
      <c r="M810"/>
      <c r="N810"/>
      <c r="O810"/>
      <c r="P810"/>
      <c r="Q810"/>
      <c r="R810"/>
      <c r="S810"/>
    </row>
    <row r="811" spans="1:19" x14ac:dyDescent="0.3">
      <c r="A811" s="2">
        <v>42027</v>
      </c>
      <c r="B811" s="1" t="s">
        <v>545</v>
      </c>
      <c r="C811" t="s">
        <v>546</v>
      </c>
      <c r="D811">
        <v>0.16</v>
      </c>
      <c r="E811">
        <v>65049</v>
      </c>
      <c r="F811">
        <v>10410</v>
      </c>
      <c r="G811">
        <v>0</v>
      </c>
      <c r="H811">
        <f>IF(Table1[[#This Row],[data]]=DATE(2015, 1, 23),1,0)</f>
        <v>1</v>
      </c>
      <c r="I811" t="str">
        <f>LEFT(Table1[[#This Row],[ISIN]],2)</f>
        <v>PL</v>
      </c>
      <c r="J811">
        <f>Table1[[#This Row],[pakiet_wig]]*Table1[[#This Row],[kurs_zamkniecia]]</f>
        <v>0</v>
      </c>
      <c r="K811" s="4" t="str" cm="1">
        <f t="array" ref="K811">_xlfn.IFS(AND(Table1[[#This Row],[Column1]]=1,D810-D809&lt;Table1[[#This Row],[kurs_zamkniecia]]-D810,D809&lt;D810,D810&lt;Table1[[#This Row],[kurs_zamkniecia]]),"K",AND(Table1[[#This Row],[Column1]]=1,D810-D809&gt;Table1[[#This Row],[kurs_zamkniecia]]-D810,D809&gt;D810,D810&gt;Table1[[#This Row],[kurs_zamkniecia]]),"S",Table1[[#This Row],[Column1]]=1,"H",Table1[[#This Row],[Column1]]=0,0)</f>
        <v>H</v>
      </c>
      <c r="L811"/>
      <c r="M811"/>
      <c r="N811"/>
      <c r="O811"/>
      <c r="P811"/>
      <c r="Q811"/>
      <c r="R811"/>
      <c r="S811"/>
    </row>
    <row r="812" spans="1:19" x14ac:dyDescent="0.3">
      <c r="A812" s="2">
        <v>42025</v>
      </c>
      <c r="B812" s="1" t="s">
        <v>547</v>
      </c>
      <c r="C812" t="s">
        <v>548</v>
      </c>
      <c r="D812">
        <v>33.799999999999997</v>
      </c>
      <c r="E812">
        <v>146</v>
      </c>
      <c r="F812">
        <v>4930</v>
      </c>
      <c r="G812">
        <v>3773000</v>
      </c>
      <c r="H812">
        <f>IF(Table1[[#This Row],[data]]=DATE(2015, 1, 23),1,0)</f>
        <v>0</v>
      </c>
      <c r="I812" t="str">
        <f>LEFT(Table1[[#This Row],[ISIN]],2)</f>
        <v>PL</v>
      </c>
      <c r="J812">
        <f>Table1[[#This Row],[pakiet_wig]]*Table1[[#This Row],[kurs_zamkniecia]]</f>
        <v>127527399.99999999</v>
      </c>
      <c r="K812" s="4" cm="1">
        <f t="array" ref="K812">_xlfn.IFS(AND(Table1[[#This Row],[Column1]]=1,D811-D810&lt;Table1[[#This Row],[kurs_zamkniecia]]-D811,D810&lt;D811,D811&lt;Table1[[#This Row],[kurs_zamkniecia]]),"K",AND(Table1[[#This Row],[Column1]]=1,D811-D810&gt;Table1[[#This Row],[kurs_zamkniecia]]-D811,D810&gt;D811,D811&gt;Table1[[#This Row],[kurs_zamkniecia]]),"S",Table1[[#This Row],[Column1]]=1,"H",Table1[[#This Row],[Column1]]=0,0)</f>
        <v>0</v>
      </c>
      <c r="L812"/>
      <c r="M812"/>
      <c r="N812"/>
      <c r="O812"/>
      <c r="P812"/>
      <c r="Q812"/>
      <c r="R812"/>
      <c r="S812"/>
    </row>
    <row r="813" spans="1:19" x14ac:dyDescent="0.3">
      <c r="A813" s="2">
        <v>42026</v>
      </c>
      <c r="B813" s="1" t="s">
        <v>547</v>
      </c>
      <c r="C813" t="s">
        <v>548</v>
      </c>
      <c r="D813">
        <v>33.01</v>
      </c>
      <c r="E813">
        <v>151</v>
      </c>
      <c r="F813">
        <v>5000</v>
      </c>
      <c r="G813">
        <v>3773000</v>
      </c>
      <c r="H813">
        <f>IF(Table1[[#This Row],[data]]=DATE(2015, 1, 23),1,0)</f>
        <v>0</v>
      </c>
      <c r="I813" t="str">
        <f>LEFT(Table1[[#This Row],[ISIN]],2)</f>
        <v>PL</v>
      </c>
      <c r="J813">
        <f>Table1[[#This Row],[pakiet_wig]]*Table1[[#This Row],[kurs_zamkniecia]]</f>
        <v>124546729.99999999</v>
      </c>
      <c r="K813" s="4" cm="1">
        <f t="array" ref="K813">_xlfn.IFS(AND(Table1[[#This Row],[Column1]]=1,D812-D811&lt;Table1[[#This Row],[kurs_zamkniecia]]-D812,D811&lt;D812,D812&lt;Table1[[#This Row],[kurs_zamkniecia]]),"K",AND(Table1[[#This Row],[Column1]]=1,D812-D811&gt;Table1[[#This Row],[kurs_zamkniecia]]-D812,D811&gt;D812,D812&gt;Table1[[#This Row],[kurs_zamkniecia]]),"S",Table1[[#This Row],[Column1]]=1,"H",Table1[[#This Row],[Column1]]=0,0)</f>
        <v>0</v>
      </c>
      <c r="L813"/>
      <c r="M813"/>
      <c r="N813"/>
      <c r="O813"/>
      <c r="P813"/>
      <c r="Q813"/>
      <c r="R813"/>
      <c r="S813"/>
    </row>
    <row r="814" spans="1:19" x14ac:dyDescent="0.3">
      <c r="A814" s="2">
        <v>42027</v>
      </c>
      <c r="B814" s="1" t="s">
        <v>547</v>
      </c>
      <c r="C814" t="s">
        <v>548</v>
      </c>
      <c r="D814">
        <v>33.9</v>
      </c>
      <c r="E814">
        <v>5</v>
      </c>
      <c r="F814">
        <v>170</v>
      </c>
      <c r="G814">
        <v>3773000</v>
      </c>
      <c r="H814">
        <f>IF(Table1[[#This Row],[data]]=DATE(2015, 1, 23),1,0)</f>
        <v>1</v>
      </c>
      <c r="I814" t="str">
        <f>LEFT(Table1[[#This Row],[ISIN]],2)</f>
        <v>PL</v>
      </c>
      <c r="J814">
        <f>Table1[[#This Row],[pakiet_wig]]*Table1[[#This Row],[kurs_zamkniecia]]</f>
        <v>127904700</v>
      </c>
      <c r="K814" s="4" t="str" cm="1">
        <f t="array" ref="K814">_xlfn.IFS(AND(Table1[[#This Row],[Column1]]=1,D813-D812&lt;Table1[[#This Row],[kurs_zamkniecia]]-D813,D812&lt;D813,D813&lt;Table1[[#This Row],[kurs_zamkniecia]]),"K",AND(Table1[[#This Row],[Column1]]=1,D813-D812&gt;Table1[[#This Row],[kurs_zamkniecia]]-D813,D812&gt;D813,D813&gt;Table1[[#This Row],[kurs_zamkniecia]]),"S",Table1[[#This Row],[Column1]]=1,"H",Table1[[#This Row],[Column1]]=0,0)</f>
        <v>H</v>
      </c>
      <c r="L814"/>
      <c r="M814"/>
      <c r="N814"/>
      <c r="O814"/>
      <c r="P814"/>
      <c r="Q814"/>
      <c r="R814"/>
      <c r="S814"/>
    </row>
    <row r="815" spans="1:19" x14ac:dyDescent="0.3">
      <c r="A815" s="2">
        <v>42025</v>
      </c>
      <c r="B815" s="1" t="s">
        <v>549</v>
      </c>
      <c r="C815" t="s">
        <v>550</v>
      </c>
      <c r="D815">
        <v>1.46</v>
      </c>
      <c r="E815">
        <v>4440</v>
      </c>
      <c r="F815">
        <v>6480</v>
      </c>
      <c r="G815">
        <v>42888000</v>
      </c>
      <c r="H815">
        <f>IF(Table1[[#This Row],[data]]=DATE(2015, 1, 23),1,0)</f>
        <v>0</v>
      </c>
      <c r="I815" t="str">
        <f>LEFT(Table1[[#This Row],[ISIN]],2)</f>
        <v>PL</v>
      </c>
      <c r="J815">
        <f>Table1[[#This Row],[pakiet_wig]]*Table1[[#This Row],[kurs_zamkniecia]]</f>
        <v>62616480</v>
      </c>
      <c r="K815" s="4" cm="1">
        <f t="array" ref="K815">_xlfn.IFS(AND(Table1[[#This Row],[Column1]]=1,D814-D813&lt;Table1[[#This Row],[kurs_zamkniecia]]-D814,D813&lt;D814,D814&lt;Table1[[#This Row],[kurs_zamkniecia]]),"K",AND(Table1[[#This Row],[Column1]]=1,D814-D813&gt;Table1[[#This Row],[kurs_zamkniecia]]-D814,D813&gt;D814,D814&gt;Table1[[#This Row],[kurs_zamkniecia]]),"S",Table1[[#This Row],[Column1]]=1,"H",Table1[[#This Row],[Column1]]=0,0)</f>
        <v>0</v>
      </c>
      <c r="L815"/>
      <c r="M815"/>
      <c r="N815"/>
      <c r="O815"/>
      <c r="P815"/>
      <c r="Q815"/>
      <c r="R815"/>
      <c r="S815"/>
    </row>
    <row r="816" spans="1:19" x14ac:dyDescent="0.3">
      <c r="A816" s="2">
        <v>42026</v>
      </c>
      <c r="B816" s="1" t="s">
        <v>549</v>
      </c>
      <c r="C816" t="s">
        <v>550</v>
      </c>
      <c r="D816">
        <v>1.45</v>
      </c>
      <c r="E816">
        <v>9150</v>
      </c>
      <c r="F816">
        <v>13240</v>
      </c>
      <c r="G816">
        <v>42888000</v>
      </c>
      <c r="H816">
        <f>IF(Table1[[#This Row],[data]]=DATE(2015, 1, 23),1,0)</f>
        <v>0</v>
      </c>
      <c r="I816" t="str">
        <f>LEFT(Table1[[#This Row],[ISIN]],2)</f>
        <v>PL</v>
      </c>
      <c r="J816">
        <f>Table1[[#This Row],[pakiet_wig]]*Table1[[#This Row],[kurs_zamkniecia]]</f>
        <v>62187600</v>
      </c>
      <c r="K816" s="4" cm="1">
        <f t="array" ref="K816">_xlfn.IFS(AND(Table1[[#This Row],[Column1]]=1,D815-D814&lt;Table1[[#This Row],[kurs_zamkniecia]]-D815,D814&lt;D815,D815&lt;Table1[[#This Row],[kurs_zamkniecia]]),"K",AND(Table1[[#This Row],[Column1]]=1,D815-D814&gt;Table1[[#This Row],[kurs_zamkniecia]]-D815,D814&gt;D815,D815&gt;Table1[[#This Row],[kurs_zamkniecia]]),"S",Table1[[#This Row],[Column1]]=1,"H",Table1[[#This Row],[Column1]]=0,0)</f>
        <v>0</v>
      </c>
      <c r="L816"/>
      <c r="M816"/>
      <c r="N816"/>
      <c r="O816"/>
      <c r="P816"/>
      <c r="Q816"/>
      <c r="R816"/>
      <c r="S816"/>
    </row>
    <row r="817" spans="1:19" x14ac:dyDescent="0.3">
      <c r="A817" s="2">
        <v>42027</v>
      </c>
      <c r="B817" s="1" t="s">
        <v>549</v>
      </c>
      <c r="C817" t="s">
        <v>550</v>
      </c>
      <c r="D817">
        <v>1.46</v>
      </c>
      <c r="E817">
        <v>905</v>
      </c>
      <c r="F817">
        <v>1300</v>
      </c>
      <c r="G817">
        <v>42888000</v>
      </c>
      <c r="H817">
        <f>IF(Table1[[#This Row],[data]]=DATE(2015, 1, 23),1,0)</f>
        <v>1</v>
      </c>
      <c r="I817" t="str">
        <f>LEFT(Table1[[#This Row],[ISIN]],2)</f>
        <v>PL</v>
      </c>
      <c r="J817">
        <f>Table1[[#This Row],[pakiet_wig]]*Table1[[#This Row],[kurs_zamkniecia]]</f>
        <v>62616480</v>
      </c>
      <c r="K817" s="4" t="str" cm="1">
        <f t="array" ref="K817">_xlfn.IFS(AND(Table1[[#This Row],[Column1]]=1,D816-D815&lt;Table1[[#This Row],[kurs_zamkniecia]]-D816,D815&lt;D816,D816&lt;Table1[[#This Row],[kurs_zamkniecia]]),"K",AND(Table1[[#This Row],[Column1]]=1,D816-D815&gt;Table1[[#This Row],[kurs_zamkniecia]]-D816,D815&gt;D816,D816&gt;Table1[[#This Row],[kurs_zamkniecia]]),"S",Table1[[#This Row],[Column1]]=1,"H",Table1[[#This Row],[Column1]]=0,0)</f>
        <v>H</v>
      </c>
      <c r="L817"/>
      <c r="M817"/>
      <c r="N817"/>
      <c r="O817"/>
      <c r="P817"/>
      <c r="Q817"/>
      <c r="R817"/>
      <c r="S817"/>
    </row>
    <row r="818" spans="1:19" x14ac:dyDescent="0.3">
      <c r="A818" s="2">
        <v>42025</v>
      </c>
      <c r="B818" s="1" t="s">
        <v>551</v>
      </c>
      <c r="C818" t="s">
        <v>552</v>
      </c>
      <c r="D818">
        <v>10</v>
      </c>
      <c r="E818">
        <v>0</v>
      </c>
      <c r="F818">
        <v>0</v>
      </c>
      <c r="G818">
        <v>356000</v>
      </c>
      <c r="H818">
        <f>IF(Table1[[#This Row],[data]]=DATE(2015, 1, 23),1,0)</f>
        <v>0</v>
      </c>
      <c r="I818" t="str">
        <f>LEFT(Table1[[#This Row],[ISIN]],2)</f>
        <v>PL</v>
      </c>
      <c r="J818">
        <f>Table1[[#This Row],[pakiet_wig]]*Table1[[#This Row],[kurs_zamkniecia]]</f>
        <v>3560000</v>
      </c>
      <c r="K818" s="4" cm="1">
        <f t="array" ref="K818">_xlfn.IFS(AND(Table1[[#This Row],[Column1]]=1,D817-D816&lt;Table1[[#This Row],[kurs_zamkniecia]]-D817,D816&lt;D817,D817&lt;Table1[[#This Row],[kurs_zamkniecia]]),"K",AND(Table1[[#This Row],[Column1]]=1,D817-D816&gt;Table1[[#This Row],[kurs_zamkniecia]]-D817,D816&gt;D817,D817&gt;Table1[[#This Row],[kurs_zamkniecia]]),"S",Table1[[#This Row],[Column1]]=1,"H",Table1[[#This Row],[Column1]]=0,0)</f>
        <v>0</v>
      </c>
      <c r="L818"/>
      <c r="M818"/>
      <c r="N818"/>
      <c r="O818"/>
      <c r="P818"/>
      <c r="Q818"/>
      <c r="R818"/>
      <c r="S818"/>
    </row>
    <row r="819" spans="1:19" x14ac:dyDescent="0.3">
      <c r="A819" s="2">
        <v>42026</v>
      </c>
      <c r="B819" s="1" t="s">
        <v>551</v>
      </c>
      <c r="C819" t="s">
        <v>552</v>
      </c>
      <c r="D819">
        <v>10</v>
      </c>
      <c r="E819">
        <v>0</v>
      </c>
      <c r="F819">
        <v>0</v>
      </c>
      <c r="G819">
        <v>356000</v>
      </c>
      <c r="H819">
        <f>IF(Table1[[#This Row],[data]]=DATE(2015, 1, 23),1,0)</f>
        <v>0</v>
      </c>
      <c r="I819" t="str">
        <f>LEFT(Table1[[#This Row],[ISIN]],2)</f>
        <v>PL</v>
      </c>
      <c r="J819">
        <f>Table1[[#This Row],[pakiet_wig]]*Table1[[#This Row],[kurs_zamkniecia]]</f>
        <v>3560000</v>
      </c>
      <c r="K819" s="4" cm="1">
        <f t="array" ref="K819">_xlfn.IFS(AND(Table1[[#This Row],[Column1]]=1,D818-D817&lt;Table1[[#This Row],[kurs_zamkniecia]]-D818,D817&lt;D818,D818&lt;Table1[[#This Row],[kurs_zamkniecia]]),"K",AND(Table1[[#This Row],[Column1]]=1,D818-D817&gt;Table1[[#This Row],[kurs_zamkniecia]]-D818,D817&gt;D818,D818&gt;Table1[[#This Row],[kurs_zamkniecia]]),"S",Table1[[#This Row],[Column1]]=1,"H",Table1[[#This Row],[Column1]]=0,0)</f>
        <v>0</v>
      </c>
      <c r="L819"/>
      <c r="M819"/>
      <c r="N819"/>
      <c r="O819"/>
      <c r="P819"/>
      <c r="Q819"/>
      <c r="R819"/>
      <c r="S819"/>
    </row>
    <row r="820" spans="1:19" x14ac:dyDescent="0.3">
      <c r="A820" s="2">
        <v>42027</v>
      </c>
      <c r="B820" s="1" t="s">
        <v>551</v>
      </c>
      <c r="C820" t="s">
        <v>552</v>
      </c>
      <c r="D820">
        <v>9.75</v>
      </c>
      <c r="E820">
        <v>630</v>
      </c>
      <c r="F820">
        <v>5970</v>
      </c>
      <c r="G820">
        <v>356000</v>
      </c>
      <c r="H820">
        <f>IF(Table1[[#This Row],[data]]=DATE(2015, 1, 23),1,0)</f>
        <v>1</v>
      </c>
      <c r="I820" t="str">
        <f>LEFT(Table1[[#This Row],[ISIN]],2)</f>
        <v>PL</v>
      </c>
      <c r="J820">
        <f>Table1[[#This Row],[pakiet_wig]]*Table1[[#This Row],[kurs_zamkniecia]]</f>
        <v>3471000</v>
      </c>
      <c r="K820" s="4" t="str" cm="1">
        <f t="array" ref="K820">_xlfn.IFS(AND(Table1[[#This Row],[Column1]]=1,D819-D818&lt;Table1[[#This Row],[kurs_zamkniecia]]-D819,D818&lt;D819,D819&lt;Table1[[#This Row],[kurs_zamkniecia]]),"K",AND(Table1[[#This Row],[Column1]]=1,D819-D818&gt;Table1[[#This Row],[kurs_zamkniecia]]-D819,D818&gt;D819,D819&gt;Table1[[#This Row],[kurs_zamkniecia]]),"S",Table1[[#This Row],[Column1]]=1,"H",Table1[[#This Row],[Column1]]=0,0)</f>
        <v>H</v>
      </c>
      <c r="L820"/>
      <c r="M820"/>
      <c r="N820"/>
      <c r="O820"/>
      <c r="P820"/>
      <c r="Q820"/>
      <c r="R820"/>
      <c r="S820"/>
    </row>
    <row r="821" spans="1:19" x14ac:dyDescent="0.3">
      <c r="A821" s="2">
        <v>42025</v>
      </c>
      <c r="B821" s="1" t="s">
        <v>553</v>
      </c>
      <c r="C821" t="s">
        <v>554</v>
      </c>
      <c r="D821">
        <v>1.46</v>
      </c>
      <c r="E821">
        <v>0</v>
      </c>
      <c r="F821">
        <v>0</v>
      </c>
      <c r="G821">
        <v>4265000</v>
      </c>
      <c r="H821">
        <f>IF(Table1[[#This Row],[data]]=DATE(2015, 1, 23),1,0)</f>
        <v>0</v>
      </c>
      <c r="I821" t="str">
        <f>LEFT(Table1[[#This Row],[ISIN]],2)</f>
        <v>PL</v>
      </c>
      <c r="J821">
        <f>Table1[[#This Row],[pakiet_wig]]*Table1[[#This Row],[kurs_zamkniecia]]</f>
        <v>6226900</v>
      </c>
      <c r="K821" s="4" cm="1">
        <f t="array" ref="K821">_xlfn.IFS(AND(Table1[[#This Row],[Column1]]=1,D820-D819&lt;Table1[[#This Row],[kurs_zamkniecia]]-D820,D819&lt;D820,D820&lt;Table1[[#This Row],[kurs_zamkniecia]]),"K",AND(Table1[[#This Row],[Column1]]=1,D820-D819&gt;Table1[[#This Row],[kurs_zamkniecia]]-D820,D819&gt;D820,D820&gt;Table1[[#This Row],[kurs_zamkniecia]]),"S",Table1[[#This Row],[Column1]]=1,"H",Table1[[#This Row],[Column1]]=0,0)</f>
        <v>0</v>
      </c>
      <c r="L821"/>
      <c r="M821"/>
      <c r="N821"/>
      <c r="O821"/>
      <c r="P821"/>
      <c r="Q821"/>
      <c r="R821"/>
      <c r="S821"/>
    </row>
    <row r="822" spans="1:19" x14ac:dyDescent="0.3">
      <c r="A822" s="2">
        <v>42026</v>
      </c>
      <c r="B822" s="1" t="s">
        <v>553</v>
      </c>
      <c r="C822" t="s">
        <v>554</v>
      </c>
      <c r="D822">
        <v>1.46</v>
      </c>
      <c r="E822">
        <v>0</v>
      </c>
      <c r="F822">
        <v>0</v>
      </c>
      <c r="G822">
        <v>4265000</v>
      </c>
      <c r="H822">
        <f>IF(Table1[[#This Row],[data]]=DATE(2015, 1, 23),1,0)</f>
        <v>0</v>
      </c>
      <c r="I822" t="str">
        <f>LEFT(Table1[[#This Row],[ISIN]],2)</f>
        <v>PL</v>
      </c>
      <c r="J822">
        <f>Table1[[#This Row],[pakiet_wig]]*Table1[[#This Row],[kurs_zamkniecia]]</f>
        <v>6226900</v>
      </c>
      <c r="K822" s="4" cm="1">
        <f t="array" ref="K822">_xlfn.IFS(AND(Table1[[#This Row],[Column1]]=1,D821-D820&lt;Table1[[#This Row],[kurs_zamkniecia]]-D821,D820&lt;D821,D821&lt;Table1[[#This Row],[kurs_zamkniecia]]),"K",AND(Table1[[#This Row],[Column1]]=1,D821-D820&gt;Table1[[#This Row],[kurs_zamkniecia]]-D821,D820&gt;D821,D821&gt;Table1[[#This Row],[kurs_zamkniecia]]),"S",Table1[[#This Row],[Column1]]=1,"H",Table1[[#This Row],[Column1]]=0,0)</f>
        <v>0</v>
      </c>
      <c r="L822"/>
      <c r="M822"/>
      <c r="N822"/>
      <c r="O822"/>
      <c r="P822"/>
      <c r="Q822"/>
      <c r="R822"/>
      <c r="S822"/>
    </row>
    <row r="823" spans="1:19" x14ac:dyDescent="0.3">
      <c r="A823" s="2">
        <v>42027</v>
      </c>
      <c r="B823" s="1" t="s">
        <v>553</v>
      </c>
      <c r="C823" t="s">
        <v>554</v>
      </c>
      <c r="D823">
        <v>1.39</v>
      </c>
      <c r="E823">
        <v>1600</v>
      </c>
      <c r="F823">
        <v>2220</v>
      </c>
      <c r="G823">
        <v>4265000</v>
      </c>
      <c r="H823">
        <f>IF(Table1[[#This Row],[data]]=DATE(2015, 1, 23),1,0)</f>
        <v>1</v>
      </c>
      <c r="I823" t="str">
        <f>LEFT(Table1[[#This Row],[ISIN]],2)</f>
        <v>PL</v>
      </c>
      <c r="J823">
        <f>Table1[[#This Row],[pakiet_wig]]*Table1[[#This Row],[kurs_zamkniecia]]</f>
        <v>5928350</v>
      </c>
      <c r="K823" s="4" t="str" cm="1">
        <f t="array" ref="K823">_xlfn.IFS(AND(Table1[[#This Row],[Column1]]=1,D822-D821&lt;Table1[[#This Row],[kurs_zamkniecia]]-D822,D821&lt;D822,D822&lt;Table1[[#This Row],[kurs_zamkniecia]]),"K",AND(Table1[[#This Row],[Column1]]=1,D822-D821&gt;Table1[[#This Row],[kurs_zamkniecia]]-D822,D821&gt;D822,D822&gt;Table1[[#This Row],[kurs_zamkniecia]]),"S",Table1[[#This Row],[Column1]]=1,"H",Table1[[#This Row],[Column1]]=0,0)</f>
        <v>H</v>
      </c>
      <c r="L823"/>
      <c r="M823"/>
      <c r="N823"/>
      <c r="O823"/>
      <c r="P823"/>
      <c r="Q823"/>
      <c r="R823"/>
      <c r="S823"/>
    </row>
    <row r="824" spans="1:19" x14ac:dyDescent="0.3">
      <c r="A824" s="2">
        <v>42025</v>
      </c>
      <c r="B824" s="1" t="s">
        <v>555</v>
      </c>
      <c r="C824" t="s">
        <v>556</v>
      </c>
      <c r="D824">
        <v>149.9</v>
      </c>
      <c r="E824">
        <v>113</v>
      </c>
      <c r="F824">
        <v>16940</v>
      </c>
      <c r="G824">
        <v>3703000</v>
      </c>
      <c r="H824">
        <f>IF(Table1[[#This Row],[data]]=DATE(2015, 1, 23),1,0)</f>
        <v>0</v>
      </c>
      <c r="I824" t="str">
        <f>LEFT(Table1[[#This Row],[ISIN]],2)</f>
        <v>HU</v>
      </c>
      <c r="J824">
        <f>Table1[[#This Row],[pakiet_wig]]*Table1[[#This Row],[kurs_zamkniecia]]</f>
        <v>555079700</v>
      </c>
      <c r="K824" s="4" cm="1">
        <f t="array" ref="K824">_xlfn.IFS(AND(Table1[[#This Row],[Column1]]=1,D823-D822&lt;Table1[[#This Row],[kurs_zamkniecia]]-D823,D822&lt;D823,D823&lt;Table1[[#This Row],[kurs_zamkniecia]]),"K",AND(Table1[[#This Row],[Column1]]=1,D823-D822&gt;Table1[[#This Row],[kurs_zamkniecia]]-D823,D822&gt;D823,D823&gt;Table1[[#This Row],[kurs_zamkniecia]]),"S",Table1[[#This Row],[Column1]]=1,"H",Table1[[#This Row],[Column1]]=0,0)</f>
        <v>0</v>
      </c>
      <c r="L824"/>
      <c r="M824"/>
      <c r="N824"/>
      <c r="O824"/>
      <c r="P824"/>
      <c r="Q824"/>
      <c r="R824"/>
      <c r="S824"/>
    </row>
    <row r="825" spans="1:19" x14ac:dyDescent="0.3">
      <c r="A825" s="2">
        <v>42026</v>
      </c>
      <c r="B825" s="1" t="s">
        <v>555</v>
      </c>
      <c r="C825" t="s">
        <v>556</v>
      </c>
      <c r="D825">
        <v>152.4</v>
      </c>
      <c r="E825">
        <v>41</v>
      </c>
      <c r="F825">
        <v>6210</v>
      </c>
      <c r="G825">
        <v>3703000</v>
      </c>
      <c r="H825">
        <f>IF(Table1[[#This Row],[data]]=DATE(2015, 1, 23),1,0)</f>
        <v>0</v>
      </c>
      <c r="I825" t="str">
        <f>LEFT(Table1[[#This Row],[ISIN]],2)</f>
        <v>HU</v>
      </c>
      <c r="J825">
        <f>Table1[[#This Row],[pakiet_wig]]*Table1[[#This Row],[kurs_zamkniecia]]</f>
        <v>564337200</v>
      </c>
      <c r="K825" s="4" cm="1">
        <f t="array" ref="K825">_xlfn.IFS(AND(Table1[[#This Row],[Column1]]=1,D824-D823&lt;Table1[[#This Row],[kurs_zamkniecia]]-D824,D823&lt;D824,D824&lt;Table1[[#This Row],[kurs_zamkniecia]]),"K",AND(Table1[[#This Row],[Column1]]=1,D824-D823&gt;Table1[[#This Row],[kurs_zamkniecia]]-D824,D823&gt;D824,D824&gt;Table1[[#This Row],[kurs_zamkniecia]]),"S",Table1[[#This Row],[Column1]]=1,"H",Table1[[#This Row],[Column1]]=0,0)</f>
        <v>0</v>
      </c>
      <c r="L825"/>
      <c r="M825"/>
      <c r="N825"/>
      <c r="O825"/>
      <c r="P825"/>
      <c r="Q825"/>
      <c r="R825"/>
      <c r="S825"/>
    </row>
    <row r="826" spans="1:19" x14ac:dyDescent="0.3">
      <c r="A826" s="2">
        <v>42027</v>
      </c>
      <c r="B826" s="1" t="s">
        <v>555</v>
      </c>
      <c r="C826" t="s">
        <v>556</v>
      </c>
      <c r="D826">
        <v>154.69999999999999</v>
      </c>
      <c r="E826">
        <v>20</v>
      </c>
      <c r="F826">
        <v>3090</v>
      </c>
      <c r="G826">
        <v>3703000</v>
      </c>
      <c r="H826">
        <f>IF(Table1[[#This Row],[data]]=DATE(2015, 1, 23),1,0)</f>
        <v>1</v>
      </c>
      <c r="I826" t="str">
        <f>LEFT(Table1[[#This Row],[ISIN]],2)</f>
        <v>HU</v>
      </c>
      <c r="J826">
        <f>Table1[[#This Row],[pakiet_wig]]*Table1[[#This Row],[kurs_zamkniecia]]</f>
        <v>572854100</v>
      </c>
      <c r="K826" s="4" t="str" cm="1">
        <f t="array" ref="K826">_xlfn.IFS(AND(Table1[[#This Row],[Column1]]=1,D825-D824&lt;Table1[[#This Row],[kurs_zamkniecia]]-D825,D824&lt;D825,D825&lt;Table1[[#This Row],[kurs_zamkniecia]]),"K",AND(Table1[[#This Row],[Column1]]=1,D825-D824&gt;Table1[[#This Row],[kurs_zamkniecia]]-D825,D824&gt;D825,D825&gt;Table1[[#This Row],[kurs_zamkniecia]]),"S",Table1[[#This Row],[Column1]]=1,"H",Table1[[#This Row],[Column1]]=0,0)</f>
        <v>H</v>
      </c>
      <c r="L826"/>
      <c r="M826"/>
      <c r="N826"/>
      <c r="O826"/>
      <c r="P826"/>
      <c r="Q826"/>
      <c r="R826"/>
      <c r="S826"/>
    </row>
    <row r="827" spans="1:19" x14ac:dyDescent="0.3">
      <c r="A827" s="2">
        <v>42025</v>
      </c>
      <c r="B827" s="1" t="s">
        <v>557</v>
      </c>
      <c r="C827" t="s">
        <v>558</v>
      </c>
      <c r="D827">
        <v>12.5</v>
      </c>
      <c r="E827">
        <v>233865</v>
      </c>
      <c r="F827">
        <v>2899770</v>
      </c>
      <c r="G827">
        <v>16905000</v>
      </c>
      <c r="H827">
        <f>IF(Table1[[#This Row],[data]]=DATE(2015, 1, 23),1,0)</f>
        <v>0</v>
      </c>
      <c r="I827" t="str">
        <f>LEFT(Table1[[#This Row],[ISIN]],2)</f>
        <v>PL</v>
      </c>
      <c r="J827">
        <f>Table1[[#This Row],[pakiet_wig]]*Table1[[#This Row],[kurs_zamkniecia]]</f>
        <v>211312500</v>
      </c>
      <c r="K827" s="4" cm="1">
        <f t="array" ref="K827">_xlfn.IFS(AND(Table1[[#This Row],[Column1]]=1,D826-D825&lt;Table1[[#This Row],[kurs_zamkniecia]]-D826,D825&lt;D826,D826&lt;Table1[[#This Row],[kurs_zamkniecia]]),"K",AND(Table1[[#This Row],[Column1]]=1,D826-D825&gt;Table1[[#This Row],[kurs_zamkniecia]]-D826,D825&gt;D826,D826&gt;Table1[[#This Row],[kurs_zamkniecia]]),"S",Table1[[#This Row],[Column1]]=1,"H",Table1[[#This Row],[Column1]]=0,0)</f>
        <v>0</v>
      </c>
      <c r="L827"/>
      <c r="M827"/>
      <c r="N827"/>
      <c r="O827"/>
      <c r="P827"/>
      <c r="Q827"/>
      <c r="R827"/>
      <c r="S827"/>
    </row>
    <row r="828" spans="1:19" x14ac:dyDescent="0.3">
      <c r="A828" s="2">
        <v>42026</v>
      </c>
      <c r="B828" s="1" t="s">
        <v>557</v>
      </c>
      <c r="C828" t="s">
        <v>558</v>
      </c>
      <c r="D828">
        <v>12.75</v>
      </c>
      <c r="E828">
        <v>153622</v>
      </c>
      <c r="F828">
        <v>1960780</v>
      </c>
      <c r="G828">
        <v>16905000</v>
      </c>
      <c r="H828">
        <f>IF(Table1[[#This Row],[data]]=DATE(2015, 1, 23),1,0)</f>
        <v>0</v>
      </c>
      <c r="I828" t="str">
        <f>LEFT(Table1[[#This Row],[ISIN]],2)</f>
        <v>PL</v>
      </c>
      <c r="J828">
        <f>Table1[[#This Row],[pakiet_wig]]*Table1[[#This Row],[kurs_zamkniecia]]</f>
        <v>215538750</v>
      </c>
      <c r="K828" s="4" cm="1">
        <f t="array" ref="K828">_xlfn.IFS(AND(Table1[[#This Row],[Column1]]=1,D827-D826&lt;Table1[[#This Row],[kurs_zamkniecia]]-D827,D826&lt;D827,D827&lt;Table1[[#This Row],[kurs_zamkniecia]]),"K",AND(Table1[[#This Row],[Column1]]=1,D827-D826&gt;Table1[[#This Row],[kurs_zamkniecia]]-D827,D826&gt;D827,D827&gt;Table1[[#This Row],[kurs_zamkniecia]]),"S",Table1[[#This Row],[Column1]]=1,"H",Table1[[#This Row],[Column1]]=0,0)</f>
        <v>0</v>
      </c>
      <c r="L828"/>
      <c r="M828"/>
      <c r="N828"/>
      <c r="O828"/>
      <c r="P828"/>
      <c r="Q828"/>
      <c r="R828"/>
      <c r="S828"/>
    </row>
    <row r="829" spans="1:19" x14ac:dyDescent="0.3">
      <c r="A829" s="2">
        <v>42027</v>
      </c>
      <c r="B829" s="1" t="s">
        <v>557</v>
      </c>
      <c r="C829" t="s">
        <v>558</v>
      </c>
      <c r="D829">
        <v>12.94</v>
      </c>
      <c r="E829">
        <v>98827</v>
      </c>
      <c r="F829">
        <v>1276080</v>
      </c>
      <c r="G829">
        <v>16905000</v>
      </c>
      <c r="H829">
        <f>IF(Table1[[#This Row],[data]]=DATE(2015, 1, 23),1,0)</f>
        <v>1</v>
      </c>
      <c r="I829" t="str">
        <f>LEFT(Table1[[#This Row],[ISIN]],2)</f>
        <v>PL</v>
      </c>
      <c r="J829">
        <f>Table1[[#This Row],[pakiet_wig]]*Table1[[#This Row],[kurs_zamkniecia]]</f>
        <v>218750700</v>
      </c>
      <c r="K829" s="4" t="str" cm="1">
        <f t="array" ref="K829">_xlfn.IFS(AND(Table1[[#This Row],[Column1]]=1,D828-D827&lt;Table1[[#This Row],[kurs_zamkniecia]]-D828,D827&lt;D828,D828&lt;Table1[[#This Row],[kurs_zamkniecia]]),"K",AND(Table1[[#This Row],[Column1]]=1,D828-D827&gt;Table1[[#This Row],[kurs_zamkniecia]]-D828,D827&gt;D828,D828&gt;Table1[[#This Row],[kurs_zamkniecia]]),"S",Table1[[#This Row],[Column1]]=1,"H",Table1[[#This Row],[Column1]]=0,0)</f>
        <v>H</v>
      </c>
      <c r="L829"/>
      <c r="M829"/>
      <c r="N829"/>
      <c r="O829"/>
      <c r="P829"/>
      <c r="Q829"/>
      <c r="R829"/>
      <c r="S829"/>
    </row>
    <row r="830" spans="1:19" x14ac:dyDescent="0.3">
      <c r="A830" s="2">
        <v>42025</v>
      </c>
      <c r="B830" s="1" t="s">
        <v>559</v>
      </c>
      <c r="C830" t="s">
        <v>560</v>
      </c>
      <c r="D830">
        <v>10.5</v>
      </c>
      <c r="E830">
        <v>137</v>
      </c>
      <c r="F830">
        <v>1380</v>
      </c>
      <c r="G830">
        <v>1026000</v>
      </c>
      <c r="H830">
        <f>IF(Table1[[#This Row],[data]]=DATE(2015, 1, 23),1,0)</f>
        <v>0</v>
      </c>
      <c r="I830" t="str">
        <f>LEFT(Table1[[#This Row],[ISIN]],2)</f>
        <v>PL</v>
      </c>
      <c r="J830">
        <f>Table1[[#This Row],[pakiet_wig]]*Table1[[#This Row],[kurs_zamkniecia]]</f>
        <v>10773000</v>
      </c>
      <c r="K830" s="4" cm="1">
        <f t="array" ref="K830">_xlfn.IFS(AND(Table1[[#This Row],[Column1]]=1,D829-D828&lt;Table1[[#This Row],[kurs_zamkniecia]]-D829,D828&lt;D829,D829&lt;Table1[[#This Row],[kurs_zamkniecia]]),"K",AND(Table1[[#This Row],[Column1]]=1,D829-D828&gt;Table1[[#This Row],[kurs_zamkniecia]]-D829,D828&gt;D829,D829&gt;Table1[[#This Row],[kurs_zamkniecia]]),"S",Table1[[#This Row],[Column1]]=1,"H",Table1[[#This Row],[Column1]]=0,0)</f>
        <v>0</v>
      </c>
      <c r="L830"/>
      <c r="M830"/>
      <c r="N830"/>
      <c r="O830"/>
      <c r="P830"/>
      <c r="Q830"/>
      <c r="R830"/>
      <c r="S830"/>
    </row>
    <row r="831" spans="1:19" x14ac:dyDescent="0.3">
      <c r="A831" s="2">
        <v>42026</v>
      </c>
      <c r="B831" s="1" t="s">
        <v>559</v>
      </c>
      <c r="C831" t="s">
        <v>560</v>
      </c>
      <c r="D831">
        <v>10.5</v>
      </c>
      <c r="E831">
        <v>1</v>
      </c>
      <c r="F831">
        <v>10</v>
      </c>
      <c r="G831">
        <v>1026000</v>
      </c>
      <c r="H831">
        <f>IF(Table1[[#This Row],[data]]=DATE(2015, 1, 23),1,0)</f>
        <v>0</v>
      </c>
      <c r="I831" t="str">
        <f>LEFT(Table1[[#This Row],[ISIN]],2)</f>
        <v>PL</v>
      </c>
      <c r="J831">
        <f>Table1[[#This Row],[pakiet_wig]]*Table1[[#This Row],[kurs_zamkniecia]]</f>
        <v>10773000</v>
      </c>
      <c r="K831" s="4" cm="1">
        <f t="array" ref="K831">_xlfn.IFS(AND(Table1[[#This Row],[Column1]]=1,D830-D829&lt;Table1[[#This Row],[kurs_zamkniecia]]-D830,D829&lt;D830,D830&lt;Table1[[#This Row],[kurs_zamkniecia]]),"K",AND(Table1[[#This Row],[Column1]]=1,D830-D829&gt;Table1[[#This Row],[kurs_zamkniecia]]-D830,D829&gt;D830,D830&gt;Table1[[#This Row],[kurs_zamkniecia]]),"S",Table1[[#This Row],[Column1]]=1,"H",Table1[[#This Row],[Column1]]=0,0)</f>
        <v>0</v>
      </c>
      <c r="L831"/>
      <c r="M831"/>
      <c r="N831"/>
      <c r="O831"/>
      <c r="P831"/>
      <c r="Q831"/>
      <c r="R831"/>
      <c r="S831"/>
    </row>
    <row r="832" spans="1:19" x14ac:dyDescent="0.3">
      <c r="A832" s="2">
        <v>42027</v>
      </c>
      <c r="B832" s="1" t="s">
        <v>559</v>
      </c>
      <c r="C832" t="s">
        <v>560</v>
      </c>
      <c r="D832">
        <v>10.39</v>
      </c>
      <c r="E832">
        <v>622</v>
      </c>
      <c r="F832">
        <v>6230</v>
      </c>
      <c r="G832">
        <v>1026000</v>
      </c>
      <c r="H832">
        <f>IF(Table1[[#This Row],[data]]=DATE(2015, 1, 23),1,0)</f>
        <v>1</v>
      </c>
      <c r="I832" t="str">
        <f>LEFT(Table1[[#This Row],[ISIN]],2)</f>
        <v>PL</v>
      </c>
      <c r="J832">
        <f>Table1[[#This Row],[pakiet_wig]]*Table1[[#This Row],[kurs_zamkniecia]]</f>
        <v>10660140</v>
      </c>
      <c r="K832" s="4" t="str" cm="1">
        <f t="array" ref="K832">_xlfn.IFS(AND(Table1[[#This Row],[Column1]]=1,D831-D830&lt;Table1[[#This Row],[kurs_zamkniecia]]-D831,D830&lt;D831,D831&lt;Table1[[#This Row],[kurs_zamkniecia]]),"K",AND(Table1[[#This Row],[Column1]]=1,D831-D830&gt;Table1[[#This Row],[kurs_zamkniecia]]-D831,D830&gt;D831,D831&gt;Table1[[#This Row],[kurs_zamkniecia]]),"S",Table1[[#This Row],[Column1]]=1,"H",Table1[[#This Row],[Column1]]=0,0)</f>
        <v>H</v>
      </c>
      <c r="L832"/>
      <c r="M832"/>
      <c r="N832"/>
      <c r="O832"/>
      <c r="P832"/>
      <c r="Q832"/>
      <c r="R832"/>
      <c r="S832"/>
    </row>
    <row r="833" spans="1:19" x14ac:dyDescent="0.3">
      <c r="A833" s="2">
        <v>42025</v>
      </c>
      <c r="B833" s="1" t="s">
        <v>561</v>
      </c>
      <c r="C833" t="s">
        <v>562</v>
      </c>
      <c r="D833">
        <v>6.13</v>
      </c>
      <c r="E833">
        <v>8681</v>
      </c>
      <c r="F833">
        <v>53100</v>
      </c>
      <c r="G833">
        <v>9981000</v>
      </c>
      <c r="H833">
        <f>IF(Table1[[#This Row],[data]]=DATE(2015, 1, 23),1,0)</f>
        <v>0</v>
      </c>
      <c r="I833" t="str">
        <f>LEFT(Table1[[#This Row],[ISIN]],2)</f>
        <v>PL</v>
      </c>
      <c r="J833">
        <f>Table1[[#This Row],[pakiet_wig]]*Table1[[#This Row],[kurs_zamkniecia]]</f>
        <v>61183530</v>
      </c>
      <c r="K833" s="4" cm="1">
        <f t="array" ref="K833">_xlfn.IFS(AND(Table1[[#This Row],[Column1]]=1,D832-D831&lt;Table1[[#This Row],[kurs_zamkniecia]]-D832,D831&lt;D832,D832&lt;Table1[[#This Row],[kurs_zamkniecia]]),"K",AND(Table1[[#This Row],[Column1]]=1,D832-D831&gt;Table1[[#This Row],[kurs_zamkniecia]]-D832,D831&gt;D832,D832&gt;Table1[[#This Row],[kurs_zamkniecia]]),"S",Table1[[#This Row],[Column1]]=1,"H",Table1[[#This Row],[Column1]]=0,0)</f>
        <v>0</v>
      </c>
      <c r="L833"/>
      <c r="M833"/>
      <c r="N833"/>
      <c r="O833"/>
      <c r="P833"/>
      <c r="Q833"/>
      <c r="R833"/>
      <c r="S833"/>
    </row>
    <row r="834" spans="1:19" x14ac:dyDescent="0.3">
      <c r="A834" s="2">
        <v>42026</v>
      </c>
      <c r="B834" s="1" t="s">
        <v>561</v>
      </c>
      <c r="C834" t="s">
        <v>562</v>
      </c>
      <c r="D834">
        <v>6.15</v>
      </c>
      <c r="E834">
        <v>3624</v>
      </c>
      <c r="F834">
        <v>22120</v>
      </c>
      <c r="G834">
        <v>9981000</v>
      </c>
      <c r="H834">
        <f>IF(Table1[[#This Row],[data]]=DATE(2015, 1, 23),1,0)</f>
        <v>0</v>
      </c>
      <c r="I834" t="str">
        <f>LEFT(Table1[[#This Row],[ISIN]],2)</f>
        <v>PL</v>
      </c>
      <c r="J834">
        <f>Table1[[#This Row],[pakiet_wig]]*Table1[[#This Row],[kurs_zamkniecia]]</f>
        <v>61383150</v>
      </c>
      <c r="K834" s="4" cm="1">
        <f t="array" ref="K834">_xlfn.IFS(AND(Table1[[#This Row],[Column1]]=1,D833-D832&lt;Table1[[#This Row],[kurs_zamkniecia]]-D833,D832&lt;D833,D833&lt;Table1[[#This Row],[kurs_zamkniecia]]),"K",AND(Table1[[#This Row],[Column1]]=1,D833-D832&gt;Table1[[#This Row],[kurs_zamkniecia]]-D833,D832&gt;D833,D833&gt;Table1[[#This Row],[kurs_zamkniecia]]),"S",Table1[[#This Row],[Column1]]=1,"H",Table1[[#This Row],[Column1]]=0,0)</f>
        <v>0</v>
      </c>
      <c r="L834"/>
      <c r="M834"/>
      <c r="N834"/>
      <c r="O834"/>
      <c r="P834"/>
      <c r="Q834"/>
      <c r="R834"/>
      <c r="S834"/>
    </row>
    <row r="835" spans="1:19" x14ac:dyDescent="0.3">
      <c r="A835" s="2">
        <v>42027</v>
      </c>
      <c r="B835" s="1" t="s">
        <v>561</v>
      </c>
      <c r="C835" t="s">
        <v>562</v>
      </c>
      <c r="D835">
        <v>6.25</v>
      </c>
      <c r="E835">
        <v>7541</v>
      </c>
      <c r="F835">
        <v>46790</v>
      </c>
      <c r="G835">
        <v>9981000</v>
      </c>
      <c r="H835">
        <f>IF(Table1[[#This Row],[data]]=DATE(2015, 1, 23),1,0)</f>
        <v>1</v>
      </c>
      <c r="I835" t="str">
        <f>LEFT(Table1[[#This Row],[ISIN]],2)</f>
        <v>PL</v>
      </c>
      <c r="J835">
        <f>Table1[[#This Row],[pakiet_wig]]*Table1[[#This Row],[kurs_zamkniecia]]</f>
        <v>62381250</v>
      </c>
      <c r="K835" s="4" t="str" cm="1">
        <f t="array" ref="K835">_xlfn.IFS(AND(Table1[[#This Row],[Column1]]=1,D834-D833&lt;Table1[[#This Row],[kurs_zamkniecia]]-D834,D833&lt;D834,D834&lt;Table1[[#This Row],[kurs_zamkniecia]]),"K",AND(Table1[[#This Row],[Column1]]=1,D834-D833&gt;Table1[[#This Row],[kurs_zamkniecia]]-D834,D833&gt;D834,D834&gt;Table1[[#This Row],[kurs_zamkniecia]]),"S",Table1[[#This Row],[Column1]]=1,"H",Table1[[#This Row],[Column1]]=0,0)</f>
        <v>K</v>
      </c>
      <c r="L835"/>
      <c r="M835"/>
      <c r="N835"/>
      <c r="O835"/>
      <c r="P835"/>
      <c r="Q835"/>
      <c r="R835"/>
      <c r="S835"/>
    </row>
    <row r="836" spans="1:19" x14ac:dyDescent="0.3">
      <c r="A836" s="2">
        <v>42025</v>
      </c>
      <c r="B836" s="1" t="s">
        <v>563</v>
      </c>
      <c r="C836" t="s">
        <v>564</v>
      </c>
      <c r="D836">
        <v>2.16</v>
      </c>
      <c r="E836">
        <v>339582</v>
      </c>
      <c r="F836">
        <v>730420</v>
      </c>
      <c r="G836">
        <v>95095000</v>
      </c>
      <c r="H836">
        <f>IF(Table1[[#This Row],[data]]=DATE(2015, 1, 23),1,0)</f>
        <v>0</v>
      </c>
      <c r="I836" t="str">
        <f>LEFT(Table1[[#This Row],[ISIN]],2)</f>
        <v>PL</v>
      </c>
      <c r="J836">
        <f>Table1[[#This Row],[pakiet_wig]]*Table1[[#This Row],[kurs_zamkniecia]]</f>
        <v>205405200</v>
      </c>
      <c r="K836" s="4" cm="1">
        <f t="array" ref="K836">_xlfn.IFS(AND(Table1[[#This Row],[Column1]]=1,D835-D834&lt;Table1[[#This Row],[kurs_zamkniecia]]-D835,D834&lt;D835,D835&lt;Table1[[#This Row],[kurs_zamkniecia]]),"K",AND(Table1[[#This Row],[Column1]]=1,D835-D834&gt;Table1[[#This Row],[kurs_zamkniecia]]-D835,D834&gt;D835,D835&gt;Table1[[#This Row],[kurs_zamkniecia]]),"S",Table1[[#This Row],[Column1]]=1,"H",Table1[[#This Row],[Column1]]=0,0)</f>
        <v>0</v>
      </c>
      <c r="L836"/>
      <c r="M836"/>
      <c r="N836"/>
      <c r="O836"/>
      <c r="P836"/>
      <c r="Q836"/>
      <c r="R836"/>
      <c r="S836"/>
    </row>
    <row r="837" spans="1:19" x14ac:dyDescent="0.3">
      <c r="A837" s="2">
        <v>42026</v>
      </c>
      <c r="B837" s="1" t="s">
        <v>563</v>
      </c>
      <c r="C837" t="s">
        <v>564</v>
      </c>
      <c r="D837">
        <v>2.15</v>
      </c>
      <c r="E837">
        <v>42737</v>
      </c>
      <c r="F837">
        <v>91860</v>
      </c>
      <c r="G837">
        <v>95095000</v>
      </c>
      <c r="H837">
        <f>IF(Table1[[#This Row],[data]]=DATE(2015, 1, 23),1,0)</f>
        <v>0</v>
      </c>
      <c r="I837" t="str">
        <f>LEFT(Table1[[#This Row],[ISIN]],2)</f>
        <v>PL</v>
      </c>
      <c r="J837">
        <f>Table1[[#This Row],[pakiet_wig]]*Table1[[#This Row],[kurs_zamkniecia]]</f>
        <v>204454250</v>
      </c>
      <c r="K837" s="4" cm="1">
        <f t="array" ref="K837">_xlfn.IFS(AND(Table1[[#This Row],[Column1]]=1,D836-D835&lt;Table1[[#This Row],[kurs_zamkniecia]]-D836,D835&lt;D836,D836&lt;Table1[[#This Row],[kurs_zamkniecia]]),"K",AND(Table1[[#This Row],[Column1]]=1,D836-D835&gt;Table1[[#This Row],[kurs_zamkniecia]]-D836,D835&gt;D836,D836&gt;Table1[[#This Row],[kurs_zamkniecia]]),"S",Table1[[#This Row],[Column1]]=1,"H",Table1[[#This Row],[Column1]]=0,0)</f>
        <v>0</v>
      </c>
      <c r="L837"/>
      <c r="M837"/>
      <c r="N837"/>
      <c r="O837"/>
      <c r="P837"/>
      <c r="Q837"/>
      <c r="R837"/>
      <c r="S837"/>
    </row>
    <row r="838" spans="1:19" x14ac:dyDescent="0.3">
      <c r="A838" s="2">
        <v>42027</v>
      </c>
      <c r="B838" s="1" t="s">
        <v>563</v>
      </c>
      <c r="C838" t="s">
        <v>564</v>
      </c>
      <c r="D838">
        <v>2.21</v>
      </c>
      <c r="E838">
        <v>420654</v>
      </c>
      <c r="F838">
        <v>928270</v>
      </c>
      <c r="G838">
        <v>95095000</v>
      </c>
      <c r="H838">
        <f>IF(Table1[[#This Row],[data]]=DATE(2015, 1, 23),1,0)</f>
        <v>1</v>
      </c>
      <c r="I838" t="str">
        <f>LEFT(Table1[[#This Row],[ISIN]],2)</f>
        <v>PL</v>
      </c>
      <c r="J838">
        <f>Table1[[#This Row],[pakiet_wig]]*Table1[[#This Row],[kurs_zamkniecia]]</f>
        <v>210159950</v>
      </c>
      <c r="K838" s="4" t="str" cm="1">
        <f t="array" ref="K838">_xlfn.IFS(AND(Table1[[#This Row],[Column1]]=1,D837-D836&lt;Table1[[#This Row],[kurs_zamkniecia]]-D837,D836&lt;D837,D837&lt;Table1[[#This Row],[kurs_zamkniecia]]),"K",AND(Table1[[#This Row],[Column1]]=1,D837-D836&gt;Table1[[#This Row],[kurs_zamkniecia]]-D837,D836&gt;D837,D837&gt;Table1[[#This Row],[kurs_zamkniecia]]),"S",Table1[[#This Row],[Column1]]=1,"H",Table1[[#This Row],[Column1]]=0,0)</f>
        <v>H</v>
      </c>
      <c r="L838"/>
      <c r="M838"/>
      <c r="N838"/>
      <c r="O838"/>
      <c r="P838"/>
      <c r="Q838"/>
      <c r="R838"/>
      <c r="S838"/>
    </row>
    <row r="839" spans="1:19" x14ac:dyDescent="0.3">
      <c r="A839" s="2">
        <v>42025</v>
      </c>
      <c r="B839" s="1" t="s">
        <v>565</v>
      </c>
      <c r="C839" t="s">
        <v>566</v>
      </c>
      <c r="D839">
        <v>1.64</v>
      </c>
      <c r="E839">
        <v>13933</v>
      </c>
      <c r="F839">
        <v>22920</v>
      </c>
      <c r="G839">
        <v>9957000</v>
      </c>
      <c r="H839">
        <f>IF(Table1[[#This Row],[data]]=DATE(2015, 1, 23),1,0)</f>
        <v>0</v>
      </c>
      <c r="I839" t="str">
        <f>LEFT(Table1[[#This Row],[ISIN]],2)</f>
        <v>PL</v>
      </c>
      <c r="J839">
        <f>Table1[[#This Row],[pakiet_wig]]*Table1[[#This Row],[kurs_zamkniecia]]</f>
        <v>16329479.999999998</v>
      </c>
      <c r="K839" s="4" cm="1">
        <f t="array" ref="K839">_xlfn.IFS(AND(Table1[[#This Row],[Column1]]=1,D838-D837&lt;Table1[[#This Row],[kurs_zamkniecia]]-D838,D837&lt;D838,D838&lt;Table1[[#This Row],[kurs_zamkniecia]]),"K",AND(Table1[[#This Row],[Column1]]=1,D838-D837&gt;Table1[[#This Row],[kurs_zamkniecia]]-D838,D837&gt;D838,D838&gt;Table1[[#This Row],[kurs_zamkniecia]]),"S",Table1[[#This Row],[Column1]]=1,"H",Table1[[#This Row],[Column1]]=0,0)</f>
        <v>0</v>
      </c>
      <c r="L839"/>
      <c r="M839"/>
      <c r="N839"/>
      <c r="O839"/>
      <c r="P839"/>
      <c r="Q839"/>
      <c r="R839"/>
      <c r="S839"/>
    </row>
    <row r="840" spans="1:19" x14ac:dyDescent="0.3">
      <c r="A840" s="2">
        <v>42026</v>
      </c>
      <c r="B840" s="1" t="s">
        <v>565</v>
      </c>
      <c r="C840" t="s">
        <v>566</v>
      </c>
      <c r="D840">
        <v>1.62</v>
      </c>
      <c r="E840">
        <v>23757</v>
      </c>
      <c r="F840">
        <v>38350</v>
      </c>
      <c r="G840">
        <v>9957000</v>
      </c>
      <c r="H840">
        <f>IF(Table1[[#This Row],[data]]=DATE(2015, 1, 23),1,0)</f>
        <v>0</v>
      </c>
      <c r="I840" t="str">
        <f>LEFT(Table1[[#This Row],[ISIN]],2)</f>
        <v>PL</v>
      </c>
      <c r="J840">
        <f>Table1[[#This Row],[pakiet_wig]]*Table1[[#This Row],[kurs_zamkniecia]]</f>
        <v>16130340.000000002</v>
      </c>
      <c r="K840" s="4" cm="1">
        <f t="array" ref="K840">_xlfn.IFS(AND(Table1[[#This Row],[Column1]]=1,D839-D838&lt;Table1[[#This Row],[kurs_zamkniecia]]-D839,D838&lt;D839,D839&lt;Table1[[#This Row],[kurs_zamkniecia]]),"K",AND(Table1[[#This Row],[Column1]]=1,D839-D838&gt;Table1[[#This Row],[kurs_zamkniecia]]-D839,D838&gt;D839,D839&gt;Table1[[#This Row],[kurs_zamkniecia]]),"S",Table1[[#This Row],[Column1]]=1,"H",Table1[[#This Row],[Column1]]=0,0)</f>
        <v>0</v>
      </c>
      <c r="L840"/>
      <c r="M840"/>
      <c r="N840"/>
      <c r="O840"/>
      <c r="P840"/>
      <c r="Q840"/>
      <c r="R840"/>
      <c r="S840"/>
    </row>
    <row r="841" spans="1:19" x14ac:dyDescent="0.3">
      <c r="A841" s="2">
        <v>42027</v>
      </c>
      <c r="B841" s="1" t="s">
        <v>565</v>
      </c>
      <c r="C841" t="s">
        <v>566</v>
      </c>
      <c r="D841">
        <v>1.61</v>
      </c>
      <c r="E841">
        <v>42457</v>
      </c>
      <c r="F841">
        <v>69000</v>
      </c>
      <c r="G841">
        <v>9957000</v>
      </c>
      <c r="H841">
        <f>IF(Table1[[#This Row],[data]]=DATE(2015, 1, 23),1,0)</f>
        <v>1</v>
      </c>
      <c r="I841" t="str">
        <f>LEFT(Table1[[#This Row],[ISIN]],2)</f>
        <v>PL</v>
      </c>
      <c r="J841">
        <f>Table1[[#This Row],[pakiet_wig]]*Table1[[#This Row],[kurs_zamkniecia]]</f>
        <v>16030770.000000002</v>
      </c>
      <c r="K841" s="4" t="str" cm="1">
        <f t="array" ref="K841">_xlfn.IFS(AND(Table1[[#This Row],[Column1]]=1,D840-D839&lt;Table1[[#This Row],[kurs_zamkniecia]]-D840,D839&lt;D840,D840&lt;Table1[[#This Row],[kurs_zamkniecia]]),"K",AND(Table1[[#This Row],[Column1]]=1,D840-D839&gt;Table1[[#This Row],[kurs_zamkniecia]]-D840,D839&gt;D840,D840&gt;Table1[[#This Row],[kurs_zamkniecia]]),"S",Table1[[#This Row],[Column1]]=1,"H",Table1[[#This Row],[Column1]]=0,0)</f>
        <v>H</v>
      </c>
      <c r="L841"/>
      <c r="M841"/>
      <c r="N841"/>
      <c r="O841"/>
      <c r="P841"/>
      <c r="Q841"/>
      <c r="R841"/>
      <c r="S841"/>
    </row>
    <row r="842" spans="1:19" x14ac:dyDescent="0.3">
      <c r="A842" s="2">
        <v>42025</v>
      </c>
      <c r="B842" s="1" t="s">
        <v>567</v>
      </c>
      <c r="C842" t="s">
        <v>568</v>
      </c>
      <c r="D842">
        <v>3.05</v>
      </c>
      <c r="E842">
        <v>723</v>
      </c>
      <c r="F842">
        <v>2330</v>
      </c>
      <c r="G842">
        <v>1453000</v>
      </c>
      <c r="H842">
        <f>IF(Table1[[#This Row],[data]]=DATE(2015, 1, 23),1,0)</f>
        <v>0</v>
      </c>
      <c r="I842" t="str">
        <f>LEFT(Table1[[#This Row],[ISIN]],2)</f>
        <v>PL</v>
      </c>
      <c r="J842">
        <f>Table1[[#This Row],[pakiet_wig]]*Table1[[#This Row],[kurs_zamkniecia]]</f>
        <v>4431650</v>
      </c>
      <c r="K842" s="4" cm="1">
        <f t="array" ref="K842">_xlfn.IFS(AND(Table1[[#This Row],[Column1]]=1,D841-D840&lt;Table1[[#This Row],[kurs_zamkniecia]]-D841,D840&lt;D841,D841&lt;Table1[[#This Row],[kurs_zamkniecia]]),"K",AND(Table1[[#This Row],[Column1]]=1,D841-D840&gt;Table1[[#This Row],[kurs_zamkniecia]]-D841,D840&gt;D841,D841&gt;Table1[[#This Row],[kurs_zamkniecia]]),"S",Table1[[#This Row],[Column1]]=1,"H",Table1[[#This Row],[Column1]]=0,0)</f>
        <v>0</v>
      </c>
      <c r="L842"/>
      <c r="M842"/>
      <c r="N842"/>
      <c r="O842"/>
      <c r="P842"/>
      <c r="Q842"/>
      <c r="R842"/>
      <c r="S842"/>
    </row>
    <row r="843" spans="1:19" x14ac:dyDescent="0.3">
      <c r="A843" s="2">
        <v>42026</v>
      </c>
      <c r="B843" s="1" t="s">
        <v>567</v>
      </c>
      <c r="C843" t="s">
        <v>568</v>
      </c>
      <c r="D843">
        <v>3.34</v>
      </c>
      <c r="E843">
        <v>8</v>
      </c>
      <c r="F843">
        <v>30</v>
      </c>
      <c r="G843">
        <v>1453000</v>
      </c>
      <c r="H843">
        <f>IF(Table1[[#This Row],[data]]=DATE(2015, 1, 23),1,0)</f>
        <v>0</v>
      </c>
      <c r="I843" t="str">
        <f>LEFT(Table1[[#This Row],[ISIN]],2)</f>
        <v>PL</v>
      </c>
      <c r="J843">
        <f>Table1[[#This Row],[pakiet_wig]]*Table1[[#This Row],[kurs_zamkniecia]]</f>
        <v>4853020</v>
      </c>
      <c r="K843" s="4" cm="1">
        <f t="array" ref="K843">_xlfn.IFS(AND(Table1[[#This Row],[Column1]]=1,D842-D841&lt;Table1[[#This Row],[kurs_zamkniecia]]-D842,D841&lt;D842,D842&lt;Table1[[#This Row],[kurs_zamkniecia]]),"K",AND(Table1[[#This Row],[Column1]]=1,D842-D841&gt;Table1[[#This Row],[kurs_zamkniecia]]-D842,D841&gt;D842,D842&gt;Table1[[#This Row],[kurs_zamkniecia]]),"S",Table1[[#This Row],[Column1]]=1,"H",Table1[[#This Row],[Column1]]=0,0)</f>
        <v>0</v>
      </c>
      <c r="L843"/>
      <c r="M843"/>
      <c r="N843"/>
      <c r="O843"/>
      <c r="P843"/>
      <c r="Q843"/>
      <c r="R843"/>
      <c r="S843"/>
    </row>
    <row r="844" spans="1:19" x14ac:dyDescent="0.3">
      <c r="A844" s="2">
        <v>42027</v>
      </c>
      <c r="B844" s="1" t="s">
        <v>567</v>
      </c>
      <c r="C844" t="s">
        <v>568</v>
      </c>
      <c r="D844">
        <v>3.34</v>
      </c>
      <c r="E844">
        <v>30</v>
      </c>
      <c r="F844">
        <v>100</v>
      </c>
      <c r="G844">
        <v>1453000</v>
      </c>
      <c r="H844">
        <f>IF(Table1[[#This Row],[data]]=DATE(2015, 1, 23),1,0)</f>
        <v>1</v>
      </c>
      <c r="I844" t="str">
        <f>LEFT(Table1[[#This Row],[ISIN]],2)</f>
        <v>PL</v>
      </c>
      <c r="J844">
        <f>Table1[[#This Row],[pakiet_wig]]*Table1[[#This Row],[kurs_zamkniecia]]</f>
        <v>4853020</v>
      </c>
      <c r="K844" s="4" t="str" cm="1">
        <f t="array" ref="K844">_xlfn.IFS(AND(Table1[[#This Row],[Column1]]=1,D843-D842&lt;Table1[[#This Row],[kurs_zamkniecia]]-D843,D842&lt;D843,D843&lt;Table1[[#This Row],[kurs_zamkniecia]]),"K",AND(Table1[[#This Row],[Column1]]=1,D843-D842&gt;Table1[[#This Row],[kurs_zamkniecia]]-D843,D842&gt;D843,D843&gt;Table1[[#This Row],[kurs_zamkniecia]]),"S",Table1[[#This Row],[Column1]]=1,"H",Table1[[#This Row],[Column1]]=0,0)</f>
        <v>H</v>
      </c>
      <c r="L844"/>
      <c r="M844"/>
      <c r="N844"/>
      <c r="O844"/>
      <c r="P844"/>
      <c r="Q844"/>
      <c r="R844"/>
      <c r="S844"/>
    </row>
    <row r="845" spans="1:19" x14ac:dyDescent="0.3">
      <c r="A845" s="2">
        <v>42025</v>
      </c>
      <c r="B845" s="1" t="s">
        <v>569</v>
      </c>
      <c r="C845" t="s">
        <v>570</v>
      </c>
      <c r="D845">
        <v>17.5</v>
      </c>
      <c r="E845">
        <v>3671</v>
      </c>
      <c r="F845">
        <v>63550</v>
      </c>
      <c r="G845">
        <v>2386000</v>
      </c>
      <c r="H845">
        <f>IF(Table1[[#This Row],[data]]=DATE(2015, 1, 23),1,0)</f>
        <v>0</v>
      </c>
      <c r="I845" t="str">
        <f>LEFT(Table1[[#This Row],[ISIN]],2)</f>
        <v>PL</v>
      </c>
      <c r="J845">
        <f>Table1[[#This Row],[pakiet_wig]]*Table1[[#This Row],[kurs_zamkniecia]]</f>
        <v>41755000</v>
      </c>
      <c r="K845" s="4" cm="1">
        <f t="array" ref="K845">_xlfn.IFS(AND(Table1[[#This Row],[Column1]]=1,D844-D843&lt;Table1[[#This Row],[kurs_zamkniecia]]-D844,D843&lt;D844,D844&lt;Table1[[#This Row],[kurs_zamkniecia]]),"K",AND(Table1[[#This Row],[Column1]]=1,D844-D843&gt;Table1[[#This Row],[kurs_zamkniecia]]-D844,D843&gt;D844,D844&gt;Table1[[#This Row],[kurs_zamkniecia]]),"S",Table1[[#This Row],[Column1]]=1,"H",Table1[[#This Row],[Column1]]=0,0)</f>
        <v>0</v>
      </c>
      <c r="L845"/>
      <c r="M845"/>
      <c r="N845"/>
      <c r="O845"/>
      <c r="P845"/>
      <c r="Q845"/>
      <c r="R845"/>
      <c r="S845"/>
    </row>
    <row r="846" spans="1:19" x14ac:dyDescent="0.3">
      <c r="A846" s="2">
        <v>42026</v>
      </c>
      <c r="B846" s="1" t="s">
        <v>569</v>
      </c>
      <c r="C846" t="s">
        <v>570</v>
      </c>
      <c r="D846">
        <v>17.11</v>
      </c>
      <c r="E846">
        <v>680</v>
      </c>
      <c r="F846">
        <v>11680</v>
      </c>
      <c r="G846">
        <v>2386000</v>
      </c>
      <c r="H846">
        <f>IF(Table1[[#This Row],[data]]=DATE(2015, 1, 23),1,0)</f>
        <v>0</v>
      </c>
      <c r="I846" t="str">
        <f>LEFT(Table1[[#This Row],[ISIN]],2)</f>
        <v>PL</v>
      </c>
      <c r="J846">
        <f>Table1[[#This Row],[pakiet_wig]]*Table1[[#This Row],[kurs_zamkniecia]]</f>
        <v>40824460</v>
      </c>
      <c r="K846" s="4" cm="1">
        <f t="array" ref="K846">_xlfn.IFS(AND(Table1[[#This Row],[Column1]]=1,D845-D844&lt;Table1[[#This Row],[kurs_zamkniecia]]-D845,D844&lt;D845,D845&lt;Table1[[#This Row],[kurs_zamkniecia]]),"K",AND(Table1[[#This Row],[Column1]]=1,D845-D844&gt;Table1[[#This Row],[kurs_zamkniecia]]-D845,D844&gt;D845,D845&gt;Table1[[#This Row],[kurs_zamkniecia]]),"S",Table1[[#This Row],[Column1]]=1,"H",Table1[[#This Row],[Column1]]=0,0)</f>
        <v>0</v>
      </c>
      <c r="L846"/>
      <c r="M846"/>
      <c r="N846"/>
      <c r="O846"/>
      <c r="P846"/>
      <c r="Q846"/>
      <c r="R846"/>
      <c r="S846"/>
    </row>
    <row r="847" spans="1:19" x14ac:dyDescent="0.3">
      <c r="A847" s="2">
        <v>42027</v>
      </c>
      <c r="B847" s="1" t="s">
        <v>569</v>
      </c>
      <c r="C847" t="s">
        <v>570</v>
      </c>
      <c r="D847">
        <v>17.600000000000001</v>
      </c>
      <c r="E847">
        <v>11</v>
      </c>
      <c r="F847">
        <v>190</v>
      </c>
      <c r="G847">
        <v>2386000</v>
      </c>
      <c r="H847">
        <f>IF(Table1[[#This Row],[data]]=DATE(2015, 1, 23),1,0)</f>
        <v>1</v>
      </c>
      <c r="I847" t="str">
        <f>LEFT(Table1[[#This Row],[ISIN]],2)</f>
        <v>PL</v>
      </c>
      <c r="J847">
        <f>Table1[[#This Row],[pakiet_wig]]*Table1[[#This Row],[kurs_zamkniecia]]</f>
        <v>41993600</v>
      </c>
      <c r="K847" s="4" t="str" cm="1">
        <f t="array" ref="K847">_xlfn.IFS(AND(Table1[[#This Row],[Column1]]=1,D846-D845&lt;Table1[[#This Row],[kurs_zamkniecia]]-D846,D845&lt;D846,D846&lt;Table1[[#This Row],[kurs_zamkniecia]]),"K",AND(Table1[[#This Row],[Column1]]=1,D846-D845&gt;Table1[[#This Row],[kurs_zamkniecia]]-D846,D845&gt;D846,D846&gt;Table1[[#This Row],[kurs_zamkniecia]]),"S",Table1[[#This Row],[Column1]]=1,"H",Table1[[#This Row],[Column1]]=0,0)</f>
        <v>H</v>
      </c>
      <c r="L847"/>
      <c r="M847"/>
      <c r="N847"/>
      <c r="O847"/>
      <c r="P847"/>
      <c r="Q847"/>
      <c r="R847"/>
      <c r="S847"/>
    </row>
    <row r="848" spans="1:19" x14ac:dyDescent="0.3">
      <c r="A848" s="2">
        <v>42025</v>
      </c>
      <c r="B848" s="1" t="s">
        <v>571</v>
      </c>
      <c r="C848" t="s">
        <v>572</v>
      </c>
      <c r="D848">
        <v>5.59</v>
      </c>
      <c r="E848">
        <v>7080</v>
      </c>
      <c r="F848">
        <v>39600</v>
      </c>
      <c r="G848">
        <v>257931000</v>
      </c>
      <c r="H848">
        <f>IF(Table1[[#This Row],[data]]=DATE(2015, 1, 23),1,0)</f>
        <v>0</v>
      </c>
      <c r="I848" t="str">
        <f>LEFT(Table1[[#This Row],[ISIN]],2)</f>
        <v>PL</v>
      </c>
      <c r="J848">
        <f>Table1[[#This Row],[pakiet_wig]]*Table1[[#This Row],[kurs_zamkniecia]]</f>
        <v>1441834290</v>
      </c>
      <c r="K848" s="4" cm="1">
        <f t="array" ref="K848">_xlfn.IFS(AND(Table1[[#This Row],[Column1]]=1,D847-D846&lt;Table1[[#This Row],[kurs_zamkniecia]]-D847,D846&lt;D847,D847&lt;Table1[[#This Row],[kurs_zamkniecia]]),"K",AND(Table1[[#This Row],[Column1]]=1,D847-D846&gt;Table1[[#This Row],[kurs_zamkniecia]]-D847,D846&gt;D847,D847&gt;Table1[[#This Row],[kurs_zamkniecia]]),"S",Table1[[#This Row],[Column1]]=1,"H",Table1[[#This Row],[Column1]]=0,0)</f>
        <v>0</v>
      </c>
      <c r="L848"/>
      <c r="M848"/>
      <c r="N848"/>
      <c r="O848"/>
      <c r="P848"/>
      <c r="Q848"/>
      <c r="R848"/>
      <c r="S848"/>
    </row>
    <row r="849" spans="1:19" x14ac:dyDescent="0.3">
      <c r="A849" s="2">
        <v>42026</v>
      </c>
      <c r="B849" s="1" t="s">
        <v>571</v>
      </c>
      <c r="C849" t="s">
        <v>572</v>
      </c>
      <c r="D849">
        <v>5.7</v>
      </c>
      <c r="E849">
        <v>41708</v>
      </c>
      <c r="F849">
        <v>235860</v>
      </c>
      <c r="G849">
        <v>257931000</v>
      </c>
      <c r="H849">
        <f>IF(Table1[[#This Row],[data]]=DATE(2015, 1, 23),1,0)</f>
        <v>0</v>
      </c>
      <c r="I849" t="str">
        <f>LEFT(Table1[[#This Row],[ISIN]],2)</f>
        <v>PL</v>
      </c>
      <c r="J849">
        <f>Table1[[#This Row],[pakiet_wig]]*Table1[[#This Row],[kurs_zamkniecia]]</f>
        <v>1470206700</v>
      </c>
      <c r="K849" s="4" cm="1">
        <f t="array" ref="K849">_xlfn.IFS(AND(Table1[[#This Row],[Column1]]=1,D848-D847&lt;Table1[[#This Row],[kurs_zamkniecia]]-D848,D847&lt;D848,D848&lt;Table1[[#This Row],[kurs_zamkniecia]]),"K",AND(Table1[[#This Row],[Column1]]=1,D848-D847&gt;Table1[[#This Row],[kurs_zamkniecia]]-D848,D847&gt;D848,D848&gt;Table1[[#This Row],[kurs_zamkniecia]]),"S",Table1[[#This Row],[Column1]]=1,"H",Table1[[#This Row],[Column1]]=0,0)</f>
        <v>0</v>
      </c>
      <c r="L849"/>
      <c r="M849"/>
      <c r="N849"/>
      <c r="O849"/>
      <c r="P849"/>
      <c r="Q849"/>
      <c r="R849"/>
      <c r="S849"/>
    </row>
    <row r="850" spans="1:19" x14ac:dyDescent="0.3">
      <c r="A850" s="2">
        <v>42027</v>
      </c>
      <c r="B850" s="1" t="s">
        <v>571</v>
      </c>
      <c r="C850" t="s">
        <v>572</v>
      </c>
      <c r="D850">
        <v>5.7</v>
      </c>
      <c r="E850">
        <v>22204</v>
      </c>
      <c r="F850">
        <v>126380</v>
      </c>
      <c r="G850">
        <v>257931000</v>
      </c>
      <c r="H850">
        <f>IF(Table1[[#This Row],[data]]=DATE(2015, 1, 23),1,0)</f>
        <v>1</v>
      </c>
      <c r="I850" t="str">
        <f>LEFT(Table1[[#This Row],[ISIN]],2)</f>
        <v>PL</v>
      </c>
      <c r="J850">
        <f>Table1[[#This Row],[pakiet_wig]]*Table1[[#This Row],[kurs_zamkniecia]]</f>
        <v>1470206700</v>
      </c>
      <c r="K850" s="4" t="str" cm="1">
        <f t="array" ref="K850">_xlfn.IFS(AND(Table1[[#This Row],[Column1]]=1,D849-D848&lt;Table1[[#This Row],[kurs_zamkniecia]]-D849,D848&lt;D849,D849&lt;Table1[[#This Row],[kurs_zamkniecia]]),"K",AND(Table1[[#This Row],[Column1]]=1,D849-D848&gt;Table1[[#This Row],[kurs_zamkniecia]]-D849,D848&gt;D849,D849&gt;Table1[[#This Row],[kurs_zamkniecia]]),"S",Table1[[#This Row],[Column1]]=1,"H",Table1[[#This Row],[Column1]]=0,0)</f>
        <v>H</v>
      </c>
      <c r="L850"/>
      <c r="M850"/>
      <c r="N850"/>
      <c r="O850"/>
      <c r="P850"/>
      <c r="Q850"/>
      <c r="R850"/>
      <c r="S850"/>
    </row>
    <row r="851" spans="1:19" x14ac:dyDescent="0.3">
      <c r="A851" s="2">
        <v>42025</v>
      </c>
      <c r="B851" s="1" t="s">
        <v>573</v>
      </c>
      <c r="C851" t="s">
        <v>574</v>
      </c>
      <c r="D851">
        <v>4.92</v>
      </c>
      <c r="E851">
        <v>882</v>
      </c>
      <c r="F851">
        <v>4250</v>
      </c>
      <c r="G851">
        <v>3499000</v>
      </c>
      <c r="H851">
        <f>IF(Table1[[#This Row],[data]]=DATE(2015, 1, 23),1,0)</f>
        <v>0</v>
      </c>
      <c r="I851" t="str">
        <f>LEFT(Table1[[#This Row],[ISIN]],2)</f>
        <v>PL</v>
      </c>
      <c r="J851">
        <f>Table1[[#This Row],[pakiet_wig]]*Table1[[#This Row],[kurs_zamkniecia]]</f>
        <v>17215080</v>
      </c>
      <c r="K851" s="4" cm="1">
        <f t="array" ref="K851">_xlfn.IFS(AND(Table1[[#This Row],[Column1]]=1,D850-D849&lt;Table1[[#This Row],[kurs_zamkniecia]]-D850,D849&lt;D850,D850&lt;Table1[[#This Row],[kurs_zamkniecia]]),"K",AND(Table1[[#This Row],[Column1]]=1,D850-D849&gt;Table1[[#This Row],[kurs_zamkniecia]]-D850,D849&gt;D850,D850&gt;Table1[[#This Row],[kurs_zamkniecia]]),"S",Table1[[#This Row],[Column1]]=1,"H",Table1[[#This Row],[Column1]]=0,0)</f>
        <v>0</v>
      </c>
      <c r="L851"/>
      <c r="M851"/>
      <c r="N851"/>
      <c r="O851"/>
      <c r="P851"/>
      <c r="Q851"/>
      <c r="R851"/>
      <c r="S851"/>
    </row>
    <row r="852" spans="1:19" x14ac:dyDescent="0.3">
      <c r="A852" s="2">
        <v>42026</v>
      </c>
      <c r="B852" s="1" t="s">
        <v>573</v>
      </c>
      <c r="C852" t="s">
        <v>574</v>
      </c>
      <c r="D852">
        <v>4.8899999999999997</v>
      </c>
      <c r="E852">
        <v>356</v>
      </c>
      <c r="F852">
        <v>1720</v>
      </c>
      <c r="G852">
        <v>3499000</v>
      </c>
      <c r="H852">
        <f>IF(Table1[[#This Row],[data]]=DATE(2015, 1, 23),1,0)</f>
        <v>0</v>
      </c>
      <c r="I852" t="str">
        <f>LEFT(Table1[[#This Row],[ISIN]],2)</f>
        <v>PL</v>
      </c>
      <c r="J852">
        <f>Table1[[#This Row],[pakiet_wig]]*Table1[[#This Row],[kurs_zamkniecia]]</f>
        <v>17110110</v>
      </c>
      <c r="K852" s="4" cm="1">
        <f t="array" ref="K852">_xlfn.IFS(AND(Table1[[#This Row],[Column1]]=1,D851-D850&lt;Table1[[#This Row],[kurs_zamkniecia]]-D851,D850&lt;D851,D851&lt;Table1[[#This Row],[kurs_zamkniecia]]),"K",AND(Table1[[#This Row],[Column1]]=1,D851-D850&gt;Table1[[#This Row],[kurs_zamkniecia]]-D851,D850&gt;D851,D851&gt;Table1[[#This Row],[kurs_zamkniecia]]),"S",Table1[[#This Row],[Column1]]=1,"H",Table1[[#This Row],[Column1]]=0,0)</f>
        <v>0</v>
      </c>
      <c r="L852"/>
      <c r="M852"/>
      <c r="N852"/>
      <c r="O852"/>
      <c r="P852"/>
      <c r="Q852"/>
      <c r="R852"/>
      <c r="S852"/>
    </row>
    <row r="853" spans="1:19" x14ac:dyDescent="0.3">
      <c r="A853" s="2">
        <v>42027</v>
      </c>
      <c r="B853" s="1" t="s">
        <v>573</v>
      </c>
      <c r="C853" t="s">
        <v>574</v>
      </c>
      <c r="D853">
        <v>4.78</v>
      </c>
      <c r="E853">
        <v>6300</v>
      </c>
      <c r="F853">
        <v>30810</v>
      </c>
      <c r="G853">
        <v>3499000</v>
      </c>
      <c r="H853">
        <f>IF(Table1[[#This Row],[data]]=DATE(2015, 1, 23),1,0)</f>
        <v>1</v>
      </c>
      <c r="I853" t="str">
        <f>LEFT(Table1[[#This Row],[ISIN]],2)</f>
        <v>PL</v>
      </c>
      <c r="J853">
        <f>Table1[[#This Row],[pakiet_wig]]*Table1[[#This Row],[kurs_zamkniecia]]</f>
        <v>16725220</v>
      </c>
      <c r="K853" s="4" t="str" cm="1">
        <f t="array" ref="K853">_xlfn.IFS(AND(Table1[[#This Row],[Column1]]=1,D852-D851&lt;Table1[[#This Row],[kurs_zamkniecia]]-D852,D851&lt;D852,D852&lt;Table1[[#This Row],[kurs_zamkniecia]]),"K",AND(Table1[[#This Row],[Column1]]=1,D852-D851&gt;Table1[[#This Row],[kurs_zamkniecia]]-D852,D851&gt;D852,D852&gt;Table1[[#This Row],[kurs_zamkniecia]]),"S",Table1[[#This Row],[Column1]]=1,"H",Table1[[#This Row],[Column1]]=0,0)</f>
        <v>S</v>
      </c>
      <c r="L853"/>
      <c r="M853"/>
      <c r="N853"/>
      <c r="O853"/>
      <c r="P853"/>
      <c r="Q853"/>
      <c r="R853"/>
      <c r="S853"/>
    </row>
    <row r="854" spans="1:19" x14ac:dyDescent="0.3">
      <c r="A854" s="2">
        <v>42025</v>
      </c>
      <c r="B854" s="1" t="s">
        <v>575</v>
      </c>
      <c r="C854" t="s">
        <v>576</v>
      </c>
      <c r="D854">
        <v>244.45</v>
      </c>
      <c r="E854">
        <v>8582</v>
      </c>
      <c r="F854">
        <v>2093130</v>
      </c>
      <c r="G854">
        <v>1930000</v>
      </c>
      <c r="H854">
        <f>IF(Table1[[#This Row],[data]]=DATE(2015, 1, 23),1,0)</f>
        <v>0</v>
      </c>
      <c r="I854" t="str">
        <f>LEFT(Table1[[#This Row],[ISIN]],2)</f>
        <v>PL</v>
      </c>
      <c r="J854">
        <f>Table1[[#This Row],[pakiet_wig]]*Table1[[#This Row],[kurs_zamkniecia]]</f>
        <v>471788500</v>
      </c>
      <c r="K854" s="4" cm="1">
        <f t="array" ref="K854">_xlfn.IFS(AND(Table1[[#This Row],[Column1]]=1,D853-D852&lt;Table1[[#This Row],[kurs_zamkniecia]]-D853,D852&lt;D853,D853&lt;Table1[[#This Row],[kurs_zamkniecia]]),"K",AND(Table1[[#This Row],[Column1]]=1,D853-D852&gt;Table1[[#This Row],[kurs_zamkniecia]]-D853,D852&gt;D853,D853&gt;Table1[[#This Row],[kurs_zamkniecia]]),"S",Table1[[#This Row],[Column1]]=1,"H",Table1[[#This Row],[Column1]]=0,0)</f>
        <v>0</v>
      </c>
      <c r="L854"/>
      <c r="M854"/>
      <c r="N854"/>
      <c r="O854"/>
      <c r="P854"/>
      <c r="Q854"/>
      <c r="R854"/>
      <c r="S854"/>
    </row>
    <row r="855" spans="1:19" x14ac:dyDescent="0.3">
      <c r="A855" s="2">
        <v>42026</v>
      </c>
      <c r="B855" s="1" t="s">
        <v>575</v>
      </c>
      <c r="C855" t="s">
        <v>576</v>
      </c>
      <c r="D855">
        <v>243.55</v>
      </c>
      <c r="E855">
        <v>2724</v>
      </c>
      <c r="F855">
        <v>664230</v>
      </c>
      <c r="G855">
        <v>1930000</v>
      </c>
      <c r="H855">
        <f>IF(Table1[[#This Row],[data]]=DATE(2015, 1, 23),1,0)</f>
        <v>0</v>
      </c>
      <c r="I855" t="str">
        <f>LEFT(Table1[[#This Row],[ISIN]],2)</f>
        <v>PL</v>
      </c>
      <c r="J855">
        <f>Table1[[#This Row],[pakiet_wig]]*Table1[[#This Row],[kurs_zamkniecia]]</f>
        <v>470051500</v>
      </c>
      <c r="K855" s="4" cm="1">
        <f t="array" ref="K855">_xlfn.IFS(AND(Table1[[#This Row],[Column1]]=1,D854-D853&lt;Table1[[#This Row],[kurs_zamkniecia]]-D854,D853&lt;D854,D854&lt;Table1[[#This Row],[kurs_zamkniecia]]),"K",AND(Table1[[#This Row],[Column1]]=1,D854-D853&gt;Table1[[#This Row],[kurs_zamkniecia]]-D854,D853&gt;D854,D854&gt;Table1[[#This Row],[kurs_zamkniecia]]),"S",Table1[[#This Row],[Column1]]=1,"H",Table1[[#This Row],[Column1]]=0,0)</f>
        <v>0</v>
      </c>
      <c r="L855"/>
      <c r="M855"/>
      <c r="N855"/>
      <c r="O855"/>
      <c r="P855"/>
      <c r="Q855"/>
      <c r="R855"/>
      <c r="S855"/>
    </row>
    <row r="856" spans="1:19" x14ac:dyDescent="0.3">
      <c r="A856" s="2">
        <v>42027</v>
      </c>
      <c r="B856" s="1" t="s">
        <v>575</v>
      </c>
      <c r="C856" t="s">
        <v>576</v>
      </c>
      <c r="D856">
        <v>242</v>
      </c>
      <c r="E856">
        <v>3052</v>
      </c>
      <c r="F856">
        <v>749720</v>
      </c>
      <c r="G856">
        <v>1930000</v>
      </c>
      <c r="H856">
        <f>IF(Table1[[#This Row],[data]]=DATE(2015, 1, 23),1,0)</f>
        <v>1</v>
      </c>
      <c r="I856" t="str">
        <f>LEFT(Table1[[#This Row],[ISIN]],2)</f>
        <v>PL</v>
      </c>
      <c r="J856">
        <f>Table1[[#This Row],[pakiet_wig]]*Table1[[#This Row],[kurs_zamkniecia]]</f>
        <v>467060000</v>
      </c>
      <c r="K856" s="4" t="str" cm="1">
        <f t="array" ref="K856">_xlfn.IFS(AND(Table1[[#This Row],[Column1]]=1,D855-D854&lt;Table1[[#This Row],[kurs_zamkniecia]]-D855,D854&lt;D855,D855&lt;Table1[[#This Row],[kurs_zamkniecia]]),"K",AND(Table1[[#This Row],[Column1]]=1,D855-D854&gt;Table1[[#This Row],[kurs_zamkniecia]]-D855,D854&gt;D855,D855&gt;Table1[[#This Row],[kurs_zamkniecia]]),"S",Table1[[#This Row],[Column1]]=1,"H",Table1[[#This Row],[Column1]]=0,0)</f>
        <v>S</v>
      </c>
      <c r="L856"/>
      <c r="M856"/>
      <c r="N856"/>
      <c r="O856"/>
      <c r="P856"/>
      <c r="Q856"/>
      <c r="R856"/>
      <c r="S856"/>
    </row>
    <row r="857" spans="1:19" x14ac:dyDescent="0.3">
      <c r="A857" s="2">
        <v>42025</v>
      </c>
      <c r="B857" s="1" t="s">
        <v>577</v>
      </c>
      <c r="C857" t="s">
        <v>578</v>
      </c>
      <c r="D857">
        <v>23.7</v>
      </c>
      <c r="E857">
        <v>11400</v>
      </c>
      <c r="F857">
        <v>270440</v>
      </c>
      <c r="G857">
        <v>25618000</v>
      </c>
      <c r="H857">
        <f>IF(Table1[[#This Row],[data]]=DATE(2015, 1, 23),1,0)</f>
        <v>0</v>
      </c>
      <c r="I857" t="str">
        <f>LEFT(Table1[[#This Row],[ISIN]],2)</f>
        <v>PL</v>
      </c>
      <c r="J857">
        <f>Table1[[#This Row],[pakiet_wig]]*Table1[[#This Row],[kurs_zamkniecia]]</f>
        <v>607146600</v>
      </c>
      <c r="K857" s="4" cm="1">
        <f t="array" ref="K857">_xlfn.IFS(AND(Table1[[#This Row],[Column1]]=1,D856-D855&lt;Table1[[#This Row],[kurs_zamkniecia]]-D856,D855&lt;D856,D856&lt;Table1[[#This Row],[kurs_zamkniecia]]),"K",AND(Table1[[#This Row],[Column1]]=1,D856-D855&gt;Table1[[#This Row],[kurs_zamkniecia]]-D856,D855&gt;D856,D856&gt;Table1[[#This Row],[kurs_zamkniecia]]),"S",Table1[[#This Row],[Column1]]=1,"H",Table1[[#This Row],[Column1]]=0,0)</f>
        <v>0</v>
      </c>
      <c r="L857"/>
      <c r="M857"/>
      <c r="N857"/>
      <c r="O857"/>
      <c r="P857"/>
      <c r="Q857"/>
      <c r="R857"/>
      <c r="S857"/>
    </row>
    <row r="858" spans="1:19" x14ac:dyDescent="0.3">
      <c r="A858" s="2">
        <v>42026</v>
      </c>
      <c r="B858" s="1" t="s">
        <v>577</v>
      </c>
      <c r="C858" t="s">
        <v>578</v>
      </c>
      <c r="D858">
        <v>23.7</v>
      </c>
      <c r="E858">
        <v>23131</v>
      </c>
      <c r="F858">
        <v>547890</v>
      </c>
      <c r="G858">
        <v>25618000</v>
      </c>
      <c r="H858">
        <f>IF(Table1[[#This Row],[data]]=DATE(2015, 1, 23),1,0)</f>
        <v>0</v>
      </c>
      <c r="I858" t="str">
        <f>LEFT(Table1[[#This Row],[ISIN]],2)</f>
        <v>PL</v>
      </c>
      <c r="J858">
        <f>Table1[[#This Row],[pakiet_wig]]*Table1[[#This Row],[kurs_zamkniecia]]</f>
        <v>607146600</v>
      </c>
      <c r="K858" s="4" cm="1">
        <f t="array" ref="K858">_xlfn.IFS(AND(Table1[[#This Row],[Column1]]=1,D857-D856&lt;Table1[[#This Row],[kurs_zamkniecia]]-D857,D856&lt;D857,D857&lt;Table1[[#This Row],[kurs_zamkniecia]]),"K",AND(Table1[[#This Row],[Column1]]=1,D857-D856&gt;Table1[[#This Row],[kurs_zamkniecia]]-D857,D856&gt;D857,D857&gt;Table1[[#This Row],[kurs_zamkniecia]]),"S",Table1[[#This Row],[Column1]]=1,"H",Table1[[#This Row],[Column1]]=0,0)</f>
        <v>0</v>
      </c>
      <c r="L858"/>
      <c r="M858"/>
      <c r="N858"/>
      <c r="O858"/>
      <c r="P858"/>
      <c r="Q858"/>
      <c r="R858"/>
      <c r="S858"/>
    </row>
    <row r="859" spans="1:19" x14ac:dyDescent="0.3">
      <c r="A859" s="2">
        <v>42027</v>
      </c>
      <c r="B859" s="1" t="s">
        <v>577</v>
      </c>
      <c r="C859" t="s">
        <v>578</v>
      </c>
      <c r="D859">
        <v>24.25</v>
      </c>
      <c r="E859">
        <v>522444</v>
      </c>
      <c r="F859">
        <v>12541560</v>
      </c>
      <c r="G859">
        <v>25618000</v>
      </c>
      <c r="H859">
        <f>IF(Table1[[#This Row],[data]]=DATE(2015, 1, 23),1,0)</f>
        <v>1</v>
      </c>
      <c r="I859" t="str">
        <f>LEFT(Table1[[#This Row],[ISIN]],2)</f>
        <v>PL</v>
      </c>
      <c r="J859">
        <f>Table1[[#This Row],[pakiet_wig]]*Table1[[#This Row],[kurs_zamkniecia]]</f>
        <v>621236500</v>
      </c>
      <c r="K859" s="4" t="str" cm="1">
        <f t="array" ref="K859">_xlfn.IFS(AND(Table1[[#This Row],[Column1]]=1,D858-D857&lt;Table1[[#This Row],[kurs_zamkniecia]]-D858,D857&lt;D858,D858&lt;Table1[[#This Row],[kurs_zamkniecia]]),"K",AND(Table1[[#This Row],[Column1]]=1,D858-D857&gt;Table1[[#This Row],[kurs_zamkniecia]]-D858,D857&gt;D858,D858&gt;Table1[[#This Row],[kurs_zamkniecia]]),"S",Table1[[#This Row],[Column1]]=1,"H",Table1[[#This Row],[Column1]]=0,0)</f>
        <v>H</v>
      </c>
      <c r="L859"/>
      <c r="M859"/>
      <c r="N859"/>
      <c r="O859"/>
      <c r="P859"/>
      <c r="Q859"/>
      <c r="R859"/>
      <c r="S859"/>
    </row>
    <row r="860" spans="1:19" x14ac:dyDescent="0.3">
      <c r="A860" s="2">
        <v>42025</v>
      </c>
      <c r="B860" s="1" t="s">
        <v>579</v>
      </c>
      <c r="C860" t="s">
        <v>580</v>
      </c>
      <c r="D860">
        <v>7.0000000000000007E-2</v>
      </c>
      <c r="E860">
        <v>25961</v>
      </c>
      <c r="F860">
        <v>1820</v>
      </c>
      <c r="G860">
        <v>0</v>
      </c>
      <c r="H860">
        <f>IF(Table1[[#This Row],[data]]=DATE(2015, 1, 23),1,0)</f>
        <v>0</v>
      </c>
      <c r="I860" t="str">
        <f>LEFT(Table1[[#This Row],[ISIN]],2)</f>
        <v>GB</v>
      </c>
      <c r="J860">
        <f>Table1[[#This Row],[pakiet_wig]]*Table1[[#This Row],[kurs_zamkniecia]]</f>
        <v>0</v>
      </c>
      <c r="K860" s="4" cm="1">
        <f t="array" ref="K860">_xlfn.IFS(AND(Table1[[#This Row],[Column1]]=1,D859-D858&lt;Table1[[#This Row],[kurs_zamkniecia]]-D859,D858&lt;D859,D859&lt;Table1[[#This Row],[kurs_zamkniecia]]),"K",AND(Table1[[#This Row],[Column1]]=1,D859-D858&gt;Table1[[#This Row],[kurs_zamkniecia]]-D859,D858&gt;D859,D859&gt;Table1[[#This Row],[kurs_zamkniecia]]),"S",Table1[[#This Row],[Column1]]=1,"H",Table1[[#This Row],[Column1]]=0,0)</f>
        <v>0</v>
      </c>
      <c r="L860"/>
      <c r="M860"/>
      <c r="N860"/>
      <c r="O860"/>
      <c r="P860"/>
      <c r="Q860"/>
      <c r="R860"/>
      <c r="S860"/>
    </row>
    <row r="861" spans="1:19" x14ac:dyDescent="0.3">
      <c r="A861" s="2">
        <v>42026</v>
      </c>
      <c r="B861" s="1" t="s">
        <v>579</v>
      </c>
      <c r="C861" t="s">
        <v>580</v>
      </c>
      <c r="D861">
        <v>7.0000000000000007E-2</v>
      </c>
      <c r="E861">
        <v>0</v>
      </c>
      <c r="F861">
        <v>0</v>
      </c>
      <c r="G861">
        <v>0</v>
      </c>
      <c r="H861">
        <f>IF(Table1[[#This Row],[data]]=DATE(2015, 1, 23),1,0)</f>
        <v>0</v>
      </c>
      <c r="I861" t="str">
        <f>LEFT(Table1[[#This Row],[ISIN]],2)</f>
        <v>GB</v>
      </c>
      <c r="J861">
        <f>Table1[[#This Row],[pakiet_wig]]*Table1[[#This Row],[kurs_zamkniecia]]</f>
        <v>0</v>
      </c>
      <c r="K861" s="4" cm="1">
        <f t="array" ref="K861">_xlfn.IFS(AND(Table1[[#This Row],[Column1]]=1,D860-D859&lt;Table1[[#This Row],[kurs_zamkniecia]]-D860,D859&lt;D860,D860&lt;Table1[[#This Row],[kurs_zamkniecia]]),"K",AND(Table1[[#This Row],[Column1]]=1,D860-D859&gt;Table1[[#This Row],[kurs_zamkniecia]]-D860,D859&gt;D860,D860&gt;Table1[[#This Row],[kurs_zamkniecia]]),"S",Table1[[#This Row],[Column1]]=1,"H",Table1[[#This Row],[Column1]]=0,0)</f>
        <v>0</v>
      </c>
      <c r="L861"/>
      <c r="M861"/>
      <c r="N861"/>
      <c r="O861"/>
      <c r="P861"/>
      <c r="Q861"/>
      <c r="R861"/>
      <c r="S861"/>
    </row>
    <row r="862" spans="1:19" x14ac:dyDescent="0.3">
      <c r="A862" s="2">
        <v>42027</v>
      </c>
      <c r="B862" s="1" t="s">
        <v>579</v>
      </c>
      <c r="C862" t="s">
        <v>580</v>
      </c>
      <c r="D862">
        <v>7.0000000000000007E-2</v>
      </c>
      <c r="E862">
        <v>363255</v>
      </c>
      <c r="F862">
        <v>25430</v>
      </c>
      <c r="G862">
        <v>0</v>
      </c>
      <c r="H862">
        <f>IF(Table1[[#This Row],[data]]=DATE(2015, 1, 23),1,0)</f>
        <v>1</v>
      </c>
      <c r="I862" t="str">
        <f>LEFT(Table1[[#This Row],[ISIN]],2)</f>
        <v>GB</v>
      </c>
      <c r="J862">
        <f>Table1[[#This Row],[pakiet_wig]]*Table1[[#This Row],[kurs_zamkniecia]]</f>
        <v>0</v>
      </c>
      <c r="K862" s="4" t="str" cm="1">
        <f t="array" ref="K862">_xlfn.IFS(AND(Table1[[#This Row],[Column1]]=1,D861-D860&lt;Table1[[#This Row],[kurs_zamkniecia]]-D861,D860&lt;D861,D861&lt;Table1[[#This Row],[kurs_zamkniecia]]),"K",AND(Table1[[#This Row],[Column1]]=1,D861-D860&gt;Table1[[#This Row],[kurs_zamkniecia]]-D861,D860&gt;D861,D861&gt;Table1[[#This Row],[kurs_zamkniecia]]),"S",Table1[[#This Row],[Column1]]=1,"H",Table1[[#This Row],[Column1]]=0,0)</f>
        <v>H</v>
      </c>
      <c r="L862"/>
      <c r="M862"/>
      <c r="N862"/>
      <c r="O862"/>
      <c r="P862"/>
      <c r="Q862"/>
      <c r="R862"/>
      <c r="S862"/>
    </row>
    <row r="863" spans="1:19" x14ac:dyDescent="0.3">
      <c r="A863" s="2">
        <v>42025</v>
      </c>
      <c r="B863" s="1" t="s">
        <v>581</v>
      </c>
      <c r="C863" t="s">
        <v>582</v>
      </c>
      <c r="D863">
        <v>4.28</v>
      </c>
      <c r="E863">
        <v>5696</v>
      </c>
      <c r="F863">
        <v>25180</v>
      </c>
      <c r="G863">
        <v>24936000</v>
      </c>
      <c r="H863">
        <f>IF(Table1[[#This Row],[data]]=DATE(2015, 1, 23),1,0)</f>
        <v>0</v>
      </c>
      <c r="I863" t="str">
        <f>LEFT(Table1[[#This Row],[ISIN]],2)</f>
        <v>PL</v>
      </c>
      <c r="J863">
        <f>Table1[[#This Row],[pakiet_wig]]*Table1[[#This Row],[kurs_zamkniecia]]</f>
        <v>106726080</v>
      </c>
      <c r="K863" s="4" cm="1">
        <f t="array" ref="K863">_xlfn.IFS(AND(Table1[[#This Row],[Column1]]=1,D862-D861&lt;Table1[[#This Row],[kurs_zamkniecia]]-D862,D861&lt;D862,D862&lt;Table1[[#This Row],[kurs_zamkniecia]]),"K",AND(Table1[[#This Row],[Column1]]=1,D862-D861&gt;Table1[[#This Row],[kurs_zamkniecia]]-D862,D861&gt;D862,D862&gt;Table1[[#This Row],[kurs_zamkniecia]]),"S",Table1[[#This Row],[Column1]]=1,"H",Table1[[#This Row],[Column1]]=0,0)</f>
        <v>0</v>
      </c>
      <c r="L863"/>
      <c r="M863"/>
      <c r="N863"/>
      <c r="O863"/>
      <c r="P863"/>
      <c r="Q863"/>
      <c r="R863"/>
      <c r="S863"/>
    </row>
    <row r="864" spans="1:19" x14ac:dyDescent="0.3">
      <c r="A864" s="2">
        <v>42026</v>
      </c>
      <c r="B864" s="1" t="s">
        <v>581</v>
      </c>
      <c r="C864" t="s">
        <v>582</v>
      </c>
      <c r="D864">
        <v>4.4000000000000004</v>
      </c>
      <c r="E864">
        <v>4053</v>
      </c>
      <c r="F864">
        <v>17470</v>
      </c>
      <c r="G864">
        <v>24936000</v>
      </c>
      <c r="H864">
        <f>IF(Table1[[#This Row],[data]]=DATE(2015, 1, 23),1,0)</f>
        <v>0</v>
      </c>
      <c r="I864" t="str">
        <f>LEFT(Table1[[#This Row],[ISIN]],2)</f>
        <v>PL</v>
      </c>
      <c r="J864">
        <f>Table1[[#This Row],[pakiet_wig]]*Table1[[#This Row],[kurs_zamkniecia]]</f>
        <v>109718400.00000001</v>
      </c>
      <c r="K864" s="4" cm="1">
        <f t="array" ref="K864">_xlfn.IFS(AND(Table1[[#This Row],[Column1]]=1,D863-D862&lt;Table1[[#This Row],[kurs_zamkniecia]]-D863,D862&lt;D863,D863&lt;Table1[[#This Row],[kurs_zamkniecia]]),"K",AND(Table1[[#This Row],[Column1]]=1,D863-D862&gt;Table1[[#This Row],[kurs_zamkniecia]]-D863,D862&gt;D863,D863&gt;Table1[[#This Row],[kurs_zamkniecia]]),"S",Table1[[#This Row],[Column1]]=1,"H",Table1[[#This Row],[Column1]]=0,0)</f>
        <v>0</v>
      </c>
      <c r="L864"/>
      <c r="M864"/>
      <c r="N864"/>
      <c r="O864"/>
      <c r="P864"/>
      <c r="Q864"/>
      <c r="R864"/>
      <c r="S864"/>
    </row>
    <row r="865" spans="1:19" x14ac:dyDescent="0.3">
      <c r="A865" s="2">
        <v>42027</v>
      </c>
      <c r="B865" s="1" t="s">
        <v>581</v>
      </c>
      <c r="C865" t="s">
        <v>582</v>
      </c>
      <c r="D865">
        <v>4.4000000000000004</v>
      </c>
      <c r="E865">
        <v>2186</v>
      </c>
      <c r="F865">
        <v>9350</v>
      </c>
      <c r="G865">
        <v>24936000</v>
      </c>
      <c r="H865">
        <f>IF(Table1[[#This Row],[data]]=DATE(2015, 1, 23),1,0)</f>
        <v>1</v>
      </c>
      <c r="I865" t="str">
        <f>LEFT(Table1[[#This Row],[ISIN]],2)</f>
        <v>PL</v>
      </c>
      <c r="J865">
        <f>Table1[[#This Row],[pakiet_wig]]*Table1[[#This Row],[kurs_zamkniecia]]</f>
        <v>109718400.00000001</v>
      </c>
      <c r="K865" s="4" t="str" cm="1">
        <f t="array" ref="K865">_xlfn.IFS(AND(Table1[[#This Row],[Column1]]=1,D864-D863&lt;Table1[[#This Row],[kurs_zamkniecia]]-D864,D863&lt;D864,D864&lt;Table1[[#This Row],[kurs_zamkniecia]]),"K",AND(Table1[[#This Row],[Column1]]=1,D864-D863&gt;Table1[[#This Row],[kurs_zamkniecia]]-D864,D863&gt;D864,D864&gt;Table1[[#This Row],[kurs_zamkniecia]]),"S",Table1[[#This Row],[Column1]]=1,"H",Table1[[#This Row],[Column1]]=0,0)</f>
        <v>H</v>
      </c>
      <c r="L865"/>
      <c r="M865"/>
      <c r="N865"/>
      <c r="O865"/>
      <c r="P865"/>
      <c r="Q865"/>
      <c r="R865"/>
      <c r="S865"/>
    </row>
    <row r="866" spans="1:19" x14ac:dyDescent="0.3">
      <c r="A866" s="2">
        <v>42025</v>
      </c>
      <c r="B866" s="1" t="s">
        <v>583</v>
      </c>
      <c r="C866" t="s">
        <v>584</v>
      </c>
      <c r="D866">
        <v>1.2</v>
      </c>
      <c r="E866">
        <v>165</v>
      </c>
      <c r="F866">
        <v>200</v>
      </c>
      <c r="G866">
        <v>4052000</v>
      </c>
      <c r="H866">
        <f>IF(Table1[[#This Row],[data]]=DATE(2015, 1, 23),1,0)</f>
        <v>0</v>
      </c>
      <c r="I866" t="str">
        <f>LEFT(Table1[[#This Row],[ISIN]],2)</f>
        <v>PL</v>
      </c>
      <c r="J866">
        <f>Table1[[#This Row],[pakiet_wig]]*Table1[[#This Row],[kurs_zamkniecia]]</f>
        <v>4862400</v>
      </c>
      <c r="K866" s="4" cm="1">
        <f t="array" ref="K866">_xlfn.IFS(AND(Table1[[#This Row],[Column1]]=1,D865-D864&lt;Table1[[#This Row],[kurs_zamkniecia]]-D865,D864&lt;D865,D865&lt;Table1[[#This Row],[kurs_zamkniecia]]),"K",AND(Table1[[#This Row],[Column1]]=1,D865-D864&gt;Table1[[#This Row],[kurs_zamkniecia]]-D865,D864&gt;D865,D865&gt;Table1[[#This Row],[kurs_zamkniecia]]),"S",Table1[[#This Row],[Column1]]=1,"H",Table1[[#This Row],[Column1]]=0,0)</f>
        <v>0</v>
      </c>
      <c r="L866"/>
      <c r="M866"/>
      <c r="N866"/>
      <c r="O866"/>
      <c r="P866"/>
      <c r="Q866"/>
      <c r="R866"/>
      <c r="S866"/>
    </row>
    <row r="867" spans="1:19" x14ac:dyDescent="0.3">
      <c r="A867" s="2">
        <v>42026</v>
      </c>
      <c r="B867" s="1" t="s">
        <v>583</v>
      </c>
      <c r="C867" t="s">
        <v>584</v>
      </c>
      <c r="D867">
        <v>1.25</v>
      </c>
      <c r="E867">
        <v>1542</v>
      </c>
      <c r="F867">
        <v>1850</v>
      </c>
      <c r="G867">
        <v>4052000</v>
      </c>
      <c r="H867">
        <f>IF(Table1[[#This Row],[data]]=DATE(2015, 1, 23),1,0)</f>
        <v>0</v>
      </c>
      <c r="I867" t="str">
        <f>LEFT(Table1[[#This Row],[ISIN]],2)</f>
        <v>PL</v>
      </c>
      <c r="J867">
        <f>Table1[[#This Row],[pakiet_wig]]*Table1[[#This Row],[kurs_zamkniecia]]</f>
        <v>5065000</v>
      </c>
      <c r="K867" s="4" cm="1">
        <f t="array" ref="K867">_xlfn.IFS(AND(Table1[[#This Row],[Column1]]=1,D866-D865&lt;Table1[[#This Row],[kurs_zamkniecia]]-D866,D865&lt;D866,D866&lt;Table1[[#This Row],[kurs_zamkniecia]]),"K",AND(Table1[[#This Row],[Column1]]=1,D866-D865&gt;Table1[[#This Row],[kurs_zamkniecia]]-D866,D865&gt;D866,D866&gt;Table1[[#This Row],[kurs_zamkniecia]]),"S",Table1[[#This Row],[Column1]]=1,"H",Table1[[#This Row],[Column1]]=0,0)</f>
        <v>0</v>
      </c>
      <c r="L867"/>
      <c r="M867"/>
      <c r="N867"/>
      <c r="O867"/>
      <c r="P867"/>
      <c r="Q867"/>
      <c r="R867"/>
      <c r="S867"/>
    </row>
    <row r="868" spans="1:19" x14ac:dyDescent="0.3">
      <c r="A868" s="2">
        <v>42027</v>
      </c>
      <c r="B868" s="1" t="s">
        <v>583</v>
      </c>
      <c r="C868" t="s">
        <v>584</v>
      </c>
      <c r="D868">
        <v>1.28</v>
      </c>
      <c r="E868">
        <v>5187</v>
      </c>
      <c r="F868">
        <v>6610</v>
      </c>
      <c r="G868">
        <v>4052000</v>
      </c>
      <c r="H868">
        <f>IF(Table1[[#This Row],[data]]=DATE(2015, 1, 23),1,0)</f>
        <v>1</v>
      </c>
      <c r="I868" t="str">
        <f>LEFT(Table1[[#This Row],[ISIN]],2)</f>
        <v>PL</v>
      </c>
      <c r="J868">
        <f>Table1[[#This Row],[pakiet_wig]]*Table1[[#This Row],[kurs_zamkniecia]]</f>
        <v>5186560</v>
      </c>
      <c r="K868" s="4" t="str" cm="1">
        <f t="array" ref="K868">_xlfn.IFS(AND(Table1[[#This Row],[Column1]]=1,D867-D866&lt;Table1[[#This Row],[kurs_zamkniecia]]-D867,D866&lt;D867,D867&lt;Table1[[#This Row],[kurs_zamkniecia]]),"K",AND(Table1[[#This Row],[Column1]]=1,D867-D866&gt;Table1[[#This Row],[kurs_zamkniecia]]-D867,D866&gt;D867,D867&gt;Table1[[#This Row],[kurs_zamkniecia]]),"S",Table1[[#This Row],[Column1]]=1,"H",Table1[[#This Row],[Column1]]=0,0)</f>
        <v>H</v>
      </c>
      <c r="L868"/>
      <c r="M868"/>
      <c r="N868"/>
      <c r="O868"/>
      <c r="P868"/>
      <c r="Q868"/>
      <c r="R868"/>
      <c r="S868"/>
    </row>
    <row r="869" spans="1:19" x14ac:dyDescent="0.3">
      <c r="A869" s="2">
        <v>42025</v>
      </c>
      <c r="B869" s="1" t="s">
        <v>585</v>
      </c>
      <c r="C869" t="s">
        <v>586</v>
      </c>
      <c r="D869">
        <v>3.87</v>
      </c>
      <c r="E869">
        <v>20</v>
      </c>
      <c r="F869">
        <v>80</v>
      </c>
      <c r="G869">
        <v>1500000</v>
      </c>
      <c r="H869">
        <f>IF(Table1[[#This Row],[data]]=DATE(2015, 1, 23),1,0)</f>
        <v>0</v>
      </c>
      <c r="I869" t="str">
        <f>LEFT(Table1[[#This Row],[ISIN]],2)</f>
        <v>PL</v>
      </c>
      <c r="J869">
        <f>Table1[[#This Row],[pakiet_wig]]*Table1[[#This Row],[kurs_zamkniecia]]</f>
        <v>5805000</v>
      </c>
      <c r="K869" s="4" cm="1">
        <f t="array" ref="K869">_xlfn.IFS(AND(Table1[[#This Row],[Column1]]=1,D868-D867&lt;Table1[[#This Row],[kurs_zamkniecia]]-D868,D867&lt;D868,D868&lt;Table1[[#This Row],[kurs_zamkniecia]]),"K",AND(Table1[[#This Row],[Column1]]=1,D868-D867&gt;Table1[[#This Row],[kurs_zamkniecia]]-D868,D867&gt;D868,D868&gt;Table1[[#This Row],[kurs_zamkniecia]]),"S",Table1[[#This Row],[Column1]]=1,"H",Table1[[#This Row],[Column1]]=0,0)</f>
        <v>0</v>
      </c>
      <c r="L869"/>
      <c r="M869"/>
      <c r="N869"/>
      <c r="O869"/>
      <c r="P869"/>
      <c r="Q869"/>
      <c r="R869"/>
      <c r="S869"/>
    </row>
    <row r="870" spans="1:19" x14ac:dyDescent="0.3">
      <c r="A870" s="2">
        <v>42026</v>
      </c>
      <c r="B870" s="1" t="s">
        <v>585</v>
      </c>
      <c r="C870" t="s">
        <v>586</v>
      </c>
      <c r="D870">
        <v>3.83</v>
      </c>
      <c r="E870">
        <v>468</v>
      </c>
      <c r="F870">
        <v>1810</v>
      </c>
      <c r="G870">
        <v>1500000</v>
      </c>
      <c r="H870">
        <f>IF(Table1[[#This Row],[data]]=DATE(2015, 1, 23),1,0)</f>
        <v>0</v>
      </c>
      <c r="I870" t="str">
        <f>LEFT(Table1[[#This Row],[ISIN]],2)</f>
        <v>PL</v>
      </c>
      <c r="J870">
        <f>Table1[[#This Row],[pakiet_wig]]*Table1[[#This Row],[kurs_zamkniecia]]</f>
        <v>5745000</v>
      </c>
      <c r="K870" s="4" cm="1">
        <f t="array" ref="K870">_xlfn.IFS(AND(Table1[[#This Row],[Column1]]=1,D869-D868&lt;Table1[[#This Row],[kurs_zamkniecia]]-D869,D868&lt;D869,D869&lt;Table1[[#This Row],[kurs_zamkniecia]]),"K",AND(Table1[[#This Row],[Column1]]=1,D869-D868&gt;Table1[[#This Row],[kurs_zamkniecia]]-D869,D868&gt;D869,D869&gt;Table1[[#This Row],[kurs_zamkniecia]]),"S",Table1[[#This Row],[Column1]]=1,"H",Table1[[#This Row],[Column1]]=0,0)</f>
        <v>0</v>
      </c>
      <c r="L870"/>
      <c r="M870"/>
      <c r="N870"/>
      <c r="O870"/>
      <c r="P870"/>
      <c r="Q870"/>
      <c r="R870"/>
      <c r="S870"/>
    </row>
    <row r="871" spans="1:19" x14ac:dyDescent="0.3">
      <c r="A871" s="2">
        <v>42027</v>
      </c>
      <c r="B871" s="1" t="s">
        <v>585</v>
      </c>
      <c r="C871" t="s">
        <v>586</v>
      </c>
      <c r="D871">
        <v>3.8</v>
      </c>
      <c r="E871">
        <v>4145</v>
      </c>
      <c r="F871">
        <v>15930</v>
      </c>
      <c r="G871">
        <v>1500000</v>
      </c>
      <c r="H871">
        <f>IF(Table1[[#This Row],[data]]=DATE(2015, 1, 23),1,0)</f>
        <v>1</v>
      </c>
      <c r="I871" t="str">
        <f>LEFT(Table1[[#This Row],[ISIN]],2)</f>
        <v>PL</v>
      </c>
      <c r="J871">
        <f>Table1[[#This Row],[pakiet_wig]]*Table1[[#This Row],[kurs_zamkniecia]]</f>
        <v>5700000</v>
      </c>
      <c r="K871" s="4" t="str" cm="1">
        <f t="array" ref="K871">_xlfn.IFS(AND(Table1[[#This Row],[Column1]]=1,D870-D869&lt;Table1[[#This Row],[kurs_zamkniecia]]-D870,D869&lt;D870,D870&lt;Table1[[#This Row],[kurs_zamkniecia]]),"K",AND(Table1[[#This Row],[Column1]]=1,D870-D869&gt;Table1[[#This Row],[kurs_zamkniecia]]-D870,D869&gt;D870,D870&gt;Table1[[#This Row],[kurs_zamkniecia]]),"S",Table1[[#This Row],[Column1]]=1,"H",Table1[[#This Row],[Column1]]=0,0)</f>
        <v>H</v>
      </c>
      <c r="L871"/>
      <c r="M871"/>
      <c r="N871"/>
      <c r="O871"/>
      <c r="P871"/>
      <c r="Q871"/>
      <c r="R871"/>
      <c r="S871"/>
    </row>
    <row r="872" spans="1:19" x14ac:dyDescent="0.3">
      <c r="A872" s="2">
        <v>42025</v>
      </c>
      <c r="B872" s="1" t="s">
        <v>587</v>
      </c>
      <c r="C872" t="s">
        <v>588</v>
      </c>
      <c r="D872">
        <v>49.2</v>
      </c>
      <c r="E872">
        <v>120</v>
      </c>
      <c r="F872">
        <v>5890</v>
      </c>
      <c r="G872">
        <v>297000</v>
      </c>
      <c r="H872">
        <f>IF(Table1[[#This Row],[data]]=DATE(2015, 1, 23),1,0)</f>
        <v>0</v>
      </c>
      <c r="I872" t="str">
        <f>LEFT(Table1[[#This Row],[ISIN]],2)</f>
        <v>PL</v>
      </c>
      <c r="J872">
        <f>Table1[[#This Row],[pakiet_wig]]*Table1[[#This Row],[kurs_zamkniecia]]</f>
        <v>14612400</v>
      </c>
      <c r="K872" s="4" cm="1">
        <f t="array" ref="K872">_xlfn.IFS(AND(Table1[[#This Row],[Column1]]=1,D871-D870&lt;Table1[[#This Row],[kurs_zamkniecia]]-D871,D870&lt;D871,D871&lt;Table1[[#This Row],[kurs_zamkniecia]]),"K",AND(Table1[[#This Row],[Column1]]=1,D871-D870&gt;Table1[[#This Row],[kurs_zamkniecia]]-D871,D870&gt;D871,D871&gt;Table1[[#This Row],[kurs_zamkniecia]]),"S",Table1[[#This Row],[Column1]]=1,"H",Table1[[#This Row],[Column1]]=0,0)</f>
        <v>0</v>
      </c>
      <c r="L872"/>
      <c r="M872"/>
      <c r="N872"/>
      <c r="O872"/>
      <c r="P872"/>
      <c r="Q872"/>
      <c r="R872"/>
      <c r="S872"/>
    </row>
    <row r="873" spans="1:19" x14ac:dyDescent="0.3">
      <c r="A873" s="2">
        <v>42026</v>
      </c>
      <c r="B873" s="1" t="s">
        <v>587</v>
      </c>
      <c r="C873" t="s">
        <v>588</v>
      </c>
      <c r="D873">
        <v>49.5</v>
      </c>
      <c r="E873">
        <v>220</v>
      </c>
      <c r="F873">
        <v>10820</v>
      </c>
      <c r="G873">
        <v>297000</v>
      </c>
      <c r="H873">
        <f>IF(Table1[[#This Row],[data]]=DATE(2015, 1, 23),1,0)</f>
        <v>0</v>
      </c>
      <c r="I873" t="str">
        <f>LEFT(Table1[[#This Row],[ISIN]],2)</f>
        <v>PL</v>
      </c>
      <c r="J873">
        <f>Table1[[#This Row],[pakiet_wig]]*Table1[[#This Row],[kurs_zamkniecia]]</f>
        <v>14701500</v>
      </c>
      <c r="K873" s="4" cm="1">
        <f t="array" ref="K873">_xlfn.IFS(AND(Table1[[#This Row],[Column1]]=1,D872-D871&lt;Table1[[#This Row],[kurs_zamkniecia]]-D872,D871&lt;D872,D872&lt;Table1[[#This Row],[kurs_zamkniecia]]),"K",AND(Table1[[#This Row],[Column1]]=1,D872-D871&gt;Table1[[#This Row],[kurs_zamkniecia]]-D872,D871&gt;D872,D872&gt;Table1[[#This Row],[kurs_zamkniecia]]),"S",Table1[[#This Row],[Column1]]=1,"H",Table1[[#This Row],[Column1]]=0,0)</f>
        <v>0</v>
      </c>
      <c r="L873"/>
      <c r="M873"/>
      <c r="N873"/>
      <c r="O873"/>
      <c r="P873"/>
      <c r="Q873"/>
      <c r="R873"/>
      <c r="S873"/>
    </row>
    <row r="874" spans="1:19" x14ac:dyDescent="0.3">
      <c r="A874" s="2">
        <v>42027</v>
      </c>
      <c r="B874" s="1" t="s">
        <v>587</v>
      </c>
      <c r="C874" t="s">
        <v>588</v>
      </c>
      <c r="D874">
        <v>50.3</v>
      </c>
      <c r="E874">
        <v>292</v>
      </c>
      <c r="F874">
        <v>14560</v>
      </c>
      <c r="G874">
        <v>297000</v>
      </c>
      <c r="H874">
        <f>IF(Table1[[#This Row],[data]]=DATE(2015, 1, 23),1,0)</f>
        <v>1</v>
      </c>
      <c r="I874" t="str">
        <f>LEFT(Table1[[#This Row],[ISIN]],2)</f>
        <v>PL</v>
      </c>
      <c r="J874">
        <f>Table1[[#This Row],[pakiet_wig]]*Table1[[#This Row],[kurs_zamkniecia]]</f>
        <v>14939100</v>
      </c>
      <c r="K874" s="4" t="str" cm="1">
        <f t="array" ref="K874">_xlfn.IFS(AND(Table1[[#This Row],[Column1]]=1,D873-D872&lt;Table1[[#This Row],[kurs_zamkniecia]]-D873,D872&lt;D873,D873&lt;Table1[[#This Row],[kurs_zamkniecia]]),"K",AND(Table1[[#This Row],[Column1]]=1,D873-D872&gt;Table1[[#This Row],[kurs_zamkniecia]]-D873,D872&gt;D873,D873&gt;Table1[[#This Row],[kurs_zamkniecia]]),"S",Table1[[#This Row],[Column1]]=1,"H",Table1[[#This Row],[Column1]]=0,0)</f>
        <v>K</v>
      </c>
      <c r="L874"/>
      <c r="M874"/>
      <c r="N874"/>
      <c r="O874"/>
      <c r="P874"/>
      <c r="Q874"/>
      <c r="R874"/>
      <c r="S874"/>
    </row>
    <row r="875" spans="1:19" x14ac:dyDescent="0.3">
      <c r="A875" s="2">
        <v>42025</v>
      </c>
      <c r="B875" s="1" t="s">
        <v>589</v>
      </c>
      <c r="C875" t="s">
        <v>590</v>
      </c>
      <c r="D875">
        <v>1.1499999999999999</v>
      </c>
      <c r="E875">
        <v>8538</v>
      </c>
      <c r="F875">
        <v>9790</v>
      </c>
      <c r="G875">
        <v>36087000</v>
      </c>
      <c r="H875">
        <f>IF(Table1[[#This Row],[data]]=DATE(2015, 1, 23),1,0)</f>
        <v>0</v>
      </c>
      <c r="I875" t="str">
        <f>LEFT(Table1[[#This Row],[ISIN]],2)</f>
        <v>PL</v>
      </c>
      <c r="J875">
        <f>Table1[[#This Row],[pakiet_wig]]*Table1[[#This Row],[kurs_zamkniecia]]</f>
        <v>41500050</v>
      </c>
      <c r="K875" s="4" cm="1">
        <f t="array" ref="K875">_xlfn.IFS(AND(Table1[[#This Row],[Column1]]=1,D874-D873&lt;Table1[[#This Row],[kurs_zamkniecia]]-D874,D873&lt;D874,D874&lt;Table1[[#This Row],[kurs_zamkniecia]]),"K",AND(Table1[[#This Row],[Column1]]=1,D874-D873&gt;Table1[[#This Row],[kurs_zamkniecia]]-D874,D873&gt;D874,D874&gt;Table1[[#This Row],[kurs_zamkniecia]]),"S",Table1[[#This Row],[Column1]]=1,"H",Table1[[#This Row],[Column1]]=0,0)</f>
        <v>0</v>
      </c>
      <c r="L875"/>
      <c r="M875"/>
      <c r="N875"/>
      <c r="O875"/>
      <c r="P875"/>
      <c r="Q875"/>
      <c r="R875"/>
      <c r="S875"/>
    </row>
    <row r="876" spans="1:19" x14ac:dyDescent="0.3">
      <c r="A876" s="2">
        <v>42026</v>
      </c>
      <c r="B876" s="1" t="s">
        <v>589</v>
      </c>
      <c r="C876" t="s">
        <v>590</v>
      </c>
      <c r="D876">
        <v>1.1399999999999999</v>
      </c>
      <c r="E876">
        <v>5708</v>
      </c>
      <c r="F876">
        <v>6450</v>
      </c>
      <c r="G876">
        <v>36087000</v>
      </c>
      <c r="H876">
        <f>IF(Table1[[#This Row],[data]]=DATE(2015, 1, 23),1,0)</f>
        <v>0</v>
      </c>
      <c r="I876" t="str">
        <f>LEFT(Table1[[#This Row],[ISIN]],2)</f>
        <v>PL</v>
      </c>
      <c r="J876">
        <f>Table1[[#This Row],[pakiet_wig]]*Table1[[#This Row],[kurs_zamkniecia]]</f>
        <v>41139180</v>
      </c>
      <c r="K876" s="4" cm="1">
        <f t="array" ref="K876">_xlfn.IFS(AND(Table1[[#This Row],[Column1]]=1,D875-D874&lt;Table1[[#This Row],[kurs_zamkniecia]]-D875,D874&lt;D875,D875&lt;Table1[[#This Row],[kurs_zamkniecia]]),"K",AND(Table1[[#This Row],[Column1]]=1,D875-D874&gt;Table1[[#This Row],[kurs_zamkniecia]]-D875,D874&gt;D875,D875&gt;Table1[[#This Row],[kurs_zamkniecia]]),"S",Table1[[#This Row],[Column1]]=1,"H",Table1[[#This Row],[Column1]]=0,0)</f>
        <v>0</v>
      </c>
      <c r="L876"/>
      <c r="M876"/>
      <c r="N876"/>
      <c r="O876"/>
      <c r="P876"/>
      <c r="Q876"/>
      <c r="R876"/>
      <c r="S876"/>
    </row>
    <row r="877" spans="1:19" x14ac:dyDescent="0.3">
      <c r="A877" s="2">
        <v>42027</v>
      </c>
      <c r="B877" s="1" t="s">
        <v>589</v>
      </c>
      <c r="C877" t="s">
        <v>590</v>
      </c>
      <c r="D877">
        <v>1.1499999999999999</v>
      </c>
      <c r="E877">
        <v>8000</v>
      </c>
      <c r="F877">
        <v>9180</v>
      </c>
      <c r="G877">
        <v>36087000</v>
      </c>
      <c r="H877">
        <f>IF(Table1[[#This Row],[data]]=DATE(2015, 1, 23),1,0)</f>
        <v>1</v>
      </c>
      <c r="I877" t="str">
        <f>LEFT(Table1[[#This Row],[ISIN]],2)</f>
        <v>PL</v>
      </c>
      <c r="J877">
        <f>Table1[[#This Row],[pakiet_wig]]*Table1[[#This Row],[kurs_zamkniecia]]</f>
        <v>41500050</v>
      </c>
      <c r="K877" s="4" t="str" cm="1">
        <f t="array" ref="K877">_xlfn.IFS(AND(Table1[[#This Row],[Column1]]=1,D876-D875&lt;Table1[[#This Row],[kurs_zamkniecia]]-D876,D875&lt;D876,D876&lt;Table1[[#This Row],[kurs_zamkniecia]]),"K",AND(Table1[[#This Row],[Column1]]=1,D876-D875&gt;Table1[[#This Row],[kurs_zamkniecia]]-D876,D875&gt;D876,D876&gt;Table1[[#This Row],[kurs_zamkniecia]]),"S",Table1[[#This Row],[Column1]]=1,"H",Table1[[#This Row],[Column1]]=0,0)</f>
        <v>H</v>
      </c>
      <c r="L877"/>
      <c r="M877"/>
      <c r="N877"/>
      <c r="O877"/>
      <c r="P877"/>
      <c r="Q877"/>
      <c r="R877"/>
      <c r="S877"/>
    </row>
    <row r="878" spans="1:19" x14ac:dyDescent="0.3">
      <c r="A878" s="2">
        <v>42025</v>
      </c>
      <c r="B878" s="1" t="s">
        <v>591</v>
      </c>
      <c r="C878" t="s">
        <v>592</v>
      </c>
      <c r="D878">
        <v>2.1</v>
      </c>
      <c r="E878">
        <v>46</v>
      </c>
      <c r="F878">
        <v>100</v>
      </c>
      <c r="G878">
        <v>4803000</v>
      </c>
      <c r="H878">
        <f>IF(Table1[[#This Row],[data]]=DATE(2015, 1, 23),1,0)</f>
        <v>0</v>
      </c>
      <c r="I878" t="str">
        <f>LEFT(Table1[[#This Row],[ISIN]],2)</f>
        <v>PL</v>
      </c>
      <c r="J878">
        <f>Table1[[#This Row],[pakiet_wig]]*Table1[[#This Row],[kurs_zamkniecia]]</f>
        <v>10086300</v>
      </c>
      <c r="K878" s="4" cm="1">
        <f t="array" ref="K878">_xlfn.IFS(AND(Table1[[#This Row],[Column1]]=1,D877-D876&lt;Table1[[#This Row],[kurs_zamkniecia]]-D877,D876&lt;D877,D877&lt;Table1[[#This Row],[kurs_zamkniecia]]),"K",AND(Table1[[#This Row],[Column1]]=1,D877-D876&gt;Table1[[#This Row],[kurs_zamkniecia]]-D877,D876&gt;D877,D877&gt;Table1[[#This Row],[kurs_zamkniecia]]),"S",Table1[[#This Row],[Column1]]=1,"H",Table1[[#This Row],[Column1]]=0,0)</f>
        <v>0</v>
      </c>
      <c r="L878"/>
      <c r="M878"/>
      <c r="N878"/>
      <c r="O878"/>
      <c r="P878"/>
      <c r="Q878"/>
      <c r="R878"/>
      <c r="S878"/>
    </row>
    <row r="879" spans="1:19" x14ac:dyDescent="0.3">
      <c r="A879" s="2">
        <v>42026</v>
      </c>
      <c r="B879" s="1" t="s">
        <v>591</v>
      </c>
      <c r="C879" t="s">
        <v>592</v>
      </c>
      <c r="D879">
        <v>2.0499999999999998</v>
      </c>
      <c r="E879">
        <v>478</v>
      </c>
      <c r="F879">
        <v>960</v>
      </c>
      <c r="G879">
        <v>4803000</v>
      </c>
      <c r="H879">
        <f>IF(Table1[[#This Row],[data]]=DATE(2015, 1, 23),1,0)</f>
        <v>0</v>
      </c>
      <c r="I879" t="str">
        <f>LEFT(Table1[[#This Row],[ISIN]],2)</f>
        <v>PL</v>
      </c>
      <c r="J879">
        <f>Table1[[#This Row],[pakiet_wig]]*Table1[[#This Row],[kurs_zamkniecia]]</f>
        <v>9846150</v>
      </c>
      <c r="K879" s="4" cm="1">
        <f t="array" ref="K879">_xlfn.IFS(AND(Table1[[#This Row],[Column1]]=1,D878-D877&lt;Table1[[#This Row],[kurs_zamkniecia]]-D878,D877&lt;D878,D878&lt;Table1[[#This Row],[kurs_zamkniecia]]),"K",AND(Table1[[#This Row],[Column1]]=1,D878-D877&gt;Table1[[#This Row],[kurs_zamkniecia]]-D878,D877&gt;D878,D878&gt;Table1[[#This Row],[kurs_zamkniecia]]),"S",Table1[[#This Row],[Column1]]=1,"H",Table1[[#This Row],[Column1]]=0,0)</f>
        <v>0</v>
      </c>
      <c r="L879"/>
      <c r="M879"/>
      <c r="N879"/>
      <c r="O879"/>
      <c r="P879"/>
      <c r="Q879"/>
      <c r="R879"/>
      <c r="S879"/>
    </row>
    <row r="880" spans="1:19" x14ac:dyDescent="0.3">
      <c r="A880" s="2">
        <v>42027</v>
      </c>
      <c r="B880" s="1" t="s">
        <v>591</v>
      </c>
      <c r="C880" t="s">
        <v>592</v>
      </c>
      <c r="D880">
        <v>2.02</v>
      </c>
      <c r="E880">
        <v>2929</v>
      </c>
      <c r="F880">
        <v>5970</v>
      </c>
      <c r="G880">
        <v>4803000</v>
      </c>
      <c r="H880">
        <f>IF(Table1[[#This Row],[data]]=DATE(2015, 1, 23),1,0)</f>
        <v>1</v>
      </c>
      <c r="I880" t="str">
        <f>LEFT(Table1[[#This Row],[ISIN]],2)</f>
        <v>PL</v>
      </c>
      <c r="J880">
        <f>Table1[[#This Row],[pakiet_wig]]*Table1[[#This Row],[kurs_zamkniecia]]</f>
        <v>9702060</v>
      </c>
      <c r="K880" s="4" t="str" cm="1">
        <f t="array" ref="K880">_xlfn.IFS(AND(Table1[[#This Row],[Column1]]=1,D879-D878&lt;Table1[[#This Row],[kurs_zamkniecia]]-D879,D878&lt;D879,D879&lt;Table1[[#This Row],[kurs_zamkniecia]]),"K",AND(Table1[[#This Row],[Column1]]=1,D879-D878&gt;Table1[[#This Row],[kurs_zamkniecia]]-D879,D878&gt;D879,D879&gt;Table1[[#This Row],[kurs_zamkniecia]]),"S",Table1[[#This Row],[Column1]]=1,"H",Table1[[#This Row],[Column1]]=0,0)</f>
        <v>H</v>
      </c>
      <c r="L880"/>
      <c r="M880"/>
      <c r="N880"/>
      <c r="O880"/>
      <c r="P880"/>
      <c r="Q880"/>
      <c r="R880"/>
      <c r="S880"/>
    </row>
    <row r="881" spans="1:19" x14ac:dyDescent="0.3">
      <c r="A881" s="2">
        <v>42025</v>
      </c>
      <c r="B881" s="1" t="s">
        <v>593</v>
      </c>
      <c r="C881" t="s">
        <v>594</v>
      </c>
      <c r="D881">
        <v>2.0699999999999998</v>
      </c>
      <c r="E881">
        <v>0</v>
      </c>
      <c r="F881">
        <v>0</v>
      </c>
      <c r="G881">
        <v>8487000</v>
      </c>
      <c r="H881">
        <f>IF(Table1[[#This Row],[data]]=DATE(2015, 1, 23),1,0)</f>
        <v>0</v>
      </c>
      <c r="I881" t="str">
        <f>LEFT(Table1[[#This Row],[ISIN]],2)</f>
        <v>PL</v>
      </c>
      <c r="J881">
        <f>Table1[[#This Row],[pakiet_wig]]*Table1[[#This Row],[kurs_zamkniecia]]</f>
        <v>17568090</v>
      </c>
      <c r="K881" s="4" cm="1">
        <f t="array" ref="K881">_xlfn.IFS(AND(Table1[[#This Row],[Column1]]=1,D880-D879&lt;Table1[[#This Row],[kurs_zamkniecia]]-D880,D879&lt;D880,D880&lt;Table1[[#This Row],[kurs_zamkniecia]]),"K",AND(Table1[[#This Row],[Column1]]=1,D880-D879&gt;Table1[[#This Row],[kurs_zamkniecia]]-D880,D879&gt;D880,D880&gt;Table1[[#This Row],[kurs_zamkniecia]]),"S",Table1[[#This Row],[Column1]]=1,"H",Table1[[#This Row],[Column1]]=0,0)</f>
        <v>0</v>
      </c>
      <c r="L881"/>
      <c r="M881"/>
      <c r="N881"/>
      <c r="O881"/>
      <c r="P881"/>
      <c r="Q881"/>
      <c r="R881"/>
      <c r="S881"/>
    </row>
    <row r="882" spans="1:19" x14ac:dyDescent="0.3">
      <c r="A882" s="2">
        <v>42026</v>
      </c>
      <c r="B882" s="1" t="s">
        <v>593</v>
      </c>
      <c r="C882" t="s">
        <v>594</v>
      </c>
      <c r="D882">
        <v>2.0699999999999998</v>
      </c>
      <c r="E882">
        <v>100</v>
      </c>
      <c r="F882">
        <v>210</v>
      </c>
      <c r="G882">
        <v>8487000</v>
      </c>
      <c r="H882">
        <f>IF(Table1[[#This Row],[data]]=DATE(2015, 1, 23),1,0)</f>
        <v>0</v>
      </c>
      <c r="I882" t="str">
        <f>LEFT(Table1[[#This Row],[ISIN]],2)</f>
        <v>PL</v>
      </c>
      <c r="J882">
        <f>Table1[[#This Row],[pakiet_wig]]*Table1[[#This Row],[kurs_zamkniecia]]</f>
        <v>17568090</v>
      </c>
      <c r="K882" s="4" cm="1">
        <f t="array" ref="K882">_xlfn.IFS(AND(Table1[[#This Row],[Column1]]=1,D881-D880&lt;Table1[[#This Row],[kurs_zamkniecia]]-D881,D880&lt;D881,D881&lt;Table1[[#This Row],[kurs_zamkniecia]]),"K",AND(Table1[[#This Row],[Column1]]=1,D881-D880&gt;Table1[[#This Row],[kurs_zamkniecia]]-D881,D880&gt;D881,D881&gt;Table1[[#This Row],[kurs_zamkniecia]]),"S",Table1[[#This Row],[Column1]]=1,"H",Table1[[#This Row],[Column1]]=0,0)</f>
        <v>0</v>
      </c>
      <c r="L882"/>
      <c r="M882"/>
      <c r="N882"/>
      <c r="O882"/>
      <c r="P882"/>
      <c r="Q882"/>
      <c r="R882"/>
      <c r="S882"/>
    </row>
    <row r="883" spans="1:19" x14ac:dyDescent="0.3">
      <c r="A883" s="2">
        <v>42027</v>
      </c>
      <c r="B883" s="1" t="s">
        <v>593</v>
      </c>
      <c r="C883" t="s">
        <v>594</v>
      </c>
      <c r="D883">
        <v>2.08</v>
      </c>
      <c r="E883">
        <v>5</v>
      </c>
      <c r="F883">
        <v>10</v>
      </c>
      <c r="G883">
        <v>8487000</v>
      </c>
      <c r="H883">
        <f>IF(Table1[[#This Row],[data]]=DATE(2015, 1, 23),1,0)</f>
        <v>1</v>
      </c>
      <c r="I883" t="str">
        <f>LEFT(Table1[[#This Row],[ISIN]],2)</f>
        <v>PL</v>
      </c>
      <c r="J883">
        <f>Table1[[#This Row],[pakiet_wig]]*Table1[[#This Row],[kurs_zamkniecia]]</f>
        <v>17652960</v>
      </c>
      <c r="K883" s="4" t="str" cm="1">
        <f t="array" ref="K883">_xlfn.IFS(AND(Table1[[#This Row],[Column1]]=1,D882-D881&lt;Table1[[#This Row],[kurs_zamkniecia]]-D882,D881&lt;D882,D882&lt;Table1[[#This Row],[kurs_zamkniecia]]),"K",AND(Table1[[#This Row],[Column1]]=1,D882-D881&gt;Table1[[#This Row],[kurs_zamkniecia]]-D882,D881&gt;D882,D882&gt;Table1[[#This Row],[kurs_zamkniecia]]),"S",Table1[[#This Row],[Column1]]=1,"H",Table1[[#This Row],[Column1]]=0,0)</f>
        <v>H</v>
      </c>
      <c r="L883"/>
      <c r="M883"/>
      <c r="N883"/>
      <c r="O883"/>
      <c r="P883"/>
      <c r="Q883"/>
      <c r="R883"/>
      <c r="S883"/>
    </row>
    <row r="884" spans="1:19" x14ac:dyDescent="0.3">
      <c r="A884" s="2">
        <v>42025</v>
      </c>
      <c r="B884" s="1" t="s">
        <v>595</v>
      </c>
      <c r="C884" t="s">
        <v>596</v>
      </c>
      <c r="D884">
        <v>7.05</v>
      </c>
      <c r="E884">
        <v>0</v>
      </c>
      <c r="F884">
        <v>0</v>
      </c>
      <c r="G884">
        <v>247000</v>
      </c>
      <c r="H884">
        <f>IF(Table1[[#This Row],[data]]=DATE(2015, 1, 23),1,0)</f>
        <v>0</v>
      </c>
      <c r="I884" t="str">
        <f>LEFT(Table1[[#This Row],[ISIN]],2)</f>
        <v>EE</v>
      </c>
      <c r="J884">
        <f>Table1[[#This Row],[pakiet_wig]]*Table1[[#This Row],[kurs_zamkniecia]]</f>
        <v>1741350</v>
      </c>
      <c r="K884" s="4" cm="1">
        <f t="array" ref="K884">_xlfn.IFS(AND(Table1[[#This Row],[Column1]]=1,D883-D882&lt;Table1[[#This Row],[kurs_zamkniecia]]-D883,D882&lt;D883,D883&lt;Table1[[#This Row],[kurs_zamkniecia]]),"K",AND(Table1[[#This Row],[Column1]]=1,D883-D882&gt;Table1[[#This Row],[kurs_zamkniecia]]-D883,D882&gt;D883,D883&gt;Table1[[#This Row],[kurs_zamkniecia]]),"S",Table1[[#This Row],[Column1]]=1,"H",Table1[[#This Row],[Column1]]=0,0)</f>
        <v>0</v>
      </c>
      <c r="L884"/>
      <c r="M884"/>
      <c r="N884"/>
      <c r="O884"/>
      <c r="P884"/>
      <c r="Q884"/>
      <c r="R884"/>
      <c r="S884"/>
    </row>
    <row r="885" spans="1:19" x14ac:dyDescent="0.3">
      <c r="A885" s="2">
        <v>42026</v>
      </c>
      <c r="B885" s="1" t="s">
        <v>595</v>
      </c>
      <c r="C885" t="s">
        <v>596</v>
      </c>
      <c r="D885">
        <v>7.05</v>
      </c>
      <c r="E885">
        <v>0</v>
      </c>
      <c r="F885">
        <v>0</v>
      </c>
      <c r="G885">
        <v>247000</v>
      </c>
      <c r="H885">
        <f>IF(Table1[[#This Row],[data]]=DATE(2015, 1, 23),1,0)</f>
        <v>0</v>
      </c>
      <c r="I885" t="str">
        <f>LEFT(Table1[[#This Row],[ISIN]],2)</f>
        <v>EE</v>
      </c>
      <c r="J885">
        <f>Table1[[#This Row],[pakiet_wig]]*Table1[[#This Row],[kurs_zamkniecia]]</f>
        <v>1741350</v>
      </c>
      <c r="K885" s="4" cm="1">
        <f t="array" ref="K885">_xlfn.IFS(AND(Table1[[#This Row],[Column1]]=1,D884-D883&lt;Table1[[#This Row],[kurs_zamkniecia]]-D884,D883&lt;D884,D884&lt;Table1[[#This Row],[kurs_zamkniecia]]),"K",AND(Table1[[#This Row],[Column1]]=1,D884-D883&gt;Table1[[#This Row],[kurs_zamkniecia]]-D884,D883&gt;D884,D884&gt;Table1[[#This Row],[kurs_zamkniecia]]),"S",Table1[[#This Row],[Column1]]=1,"H",Table1[[#This Row],[Column1]]=0,0)</f>
        <v>0</v>
      </c>
      <c r="L885"/>
      <c r="M885"/>
      <c r="N885"/>
      <c r="O885"/>
      <c r="P885"/>
      <c r="Q885"/>
      <c r="R885"/>
      <c r="S885"/>
    </row>
    <row r="886" spans="1:19" x14ac:dyDescent="0.3">
      <c r="A886" s="2">
        <v>42027</v>
      </c>
      <c r="B886" s="1" t="s">
        <v>595</v>
      </c>
      <c r="C886" t="s">
        <v>596</v>
      </c>
      <c r="D886">
        <v>7.05</v>
      </c>
      <c r="E886">
        <v>0</v>
      </c>
      <c r="F886">
        <v>0</v>
      </c>
      <c r="G886">
        <v>247000</v>
      </c>
      <c r="H886">
        <f>IF(Table1[[#This Row],[data]]=DATE(2015, 1, 23),1,0)</f>
        <v>1</v>
      </c>
      <c r="I886" t="str">
        <f>LEFT(Table1[[#This Row],[ISIN]],2)</f>
        <v>EE</v>
      </c>
      <c r="J886">
        <f>Table1[[#This Row],[pakiet_wig]]*Table1[[#This Row],[kurs_zamkniecia]]</f>
        <v>1741350</v>
      </c>
      <c r="K886" s="4" t="str" cm="1">
        <f t="array" ref="K886">_xlfn.IFS(AND(Table1[[#This Row],[Column1]]=1,D885-D884&lt;Table1[[#This Row],[kurs_zamkniecia]]-D885,D884&lt;D885,D885&lt;Table1[[#This Row],[kurs_zamkniecia]]),"K",AND(Table1[[#This Row],[Column1]]=1,D885-D884&gt;Table1[[#This Row],[kurs_zamkniecia]]-D885,D884&gt;D885,D885&gt;Table1[[#This Row],[kurs_zamkniecia]]),"S",Table1[[#This Row],[Column1]]=1,"H",Table1[[#This Row],[Column1]]=0,0)</f>
        <v>H</v>
      </c>
      <c r="L886"/>
      <c r="M886"/>
      <c r="N886"/>
      <c r="O886"/>
      <c r="P886"/>
      <c r="Q886"/>
      <c r="R886"/>
      <c r="S886"/>
    </row>
    <row r="887" spans="1:19" x14ac:dyDescent="0.3">
      <c r="A887" s="2">
        <v>42025</v>
      </c>
      <c r="B887" s="1" t="s">
        <v>597</v>
      </c>
      <c r="C887" t="s">
        <v>598</v>
      </c>
      <c r="D887">
        <v>0.11</v>
      </c>
      <c r="E887">
        <v>0</v>
      </c>
      <c r="F887">
        <v>0</v>
      </c>
      <c r="G887">
        <v>0</v>
      </c>
      <c r="H887">
        <f>IF(Table1[[#This Row],[data]]=DATE(2015, 1, 23),1,0)</f>
        <v>0</v>
      </c>
      <c r="I887" t="str">
        <f>LEFT(Table1[[#This Row],[ISIN]],2)</f>
        <v>PL</v>
      </c>
      <c r="J887">
        <f>Table1[[#This Row],[pakiet_wig]]*Table1[[#This Row],[kurs_zamkniecia]]</f>
        <v>0</v>
      </c>
      <c r="K887" s="4" cm="1">
        <f t="array" ref="K887">_xlfn.IFS(AND(Table1[[#This Row],[Column1]]=1,D886-D885&lt;Table1[[#This Row],[kurs_zamkniecia]]-D886,D885&lt;D886,D886&lt;Table1[[#This Row],[kurs_zamkniecia]]),"K",AND(Table1[[#This Row],[Column1]]=1,D886-D885&gt;Table1[[#This Row],[kurs_zamkniecia]]-D886,D885&gt;D886,D886&gt;Table1[[#This Row],[kurs_zamkniecia]]),"S",Table1[[#This Row],[Column1]]=1,"H",Table1[[#This Row],[Column1]]=0,0)</f>
        <v>0</v>
      </c>
      <c r="L887"/>
      <c r="M887"/>
      <c r="N887"/>
      <c r="O887"/>
      <c r="P887"/>
      <c r="Q887"/>
      <c r="R887"/>
      <c r="S887"/>
    </row>
    <row r="888" spans="1:19" x14ac:dyDescent="0.3">
      <c r="A888" s="2">
        <v>42026</v>
      </c>
      <c r="B888" s="1" t="s">
        <v>597</v>
      </c>
      <c r="C888" t="s">
        <v>598</v>
      </c>
      <c r="D888">
        <v>0.11</v>
      </c>
      <c r="E888">
        <v>0</v>
      </c>
      <c r="F888">
        <v>0</v>
      </c>
      <c r="G888">
        <v>0</v>
      </c>
      <c r="H888">
        <f>IF(Table1[[#This Row],[data]]=DATE(2015, 1, 23),1,0)</f>
        <v>0</v>
      </c>
      <c r="I888" t="str">
        <f>LEFT(Table1[[#This Row],[ISIN]],2)</f>
        <v>PL</v>
      </c>
      <c r="J888">
        <f>Table1[[#This Row],[pakiet_wig]]*Table1[[#This Row],[kurs_zamkniecia]]</f>
        <v>0</v>
      </c>
      <c r="K888" s="4" cm="1">
        <f t="array" ref="K888">_xlfn.IFS(AND(Table1[[#This Row],[Column1]]=1,D887-D886&lt;Table1[[#This Row],[kurs_zamkniecia]]-D887,D886&lt;D887,D887&lt;Table1[[#This Row],[kurs_zamkniecia]]),"K",AND(Table1[[#This Row],[Column1]]=1,D887-D886&gt;Table1[[#This Row],[kurs_zamkniecia]]-D887,D886&gt;D887,D887&gt;Table1[[#This Row],[kurs_zamkniecia]]),"S",Table1[[#This Row],[Column1]]=1,"H",Table1[[#This Row],[Column1]]=0,0)</f>
        <v>0</v>
      </c>
      <c r="L888"/>
      <c r="M888"/>
      <c r="N888"/>
      <c r="O888"/>
      <c r="P888"/>
      <c r="Q888"/>
      <c r="R888"/>
      <c r="S888"/>
    </row>
    <row r="889" spans="1:19" x14ac:dyDescent="0.3">
      <c r="A889" s="2">
        <v>42027</v>
      </c>
      <c r="B889" s="1" t="s">
        <v>597</v>
      </c>
      <c r="C889" t="s">
        <v>598</v>
      </c>
      <c r="D889">
        <v>0.11</v>
      </c>
      <c r="E889">
        <v>0</v>
      </c>
      <c r="F889">
        <v>0</v>
      </c>
      <c r="G889">
        <v>0</v>
      </c>
      <c r="H889">
        <f>IF(Table1[[#This Row],[data]]=DATE(2015, 1, 23),1,0)</f>
        <v>1</v>
      </c>
      <c r="I889" t="str">
        <f>LEFT(Table1[[#This Row],[ISIN]],2)</f>
        <v>PL</v>
      </c>
      <c r="J889">
        <f>Table1[[#This Row],[pakiet_wig]]*Table1[[#This Row],[kurs_zamkniecia]]</f>
        <v>0</v>
      </c>
      <c r="K889" s="4" t="str" cm="1">
        <f t="array" ref="K889">_xlfn.IFS(AND(Table1[[#This Row],[Column1]]=1,D888-D887&lt;Table1[[#This Row],[kurs_zamkniecia]]-D888,D887&lt;D888,D888&lt;Table1[[#This Row],[kurs_zamkniecia]]),"K",AND(Table1[[#This Row],[Column1]]=1,D888-D887&gt;Table1[[#This Row],[kurs_zamkniecia]]-D888,D887&gt;D888,D888&gt;Table1[[#This Row],[kurs_zamkniecia]]),"S",Table1[[#This Row],[Column1]]=1,"H",Table1[[#This Row],[Column1]]=0,0)</f>
        <v>H</v>
      </c>
      <c r="L889"/>
      <c r="M889"/>
      <c r="N889"/>
      <c r="O889"/>
      <c r="P889"/>
      <c r="Q889"/>
      <c r="R889"/>
      <c r="S889"/>
    </row>
    <row r="890" spans="1:19" x14ac:dyDescent="0.3">
      <c r="A890" s="2">
        <v>42025</v>
      </c>
      <c r="B890" s="1" t="s">
        <v>599</v>
      </c>
      <c r="C890" t="s">
        <v>600</v>
      </c>
      <c r="D890">
        <v>2.8</v>
      </c>
      <c r="E890">
        <v>42898</v>
      </c>
      <c r="F890">
        <v>122320</v>
      </c>
      <c r="G890">
        <v>24856000</v>
      </c>
      <c r="H890">
        <f>IF(Table1[[#This Row],[data]]=DATE(2015, 1, 23),1,0)</f>
        <v>0</v>
      </c>
      <c r="I890" t="str">
        <f>LEFT(Table1[[#This Row],[ISIN]],2)</f>
        <v>PL</v>
      </c>
      <c r="J890">
        <f>Table1[[#This Row],[pakiet_wig]]*Table1[[#This Row],[kurs_zamkniecia]]</f>
        <v>69596800</v>
      </c>
      <c r="K890" s="4" cm="1">
        <f t="array" ref="K890">_xlfn.IFS(AND(Table1[[#This Row],[Column1]]=1,D889-D888&lt;Table1[[#This Row],[kurs_zamkniecia]]-D889,D888&lt;D889,D889&lt;Table1[[#This Row],[kurs_zamkniecia]]),"K",AND(Table1[[#This Row],[Column1]]=1,D889-D888&gt;Table1[[#This Row],[kurs_zamkniecia]]-D889,D888&gt;D889,D889&gt;Table1[[#This Row],[kurs_zamkniecia]]),"S",Table1[[#This Row],[Column1]]=1,"H",Table1[[#This Row],[Column1]]=0,0)</f>
        <v>0</v>
      </c>
      <c r="L890"/>
      <c r="M890"/>
      <c r="N890"/>
      <c r="O890"/>
      <c r="P890"/>
      <c r="Q890"/>
      <c r="R890"/>
      <c r="S890"/>
    </row>
    <row r="891" spans="1:19" x14ac:dyDescent="0.3">
      <c r="A891" s="2">
        <v>42026</v>
      </c>
      <c r="B891" s="1" t="s">
        <v>599</v>
      </c>
      <c r="C891" t="s">
        <v>600</v>
      </c>
      <c r="D891">
        <v>2.9</v>
      </c>
      <c r="E891">
        <v>10364</v>
      </c>
      <c r="F891">
        <v>29980</v>
      </c>
      <c r="G891">
        <v>24856000</v>
      </c>
      <c r="H891">
        <f>IF(Table1[[#This Row],[data]]=DATE(2015, 1, 23),1,0)</f>
        <v>0</v>
      </c>
      <c r="I891" t="str">
        <f>LEFT(Table1[[#This Row],[ISIN]],2)</f>
        <v>PL</v>
      </c>
      <c r="J891">
        <f>Table1[[#This Row],[pakiet_wig]]*Table1[[#This Row],[kurs_zamkniecia]]</f>
        <v>72082400</v>
      </c>
      <c r="K891" s="4" cm="1">
        <f t="array" ref="K891">_xlfn.IFS(AND(Table1[[#This Row],[Column1]]=1,D890-D889&lt;Table1[[#This Row],[kurs_zamkniecia]]-D890,D889&lt;D890,D890&lt;Table1[[#This Row],[kurs_zamkniecia]]),"K",AND(Table1[[#This Row],[Column1]]=1,D890-D889&gt;Table1[[#This Row],[kurs_zamkniecia]]-D890,D889&gt;D890,D890&gt;Table1[[#This Row],[kurs_zamkniecia]]),"S",Table1[[#This Row],[Column1]]=1,"H",Table1[[#This Row],[Column1]]=0,0)</f>
        <v>0</v>
      </c>
      <c r="L891"/>
      <c r="M891"/>
      <c r="N891"/>
      <c r="O891"/>
      <c r="P891"/>
      <c r="Q891"/>
      <c r="R891"/>
      <c r="S891"/>
    </row>
    <row r="892" spans="1:19" x14ac:dyDescent="0.3">
      <c r="A892" s="2">
        <v>42027</v>
      </c>
      <c r="B892" s="1" t="s">
        <v>599</v>
      </c>
      <c r="C892" t="s">
        <v>600</v>
      </c>
      <c r="D892">
        <v>2.9</v>
      </c>
      <c r="E892">
        <v>15981</v>
      </c>
      <c r="F892">
        <v>46540</v>
      </c>
      <c r="G892">
        <v>24856000</v>
      </c>
      <c r="H892">
        <f>IF(Table1[[#This Row],[data]]=DATE(2015, 1, 23),1,0)</f>
        <v>1</v>
      </c>
      <c r="I892" t="str">
        <f>LEFT(Table1[[#This Row],[ISIN]],2)</f>
        <v>PL</v>
      </c>
      <c r="J892">
        <f>Table1[[#This Row],[pakiet_wig]]*Table1[[#This Row],[kurs_zamkniecia]]</f>
        <v>72082400</v>
      </c>
      <c r="K892" s="4" t="str" cm="1">
        <f t="array" ref="K892">_xlfn.IFS(AND(Table1[[#This Row],[Column1]]=1,D891-D890&lt;Table1[[#This Row],[kurs_zamkniecia]]-D891,D890&lt;D891,D891&lt;Table1[[#This Row],[kurs_zamkniecia]]),"K",AND(Table1[[#This Row],[Column1]]=1,D891-D890&gt;Table1[[#This Row],[kurs_zamkniecia]]-D891,D890&gt;D891,D891&gt;Table1[[#This Row],[kurs_zamkniecia]]),"S",Table1[[#This Row],[Column1]]=1,"H",Table1[[#This Row],[Column1]]=0,0)</f>
        <v>H</v>
      </c>
      <c r="L892"/>
      <c r="M892"/>
      <c r="N892"/>
      <c r="O892"/>
      <c r="P892"/>
      <c r="Q892"/>
      <c r="R892"/>
      <c r="S892"/>
    </row>
    <row r="893" spans="1:19" x14ac:dyDescent="0.3">
      <c r="A893" s="2">
        <v>42025</v>
      </c>
      <c r="B893" s="1" t="s">
        <v>601</v>
      </c>
      <c r="C893" t="s">
        <v>602</v>
      </c>
      <c r="D893">
        <v>10</v>
      </c>
      <c r="E893">
        <v>883</v>
      </c>
      <c r="F893">
        <v>8770</v>
      </c>
      <c r="G893">
        <v>6624000</v>
      </c>
      <c r="H893">
        <f>IF(Table1[[#This Row],[data]]=DATE(2015, 1, 23),1,0)</f>
        <v>0</v>
      </c>
      <c r="I893" t="str">
        <f>LEFT(Table1[[#This Row],[ISIN]],2)</f>
        <v>PL</v>
      </c>
      <c r="J893">
        <f>Table1[[#This Row],[pakiet_wig]]*Table1[[#This Row],[kurs_zamkniecia]]</f>
        <v>66240000</v>
      </c>
      <c r="K893" s="4" cm="1">
        <f t="array" ref="K893">_xlfn.IFS(AND(Table1[[#This Row],[Column1]]=1,D892-D891&lt;Table1[[#This Row],[kurs_zamkniecia]]-D892,D891&lt;D892,D892&lt;Table1[[#This Row],[kurs_zamkniecia]]),"K",AND(Table1[[#This Row],[Column1]]=1,D892-D891&gt;Table1[[#This Row],[kurs_zamkniecia]]-D892,D891&gt;D892,D892&gt;Table1[[#This Row],[kurs_zamkniecia]]),"S",Table1[[#This Row],[Column1]]=1,"H",Table1[[#This Row],[Column1]]=0,0)</f>
        <v>0</v>
      </c>
      <c r="L893"/>
      <c r="M893"/>
      <c r="N893"/>
      <c r="O893"/>
      <c r="P893"/>
      <c r="Q893"/>
      <c r="R893"/>
      <c r="S893"/>
    </row>
    <row r="894" spans="1:19" x14ac:dyDescent="0.3">
      <c r="A894" s="2">
        <v>42026</v>
      </c>
      <c r="B894" s="1" t="s">
        <v>601</v>
      </c>
      <c r="C894" t="s">
        <v>602</v>
      </c>
      <c r="D894">
        <v>9.98</v>
      </c>
      <c r="E894">
        <v>1711</v>
      </c>
      <c r="F894">
        <v>17110</v>
      </c>
      <c r="G894">
        <v>6624000</v>
      </c>
      <c r="H894">
        <f>IF(Table1[[#This Row],[data]]=DATE(2015, 1, 23),1,0)</f>
        <v>0</v>
      </c>
      <c r="I894" t="str">
        <f>LEFT(Table1[[#This Row],[ISIN]],2)</f>
        <v>PL</v>
      </c>
      <c r="J894">
        <f>Table1[[#This Row],[pakiet_wig]]*Table1[[#This Row],[kurs_zamkniecia]]</f>
        <v>66107520</v>
      </c>
      <c r="K894" s="4" cm="1">
        <f t="array" ref="K894">_xlfn.IFS(AND(Table1[[#This Row],[Column1]]=1,D893-D892&lt;Table1[[#This Row],[kurs_zamkniecia]]-D893,D892&lt;D893,D893&lt;Table1[[#This Row],[kurs_zamkniecia]]),"K",AND(Table1[[#This Row],[Column1]]=1,D893-D892&gt;Table1[[#This Row],[kurs_zamkniecia]]-D893,D892&gt;D893,D893&gt;Table1[[#This Row],[kurs_zamkniecia]]),"S",Table1[[#This Row],[Column1]]=1,"H",Table1[[#This Row],[Column1]]=0,0)</f>
        <v>0</v>
      </c>
      <c r="L894"/>
      <c r="M894"/>
      <c r="N894"/>
      <c r="O894"/>
      <c r="P894"/>
      <c r="Q894"/>
      <c r="R894"/>
      <c r="S894"/>
    </row>
    <row r="895" spans="1:19" x14ac:dyDescent="0.3">
      <c r="A895" s="2">
        <v>42027</v>
      </c>
      <c r="B895" s="1" t="s">
        <v>601</v>
      </c>
      <c r="C895" t="s">
        <v>602</v>
      </c>
      <c r="D895">
        <v>9.99</v>
      </c>
      <c r="E895">
        <v>3782</v>
      </c>
      <c r="F895">
        <v>38100</v>
      </c>
      <c r="G895">
        <v>6624000</v>
      </c>
      <c r="H895">
        <f>IF(Table1[[#This Row],[data]]=DATE(2015, 1, 23),1,0)</f>
        <v>1</v>
      </c>
      <c r="I895" t="str">
        <f>LEFT(Table1[[#This Row],[ISIN]],2)</f>
        <v>PL</v>
      </c>
      <c r="J895">
        <f>Table1[[#This Row],[pakiet_wig]]*Table1[[#This Row],[kurs_zamkniecia]]</f>
        <v>66173760</v>
      </c>
      <c r="K895" s="4" t="str" cm="1">
        <f t="array" ref="K895">_xlfn.IFS(AND(Table1[[#This Row],[Column1]]=1,D894-D893&lt;Table1[[#This Row],[kurs_zamkniecia]]-D894,D893&lt;D894,D894&lt;Table1[[#This Row],[kurs_zamkniecia]]),"K",AND(Table1[[#This Row],[Column1]]=1,D894-D893&gt;Table1[[#This Row],[kurs_zamkniecia]]-D894,D893&gt;D894,D894&gt;Table1[[#This Row],[kurs_zamkniecia]]),"S",Table1[[#This Row],[Column1]]=1,"H",Table1[[#This Row],[Column1]]=0,0)</f>
        <v>H</v>
      </c>
      <c r="L895"/>
      <c r="M895"/>
      <c r="N895"/>
      <c r="O895"/>
      <c r="P895"/>
      <c r="Q895"/>
      <c r="R895"/>
      <c r="S895"/>
    </row>
    <row r="896" spans="1:19" x14ac:dyDescent="0.3">
      <c r="A896" s="2">
        <v>42025</v>
      </c>
      <c r="B896" s="1" t="s">
        <v>603</v>
      </c>
      <c r="C896" t="s">
        <v>604</v>
      </c>
      <c r="D896">
        <v>5.1100000000000003</v>
      </c>
      <c r="E896">
        <v>1535</v>
      </c>
      <c r="F896">
        <v>7840</v>
      </c>
      <c r="G896">
        <v>1399000</v>
      </c>
      <c r="H896">
        <f>IF(Table1[[#This Row],[data]]=DATE(2015, 1, 23),1,0)</f>
        <v>0</v>
      </c>
      <c r="I896" t="str">
        <f>LEFT(Table1[[#This Row],[ISIN]],2)</f>
        <v>PL</v>
      </c>
      <c r="J896">
        <f>Table1[[#This Row],[pakiet_wig]]*Table1[[#This Row],[kurs_zamkniecia]]</f>
        <v>7148890</v>
      </c>
      <c r="K896" s="4" cm="1">
        <f t="array" ref="K896">_xlfn.IFS(AND(Table1[[#This Row],[Column1]]=1,D895-D894&lt;Table1[[#This Row],[kurs_zamkniecia]]-D895,D894&lt;D895,D895&lt;Table1[[#This Row],[kurs_zamkniecia]]),"K",AND(Table1[[#This Row],[Column1]]=1,D895-D894&gt;Table1[[#This Row],[kurs_zamkniecia]]-D895,D894&gt;D895,D895&gt;Table1[[#This Row],[kurs_zamkniecia]]),"S",Table1[[#This Row],[Column1]]=1,"H",Table1[[#This Row],[Column1]]=0,0)</f>
        <v>0</v>
      </c>
      <c r="L896"/>
      <c r="M896"/>
      <c r="N896"/>
      <c r="O896"/>
      <c r="P896"/>
      <c r="Q896"/>
      <c r="R896"/>
      <c r="S896"/>
    </row>
    <row r="897" spans="1:19" x14ac:dyDescent="0.3">
      <c r="A897" s="2">
        <v>42026</v>
      </c>
      <c r="B897" s="1" t="s">
        <v>603</v>
      </c>
      <c r="C897" t="s">
        <v>604</v>
      </c>
      <c r="D897">
        <v>5.3</v>
      </c>
      <c r="E897">
        <v>23</v>
      </c>
      <c r="F897">
        <v>120</v>
      </c>
      <c r="G897">
        <v>1399000</v>
      </c>
      <c r="H897">
        <f>IF(Table1[[#This Row],[data]]=DATE(2015, 1, 23),1,0)</f>
        <v>0</v>
      </c>
      <c r="I897" t="str">
        <f>LEFT(Table1[[#This Row],[ISIN]],2)</f>
        <v>PL</v>
      </c>
      <c r="J897">
        <f>Table1[[#This Row],[pakiet_wig]]*Table1[[#This Row],[kurs_zamkniecia]]</f>
        <v>7414700</v>
      </c>
      <c r="K897" s="4" cm="1">
        <f t="array" ref="K897">_xlfn.IFS(AND(Table1[[#This Row],[Column1]]=1,D896-D895&lt;Table1[[#This Row],[kurs_zamkniecia]]-D896,D895&lt;D896,D896&lt;Table1[[#This Row],[kurs_zamkniecia]]),"K",AND(Table1[[#This Row],[Column1]]=1,D896-D895&gt;Table1[[#This Row],[kurs_zamkniecia]]-D896,D895&gt;D896,D896&gt;Table1[[#This Row],[kurs_zamkniecia]]),"S",Table1[[#This Row],[Column1]]=1,"H",Table1[[#This Row],[Column1]]=0,0)</f>
        <v>0</v>
      </c>
      <c r="L897"/>
      <c r="M897"/>
      <c r="N897"/>
      <c r="O897"/>
      <c r="P897"/>
      <c r="Q897"/>
      <c r="R897"/>
      <c r="S897"/>
    </row>
    <row r="898" spans="1:19" x14ac:dyDescent="0.3">
      <c r="A898" s="2">
        <v>42027</v>
      </c>
      <c r="B898" s="1" t="s">
        <v>603</v>
      </c>
      <c r="C898" t="s">
        <v>604</v>
      </c>
      <c r="D898">
        <v>5.3</v>
      </c>
      <c r="E898">
        <v>200</v>
      </c>
      <c r="F898">
        <v>1060</v>
      </c>
      <c r="G898">
        <v>1399000</v>
      </c>
      <c r="H898">
        <f>IF(Table1[[#This Row],[data]]=DATE(2015, 1, 23),1,0)</f>
        <v>1</v>
      </c>
      <c r="I898" t="str">
        <f>LEFT(Table1[[#This Row],[ISIN]],2)</f>
        <v>PL</v>
      </c>
      <c r="J898">
        <f>Table1[[#This Row],[pakiet_wig]]*Table1[[#This Row],[kurs_zamkniecia]]</f>
        <v>7414700</v>
      </c>
      <c r="K898" s="4" t="str" cm="1">
        <f t="array" ref="K898">_xlfn.IFS(AND(Table1[[#This Row],[Column1]]=1,D897-D896&lt;Table1[[#This Row],[kurs_zamkniecia]]-D897,D896&lt;D897,D897&lt;Table1[[#This Row],[kurs_zamkniecia]]),"K",AND(Table1[[#This Row],[Column1]]=1,D897-D896&gt;Table1[[#This Row],[kurs_zamkniecia]]-D897,D896&gt;D897,D897&gt;Table1[[#This Row],[kurs_zamkniecia]]),"S",Table1[[#This Row],[Column1]]=1,"H",Table1[[#This Row],[Column1]]=0,0)</f>
        <v>H</v>
      </c>
      <c r="L898"/>
      <c r="M898"/>
      <c r="N898"/>
      <c r="O898"/>
      <c r="P898"/>
      <c r="Q898"/>
      <c r="R898"/>
      <c r="S898"/>
    </row>
    <row r="899" spans="1:19" x14ac:dyDescent="0.3">
      <c r="A899" s="2">
        <v>42025</v>
      </c>
      <c r="B899" s="1" t="s">
        <v>605</v>
      </c>
      <c r="C899" t="s">
        <v>606</v>
      </c>
      <c r="D899">
        <v>7.78</v>
      </c>
      <c r="E899">
        <v>2730298</v>
      </c>
      <c r="F899">
        <v>21095360</v>
      </c>
      <c r="G899">
        <v>647357000</v>
      </c>
      <c r="H899">
        <f>IF(Table1[[#This Row],[data]]=DATE(2015, 1, 23),1,0)</f>
        <v>0</v>
      </c>
      <c r="I899" t="str">
        <f>LEFT(Table1[[#This Row],[ISIN]],2)</f>
        <v>PL</v>
      </c>
      <c r="J899">
        <f>Table1[[#This Row],[pakiet_wig]]*Table1[[#This Row],[kurs_zamkniecia]]</f>
        <v>5036437460</v>
      </c>
      <c r="K899" s="4" cm="1">
        <f t="array" ref="K899">_xlfn.IFS(AND(Table1[[#This Row],[Column1]]=1,D898-D897&lt;Table1[[#This Row],[kurs_zamkniecia]]-D898,D897&lt;D898,D898&lt;Table1[[#This Row],[kurs_zamkniecia]]),"K",AND(Table1[[#This Row],[Column1]]=1,D898-D897&gt;Table1[[#This Row],[kurs_zamkniecia]]-D898,D897&gt;D898,D898&gt;Table1[[#This Row],[kurs_zamkniecia]]),"S",Table1[[#This Row],[Column1]]=1,"H",Table1[[#This Row],[Column1]]=0,0)</f>
        <v>0</v>
      </c>
      <c r="L899"/>
      <c r="M899"/>
      <c r="N899"/>
      <c r="O899"/>
      <c r="P899"/>
      <c r="Q899"/>
      <c r="R899"/>
      <c r="S899"/>
    </row>
    <row r="900" spans="1:19" x14ac:dyDescent="0.3">
      <c r="A900" s="2">
        <v>42026</v>
      </c>
      <c r="B900" s="1" t="s">
        <v>605</v>
      </c>
      <c r="C900" t="s">
        <v>606</v>
      </c>
      <c r="D900">
        <v>7.81</v>
      </c>
      <c r="E900">
        <v>1945784</v>
      </c>
      <c r="F900">
        <v>15312670</v>
      </c>
      <c r="G900">
        <v>647357000</v>
      </c>
      <c r="H900">
        <f>IF(Table1[[#This Row],[data]]=DATE(2015, 1, 23),1,0)</f>
        <v>0</v>
      </c>
      <c r="I900" t="str">
        <f>LEFT(Table1[[#This Row],[ISIN]],2)</f>
        <v>PL</v>
      </c>
      <c r="J900">
        <f>Table1[[#This Row],[pakiet_wig]]*Table1[[#This Row],[kurs_zamkniecia]]</f>
        <v>5055858170</v>
      </c>
      <c r="K900" s="4" cm="1">
        <f t="array" ref="K900">_xlfn.IFS(AND(Table1[[#This Row],[Column1]]=1,D899-D898&lt;Table1[[#This Row],[kurs_zamkniecia]]-D899,D898&lt;D899,D899&lt;Table1[[#This Row],[kurs_zamkniecia]]),"K",AND(Table1[[#This Row],[Column1]]=1,D899-D898&gt;Table1[[#This Row],[kurs_zamkniecia]]-D899,D898&gt;D899,D899&gt;Table1[[#This Row],[kurs_zamkniecia]]),"S",Table1[[#This Row],[Column1]]=1,"H",Table1[[#This Row],[Column1]]=0,0)</f>
        <v>0</v>
      </c>
      <c r="L900"/>
      <c r="M900"/>
      <c r="N900"/>
      <c r="O900"/>
      <c r="P900"/>
      <c r="Q900"/>
      <c r="R900"/>
      <c r="S900"/>
    </row>
    <row r="901" spans="1:19" x14ac:dyDescent="0.3">
      <c r="A901" s="2">
        <v>42027</v>
      </c>
      <c r="B901" s="1" t="s">
        <v>605</v>
      </c>
      <c r="C901" t="s">
        <v>606</v>
      </c>
      <c r="D901">
        <v>8.1999999999999993</v>
      </c>
      <c r="E901">
        <v>4825359</v>
      </c>
      <c r="F901">
        <v>39643700</v>
      </c>
      <c r="G901">
        <v>647357000</v>
      </c>
      <c r="H901">
        <f>IF(Table1[[#This Row],[data]]=DATE(2015, 1, 23),1,0)</f>
        <v>1</v>
      </c>
      <c r="I901" t="str">
        <f>LEFT(Table1[[#This Row],[ISIN]],2)</f>
        <v>PL</v>
      </c>
      <c r="J901">
        <f>Table1[[#This Row],[pakiet_wig]]*Table1[[#This Row],[kurs_zamkniecia]]</f>
        <v>5308327400</v>
      </c>
      <c r="K901" s="4" t="str" cm="1">
        <f t="array" ref="K901">_xlfn.IFS(AND(Table1[[#This Row],[Column1]]=1,D900-D899&lt;Table1[[#This Row],[kurs_zamkniecia]]-D900,D899&lt;D900,D900&lt;Table1[[#This Row],[kurs_zamkniecia]]),"K",AND(Table1[[#This Row],[Column1]]=1,D900-D899&gt;Table1[[#This Row],[kurs_zamkniecia]]-D900,D899&gt;D900,D900&gt;Table1[[#This Row],[kurs_zamkniecia]]),"S",Table1[[#This Row],[Column1]]=1,"H",Table1[[#This Row],[Column1]]=0,0)</f>
        <v>K</v>
      </c>
      <c r="L901"/>
      <c r="M901"/>
      <c r="N901"/>
      <c r="O901"/>
      <c r="P901"/>
      <c r="Q901"/>
      <c r="R901"/>
      <c r="S901"/>
    </row>
    <row r="902" spans="1:19" x14ac:dyDescent="0.3">
      <c r="A902" s="2">
        <v>42025</v>
      </c>
      <c r="B902" s="1" t="s">
        <v>607</v>
      </c>
      <c r="C902" t="s">
        <v>608</v>
      </c>
      <c r="D902">
        <v>41</v>
      </c>
      <c r="E902">
        <v>50325</v>
      </c>
      <c r="F902">
        <v>2076330</v>
      </c>
      <c r="G902">
        <v>21800000</v>
      </c>
      <c r="H902">
        <f>IF(Table1[[#This Row],[data]]=DATE(2015, 1, 23),1,0)</f>
        <v>0</v>
      </c>
      <c r="I902" t="str">
        <f>LEFT(Table1[[#This Row],[ISIN]],2)</f>
        <v>PL</v>
      </c>
      <c r="J902">
        <f>Table1[[#This Row],[pakiet_wig]]*Table1[[#This Row],[kurs_zamkniecia]]</f>
        <v>893800000</v>
      </c>
      <c r="K902" s="4" cm="1">
        <f t="array" ref="K902">_xlfn.IFS(AND(Table1[[#This Row],[Column1]]=1,D901-D900&lt;Table1[[#This Row],[kurs_zamkniecia]]-D901,D900&lt;D901,D901&lt;Table1[[#This Row],[kurs_zamkniecia]]),"K",AND(Table1[[#This Row],[Column1]]=1,D901-D900&gt;Table1[[#This Row],[kurs_zamkniecia]]-D901,D900&gt;D901,D901&gt;Table1[[#This Row],[kurs_zamkniecia]]),"S",Table1[[#This Row],[Column1]]=1,"H",Table1[[#This Row],[Column1]]=0,0)</f>
        <v>0</v>
      </c>
      <c r="L902"/>
      <c r="M902"/>
      <c r="N902"/>
      <c r="O902"/>
      <c r="P902"/>
      <c r="Q902"/>
      <c r="R902"/>
      <c r="S902"/>
    </row>
    <row r="903" spans="1:19" x14ac:dyDescent="0.3">
      <c r="A903" s="2">
        <v>42026</v>
      </c>
      <c r="B903" s="1" t="s">
        <v>607</v>
      </c>
      <c r="C903" t="s">
        <v>608</v>
      </c>
      <c r="D903">
        <v>40.81</v>
      </c>
      <c r="E903">
        <v>15435</v>
      </c>
      <c r="F903">
        <v>629930</v>
      </c>
      <c r="G903">
        <v>21800000</v>
      </c>
      <c r="H903">
        <f>IF(Table1[[#This Row],[data]]=DATE(2015, 1, 23),1,0)</f>
        <v>0</v>
      </c>
      <c r="I903" t="str">
        <f>LEFT(Table1[[#This Row],[ISIN]],2)</f>
        <v>PL</v>
      </c>
      <c r="J903">
        <f>Table1[[#This Row],[pakiet_wig]]*Table1[[#This Row],[kurs_zamkniecia]]</f>
        <v>889658000</v>
      </c>
      <c r="K903" s="4" cm="1">
        <f t="array" ref="K903">_xlfn.IFS(AND(Table1[[#This Row],[Column1]]=1,D902-D901&lt;Table1[[#This Row],[kurs_zamkniecia]]-D902,D901&lt;D902,D902&lt;Table1[[#This Row],[kurs_zamkniecia]]),"K",AND(Table1[[#This Row],[Column1]]=1,D902-D901&gt;Table1[[#This Row],[kurs_zamkniecia]]-D902,D901&gt;D902,D902&gt;Table1[[#This Row],[kurs_zamkniecia]]),"S",Table1[[#This Row],[Column1]]=1,"H",Table1[[#This Row],[Column1]]=0,0)</f>
        <v>0</v>
      </c>
      <c r="L903"/>
      <c r="M903"/>
      <c r="N903"/>
      <c r="O903"/>
      <c r="P903"/>
      <c r="Q903"/>
      <c r="R903"/>
      <c r="S903"/>
    </row>
    <row r="904" spans="1:19" x14ac:dyDescent="0.3">
      <c r="A904" s="2">
        <v>42027</v>
      </c>
      <c r="B904" s="1" t="s">
        <v>607</v>
      </c>
      <c r="C904" t="s">
        <v>608</v>
      </c>
      <c r="D904">
        <v>41</v>
      </c>
      <c r="E904">
        <v>956</v>
      </c>
      <c r="F904">
        <v>39650</v>
      </c>
      <c r="G904">
        <v>21800000</v>
      </c>
      <c r="H904">
        <f>IF(Table1[[#This Row],[data]]=DATE(2015, 1, 23),1,0)</f>
        <v>1</v>
      </c>
      <c r="I904" t="str">
        <f>LEFT(Table1[[#This Row],[ISIN]],2)</f>
        <v>PL</v>
      </c>
      <c r="J904">
        <f>Table1[[#This Row],[pakiet_wig]]*Table1[[#This Row],[kurs_zamkniecia]]</f>
        <v>893800000</v>
      </c>
      <c r="K904" s="4" t="str" cm="1">
        <f t="array" ref="K904">_xlfn.IFS(AND(Table1[[#This Row],[Column1]]=1,D903-D902&lt;Table1[[#This Row],[kurs_zamkniecia]]-D903,D902&lt;D903,D903&lt;Table1[[#This Row],[kurs_zamkniecia]]),"K",AND(Table1[[#This Row],[Column1]]=1,D903-D902&gt;Table1[[#This Row],[kurs_zamkniecia]]-D903,D902&gt;D903,D903&gt;Table1[[#This Row],[kurs_zamkniecia]]),"S",Table1[[#This Row],[Column1]]=1,"H",Table1[[#This Row],[Column1]]=0,0)</f>
        <v>H</v>
      </c>
      <c r="L904"/>
      <c r="M904"/>
      <c r="N904"/>
      <c r="O904"/>
      <c r="P904"/>
      <c r="Q904"/>
      <c r="R904"/>
      <c r="S904"/>
    </row>
    <row r="905" spans="1:19" x14ac:dyDescent="0.3">
      <c r="A905" s="2">
        <v>42025</v>
      </c>
      <c r="B905" s="1" t="s">
        <v>609</v>
      </c>
      <c r="C905" t="s">
        <v>610</v>
      </c>
      <c r="D905">
        <v>1.52</v>
      </c>
      <c r="E905">
        <v>8500</v>
      </c>
      <c r="F905">
        <v>12960</v>
      </c>
      <c r="G905">
        <v>2352000</v>
      </c>
      <c r="H905">
        <f>IF(Table1[[#This Row],[data]]=DATE(2015, 1, 23),1,0)</f>
        <v>0</v>
      </c>
      <c r="I905" t="str">
        <f>LEFT(Table1[[#This Row],[ISIN]],2)</f>
        <v>LU</v>
      </c>
      <c r="J905">
        <f>Table1[[#This Row],[pakiet_wig]]*Table1[[#This Row],[kurs_zamkniecia]]</f>
        <v>3575040</v>
      </c>
      <c r="K905" s="4" cm="1">
        <f t="array" ref="K905">_xlfn.IFS(AND(Table1[[#This Row],[Column1]]=1,D904-D903&lt;Table1[[#This Row],[kurs_zamkniecia]]-D904,D903&lt;D904,D904&lt;Table1[[#This Row],[kurs_zamkniecia]]),"K",AND(Table1[[#This Row],[Column1]]=1,D904-D903&gt;Table1[[#This Row],[kurs_zamkniecia]]-D904,D903&gt;D904,D904&gt;Table1[[#This Row],[kurs_zamkniecia]]),"S",Table1[[#This Row],[Column1]]=1,"H",Table1[[#This Row],[Column1]]=0,0)</f>
        <v>0</v>
      </c>
      <c r="L905"/>
      <c r="M905"/>
      <c r="N905"/>
      <c r="O905"/>
      <c r="P905"/>
      <c r="Q905"/>
      <c r="R905"/>
      <c r="S905"/>
    </row>
    <row r="906" spans="1:19" x14ac:dyDescent="0.3">
      <c r="A906" s="2">
        <v>42026</v>
      </c>
      <c r="B906" s="1" t="s">
        <v>609</v>
      </c>
      <c r="C906" t="s">
        <v>610</v>
      </c>
      <c r="D906">
        <v>1.5</v>
      </c>
      <c r="E906">
        <v>3800</v>
      </c>
      <c r="F906">
        <v>5720</v>
      </c>
      <c r="G906">
        <v>2352000</v>
      </c>
      <c r="H906">
        <f>IF(Table1[[#This Row],[data]]=DATE(2015, 1, 23),1,0)</f>
        <v>0</v>
      </c>
      <c r="I906" t="str">
        <f>LEFT(Table1[[#This Row],[ISIN]],2)</f>
        <v>LU</v>
      </c>
      <c r="J906">
        <f>Table1[[#This Row],[pakiet_wig]]*Table1[[#This Row],[kurs_zamkniecia]]</f>
        <v>3528000</v>
      </c>
      <c r="K906" s="4" cm="1">
        <f t="array" ref="K906">_xlfn.IFS(AND(Table1[[#This Row],[Column1]]=1,D905-D904&lt;Table1[[#This Row],[kurs_zamkniecia]]-D905,D904&lt;D905,D905&lt;Table1[[#This Row],[kurs_zamkniecia]]),"K",AND(Table1[[#This Row],[Column1]]=1,D905-D904&gt;Table1[[#This Row],[kurs_zamkniecia]]-D905,D904&gt;D905,D905&gt;Table1[[#This Row],[kurs_zamkniecia]]),"S",Table1[[#This Row],[Column1]]=1,"H",Table1[[#This Row],[Column1]]=0,0)</f>
        <v>0</v>
      </c>
      <c r="L906"/>
      <c r="M906"/>
      <c r="N906"/>
      <c r="O906"/>
      <c r="P906"/>
      <c r="Q906"/>
      <c r="R906"/>
      <c r="S906"/>
    </row>
    <row r="907" spans="1:19" x14ac:dyDescent="0.3">
      <c r="A907" s="2">
        <v>42027</v>
      </c>
      <c r="B907" s="1" t="s">
        <v>609</v>
      </c>
      <c r="C907" t="s">
        <v>610</v>
      </c>
      <c r="D907">
        <v>1.52</v>
      </c>
      <c r="E907">
        <v>3400</v>
      </c>
      <c r="F907">
        <v>5170</v>
      </c>
      <c r="G907">
        <v>2352000</v>
      </c>
      <c r="H907">
        <f>IF(Table1[[#This Row],[data]]=DATE(2015, 1, 23),1,0)</f>
        <v>1</v>
      </c>
      <c r="I907" t="str">
        <f>LEFT(Table1[[#This Row],[ISIN]],2)</f>
        <v>LU</v>
      </c>
      <c r="J907">
        <f>Table1[[#This Row],[pakiet_wig]]*Table1[[#This Row],[kurs_zamkniecia]]</f>
        <v>3575040</v>
      </c>
      <c r="K907" s="4" t="str" cm="1">
        <f t="array" ref="K907">_xlfn.IFS(AND(Table1[[#This Row],[Column1]]=1,D906-D905&lt;Table1[[#This Row],[kurs_zamkniecia]]-D906,D905&lt;D906,D906&lt;Table1[[#This Row],[kurs_zamkniecia]]),"K",AND(Table1[[#This Row],[Column1]]=1,D906-D905&gt;Table1[[#This Row],[kurs_zamkniecia]]-D906,D905&gt;D906,D906&gt;Table1[[#This Row],[kurs_zamkniecia]]),"S",Table1[[#This Row],[Column1]]=1,"H",Table1[[#This Row],[Column1]]=0,0)</f>
        <v>H</v>
      </c>
      <c r="L907"/>
      <c r="M907"/>
      <c r="N907"/>
      <c r="O907"/>
      <c r="P907"/>
      <c r="Q907"/>
      <c r="R907"/>
      <c r="S907"/>
    </row>
    <row r="908" spans="1:19" x14ac:dyDescent="0.3">
      <c r="A908" s="2">
        <v>42025</v>
      </c>
      <c r="B908" s="1" t="s">
        <v>611</v>
      </c>
      <c r="C908" t="s">
        <v>612</v>
      </c>
      <c r="D908">
        <v>6.15</v>
      </c>
      <c r="E908">
        <v>668</v>
      </c>
      <c r="F908">
        <v>4110</v>
      </c>
      <c r="G908">
        <v>6568000</v>
      </c>
      <c r="H908">
        <f>IF(Table1[[#This Row],[data]]=DATE(2015, 1, 23),1,0)</f>
        <v>0</v>
      </c>
      <c r="I908" t="str">
        <f>LEFT(Table1[[#This Row],[ISIN]],2)</f>
        <v>PL</v>
      </c>
      <c r="J908">
        <f>Table1[[#This Row],[pakiet_wig]]*Table1[[#This Row],[kurs_zamkniecia]]</f>
        <v>40393200</v>
      </c>
      <c r="K908" s="4" cm="1">
        <f t="array" ref="K908">_xlfn.IFS(AND(Table1[[#This Row],[Column1]]=1,D907-D906&lt;Table1[[#This Row],[kurs_zamkniecia]]-D907,D906&lt;D907,D907&lt;Table1[[#This Row],[kurs_zamkniecia]]),"K",AND(Table1[[#This Row],[Column1]]=1,D907-D906&gt;Table1[[#This Row],[kurs_zamkniecia]]-D907,D906&gt;D907,D907&gt;Table1[[#This Row],[kurs_zamkniecia]]),"S",Table1[[#This Row],[Column1]]=1,"H",Table1[[#This Row],[Column1]]=0,0)</f>
        <v>0</v>
      </c>
      <c r="L908"/>
      <c r="M908"/>
      <c r="N908"/>
      <c r="O908"/>
      <c r="P908"/>
      <c r="Q908"/>
      <c r="R908"/>
      <c r="S908"/>
    </row>
    <row r="909" spans="1:19" x14ac:dyDescent="0.3">
      <c r="A909" s="2">
        <v>42026</v>
      </c>
      <c r="B909" s="1" t="s">
        <v>611</v>
      </c>
      <c r="C909" t="s">
        <v>612</v>
      </c>
      <c r="D909">
        <v>6.15</v>
      </c>
      <c r="E909">
        <v>5123</v>
      </c>
      <c r="F909">
        <v>31490</v>
      </c>
      <c r="G909">
        <v>6568000</v>
      </c>
      <c r="H909">
        <f>IF(Table1[[#This Row],[data]]=DATE(2015, 1, 23),1,0)</f>
        <v>0</v>
      </c>
      <c r="I909" t="str">
        <f>LEFT(Table1[[#This Row],[ISIN]],2)</f>
        <v>PL</v>
      </c>
      <c r="J909">
        <f>Table1[[#This Row],[pakiet_wig]]*Table1[[#This Row],[kurs_zamkniecia]]</f>
        <v>40393200</v>
      </c>
      <c r="K909" s="4" cm="1">
        <f t="array" ref="K909">_xlfn.IFS(AND(Table1[[#This Row],[Column1]]=1,D908-D907&lt;Table1[[#This Row],[kurs_zamkniecia]]-D908,D907&lt;D908,D908&lt;Table1[[#This Row],[kurs_zamkniecia]]),"K",AND(Table1[[#This Row],[Column1]]=1,D908-D907&gt;Table1[[#This Row],[kurs_zamkniecia]]-D908,D907&gt;D908,D908&gt;Table1[[#This Row],[kurs_zamkniecia]]),"S",Table1[[#This Row],[Column1]]=1,"H",Table1[[#This Row],[Column1]]=0,0)</f>
        <v>0</v>
      </c>
      <c r="L909"/>
      <c r="M909"/>
      <c r="N909"/>
      <c r="O909"/>
      <c r="P909"/>
      <c r="Q909"/>
      <c r="R909"/>
      <c r="S909"/>
    </row>
    <row r="910" spans="1:19" x14ac:dyDescent="0.3">
      <c r="A910" s="2">
        <v>42027</v>
      </c>
      <c r="B910" s="1" t="s">
        <v>611</v>
      </c>
      <c r="C910" t="s">
        <v>612</v>
      </c>
      <c r="D910">
        <v>6.29</v>
      </c>
      <c r="E910">
        <v>6579</v>
      </c>
      <c r="F910">
        <v>40650</v>
      </c>
      <c r="G910">
        <v>6568000</v>
      </c>
      <c r="H910">
        <f>IF(Table1[[#This Row],[data]]=DATE(2015, 1, 23),1,0)</f>
        <v>1</v>
      </c>
      <c r="I910" t="str">
        <f>LEFT(Table1[[#This Row],[ISIN]],2)</f>
        <v>PL</v>
      </c>
      <c r="J910">
        <f>Table1[[#This Row],[pakiet_wig]]*Table1[[#This Row],[kurs_zamkniecia]]</f>
        <v>41312720</v>
      </c>
      <c r="K910" s="4" t="str" cm="1">
        <f t="array" ref="K910">_xlfn.IFS(AND(Table1[[#This Row],[Column1]]=1,D909-D908&lt;Table1[[#This Row],[kurs_zamkniecia]]-D909,D908&lt;D909,D909&lt;Table1[[#This Row],[kurs_zamkniecia]]),"K",AND(Table1[[#This Row],[Column1]]=1,D909-D908&gt;Table1[[#This Row],[kurs_zamkniecia]]-D909,D908&gt;D909,D909&gt;Table1[[#This Row],[kurs_zamkniecia]]),"S",Table1[[#This Row],[Column1]]=1,"H",Table1[[#This Row],[Column1]]=0,0)</f>
        <v>H</v>
      </c>
      <c r="L910"/>
      <c r="M910"/>
      <c r="N910"/>
      <c r="O910"/>
      <c r="P910"/>
      <c r="Q910"/>
      <c r="R910"/>
      <c r="S910"/>
    </row>
    <row r="911" spans="1:19" x14ac:dyDescent="0.3">
      <c r="A911" s="2">
        <v>42025</v>
      </c>
      <c r="B911" s="1" t="s">
        <v>613</v>
      </c>
      <c r="C911" t="s">
        <v>614</v>
      </c>
      <c r="D911">
        <v>226.5</v>
      </c>
      <c r="E911">
        <v>60</v>
      </c>
      <c r="F911">
        <v>13690</v>
      </c>
      <c r="G911">
        <v>349000</v>
      </c>
      <c r="H911">
        <f>IF(Table1[[#This Row],[data]]=DATE(2015, 1, 23),1,0)</f>
        <v>0</v>
      </c>
      <c r="I911" t="str">
        <f>LEFT(Table1[[#This Row],[ISIN]],2)</f>
        <v>PL</v>
      </c>
      <c r="J911">
        <f>Table1[[#This Row],[pakiet_wig]]*Table1[[#This Row],[kurs_zamkniecia]]</f>
        <v>79048500</v>
      </c>
      <c r="K911" s="4" cm="1">
        <f t="array" ref="K911">_xlfn.IFS(AND(Table1[[#This Row],[Column1]]=1,D910-D909&lt;Table1[[#This Row],[kurs_zamkniecia]]-D910,D909&lt;D910,D910&lt;Table1[[#This Row],[kurs_zamkniecia]]),"K",AND(Table1[[#This Row],[Column1]]=1,D910-D909&gt;Table1[[#This Row],[kurs_zamkniecia]]-D910,D909&gt;D910,D910&gt;Table1[[#This Row],[kurs_zamkniecia]]),"S",Table1[[#This Row],[Column1]]=1,"H",Table1[[#This Row],[Column1]]=0,0)</f>
        <v>0</v>
      </c>
      <c r="L911"/>
      <c r="M911"/>
      <c r="N911"/>
      <c r="O911"/>
      <c r="P911"/>
      <c r="Q911"/>
      <c r="R911"/>
      <c r="S911"/>
    </row>
    <row r="912" spans="1:19" x14ac:dyDescent="0.3">
      <c r="A912" s="2">
        <v>42026</v>
      </c>
      <c r="B912" s="1" t="s">
        <v>613</v>
      </c>
      <c r="C912" t="s">
        <v>614</v>
      </c>
      <c r="D912">
        <v>226.5</v>
      </c>
      <c r="E912">
        <v>0</v>
      </c>
      <c r="F912">
        <v>0</v>
      </c>
      <c r="G912">
        <v>349000</v>
      </c>
      <c r="H912">
        <f>IF(Table1[[#This Row],[data]]=DATE(2015, 1, 23),1,0)</f>
        <v>0</v>
      </c>
      <c r="I912" t="str">
        <f>LEFT(Table1[[#This Row],[ISIN]],2)</f>
        <v>PL</v>
      </c>
      <c r="J912">
        <f>Table1[[#This Row],[pakiet_wig]]*Table1[[#This Row],[kurs_zamkniecia]]</f>
        <v>79048500</v>
      </c>
      <c r="K912" s="4" cm="1">
        <f t="array" ref="K912">_xlfn.IFS(AND(Table1[[#This Row],[Column1]]=1,D911-D910&lt;Table1[[#This Row],[kurs_zamkniecia]]-D911,D910&lt;D911,D911&lt;Table1[[#This Row],[kurs_zamkniecia]]),"K",AND(Table1[[#This Row],[Column1]]=1,D911-D910&gt;Table1[[#This Row],[kurs_zamkniecia]]-D911,D910&gt;D911,D911&gt;Table1[[#This Row],[kurs_zamkniecia]]),"S",Table1[[#This Row],[Column1]]=1,"H",Table1[[#This Row],[Column1]]=0,0)</f>
        <v>0</v>
      </c>
      <c r="L912"/>
      <c r="M912"/>
      <c r="N912"/>
      <c r="O912"/>
      <c r="P912"/>
      <c r="Q912"/>
      <c r="R912"/>
      <c r="S912"/>
    </row>
    <row r="913" spans="1:19" x14ac:dyDescent="0.3">
      <c r="A913" s="2">
        <v>42027</v>
      </c>
      <c r="B913" s="1" t="s">
        <v>613</v>
      </c>
      <c r="C913" t="s">
        <v>614</v>
      </c>
      <c r="D913">
        <v>232.05</v>
      </c>
      <c r="E913">
        <v>41</v>
      </c>
      <c r="F913">
        <v>9510</v>
      </c>
      <c r="G913">
        <v>349000</v>
      </c>
      <c r="H913">
        <f>IF(Table1[[#This Row],[data]]=DATE(2015, 1, 23),1,0)</f>
        <v>1</v>
      </c>
      <c r="I913" t="str">
        <f>LEFT(Table1[[#This Row],[ISIN]],2)</f>
        <v>PL</v>
      </c>
      <c r="J913">
        <f>Table1[[#This Row],[pakiet_wig]]*Table1[[#This Row],[kurs_zamkniecia]]</f>
        <v>80985450</v>
      </c>
      <c r="K913" s="4" t="str" cm="1">
        <f t="array" ref="K913">_xlfn.IFS(AND(Table1[[#This Row],[Column1]]=1,D912-D911&lt;Table1[[#This Row],[kurs_zamkniecia]]-D912,D911&lt;D912,D912&lt;Table1[[#This Row],[kurs_zamkniecia]]),"K",AND(Table1[[#This Row],[Column1]]=1,D912-D911&gt;Table1[[#This Row],[kurs_zamkniecia]]-D912,D911&gt;D912,D912&gt;Table1[[#This Row],[kurs_zamkniecia]]),"S",Table1[[#This Row],[Column1]]=1,"H",Table1[[#This Row],[Column1]]=0,0)</f>
        <v>H</v>
      </c>
      <c r="L913"/>
      <c r="M913"/>
      <c r="N913"/>
      <c r="O913"/>
      <c r="P913"/>
      <c r="Q913"/>
      <c r="R913"/>
      <c r="S913"/>
    </row>
    <row r="914" spans="1:19" x14ac:dyDescent="0.3">
      <c r="A914" s="2">
        <v>42025</v>
      </c>
      <c r="B914" s="1" t="s">
        <v>615</v>
      </c>
      <c r="C914" t="s">
        <v>616</v>
      </c>
      <c r="D914">
        <v>8.2100000000000009</v>
      </c>
      <c r="E914">
        <v>755</v>
      </c>
      <c r="F914">
        <v>6220</v>
      </c>
      <c r="G914">
        <v>6256000</v>
      </c>
      <c r="H914">
        <f>IF(Table1[[#This Row],[data]]=DATE(2015, 1, 23),1,0)</f>
        <v>0</v>
      </c>
      <c r="I914" t="str">
        <f>LEFT(Table1[[#This Row],[ISIN]],2)</f>
        <v>PL</v>
      </c>
      <c r="J914">
        <f>Table1[[#This Row],[pakiet_wig]]*Table1[[#This Row],[kurs_zamkniecia]]</f>
        <v>51361760.000000007</v>
      </c>
      <c r="K914" s="4" cm="1">
        <f t="array" ref="K914">_xlfn.IFS(AND(Table1[[#This Row],[Column1]]=1,D913-D912&lt;Table1[[#This Row],[kurs_zamkniecia]]-D913,D912&lt;D913,D913&lt;Table1[[#This Row],[kurs_zamkniecia]]),"K",AND(Table1[[#This Row],[Column1]]=1,D913-D912&gt;Table1[[#This Row],[kurs_zamkniecia]]-D913,D912&gt;D913,D913&gt;Table1[[#This Row],[kurs_zamkniecia]]),"S",Table1[[#This Row],[Column1]]=1,"H",Table1[[#This Row],[Column1]]=0,0)</f>
        <v>0</v>
      </c>
      <c r="L914"/>
      <c r="M914"/>
      <c r="N914"/>
      <c r="O914"/>
      <c r="P914"/>
      <c r="Q914"/>
      <c r="R914"/>
      <c r="S914"/>
    </row>
    <row r="915" spans="1:19" x14ac:dyDescent="0.3">
      <c r="A915" s="2">
        <v>42026</v>
      </c>
      <c r="B915" s="1" t="s">
        <v>615</v>
      </c>
      <c r="C915" t="s">
        <v>616</v>
      </c>
      <c r="D915">
        <v>8.36</v>
      </c>
      <c r="E915">
        <v>394</v>
      </c>
      <c r="F915">
        <v>3240</v>
      </c>
      <c r="G915">
        <v>6256000</v>
      </c>
      <c r="H915">
        <f>IF(Table1[[#This Row],[data]]=DATE(2015, 1, 23),1,0)</f>
        <v>0</v>
      </c>
      <c r="I915" t="str">
        <f>LEFT(Table1[[#This Row],[ISIN]],2)</f>
        <v>PL</v>
      </c>
      <c r="J915">
        <f>Table1[[#This Row],[pakiet_wig]]*Table1[[#This Row],[kurs_zamkniecia]]</f>
        <v>52300160</v>
      </c>
      <c r="K915" s="4" cm="1">
        <f t="array" ref="K915">_xlfn.IFS(AND(Table1[[#This Row],[Column1]]=1,D914-D913&lt;Table1[[#This Row],[kurs_zamkniecia]]-D914,D913&lt;D914,D914&lt;Table1[[#This Row],[kurs_zamkniecia]]),"K",AND(Table1[[#This Row],[Column1]]=1,D914-D913&gt;Table1[[#This Row],[kurs_zamkniecia]]-D914,D913&gt;D914,D914&gt;Table1[[#This Row],[kurs_zamkniecia]]),"S",Table1[[#This Row],[Column1]]=1,"H",Table1[[#This Row],[Column1]]=0,0)</f>
        <v>0</v>
      </c>
      <c r="L915"/>
      <c r="M915"/>
      <c r="N915"/>
      <c r="O915"/>
      <c r="P915"/>
      <c r="Q915"/>
      <c r="R915"/>
      <c r="S915"/>
    </row>
    <row r="916" spans="1:19" x14ac:dyDescent="0.3">
      <c r="A916" s="2">
        <v>42027</v>
      </c>
      <c r="B916" s="1" t="s">
        <v>615</v>
      </c>
      <c r="C916" t="s">
        <v>616</v>
      </c>
      <c r="D916">
        <v>8.36</v>
      </c>
      <c r="E916">
        <v>325</v>
      </c>
      <c r="F916">
        <v>2690</v>
      </c>
      <c r="G916">
        <v>6256000</v>
      </c>
      <c r="H916">
        <f>IF(Table1[[#This Row],[data]]=DATE(2015, 1, 23),1,0)</f>
        <v>1</v>
      </c>
      <c r="I916" t="str">
        <f>LEFT(Table1[[#This Row],[ISIN]],2)</f>
        <v>PL</v>
      </c>
      <c r="J916">
        <f>Table1[[#This Row],[pakiet_wig]]*Table1[[#This Row],[kurs_zamkniecia]]</f>
        <v>52300160</v>
      </c>
      <c r="K916" s="4" t="str" cm="1">
        <f t="array" ref="K916">_xlfn.IFS(AND(Table1[[#This Row],[Column1]]=1,D915-D914&lt;Table1[[#This Row],[kurs_zamkniecia]]-D915,D914&lt;D915,D915&lt;Table1[[#This Row],[kurs_zamkniecia]]),"K",AND(Table1[[#This Row],[Column1]]=1,D915-D914&gt;Table1[[#This Row],[kurs_zamkniecia]]-D915,D914&gt;D915,D915&gt;Table1[[#This Row],[kurs_zamkniecia]]),"S",Table1[[#This Row],[Column1]]=1,"H",Table1[[#This Row],[Column1]]=0,0)</f>
        <v>H</v>
      </c>
      <c r="L916"/>
      <c r="M916"/>
      <c r="N916"/>
      <c r="O916"/>
      <c r="P916"/>
      <c r="Q916"/>
      <c r="R916"/>
      <c r="S916"/>
    </row>
    <row r="917" spans="1:19" x14ac:dyDescent="0.3">
      <c r="A917" s="2">
        <v>42025</v>
      </c>
      <c r="B917" s="1" t="s">
        <v>617</v>
      </c>
      <c r="C917" t="s">
        <v>618</v>
      </c>
      <c r="D917">
        <v>73.5</v>
      </c>
      <c r="E917">
        <v>300</v>
      </c>
      <c r="F917">
        <v>22050</v>
      </c>
      <c r="G917">
        <v>1725000</v>
      </c>
      <c r="H917">
        <f>IF(Table1[[#This Row],[data]]=DATE(2015, 1, 23),1,0)</f>
        <v>0</v>
      </c>
      <c r="I917" t="str">
        <f>LEFT(Table1[[#This Row],[ISIN]],2)</f>
        <v>NL</v>
      </c>
      <c r="J917">
        <f>Table1[[#This Row],[pakiet_wig]]*Table1[[#This Row],[kurs_zamkniecia]]</f>
        <v>126787500</v>
      </c>
      <c r="K917" s="4" cm="1">
        <f t="array" ref="K917">_xlfn.IFS(AND(Table1[[#This Row],[Column1]]=1,D916-D915&lt;Table1[[#This Row],[kurs_zamkniecia]]-D916,D915&lt;D916,D916&lt;Table1[[#This Row],[kurs_zamkniecia]]),"K",AND(Table1[[#This Row],[Column1]]=1,D916-D915&gt;Table1[[#This Row],[kurs_zamkniecia]]-D916,D915&gt;D916,D916&gt;Table1[[#This Row],[kurs_zamkniecia]]),"S",Table1[[#This Row],[Column1]]=1,"H",Table1[[#This Row],[Column1]]=0,0)</f>
        <v>0</v>
      </c>
      <c r="L917"/>
      <c r="M917"/>
      <c r="N917"/>
      <c r="O917"/>
      <c r="P917"/>
      <c r="Q917"/>
      <c r="R917"/>
      <c r="S917"/>
    </row>
    <row r="918" spans="1:19" x14ac:dyDescent="0.3">
      <c r="A918" s="2">
        <v>42026</v>
      </c>
      <c r="B918" s="1" t="s">
        <v>617</v>
      </c>
      <c r="C918" t="s">
        <v>618</v>
      </c>
      <c r="D918">
        <v>73</v>
      </c>
      <c r="E918">
        <v>15</v>
      </c>
      <c r="F918">
        <v>1100</v>
      </c>
      <c r="G918">
        <v>1725000</v>
      </c>
      <c r="H918">
        <f>IF(Table1[[#This Row],[data]]=DATE(2015, 1, 23),1,0)</f>
        <v>0</v>
      </c>
      <c r="I918" t="str">
        <f>LEFT(Table1[[#This Row],[ISIN]],2)</f>
        <v>NL</v>
      </c>
      <c r="J918">
        <f>Table1[[#This Row],[pakiet_wig]]*Table1[[#This Row],[kurs_zamkniecia]]</f>
        <v>125925000</v>
      </c>
      <c r="K918" s="4" cm="1">
        <f t="array" ref="K918">_xlfn.IFS(AND(Table1[[#This Row],[Column1]]=1,D917-D916&lt;Table1[[#This Row],[kurs_zamkniecia]]-D917,D916&lt;D917,D917&lt;Table1[[#This Row],[kurs_zamkniecia]]),"K",AND(Table1[[#This Row],[Column1]]=1,D917-D916&gt;Table1[[#This Row],[kurs_zamkniecia]]-D917,D916&gt;D917,D917&gt;Table1[[#This Row],[kurs_zamkniecia]]),"S",Table1[[#This Row],[Column1]]=1,"H",Table1[[#This Row],[Column1]]=0,0)</f>
        <v>0</v>
      </c>
      <c r="L918"/>
      <c r="M918"/>
      <c r="N918"/>
      <c r="O918"/>
      <c r="P918"/>
      <c r="Q918"/>
      <c r="R918"/>
      <c r="S918"/>
    </row>
    <row r="919" spans="1:19" x14ac:dyDescent="0.3">
      <c r="A919" s="2">
        <v>42027</v>
      </c>
      <c r="B919" s="1" t="s">
        <v>617</v>
      </c>
      <c r="C919" t="s">
        <v>618</v>
      </c>
      <c r="D919">
        <v>73.5</v>
      </c>
      <c r="E919">
        <v>30</v>
      </c>
      <c r="F919">
        <v>2210</v>
      </c>
      <c r="G919">
        <v>1725000</v>
      </c>
      <c r="H919">
        <f>IF(Table1[[#This Row],[data]]=DATE(2015, 1, 23),1,0)</f>
        <v>1</v>
      </c>
      <c r="I919" t="str">
        <f>LEFT(Table1[[#This Row],[ISIN]],2)</f>
        <v>NL</v>
      </c>
      <c r="J919">
        <f>Table1[[#This Row],[pakiet_wig]]*Table1[[#This Row],[kurs_zamkniecia]]</f>
        <v>126787500</v>
      </c>
      <c r="K919" s="4" t="str" cm="1">
        <f t="array" ref="K919">_xlfn.IFS(AND(Table1[[#This Row],[Column1]]=1,D918-D917&lt;Table1[[#This Row],[kurs_zamkniecia]]-D918,D917&lt;D918,D918&lt;Table1[[#This Row],[kurs_zamkniecia]]),"K",AND(Table1[[#This Row],[Column1]]=1,D918-D917&gt;Table1[[#This Row],[kurs_zamkniecia]]-D918,D917&gt;D918,D918&gt;Table1[[#This Row],[kurs_zamkniecia]]),"S",Table1[[#This Row],[Column1]]=1,"H",Table1[[#This Row],[Column1]]=0,0)</f>
        <v>H</v>
      </c>
      <c r="L919"/>
      <c r="M919"/>
      <c r="N919"/>
      <c r="O919"/>
      <c r="P919"/>
      <c r="Q919"/>
      <c r="R919"/>
      <c r="S919"/>
    </row>
    <row r="920" spans="1:19" x14ac:dyDescent="0.3">
      <c r="A920" s="2">
        <v>42025</v>
      </c>
      <c r="B920" s="1" t="s">
        <v>619</v>
      </c>
      <c r="C920" t="s">
        <v>620</v>
      </c>
      <c r="D920">
        <v>47.5</v>
      </c>
      <c r="E920">
        <v>686</v>
      </c>
      <c r="F920">
        <v>32630</v>
      </c>
      <c r="G920">
        <v>1688000</v>
      </c>
      <c r="H920">
        <f>IF(Table1[[#This Row],[data]]=DATE(2015, 1, 23),1,0)</f>
        <v>0</v>
      </c>
      <c r="I920" t="str">
        <f>LEFT(Table1[[#This Row],[ISIN]],2)</f>
        <v>PL</v>
      </c>
      <c r="J920">
        <f>Table1[[#This Row],[pakiet_wig]]*Table1[[#This Row],[kurs_zamkniecia]]</f>
        <v>80180000</v>
      </c>
      <c r="K920" s="4" cm="1">
        <f t="array" ref="K920">_xlfn.IFS(AND(Table1[[#This Row],[Column1]]=1,D919-D918&lt;Table1[[#This Row],[kurs_zamkniecia]]-D919,D918&lt;D919,D919&lt;Table1[[#This Row],[kurs_zamkniecia]]),"K",AND(Table1[[#This Row],[Column1]]=1,D919-D918&gt;Table1[[#This Row],[kurs_zamkniecia]]-D919,D918&gt;D919,D919&gt;Table1[[#This Row],[kurs_zamkniecia]]),"S",Table1[[#This Row],[Column1]]=1,"H",Table1[[#This Row],[Column1]]=0,0)</f>
        <v>0</v>
      </c>
      <c r="L920"/>
      <c r="M920"/>
      <c r="N920"/>
      <c r="O920"/>
      <c r="P920"/>
      <c r="Q920"/>
      <c r="R920"/>
      <c r="S920"/>
    </row>
    <row r="921" spans="1:19" x14ac:dyDescent="0.3">
      <c r="A921" s="2">
        <v>42026</v>
      </c>
      <c r="B921" s="1" t="s">
        <v>619</v>
      </c>
      <c r="C921" t="s">
        <v>620</v>
      </c>
      <c r="D921">
        <v>48</v>
      </c>
      <c r="E921">
        <v>2126</v>
      </c>
      <c r="F921">
        <v>100430</v>
      </c>
      <c r="G921">
        <v>1688000</v>
      </c>
      <c r="H921">
        <f>IF(Table1[[#This Row],[data]]=DATE(2015, 1, 23),1,0)</f>
        <v>0</v>
      </c>
      <c r="I921" t="str">
        <f>LEFT(Table1[[#This Row],[ISIN]],2)</f>
        <v>PL</v>
      </c>
      <c r="J921">
        <f>Table1[[#This Row],[pakiet_wig]]*Table1[[#This Row],[kurs_zamkniecia]]</f>
        <v>81024000</v>
      </c>
      <c r="K921" s="4" cm="1">
        <f t="array" ref="K921">_xlfn.IFS(AND(Table1[[#This Row],[Column1]]=1,D920-D919&lt;Table1[[#This Row],[kurs_zamkniecia]]-D920,D919&lt;D920,D920&lt;Table1[[#This Row],[kurs_zamkniecia]]),"K",AND(Table1[[#This Row],[Column1]]=1,D920-D919&gt;Table1[[#This Row],[kurs_zamkniecia]]-D920,D919&gt;D920,D920&gt;Table1[[#This Row],[kurs_zamkniecia]]),"S",Table1[[#This Row],[Column1]]=1,"H",Table1[[#This Row],[Column1]]=0,0)</f>
        <v>0</v>
      </c>
      <c r="L921"/>
      <c r="M921"/>
      <c r="N921"/>
      <c r="O921"/>
      <c r="P921"/>
      <c r="Q921"/>
      <c r="R921"/>
      <c r="S921"/>
    </row>
    <row r="922" spans="1:19" x14ac:dyDescent="0.3">
      <c r="A922" s="2">
        <v>42027</v>
      </c>
      <c r="B922" s="1" t="s">
        <v>619</v>
      </c>
      <c r="C922" t="s">
        <v>620</v>
      </c>
      <c r="D922">
        <v>48.55</v>
      </c>
      <c r="E922">
        <v>3246</v>
      </c>
      <c r="F922">
        <v>156690</v>
      </c>
      <c r="G922">
        <v>1688000</v>
      </c>
      <c r="H922">
        <f>IF(Table1[[#This Row],[data]]=DATE(2015, 1, 23),1,0)</f>
        <v>1</v>
      </c>
      <c r="I922" t="str">
        <f>LEFT(Table1[[#This Row],[ISIN]],2)</f>
        <v>PL</v>
      </c>
      <c r="J922">
        <f>Table1[[#This Row],[pakiet_wig]]*Table1[[#This Row],[kurs_zamkniecia]]</f>
        <v>81952400</v>
      </c>
      <c r="K922" s="4" t="str" cm="1">
        <f t="array" ref="K922">_xlfn.IFS(AND(Table1[[#This Row],[Column1]]=1,D921-D920&lt;Table1[[#This Row],[kurs_zamkniecia]]-D921,D920&lt;D921,D921&lt;Table1[[#This Row],[kurs_zamkniecia]]),"K",AND(Table1[[#This Row],[Column1]]=1,D921-D920&gt;Table1[[#This Row],[kurs_zamkniecia]]-D921,D920&gt;D921,D921&gt;Table1[[#This Row],[kurs_zamkniecia]]),"S",Table1[[#This Row],[Column1]]=1,"H",Table1[[#This Row],[Column1]]=0,0)</f>
        <v>K</v>
      </c>
      <c r="L922"/>
      <c r="M922"/>
      <c r="N922"/>
      <c r="O922"/>
      <c r="P922"/>
      <c r="Q922"/>
      <c r="R922"/>
      <c r="S922"/>
    </row>
    <row r="923" spans="1:19" x14ac:dyDescent="0.3">
      <c r="A923" s="2">
        <v>42025</v>
      </c>
      <c r="B923" s="1" t="s">
        <v>621</v>
      </c>
      <c r="C923" t="s">
        <v>622</v>
      </c>
      <c r="D923">
        <v>1.1499999999999999</v>
      </c>
      <c r="E923">
        <v>5970</v>
      </c>
      <c r="F923">
        <v>6750</v>
      </c>
      <c r="G923">
        <v>6642000</v>
      </c>
      <c r="H923">
        <f>IF(Table1[[#This Row],[data]]=DATE(2015, 1, 23),1,0)</f>
        <v>0</v>
      </c>
      <c r="I923" t="str">
        <f>LEFT(Table1[[#This Row],[ISIN]],2)</f>
        <v>PL</v>
      </c>
      <c r="J923">
        <f>Table1[[#This Row],[pakiet_wig]]*Table1[[#This Row],[kurs_zamkniecia]]</f>
        <v>7638299.9999999991</v>
      </c>
      <c r="K923" s="4" cm="1">
        <f t="array" ref="K923">_xlfn.IFS(AND(Table1[[#This Row],[Column1]]=1,D922-D921&lt;Table1[[#This Row],[kurs_zamkniecia]]-D922,D921&lt;D922,D922&lt;Table1[[#This Row],[kurs_zamkniecia]]),"K",AND(Table1[[#This Row],[Column1]]=1,D922-D921&gt;Table1[[#This Row],[kurs_zamkniecia]]-D922,D921&gt;D922,D922&gt;Table1[[#This Row],[kurs_zamkniecia]]),"S",Table1[[#This Row],[Column1]]=1,"H",Table1[[#This Row],[Column1]]=0,0)</f>
        <v>0</v>
      </c>
      <c r="L923"/>
      <c r="M923"/>
      <c r="N923"/>
      <c r="O923"/>
      <c r="P923"/>
      <c r="Q923"/>
      <c r="R923"/>
      <c r="S923"/>
    </row>
    <row r="924" spans="1:19" x14ac:dyDescent="0.3">
      <c r="A924" s="2">
        <v>42026</v>
      </c>
      <c r="B924" s="1" t="s">
        <v>621</v>
      </c>
      <c r="C924" t="s">
        <v>622</v>
      </c>
      <c r="D924">
        <v>1.1000000000000001</v>
      </c>
      <c r="E924">
        <v>7628</v>
      </c>
      <c r="F924">
        <v>8510</v>
      </c>
      <c r="G924">
        <v>6642000</v>
      </c>
      <c r="H924">
        <f>IF(Table1[[#This Row],[data]]=DATE(2015, 1, 23),1,0)</f>
        <v>0</v>
      </c>
      <c r="I924" t="str">
        <f>LEFT(Table1[[#This Row],[ISIN]],2)</f>
        <v>PL</v>
      </c>
      <c r="J924">
        <f>Table1[[#This Row],[pakiet_wig]]*Table1[[#This Row],[kurs_zamkniecia]]</f>
        <v>7306200.0000000009</v>
      </c>
      <c r="K924" s="4" cm="1">
        <f t="array" ref="K924">_xlfn.IFS(AND(Table1[[#This Row],[Column1]]=1,D923-D922&lt;Table1[[#This Row],[kurs_zamkniecia]]-D923,D922&lt;D923,D923&lt;Table1[[#This Row],[kurs_zamkniecia]]),"K",AND(Table1[[#This Row],[Column1]]=1,D923-D922&gt;Table1[[#This Row],[kurs_zamkniecia]]-D923,D922&gt;D923,D923&gt;Table1[[#This Row],[kurs_zamkniecia]]),"S",Table1[[#This Row],[Column1]]=1,"H",Table1[[#This Row],[Column1]]=0,0)</f>
        <v>0</v>
      </c>
      <c r="L924"/>
      <c r="M924"/>
      <c r="N924"/>
      <c r="O924"/>
      <c r="P924"/>
      <c r="Q924"/>
      <c r="R924"/>
      <c r="S924"/>
    </row>
    <row r="925" spans="1:19" x14ac:dyDescent="0.3">
      <c r="A925" s="2">
        <v>42027</v>
      </c>
      <c r="B925" s="1" t="s">
        <v>621</v>
      </c>
      <c r="C925" t="s">
        <v>622</v>
      </c>
      <c r="D925">
        <v>1.1200000000000001</v>
      </c>
      <c r="E925">
        <v>2000</v>
      </c>
      <c r="F925">
        <v>2240</v>
      </c>
      <c r="G925">
        <v>6642000</v>
      </c>
      <c r="H925">
        <f>IF(Table1[[#This Row],[data]]=DATE(2015, 1, 23),1,0)</f>
        <v>1</v>
      </c>
      <c r="I925" t="str">
        <f>LEFT(Table1[[#This Row],[ISIN]],2)</f>
        <v>PL</v>
      </c>
      <c r="J925">
        <f>Table1[[#This Row],[pakiet_wig]]*Table1[[#This Row],[kurs_zamkniecia]]</f>
        <v>7439040.0000000009</v>
      </c>
      <c r="K925" s="4" t="str" cm="1">
        <f t="array" ref="K925">_xlfn.IFS(AND(Table1[[#This Row],[Column1]]=1,D924-D923&lt;Table1[[#This Row],[kurs_zamkniecia]]-D924,D923&lt;D924,D924&lt;Table1[[#This Row],[kurs_zamkniecia]]),"K",AND(Table1[[#This Row],[Column1]]=1,D924-D923&gt;Table1[[#This Row],[kurs_zamkniecia]]-D924,D923&gt;D924,D924&gt;Table1[[#This Row],[kurs_zamkniecia]]),"S",Table1[[#This Row],[Column1]]=1,"H",Table1[[#This Row],[Column1]]=0,0)</f>
        <v>H</v>
      </c>
      <c r="L925"/>
      <c r="M925"/>
      <c r="N925"/>
      <c r="O925"/>
      <c r="P925"/>
      <c r="Q925"/>
      <c r="R925"/>
      <c r="S925"/>
    </row>
    <row r="926" spans="1:19" x14ac:dyDescent="0.3">
      <c r="A926" s="2">
        <v>42025</v>
      </c>
      <c r="B926" s="1" t="s">
        <v>623</v>
      </c>
      <c r="C926" t="s">
        <v>624</v>
      </c>
      <c r="D926">
        <v>15</v>
      </c>
      <c r="E926">
        <v>695</v>
      </c>
      <c r="F926">
        <v>10430</v>
      </c>
      <c r="G926">
        <v>5551000</v>
      </c>
      <c r="H926">
        <f>IF(Table1[[#This Row],[data]]=DATE(2015, 1, 23),1,0)</f>
        <v>0</v>
      </c>
      <c r="I926" t="str">
        <f>LEFT(Table1[[#This Row],[ISIN]],2)</f>
        <v>PL</v>
      </c>
      <c r="J926">
        <f>Table1[[#This Row],[pakiet_wig]]*Table1[[#This Row],[kurs_zamkniecia]]</f>
        <v>83265000</v>
      </c>
      <c r="K926" s="4" cm="1">
        <f t="array" ref="K926">_xlfn.IFS(AND(Table1[[#This Row],[Column1]]=1,D925-D924&lt;Table1[[#This Row],[kurs_zamkniecia]]-D925,D924&lt;D925,D925&lt;Table1[[#This Row],[kurs_zamkniecia]]),"K",AND(Table1[[#This Row],[Column1]]=1,D925-D924&gt;Table1[[#This Row],[kurs_zamkniecia]]-D925,D924&gt;D925,D925&gt;Table1[[#This Row],[kurs_zamkniecia]]),"S",Table1[[#This Row],[Column1]]=1,"H",Table1[[#This Row],[Column1]]=0,0)</f>
        <v>0</v>
      </c>
      <c r="L926"/>
      <c r="M926"/>
      <c r="N926"/>
      <c r="O926"/>
      <c r="P926"/>
      <c r="Q926"/>
      <c r="R926"/>
      <c r="S926"/>
    </row>
    <row r="927" spans="1:19" x14ac:dyDescent="0.3">
      <c r="A927" s="2">
        <v>42026</v>
      </c>
      <c r="B927" s="1" t="s">
        <v>623</v>
      </c>
      <c r="C927" t="s">
        <v>624</v>
      </c>
      <c r="D927">
        <v>15</v>
      </c>
      <c r="E927">
        <v>800</v>
      </c>
      <c r="F927">
        <v>12000</v>
      </c>
      <c r="G927">
        <v>5551000</v>
      </c>
      <c r="H927">
        <f>IF(Table1[[#This Row],[data]]=DATE(2015, 1, 23),1,0)</f>
        <v>0</v>
      </c>
      <c r="I927" t="str">
        <f>LEFT(Table1[[#This Row],[ISIN]],2)</f>
        <v>PL</v>
      </c>
      <c r="J927">
        <f>Table1[[#This Row],[pakiet_wig]]*Table1[[#This Row],[kurs_zamkniecia]]</f>
        <v>83265000</v>
      </c>
      <c r="K927" s="4" cm="1">
        <f t="array" ref="K927">_xlfn.IFS(AND(Table1[[#This Row],[Column1]]=1,D926-D925&lt;Table1[[#This Row],[kurs_zamkniecia]]-D926,D925&lt;D926,D926&lt;Table1[[#This Row],[kurs_zamkniecia]]),"K",AND(Table1[[#This Row],[Column1]]=1,D926-D925&gt;Table1[[#This Row],[kurs_zamkniecia]]-D926,D925&gt;D926,D926&gt;Table1[[#This Row],[kurs_zamkniecia]]),"S",Table1[[#This Row],[Column1]]=1,"H",Table1[[#This Row],[Column1]]=0,0)</f>
        <v>0</v>
      </c>
      <c r="L927"/>
      <c r="M927"/>
      <c r="N927"/>
      <c r="O927"/>
      <c r="P927"/>
      <c r="Q927"/>
      <c r="R927"/>
      <c r="S927"/>
    </row>
    <row r="928" spans="1:19" x14ac:dyDescent="0.3">
      <c r="A928" s="2">
        <v>42027</v>
      </c>
      <c r="B928" s="1" t="s">
        <v>623</v>
      </c>
      <c r="C928" t="s">
        <v>624</v>
      </c>
      <c r="D928">
        <v>14.85</v>
      </c>
      <c r="E928">
        <v>2</v>
      </c>
      <c r="F928">
        <v>30</v>
      </c>
      <c r="G928">
        <v>5551000</v>
      </c>
      <c r="H928">
        <f>IF(Table1[[#This Row],[data]]=DATE(2015, 1, 23),1,0)</f>
        <v>1</v>
      </c>
      <c r="I928" t="str">
        <f>LEFT(Table1[[#This Row],[ISIN]],2)</f>
        <v>PL</v>
      </c>
      <c r="J928">
        <f>Table1[[#This Row],[pakiet_wig]]*Table1[[#This Row],[kurs_zamkniecia]]</f>
        <v>82432350</v>
      </c>
      <c r="K928" s="4" t="str" cm="1">
        <f t="array" ref="K928">_xlfn.IFS(AND(Table1[[#This Row],[Column1]]=1,D927-D926&lt;Table1[[#This Row],[kurs_zamkniecia]]-D927,D926&lt;D927,D927&lt;Table1[[#This Row],[kurs_zamkniecia]]),"K",AND(Table1[[#This Row],[Column1]]=1,D927-D926&gt;Table1[[#This Row],[kurs_zamkniecia]]-D927,D926&gt;D927,D927&gt;Table1[[#This Row],[kurs_zamkniecia]]),"S",Table1[[#This Row],[Column1]]=1,"H",Table1[[#This Row],[Column1]]=0,0)</f>
        <v>H</v>
      </c>
      <c r="L928"/>
      <c r="M928"/>
      <c r="N928"/>
      <c r="O928"/>
      <c r="P928"/>
      <c r="Q928"/>
      <c r="R928"/>
      <c r="S928"/>
    </row>
    <row r="929" spans="1:19" x14ac:dyDescent="0.3">
      <c r="A929" s="2">
        <v>42025</v>
      </c>
      <c r="B929" s="1" t="s">
        <v>625</v>
      </c>
      <c r="C929" t="s">
        <v>626</v>
      </c>
      <c r="D929">
        <v>1.1499999999999999</v>
      </c>
      <c r="E929">
        <v>5537</v>
      </c>
      <c r="F929">
        <v>6400</v>
      </c>
      <c r="G929">
        <v>5959000</v>
      </c>
      <c r="H929">
        <f>IF(Table1[[#This Row],[data]]=DATE(2015, 1, 23),1,0)</f>
        <v>0</v>
      </c>
      <c r="I929" t="str">
        <f>LEFT(Table1[[#This Row],[ISIN]],2)</f>
        <v>PL</v>
      </c>
      <c r="J929">
        <f>Table1[[#This Row],[pakiet_wig]]*Table1[[#This Row],[kurs_zamkniecia]]</f>
        <v>6852849.9999999991</v>
      </c>
      <c r="K929" s="4" cm="1">
        <f t="array" ref="K929">_xlfn.IFS(AND(Table1[[#This Row],[Column1]]=1,D928-D927&lt;Table1[[#This Row],[kurs_zamkniecia]]-D928,D927&lt;D928,D928&lt;Table1[[#This Row],[kurs_zamkniecia]]),"K",AND(Table1[[#This Row],[Column1]]=1,D928-D927&gt;Table1[[#This Row],[kurs_zamkniecia]]-D928,D927&gt;D928,D928&gt;Table1[[#This Row],[kurs_zamkniecia]]),"S",Table1[[#This Row],[Column1]]=1,"H",Table1[[#This Row],[Column1]]=0,0)</f>
        <v>0</v>
      </c>
      <c r="L929"/>
      <c r="M929"/>
      <c r="N929"/>
      <c r="O929"/>
      <c r="P929"/>
      <c r="Q929"/>
      <c r="R929"/>
      <c r="S929"/>
    </row>
    <row r="930" spans="1:19" x14ac:dyDescent="0.3">
      <c r="A930" s="2">
        <v>42026</v>
      </c>
      <c r="B930" s="1" t="s">
        <v>625</v>
      </c>
      <c r="C930" t="s">
        <v>626</v>
      </c>
      <c r="D930">
        <v>1.1499999999999999</v>
      </c>
      <c r="E930">
        <v>3783</v>
      </c>
      <c r="F930">
        <v>4350</v>
      </c>
      <c r="G930">
        <v>5959000</v>
      </c>
      <c r="H930">
        <f>IF(Table1[[#This Row],[data]]=DATE(2015, 1, 23),1,0)</f>
        <v>0</v>
      </c>
      <c r="I930" t="str">
        <f>LEFT(Table1[[#This Row],[ISIN]],2)</f>
        <v>PL</v>
      </c>
      <c r="J930">
        <f>Table1[[#This Row],[pakiet_wig]]*Table1[[#This Row],[kurs_zamkniecia]]</f>
        <v>6852849.9999999991</v>
      </c>
      <c r="K930" s="4" cm="1">
        <f t="array" ref="K930">_xlfn.IFS(AND(Table1[[#This Row],[Column1]]=1,D929-D928&lt;Table1[[#This Row],[kurs_zamkniecia]]-D929,D928&lt;D929,D929&lt;Table1[[#This Row],[kurs_zamkniecia]]),"K",AND(Table1[[#This Row],[Column1]]=1,D929-D928&gt;Table1[[#This Row],[kurs_zamkniecia]]-D929,D928&gt;D929,D929&gt;Table1[[#This Row],[kurs_zamkniecia]]),"S",Table1[[#This Row],[Column1]]=1,"H",Table1[[#This Row],[Column1]]=0,0)</f>
        <v>0</v>
      </c>
      <c r="L930"/>
      <c r="M930"/>
      <c r="N930"/>
      <c r="O930"/>
      <c r="P930"/>
      <c r="Q930"/>
      <c r="R930"/>
      <c r="S930"/>
    </row>
    <row r="931" spans="1:19" x14ac:dyDescent="0.3">
      <c r="A931" s="2">
        <v>42027</v>
      </c>
      <c r="B931" s="1" t="s">
        <v>625</v>
      </c>
      <c r="C931" t="s">
        <v>626</v>
      </c>
      <c r="D931">
        <v>1.1499999999999999</v>
      </c>
      <c r="E931">
        <v>11682</v>
      </c>
      <c r="F931">
        <v>13210</v>
      </c>
      <c r="G931">
        <v>5959000</v>
      </c>
      <c r="H931">
        <f>IF(Table1[[#This Row],[data]]=DATE(2015, 1, 23),1,0)</f>
        <v>1</v>
      </c>
      <c r="I931" t="str">
        <f>LEFT(Table1[[#This Row],[ISIN]],2)</f>
        <v>PL</v>
      </c>
      <c r="J931">
        <f>Table1[[#This Row],[pakiet_wig]]*Table1[[#This Row],[kurs_zamkniecia]]</f>
        <v>6852849.9999999991</v>
      </c>
      <c r="K931" s="4" t="str" cm="1">
        <f t="array" ref="K931">_xlfn.IFS(AND(Table1[[#This Row],[Column1]]=1,D930-D929&lt;Table1[[#This Row],[kurs_zamkniecia]]-D930,D929&lt;D930,D930&lt;Table1[[#This Row],[kurs_zamkniecia]]),"K",AND(Table1[[#This Row],[Column1]]=1,D930-D929&gt;Table1[[#This Row],[kurs_zamkniecia]]-D930,D929&gt;D930,D930&gt;Table1[[#This Row],[kurs_zamkniecia]]),"S",Table1[[#This Row],[Column1]]=1,"H",Table1[[#This Row],[Column1]]=0,0)</f>
        <v>H</v>
      </c>
      <c r="L931"/>
      <c r="M931"/>
      <c r="N931"/>
      <c r="O931"/>
      <c r="P931"/>
      <c r="Q931"/>
      <c r="R931"/>
      <c r="S931"/>
    </row>
    <row r="932" spans="1:19" x14ac:dyDescent="0.3">
      <c r="A932" s="2">
        <v>42025</v>
      </c>
      <c r="B932" s="1" t="s">
        <v>627</v>
      </c>
      <c r="C932" t="s">
        <v>628</v>
      </c>
      <c r="D932">
        <v>1.62</v>
      </c>
      <c r="E932">
        <v>38265</v>
      </c>
      <c r="F932">
        <v>61110</v>
      </c>
      <c r="G932">
        <v>0</v>
      </c>
      <c r="H932">
        <f>IF(Table1[[#This Row],[data]]=DATE(2015, 1, 23),1,0)</f>
        <v>0</v>
      </c>
      <c r="I932" t="str">
        <f>LEFT(Table1[[#This Row],[ISIN]],2)</f>
        <v>PL</v>
      </c>
      <c r="J932">
        <f>Table1[[#This Row],[pakiet_wig]]*Table1[[#This Row],[kurs_zamkniecia]]</f>
        <v>0</v>
      </c>
      <c r="K932" s="4" cm="1">
        <f t="array" ref="K932">_xlfn.IFS(AND(Table1[[#This Row],[Column1]]=1,D931-D930&lt;Table1[[#This Row],[kurs_zamkniecia]]-D931,D930&lt;D931,D931&lt;Table1[[#This Row],[kurs_zamkniecia]]),"K",AND(Table1[[#This Row],[Column1]]=1,D931-D930&gt;Table1[[#This Row],[kurs_zamkniecia]]-D931,D930&gt;D931,D931&gt;Table1[[#This Row],[kurs_zamkniecia]]),"S",Table1[[#This Row],[Column1]]=1,"H",Table1[[#This Row],[Column1]]=0,0)</f>
        <v>0</v>
      </c>
      <c r="L932"/>
      <c r="M932"/>
      <c r="N932"/>
      <c r="O932"/>
      <c r="P932"/>
      <c r="Q932"/>
      <c r="R932"/>
      <c r="S932"/>
    </row>
    <row r="933" spans="1:19" x14ac:dyDescent="0.3">
      <c r="A933" s="2">
        <v>42026</v>
      </c>
      <c r="B933" s="1" t="s">
        <v>627</v>
      </c>
      <c r="C933" t="s">
        <v>628</v>
      </c>
      <c r="D933">
        <v>1.6</v>
      </c>
      <c r="E933">
        <v>8227</v>
      </c>
      <c r="F933">
        <v>13080</v>
      </c>
      <c r="G933">
        <v>0</v>
      </c>
      <c r="H933">
        <f>IF(Table1[[#This Row],[data]]=DATE(2015, 1, 23),1,0)</f>
        <v>0</v>
      </c>
      <c r="I933" t="str">
        <f>LEFT(Table1[[#This Row],[ISIN]],2)</f>
        <v>PL</v>
      </c>
      <c r="J933">
        <f>Table1[[#This Row],[pakiet_wig]]*Table1[[#This Row],[kurs_zamkniecia]]</f>
        <v>0</v>
      </c>
      <c r="K933" s="4" cm="1">
        <f t="array" ref="K933">_xlfn.IFS(AND(Table1[[#This Row],[Column1]]=1,D932-D931&lt;Table1[[#This Row],[kurs_zamkniecia]]-D932,D931&lt;D932,D932&lt;Table1[[#This Row],[kurs_zamkniecia]]),"K",AND(Table1[[#This Row],[Column1]]=1,D932-D931&gt;Table1[[#This Row],[kurs_zamkniecia]]-D932,D931&gt;D932,D932&gt;Table1[[#This Row],[kurs_zamkniecia]]),"S",Table1[[#This Row],[Column1]]=1,"H",Table1[[#This Row],[Column1]]=0,0)</f>
        <v>0</v>
      </c>
      <c r="L933"/>
      <c r="M933"/>
      <c r="N933"/>
      <c r="O933"/>
      <c r="P933"/>
      <c r="Q933"/>
      <c r="R933"/>
      <c r="S933"/>
    </row>
    <row r="934" spans="1:19" x14ac:dyDescent="0.3">
      <c r="A934" s="2">
        <v>42027</v>
      </c>
      <c r="B934" s="1" t="s">
        <v>627</v>
      </c>
      <c r="C934" t="s">
        <v>628</v>
      </c>
      <c r="D934">
        <v>1.6</v>
      </c>
      <c r="E934">
        <v>25231</v>
      </c>
      <c r="F934">
        <v>40500</v>
      </c>
      <c r="G934">
        <v>0</v>
      </c>
      <c r="H934">
        <f>IF(Table1[[#This Row],[data]]=DATE(2015, 1, 23),1,0)</f>
        <v>1</v>
      </c>
      <c r="I934" t="str">
        <f>LEFT(Table1[[#This Row],[ISIN]],2)</f>
        <v>PL</v>
      </c>
      <c r="J934">
        <f>Table1[[#This Row],[pakiet_wig]]*Table1[[#This Row],[kurs_zamkniecia]]</f>
        <v>0</v>
      </c>
      <c r="K934" s="4" t="str" cm="1">
        <f t="array" ref="K934">_xlfn.IFS(AND(Table1[[#This Row],[Column1]]=1,D933-D932&lt;Table1[[#This Row],[kurs_zamkniecia]]-D933,D932&lt;D933,D933&lt;Table1[[#This Row],[kurs_zamkniecia]]),"K",AND(Table1[[#This Row],[Column1]]=1,D933-D932&gt;Table1[[#This Row],[kurs_zamkniecia]]-D933,D932&gt;D933,D933&gt;Table1[[#This Row],[kurs_zamkniecia]]),"S",Table1[[#This Row],[Column1]]=1,"H",Table1[[#This Row],[Column1]]=0,0)</f>
        <v>H</v>
      </c>
      <c r="L934"/>
      <c r="M934"/>
      <c r="N934"/>
      <c r="O934"/>
      <c r="P934"/>
      <c r="Q934"/>
      <c r="R934"/>
      <c r="S934"/>
    </row>
    <row r="935" spans="1:19" x14ac:dyDescent="0.3">
      <c r="A935" s="2">
        <v>42025</v>
      </c>
      <c r="B935" s="1" t="s">
        <v>629</v>
      </c>
      <c r="C935" t="s">
        <v>630</v>
      </c>
      <c r="D935">
        <v>0.26</v>
      </c>
      <c r="E935">
        <v>0</v>
      </c>
      <c r="F935">
        <v>0</v>
      </c>
      <c r="G935">
        <v>0</v>
      </c>
      <c r="H935">
        <f>IF(Table1[[#This Row],[data]]=DATE(2015, 1, 23),1,0)</f>
        <v>0</v>
      </c>
      <c r="I935" t="str">
        <f>LEFT(Table1[[#This Row],[ISIN]],2)</f>
        <v>PL</v>
      </c>
      <c r="J935">
        <f>Table1[[#This Row],[pakiet_wig]]*Table1[[#This Row],[kurs_zamkniecia]]</f>
        <v>0</v>
      </c>
      <c r="K935" s="4" cm="1">
        <f t="array" ref="K935">_xlfn.IFS(AND(Table1[[#This Row],[Column1]]=1,D934-D933&lt;Table1[[#This Row],[kurs_zamkniecia]]-D934,D933&lt;D934,D934&lt;Table1[[#This Row],[kurs_zamkniecia]]),"K",AND(Table1[[#This Row],[Column1]]=1,D934-D933&gt;Table1[[#This Row],[kurs_zamkniecia]]-D934,D933&gt;D934,D934&gt;Table1[[#This Row],[kurs_zamkniecia]]),"S",Table1[[#This Row],[Column1]]=1,"H",Table1[[#This Row],[Column1]]=0,0)</f>
        <v>0</v>
      </c>
      <c r="L935"/>
      <c r="M935"/>
      <c r="N935"/>
      <c r="O935"/>
      <c r="P935"/>
      <c r="Q935"/>
      <c r="R935"/>
      <c r="S935"/>
    </row>
    <row r="936" spans="1:19" x14ac:dyDescent="0.3">
      <c r="A936" s="2">
        <v>42026</v>
      </c>
      <c r="B936" s="1" t="s">
        <v>629</v>
      </c>
      <c r="C936" t="s">
        <v>630</v>
      </c>
      <c r="D936">
        <v>0.27</v>
      </c>
      <c r="E936">
        <v>1000</v>
      </c>
      <c r="F936">
        <v>270</v>
      </c>
      <c r="G936">
        <v>0</v>
      </c>
      <c r="H936">
        <f>IF(Table1[[#This Row],[data]]=DATE(2015, 1, 23),1,0)</f>
        <v>0</v>
      </c>
      <c r="I936" t="str">
        <f>LEFT(Table1[[#This Row],[ISIN]],2)</f>
        <v>PL</v>
      </c>
      <c r="J936">
        <f>Table1[[#This Row],[pakiet_wig]]*Table1[[#This Row],[kurs_zamkniecia]]</f>
        <v>0</v>
      </c>
      <c r="K936" s="4" cm="1">
        <f t="array" ref="K936">_xlfn.IFS(AND(Table1[[#This Row],[Column1]]=1,D935-D934&lt;Table1[[#This Row],[kurs_zamkniecia]]-D935,D934&lt;D935,D935&lt;Table1[[#This Row],[kurs_zamkniecia]]),"K",AND(Table1[[#This Row],[Column1]]=1,D935-D934&gt;Table1[[#This Row],[kurs_zamkniecia]]-D935,D934&gt;D935,D935&gt;Table1[[#This Row],[kurs_zamkniecia]]),"S",Table1[[#This Row],[Column1]]=1,"H",Table1[[#This Row],[Column1]]=0,0)</f>
        <v>0</v>
      </c>
      <c r="L936"/>
      <c r="M936"/>
      <c r="N936"/>
      <c r="O936"/>
      <c r="P936"/>
      <c r="Q936"/>
      <c r="R936"/>
      <c r="S936"/>
    </row>
    <row r="937" spans="1:19" x14ac:dyDescent="0.3">
      <c r="A937" s="2">
        <v>42027</v>
      </c>
      <c r="B937" s="1" t="s">
        <v>629</v>
      </c>
      <c r="C937" t="s">
        <v>630</v>
      </c>
      <c r="D937">
        <v>0.27</v>
      </c>
      <c r="E937">
        <v>6849</v>
      </c>
      <c r="F937">
        <v>1840</v>
      </c>
      <c r="G937">
        <v>0</v>
      </c>
      <c r="H937">
        <f>IF(Table1[[#This Row],[data]]=DATE(2015, 1, 23),1,0)</f>
        <v>1</v>
      </c>
      <c r="I937" t="str">
        <f>LEFT(Table1[[#This Row],[ISIN]],2)</f>
        <v>PL</v>
      </c>
      <c r="J937">
        <f>Table1[[#This Row],[pakiet_wig]]*Table1[[#This Row],[kurs_zamkniecia]]</f>
        <v>0</v>
      </c>
      <c r="K937" s="4" t="str" cm="1">
        <f t="array" ref="K937">_xlfn.IFS(AND(Table1[[#This Row],[Column1]]=1,D936-D935&lt;Table1[[#This Row],[kurs_zamkniecia]]-D936,D935&lt;D936,D936&lt;Table1[[#This Row],[kurs_zamkniecia]]),"K",AND(Table1[[#This Row],[Column1]]=1,D936-D935&gt;Table1[[#This Row],[kurs_zamkniecia]]-D936,D935&gt;D936,D936&gt;Table1[[#This Row],[kurs_zamkniecia]]),"S",Table1[[#This Row],[Column1]]=1,"H",Table1[[#This Row],[Column1]]=0,0)</f>
        <v>H</v>
      </c>
      <c r="L937"/>
      <c r="M937"/>
      <c r="N937"/>
      <c r="O937"/>
      <c r="P937"/>
      <c r="Q937"/>
      <c r="R937"/>
      <c r="S937"/>
    </row>
    <row r="938" spans="1:19" x14ac:dyDescent="0.3">
      <c r="A938" s="2">
        <v>42025</v>
      </c>
      <c r="B938" s="1" t="s">
        <v>631</v>
      </c>
      <c r="C938" t="s">
        <v>632</v>
      </c>
      <c r="D938">
        <v>3.8</v>
      </c>
      <c r="E938">
        <v>324</v>
      </c>
      <c r="F938">
        <v>1180</v>
      </c>
      <c r="G938">
        <v>3736000</v>
      </c>
      <c r="H938">
        <f>IF(Table1[[#This Row],[data]]=DATE(2015, 1, 23),1,0)</f>
        <v>0</v>
      </c>
      <c r="I938" t="str">
        <f>LEFT(Table1[[#This Row],[ISIN]],2)</f>
        <v>PL</v>
      </c>
      <c r="J938">
        <f>Table1[[#This Row],[pakiet_wig]]*Table1[[#This Row],[kurs_zamkniecia]]</f>
        <v>14196800</v>
      </c>
      <c r="K938" s="4" cm="1">
        <f t="array" ref="K938">_xlfn.IFS(AND(Table1[[#This Row],[Column1]]=1,D937-D936&lt;Table1[[#This Row],[kurs_zamkniecia]]-D937,D936&lt;D937,D937&lt;Table1[[#This Row],[kurs_zamkniecia]]),"K",AND(Table1[[#This Row],[Column1]]=1,D937-D936&gt;Table1[[#This Row],[kurs_zamkniecia]]-D937,D936&gt;D937,D937&gt;Table1[[#This Row],[kurs_zamkniecia]]),"S",Table1[[#This Row],[Column1]]=1,"H",Table1[[#This Row],[Column1]]=0,0)</f>
        <v>0</v>
      </c>
      <c r="L938"/>
      <c r="M938"/>
      <c r="N938"/>
      <c r="O938"/>
      <c r="P938"/>
      <c r="Q938"/>
      <c r="R938"/>
      <c r="S938"/>
    </row>
    <row r="939" spans="1:19" x14ac:dyDescent="0.3">
      <c r="A939" s="2">
        <v>42026</v>
      </c>
      <c r="B939" s="1" t="s">
        <v>631</v>
      </c>
      <c r="C939" t="s">
        <v>632</v>
      </c>
      <c r="D939">
        <v>3.8</v>
      </c>
      <c r="E939">
        <v>200</v>
      </c>
      <c r="F939">
        <v>760</v>
      </c>
      <c r="G939">
        <v>3736000</v>
      </c>
      <c r="H939">
        <f>IF(Table1[[#This Row],[data]]=DATE(2015, 1, 23),1,0)</f>
        <v>0</v>
      </c>
      <c r="I939" t="str">
        <f>LEFT(Table1[[#This Row],[ISIN]],2)</f>
        <v>PL</v>
      </c>
      <c r="J939">
        <f>Table1[[#This Row],[pakiet_wig]]*Table1[[#This Row],[kurs_zamkniecia]]</f>
        <v>14196800</v>
      </c>
      <c r="K939" s="4" cm="1">
        <f t="array" ref="K939">_xlfn.IFS(AND(Table1[[#This Row],[Column1]]=1,D938-D937&lt;Table1[[#This Row],[kurs_zamkniecia]]-D938,D937&lt;D938,D938&lt;Table1[[#This Row],[kurs_zamkniecia]]),"K",AND(Table1[[#This Row],[Column1]]=1,D938-D937&gt;Table1[[#This Row],[kurs_zamkniecia]]-D938,D937&gt;D938,D938&gt;Table1[[#This Row],[kurs_zamkniecia]]),"S",Table1[[#This Row],[Column1]]=1,"H",Table1[[#This Row],[Column1]]=0,0)</f>
        <v>0</v>
      </c>
      <c r="L939"/>
      <c r="M939"/>
      <c r="N939"/>
      <c r="O939"/>
      <c r="P939"/>
      <c r="Q939"/>
      <c r="R939"/>
      <c r="S939"/>
    </row>
    <row r="940" spans="1:19" x14ac:dyDescent="0.3">
      <c r="A940" s="2">
        <v>42027</v>
      </c>
      <c r="B940" s="1" t="s">
        <v>631</v>
      </c>
      <c r="C940" t="s">
        <v>632</v>
      </c>
      <c r="D940">
        <v>3.79</v>
      </c>
      <c r="E940">
        <v>100</v>
      </c>
      <c r="F940">
        <v>380</v>
      </c>
      <c r="G940">
        <v>3736000</v>
      </c>
      <c r="H940">
        <f>IF(Table1[[#This Row],[data]]=DATE(2015, 1, 23),1,0)</f>
        <v>1</v>
      </c>
      <c r="I940" t="str">
        <f>LEFT(Table1[[#This Row],[ISIN]],2)</f>
        <v>PL</v>
      </c>
      <c r="J940">
        <f>Table1[[#This Row],[pakiet_wig]]*Table1[[#This Row],[kurs_zamkniecia]]</f>
        <v>14159440</v>
      </c>
      <c r="K940" s="4" t="str" cm="1">
        <f t="array" ref="K940">_xlfn.IFS(AND(Table1[[#This Row],[Column1]]=1,D939-D938&lt;Table1[[#This Row],[kurs_zamkniecia]]-D939,D938&lt;D939,D939&lt;Table1[[#This Row],[kurs_zamkniecia]]),"K",AND(Table1[[#This Row],[Column1]]=1,D939-D938&gt;Table1[[#This Row],[kurs_zamkniecia]]-D939,D938&gt;D939,D939&gt;Table1[[#This Row],[kurs_zamkniecia]]),"S",Table1[[#This Row],[Column1]]=1,"H",Table1[[#This Row],[Column1]]=0,0)</f>
        <v>H</v>
      </c>
      <c r="L940"/>
      <c r="M940"/>
      <c r="N940"/>
      <c r="O940"/>
      <c r="P940"/>
      <c r="Q940"/>
      <c r="R940"/>
      <c r="S940"/>
    </row>
    <row r="941" spans="1:19" x14ac:dyDescent="0.3">
      <c r="A941" s="2">
        <v>42025</v>
      </c>
      <c r="B941" s="1" t="s">
        <v>633</v>
      </c>
      <c r="C941" t="s">
        <v>634</v>
      </c>
      <c r="D941">
        <v>3.23</v>
      </c>
      <c r="E941">
        <v>10</v>
      </c>
      <c r="F941">
        <v>30</v>
      </c>
      <c r="G941">
        <v>0</v>
      </c>
      <c r="H941">
        <f>IF(Table1[[#This Row],[data]]=DATE(2015, 1, 23),1,0)</f>
        <v>0</v>
      </c>
      <c r="I941" t="str">
        <f>LEFT(Table1[[#This Row],[ISIN]],2)</f>
        <v>PL</v>
      </c>
      <c r="J941">
        <f>Table1[[#This Row],[pakiet_wig]]*Table1[[#This Row],[kurs_zamkniecia]]</f>
        <v>0</v>
      </c>
      <c r="K941" s="4" cm="1">
        <f t="array" ref="K941">_xlfn.IFS(AND(Table1[[#This Row],[Column1]]=1,D940-D939&lt;Table1[[#This Row],[kurs_zamkniecia]]-D940,D939&lt;D940,D940&lt;Table1[[#This Row],[kurs_zamkniecia]]),"K",AND(Table1[[#This Row],[Column1]]=1,D940-D939&gt;Table1[[#This Row],[kurs_zamkniecia]]-D940,D939&gt;D940,D940&gt;Table1[[#This Row],[kurs_zamkniecia]]),"S",Table1[[#This Row],[Column1]]=1,"H",Table1[[#This Row],[Column1]]=0,0)</f>
        <v>0</v>
      </c>
      <c r="L941"/>
      <c r="M941"/>
      <c r="N941"/>
      <c r="O941"/>
      <c r="P941"/>
      <c r="Q941"/>
      <c r="R941"/>
      <c r="S941"/>
    </row>
    <row r="942" spans="1:19" x14ac:dyDescent="0.3">
      <c r="A942" s="2">
        <v>42026</v>
      </c>
      <c r="B942" s="1" t="s">
        <v>633</v>
      </c>
      <c r="C942" t="s">
        <v>634</v>
      </c>
      <c r="D942">
        <v>3.31</v>
      </c>
      <c r="E942">
        <v>40</v>
      </c>
      <c r="F942">
        <v>130</v>
      </c>
      <c r="G942">
        <v>0</v>
      </c>
      <c r="H942">
        <f>IF(Table1[[#This Row],[data]]=DATE(2015, 1, 23),1,0)</f>
        <v>0</v>
      </c>
      <c r="I942" t="str">
        <f>LEFT(Table1[[#This Row],[ISIN]],2)</f>
        <v>PL</v>
      </c>
      <c r="J942">
        <f>Table1[[#This Row],[pakiet_wig]]*Table1[[#This Row],[kurs_zamkniecia]]</f>
        <v>0</v>
      </c>
      <c r="K942" s="4" cm="1">
        <f t="array" ref="K942">_xlfn.IFS(AND(Table1[[#This Row],[Column1]]=1,D941-D940&lt;Table1[[#This Row],[kurs_zamkniecia]]-D941,D940&lt;D941,D941&lt;Table1[[#This Row],[kurs_zamkniecia]]),"K",AND(Table1[[#This Row],[Column1]]=1,D941-D940&gt;Table1[[#This Row],[kurs_zamkniecia]]-D941,D940&gt;D941,D941&gt;Table1[[#This Row],[kurs_zamkniecia]]),"S",Table1[[#This Row],[Column1]]=1,"H",Table1[[#This Row],[Column1]]=0,0)</f>
        <v>0</v>
      </c>
      <c r="L942"/>
      <c r="M942"/>
      <c r="N942"/>
      <c r="O942"/>
      <c r="P942"/>
      <c r="Q942"/>
      <c r="R942"/>
      <c r="S942"/>
    </row>
    <row r="943" spans="1:19" x14ac:dyDescent="0.3">
      <c r="A943" s="2">
        <v>42027</v>
      </c>
      <c r="B943" s="1" t="s">
        <v>633</v>
      </c>
      <c r="C943" t="s">
        <v>634</v>
      </c>
      <c r="D943">
        <v>3.31</v>
      </c>
      <c r="E943">
        <v>0</v>
      </c>
      <c r="F943">
        <v>0</v>
      </c>
      <c r="G943">
        <v>0</v>
      </c>
      <c r="H943">
        <f>IF(Table1[[#This Row],[data]]=DATE(2015, 1, 23),1,0)</f>
        <v>1</v>
      </c>
      <c r="I943" t="str">
        <f>LEFT(Table1[[#This Row],[ISIN]],2)</f>
        <v>PL</v>
      </c>
      <c r="J943">
        <f>Table1[[#This Row],[pakiet_wig]]*Table1[[#This Row],[kurs_zamkniecia]]</f>
        <v>0</v>
      </c>
      <c r="K943" s="4" t="str" cm="1">
        <f t="array" ref="K943">_xlfn.IFS(AND(Table1[[#This Row],[Column1]]=1,D942-D941&lt;Table1[[#This Row],[kurs_zamkniecia]]-D942,D941&lt;D942,D942&lt;Table1[[#This Row],[kurs_zamkniecia]]),"K",AND(Table1[[#This Row],[Column1]]=1,D942-D941&gt;Table1[[#This Row],[kurs_zamkniecia]]-D942,D941&gt;D942,D942&gt;Table1[[#This Row],[kurs_zamkniecia]]),"S",Table1[[#This Row],[Column1]]=1,"H",Table1[[#This Row],[Column1]]=0,0)</f>
        <v>H</v>
      </c>
      <c r="L943"/>
      <c r="M943"/>
      <c r="N943"/>
      <c r="O943"/>
      <c r="P943"/>
      <c r="Q943"/>
      <c r="R943"/>
      <c r="S943"/>
    </row>
    <row r="944" spans="1:19" x14ac:dyDescent="0.3">
      <c r="A944" s="2">
        <v>42025</v>
      </c>
      <c r="B944" s="1" t="s">
        <v>635</v>
      </c>
      <c r="C944" t="s">
        <v>636</v>
      </c>
      <c r="D944">
        <v>1.54</v>
      </c>
      <c r="E944">
        <v>30</v>
      </c>
      <c r="F944">
        <v>50</v>
      </c>
      <c r="G944">
        <v>18756000</v>
      </c>
      <c r="H944">
        <f>IF(Table1[[#This Row],[data]]=DATE(2015, 1, 23),1,0)</f>
        <v>0</v>
      </c>
      <c r="I944" t="str">
        <f>LEFT(Table1[[#This Row],[ISIN]],2)</f>
        <v>PL</v>
      </c>
      <c r="J944">
        <f>Table1[[#This Row],[pakiet_wig]]*Table1[[#This Row],[kurs_zamkniecia]]</f>
        <v>28884240</v>
      </c>
      <c r="K944" s="4" cm="1">
        <f t="array" ref="K944">_xlfn.IFS(AND(Table1[[#This Row],[Column1]]=1,D943-D942&lt;Table1[[#This Row],[kurs_zamkniecia]]-D943,D942&lt;D943,D943&lt;Table1[[#This Row],[kurs_zamkniecia]]),"K",AND(Table1[[#This Row],[Column1]]=1,D943-D942&gt;Table1[[#This Row],[kurs_zamkniecia]]-D943,D942&gt;D943,D943&gt;Table1[[#This Row],[kurs_zamkniecia]]),"S",Table1[[#This Row],[Column1]]=1,"H",Table1[[#This Row],[Column1]]=0,0)</f>
        <v>0</v>
      </c>
      <c r="L944"/>
      <c r="M944"/>
      <c r="N944"/>
      <c r="O944"/>
      <c r="P944"/>
      <c r="Q944"/>
      <c r="R944"/>
      <c r="S944"/>
    </row>
    <row r="945" spans="1:19" x14ac:dyDescent="0.3">
      <c r="A945" s="2">
        <v>42026</v>
      </c>
      <c r="B945" s="1" t="s">
        <v>635</v>
      </c>
      <c r="C945" t="s">
        <v>636</v>
      </c>
      <c r="D945">
        <v>1.62</v>
      </c>
      <c r="E945">
        <v>10500</v>
      </c>
      <c r="F945">
        <v>16430</v>
      </c>
      <c r="G945">
        <v>18756000</v>
      </c>
      <c r="H945">
        <f>IF(Table1[[#This Row],[data]]=DATE(2015, 1, 23),1,0)</f>
        <v>0</v>
      </c>
      <c r="I945" t="str">
        <f>LEFT(Table1[[#This Row],[ISIN]],2)</f>
        <v>PL</v>
      </c>
      <c r="J945">
        <f>Table1[[#This Row],[pakiet_wig]]*Table1[[#This Row],[kurs_zamkniecia]]</f>
        <v>30384720.000000004</v>
      </c>
      <c r="K945" s="4" cm="1">
        <f t="array" ref="K945">_xlfn.IFS(AND(Table1[[#This Row],[Column1]]=1,D944-D943&lt;Table1[[#This Row],[kurs_zamkniecia]]-D944,D943&lt;D944,D944&lt;Table1[[#This Row],[kurs_zamkniecia]]),"K",AND(Table1[[#This Row],[Column1]]=1,D944-D943&gt;Table1[[#This Row],[kurs_zamkniecia]]-D944,D943&gt;D944,D944&gt;Table1[[#This Row],[kurs_zamkniecia]]),"S",Table1[[#This Row],[Column1]]=1,"H",Table1[[#This Row],[Column1]]=0,0)</f>
        <v>0</v>
      </c>
      <c r="L945"/>
      <c r="M945"/>
      <c r="N945"/>
      <c r="O945"/>
      <c r="P945"/>
      <c r="Q945"/>
      <c r="R945"/>
      <c r="S945"/>
    </row>
    <row r="946" spans="1:19" x14ac:dyDescent="0.3">
      <c r="A946" s="2">
        <v>42027</v>
      </c>
      <c r="B946" s="1" t="s">
        <v>635</v>
      </c>
      <c r="C946" t="s">
        <v>636</v>
      </c>
      <c r="D946">
        <v>1.62</v>
      </c>
      <c r="E946">
        <v>29</v>
      </c>
      <c r="F946">
        <v>50</v>
      </c>
      <c r="G946">
        <v>18756000</v>
      </c>
      <c r="H946">
        <f>IF(Table1[[#This Row],[data]]=DATE(2015, 1, 23),1,0)</f>
        <v>1</v>
      </c>
      <c r="I946" t="str">
        <f>LEFT(Table1[[#This Row],[ISIN]],2)</f>
        <v>PL</v>
      </c>
      <c r="J946">
        <f>Table1[[#This Row],[pakiet_wig]]*Table1[[#This Row],[kurs_zamkniecia]]</f>
        <v>30384720.000000004</v>
      </c>
      <c r="K946" s="4" t="str" cm="1">
        <f t="array" ref="K946">_xlfn.IFS(AND(Table1[[#This Row],[Column1]]=1,D945-D944&lt;Table1[[#This Row],[kurs_zamkniecia]]-D945,D944&lt;D945,D945&lt;Table1[[#This Row],[kurs_zamkniecia]]),"K",AND(Table1[[#This Row],[Column1]]=1,D945-D944&gt;Table1[[#This Row],[kurs_zamkniecia]]-D945,D944&gt;D945,D945&gt;Table1[[#This Row],[kurs_zamkniecia]]),"S",Table1[[#This Row],[Column1]]=1,"H",Table1[[#This Row],[Column1]]=0,0)</f>
        <v>H</v>
      </c>
      <c r="L946"/>
      <c r="M946"/>
      <c r="N946"/>
      <c r="O946"/>
      <c r="P946"/>
      <c r="Q946"/>
      <c r="R946"/>
      <c r="S946"/>
    </row>
    <row r="947" spans="1:19" x14ac:dyDescent="0.3">
      <c r="A947" s="2">
        <v>42025</v>
      </c>
      <c r="B947" s="1" t="s">
        <v>637</v>
      </c>
      <c r="C947" t="s">
        <v>638</v>
      </c>
      <c r="D947">
        <v>37.44</v>
      </c>
      <c r="E947">
        <v>49291</v>
      </c>
      <c r="F947">
        <v>1823550</v>
      </c>
      <c r="G947">
        <v>3144000</v>
      </c>
      <c r="H947">
        <f>IF(Table1[[#This Row],[data]]=DATE(2015, 1, 23),1,0)</f>
        <v>0</v>
      </c>
      <c r="I947" t="str">
        <f>LEFT(Table1[[#This Row],[ISIN]],2)</f>
        <v>PL</v>
      </c>
      <c r="J947">
        <f>Table1[[#This Row],[pakiet_wig]]*Table1[[#This Row],[kurs_zamkniecia]]</f>
        <v>117711360</v>
      </c>
      <c r="K947" s="4" cm="1">
        <f t="array" ref="K947">_xlfn.IFS(AND(Table1[[#This Row],[Column1]]=1,D946-D945&lt;Table1[[#This Row],[kurs_zamkniecia]]-D946,D945&lt;D946,D946&lt;Table1[[#This Row],[kurs_zamkniecia]]),"K",AND(Table1[[#This Row],[Column1]]=1,D946-D945&gt;Table1[[#This Row],[kurs_zamkniecia]]-D946,D945&gt;D946,D946&gt;Table1[[#This Row],[kurs_zamkniecia]]),"S",Table1[[#This Row],[Column1]]=1,"H",Table1[[#This Row],[Column1]]=0,0)</f>
        <v>0</v>
      </c>
      <c r="L947"/>
      <c r="M947"/>
      <c r="N947"/>
      <c r="O947"/>
      <c r="P947"/>
      <c r="Q947"/>
      <c r="R947"/>
      <c r="S947"/>
    </row>
    <row r="948" spans="1:19" x14ac:dyDescent="0.3">
      <c r="A948" s="2">
        <v>42026</v>
      </c>
      <c r="B948" s="1" t="s">
        <v>637</v>
      </c>
      <c r="C948" t="s">
        <v>638</v>
      </c>
      <c r="D948">
        <v>37.69</v>
      </c>
      <c r="E948">
        <v>3</v>
      </c>
      <c r="F948">
        <v>110</v>
      </c>
      <c r="G948">
        <v>3144000</v>
      </c>
      <c r="H948">
        <f>IF(Table1[[#This Row],[data]]=DATE(2015, 1, 23),1,0)</f>
        <v>0</v>
      </c>
      <c r="I948" t="str">
        <f>LEFT(Table1[[#This Row],[ISIN]],2)</f>
        <v>PL</v>
      </c>
      <c r="J948">
        <f>Table1[[#This Row],[pakiet_wig]]*Table1[[#This Row],[kurs_zamkniecia]]</f>
        <v>118497360</v>
      </c>
      <c r="K948" s="4" cm="1">
        <f t="array" ref="K948">_xlfn.IFS(AND(Table1[[#This Row],[Column1]]=1,D947-D946&lt;Table1[[#This Row],[kurs_zamkniecia]]-D947,D946&lt;D947,D947&lt;Table1[[#This Row],[kurs_zamkniecia]]),"K",AND(Table1[[#This Row],[Column1]]=1,D947-D946&gt;Table1[[#This Row],[kurs_zamkniecia]]-D947,D946&gt;D947,D947&gt;Table1[[#This Row],[kurs_zamkniecia]]),"S",Table1[[#This Row],[Column1]]=1,"H",Table1[[#This Row],[Column1]]=0,0)</f>
        <v>0</v>
      </c>
      <c r="L948"/>
      <c r="M948"/>
      <c r="N948"/>
      <c r="O948"/>
      <c r="P948"/>
      <c r="Q948"/>
      <c r="R948"/>
      <c r="S948"/>
    </row>
    <row r="949" spans="1:19" x14ac:dyDescent="0.3">
      <c r="A949" s="2">
        <v>42027</v>
      </c>
      <c r="B949" s="1" t="s">
        <v>637</v>
      </c>
      <c r="C949" t="s">
        <v>638</v>
      </c>
      <c r="D949">
        <v>37.979999999999997</v>
      </c>
      <c r="E949">
        <v>399</v>
      </c>
      <c r="F949">
        <v>14980</v>
      </c>
      <c r="G949">
        <v>3144000</v>
      </c>
      <c r="H949">
        <f>IF(Table1[[#This Row],[data]]=DATE(2015, 1, 23),1,0)</f>
        <v>1</v>
      </c>
      <c r="I949" t="str">
        <f>LEFT(Table1[[#This Row],[ISIN]],2)</f>
        <v>PL</v>
      </c>
      <c r="J949">
        <f>Table1[[#This Row],[pakiet_wig]]*Table1[[#This Row],[kurs_zamkniecia]]</f>
        <v>119409119.99999999</v>
      </c>
      <c r="K949" s="4" t="str" cm="1">
        <f t="array" ref="K949">_xlfn.IFS(AND(Table1[[#This Row],[Column1]]=1,D948-D947&lt;Table1[[#This Row],[kurs_zamkniecia]]-D948,D947&lt;D948,D948&lt;Table1[[#This Row],[kurs_zamkniecia]]),"K",AND(Table1[[#This Row],[Column1]]=1,D948-D947&gt;Table1[[#This Row],[kurs_zamkniecia]]-D948,D947&gt;D948,D948&gt;Table1[[#This Row],[kurs_zamkniecia]]),"S",Table1[[#This Row],[Column1]]=1,"H",Table1[[#This Row],[Column1]]=0,0)</f>
        <v>K</v>
      </c>
      <c r="L949"/>
      <c r="M949"/>
      <c r="N949"/>
      <c r="O949"/>
      <c r="P949"/>
      <c r="Q949"/>
      <c r="R949"/>
      <c r="S949"/>
    </row>
    <row r="950" spans="1:19" x14ac:dyDescent="0.3">
      <c r="A950" s="2">
        <v>42025</v>
      </c>
      <c r="B950" s="1" t="s">
        <v>639</v>
      </c>
      <c r="C950" t="s">
        <v>640</v>
      </c>
      <c r="D950">
        <v>0.22</v>
      </c>
      <c r="E950">
        <v>18496</v>
      </c>
      <c r="F950">
        <v>4070</v>
      </c>
      <c r="G950">
        <v>0</v>
      </c>
      <c r="H950">
        <f>IF(Table1[[#This Row],[data]]=DATE(2015, 1, 23),1,0)</f>
        <v>0</v>
      </c>
      <c r="I950" t="str">
        <f>LEFT(Table1[[#This Row],[ISIN]],2)</f>
        <v>PL</v>
      </c>
      <c r="J950">
        <f>Table1[[#This Row],[pakiet_wig]]*Table1[[#This Row],[kurs_zamkniecia]]</f>
        <v>0</v>
      </c>
      <c r="K950" s="4" cm="1">
        <f t="array" ref="K950">_xlfn.IFS(AND(Table1[[#This Row],[Column1]]=1,D949-D948&lt;Table1[[#This Row],[kurs_zamkniecia]]-D949,D948&lt;D949,D949&lt;Table1[[#This Row],[kurs_zamkniecia]]),"K",AND(Table1[[#This Row],[Column1]]=1,D949-D948&gt;Table1[[#This Row],[kurs_zamkniecia]]-D949,D948&gt;D949,D949&gt;Table1[[#This Row],[kurs_zamkniecia]]),"S",Table1[[#This Row],[Column1]]=1,"H",Table1[[#This Row],[Column1]]=0,0)</f>
        <v>0</v>
      </c>
      <c r="L950"/>
      <c r="M950"/>
      <c r="N950"/>
      <c r="O950"/>
      <c r="P950"/>
      <c r="Q950"/>
      <c r="R950"/>
      <c r="S950"/>
    </row>
    <row r="951" spans="1:19" x14ac:dyDescent="0.3">
      <c r="A951" s="2">
        <v>42026</v>
      </c>
      <c r="B951" s="1" t="s">
        <v>639</v>
      </c>
      <c r="C951" t="s">
        <v>640</v>
      </c>
      <c r="D951">
        <v>0.23</v>
      </c>
      <c r="E951">
        <v>80145</v>
      </c>
      <c r="F951">
        <v>18080</v>
      </c>
      <c r="G951">
        <v>0</v>
      </c>
      <c r="H951">
        <f>IF(Table1[[#This Row],[data]]=DATE(2015, 1, 23),1,0)</f>
        <v>0</v>
      </c>
      <c r="I951" t="str">
        <f>LEFT(Table1[[#This Row],[ISIN]],2)</f>
        <v>PL</v>
      </c>
      <c r="J951">
        <f>Table1[[#This Row],[pakiet_wig]]*Table1[[#This Row],[kurs_zamkniecia]]</f>
        <v>0</v>
      </c>
      <c r="K951" s="4" cm="1">
        <f t="array" ref="K951">_xlfn.IFS(AND(Table1[[#This Row],[Column1]]=1,D950-D949&lt;Table1[[#This Row],[kurs_zamkniecia]]-D950,D949&lt;D950,D950&lt;Table1[[#This Row],[kurs_zamkniecia]]),"K",AND(Table1[[#This Row],[Column1]]=1,D950-D949&gt;Table1[[#This Row],[kurs_zamkniecia]]-D950,D949&gt;D950,D950&gt;Table1[[#This Row],[kurs_zamkniecia]]),"S",Table1[[#This Row],[Column1]]=1,"H",Table1[[#This Row],[Column1]]=0,0)</f>
        <v>0</v>
      </c>
      <c r="L951"/>
      <c r="M951"/>
      <c r="N951"/>
      <c r="O951"/>
      <c r="P951"/>
      <c r="Q951"/>
      <c r="R951"/>
      <c r="S951"/>
    </row>
    <row r="952" spans="1:19" x14ac:dyDescent="0.3">
      <c r="A952" s="2">
        <v>42027</v>
      </c>
      <c r="B952" s="1" t="s">
        <v>639</v>
      </c>
      <c r="C952" t="s">
        <v>640</v>
      </c>
      <c r="D952">
        <v>0.23</v>
      </c>
      <c r="E952">
        <v>16060</v>
      </c>
      <c r="F952">
        <v>3690</v>
      </c>
      <c r="G952">
        <v>0</v>
      </c>
      <c r="H952">
        <f>IF(Table1[[#This Row],[data]]=DATE(2015, 1, 23),1,0)</f>
        <v>1</v>
      </c>
      <c r="I952" t="str">
        <f>LEFT(Table1[[#This Row],[ISIN]],2)</f>
        <v>PL</v>
      </c>
      <c r="J952">
        <f>Table1[[#This Row],[pakiet_wig]]*Table1[[#This Row],[kurs_zamkniecia]]</f>
        <v>0</v>
      </c>
      <c r="K952" s="4" t="str" cm="1">
        <f t="array" ref="K952">_xlfn.IFS(AND(Table1[[#This Row],[Column1]]=1,D951-D950&lt;Table1[[#This Row],[kurs_zamkniecia]]-D951,D950&lt;D951,D951&lt;Table1[[#This Row],[kurs_zamkniecia]]),"K",AND(Table1[[#This Row],[Column1]]=1,D951-D950&gt;Table1[[#This Row],[kurs_zamkniecia]]-D951,D950&gt;D951,D951&gt;Table1[[#This Row],[kurs_zamkniecia]]),"S",Table1[[#This Row],[Column1]]=1,"H",Table1[[#This Row],[Column1]]=0,0)</f>
        <v>H</v>
      </c>
      <c r="L952"/>
      <c r="M952"/>
      <c r="N952"/>
      <c r="O952"/>
      <c r="P952"/>
      <c r="Q952"/>
      <c r="R952"/>
      <c r="S952"/>
    </row>
    <row r="953" spans="1:19" x14ac:dyDescent="0.3">
      <c r="A953" s="2">
        <v>42025</v>
      </c>
      <c r="B953" s="1" t="s">
        <v>641</v>
      </c>
      <c r="C953" t="s">
        <v>642</v>
      </c>
      <c r="D953">
        <v>50.95</v>
      </c>
      <c r="E953">
        <v>92</v>
      </c>
      <c r="F953">
        <v>4680</v>
      </c>
      <c r="G953">
        <v>4763000</v>
      </c>
      <c r="H953">
        <f>IF(Table1[[#This Row],[data]]=DATE(2015, 1, 23),1,0)</f>
        <v>0</v>
      </c>
      <c r="I953" t="str">
        <f>LEFT(Table1[[#This Row],[ISIN]],2)</f>
        <v>PL</v>
      </c>
      <c r="J953">
        <f>Table1[[#This Row],[pakiet_wig]]*Table1[[#This Row],[kurs_zamkniecia]]</f>
        <v>242674850</v>
      </c>
      <c r="K953" s="4" cm="1">
        <f t="array" ref="K953">_xlfn.IFS(AND(Table1[[#This Row],[Column1]]=1,D952-D951&lt;Table1[[#This Row],[kurs_zamkniecia]]-D952,D951&lt;D952,D952&lt;Table1[[#This Row],[kurs_zamkniecia]]),"K",AND(Table1[[#This Row],[Column1]]=1,D952-D951&gt;Table1[[#This Row],[kurs_zamkniecia]]-D952,D951&gt;D952,D952&gt;Table1[[#This Row],[kurs_zamkniecia]]),"S",Table1[[#This Row],[Column1]]=1,"H",Table1[[#This Row],[Column1]]=0,0)</f>
        <v>0</v>
      </c>
      <c r="L953"/>
      <c r="M953"/>
      <c r="N953"/>
      <c r="O953"/>
      <c r="P953"/>
      <c r="Q953"/>
      <c r="R953"/>
      <c r="S953"/>
    </row>
    <row r="954" spans="1:19" x14ac:dyDescent="0.3">
      <c r="A954" s="2">
        <v>42026</v>
      </c>
      <c r="B954" s="1" t="s">
        <v>641</v>
      </c>
      <c r="C954" t="s">
        <v>642</v>
      </c>
      <c r="D954">
        <v>51</v>
      </c>
      <c r="E954">
        <v>26</v>
      </c>
      <c r="F954">
        <v>1320</v>
      </c>
      <c r="G954">
        <v>4763000</v>
      </c>
      <c r="H954">
        <f>IF(Table1[[#This Row],[data]]=DATE(2015, 1, 23),1,0)</f>
        <v>0</v>
      </c>
      <c r="I954" t="str">
        <f>LEFT(Table1[[#This Row],[ISIN]],2)</f>
        <v>PL</v>
      </c>
      <c r="J954">
        <f>Table1[[#This Row],[pakiet_wig]]*Table1[[#This Row],[kurs_zamkniecia]]</f>
        <v>242913000</v>
      </c>
      <c r="K954" s="4" cm="1">
        <f t="array" ref="K954">_xlfn.IFS(AND(Table1[[#This Row],[Column1]]=1,D953-D952&lt;Table1[[#This Row],[kurs_zamkniecia]]-D953,D952&lt;D953,D953&lt;Table1[[#This Row],[kurs_zamkniecia]]),"K",AND(Table1[[#This Row],[Column1]]=1,D953-D952&gt;Table1[[#This Row],[kurs_zamkniecia]]-D953,D952&gt;D953,D953&gt;Table1[[#This Row],[kurs_zamkniecia]]),"S",Table1[[#This Row],[Column1]]=1,"H",Table1[[#This Row],[Column1]]=0,0)</f>
        <v>0</v>
      </c>
      <c r="L954"/>
      <c r="M954"/>
      <c r="N954"/>
      <c r="O954"/>
      <c r="P954"/>
      <c r="Q954"/>
      <c r="R954"/>
      <c r="S954"/>
    </row>
    <row r="955" spans="1:19" x14ac:dyDescent="0.3">
      <c r="A955" s="2">
        <v>42027</v>
      </c>
      <c r="B955" s="1" t="s">
        <v>641</v>
      </c>
      <c r="C955" t="s">
        <v>642</v>
      </c>
      <c r="D955">
        <v>51.9</v>
      </c>
      <c r="E955">
        <v>1439</v>
      </c>
      <c r="F955">
        <v>74570</v>
      </c>
      <c r="G955">
        <v>4763000</v>
      </c>
      <c r="H955">
        <f>IF(Table1[[#This Row],[data]]=DATE(2015, 1, 23),1,0)</f>
        <v>1</v>
      </c>
      <c r="I955" t="str">
        <f>LEFT(Table1[[#This Row],[ISIN]],2)</f>
        <v>PL</v>
      </c>
      <c r="J955">
        <f>Table1[[#This Row],[pakiet_wig]]*Table1[[#This Row],[kurs_zamkniecia]]</f>
        <v>247199700</v>
      </c>
      <c r="K955" s="4" t="str" cm="1">
        <f t="array" ref="K955">_xlfn.IFS(AND(Table1[[#This Row],[Column1]]=1,D954-D953&lt;Table1[[#This Row],[kurs_zamkniecia]]-D954,D953&lt;D954,D954&lt;Table1[[#This Row],[kurs_zamkniecia]]),"K",AND(Table1[[#This Row],[Column1]]=1,D954-D953&gt;Table1[[#This Row],[kurs_zamkniecia]]-D954,D953&gt;D954,D954&gt;Table1[[#This Row],[kurs_zamkniecia]]),"S",Table1[[#This Row],[Column1]]=1,"H",Table1[[#This Row],[Column1]]=0,0)</f>
        <v>K</v>
      </c>
      <c r="L955"/>
      <c r="M955"/>
      <c r="N955"/>
      <c r="O955"/>
      <c r="P955"/>
      <c r="Q955"/>
      <c r="R955"/>
      <c r="S955"/>
    </row>
    <row r="956" spans="1:19" x14ac:dyDescent="0.3">
      <c r="A956" s="2">
        <v>42025</v>
      </c>
      <c r="B956" s="1" t="s">
        <v>643</v>
      </c>
      <c r="C956" t="s">
        <v>644</v>
      </c>
      <c r="D956">
        <v>100</v>
      </c>
      <c r="E956">
        <v>203</v>
      </c>
      <c r="F956">
        <v>20300</v>
      </c>
      <c r="G956">
        <v>826000</v>
      </c>
      <c r="H956">
        <f>IF(Table1[[#This Row],[data]]=DATE(2015, 1, 23),1,0)</f>
        <v>0</v>
      </c>
      <c r="I956" t="str">
        <f>LEFT(Table1[[#This Row],[ISIN]],2)</f>
        <v>LU</v>
      </c>
      <c r="J956">
        <f>Table1[[#This Row],[pakiet_wig]]*Table1[[#This Row],[kurs_zamkniecia]]</f>
        <v>82600000</v>
      </c>
      <c r="K956" s="4" cm="1">
        <f t="array" ref="K956">_xlfn.IFS(AND(Table1[[#This Row],[Column1]]=1,D955-D954&lt;Table1[[#This Row],[kurs_zamkniecia]]-D955,D954&lt;D955,D955&lt;Table1[[#This Row],[kurs_zamkniecia]]),"K",AND(Table1[[#This Row],[Column1]]=1,D955-D954&gt;Table1[[#This Row],[kurs_zamkniecia]]-D955,D954&gt;D955,D955&gt;Table1[[#This Row],[kurs_zamkniecia]]),"S",Table1[[#This Row],[Column1]]=1,"H",Table1[[#This Row],[Column1]]=0,0)</f>
        <v>0</v>
      </c>
      <c r="L956"/>
      <c r="M956"/>
      <c r="N956"/>
      <c r="O956"/>
      <c r="P956"/>
      <c r="Q956"/>
      <c r="R956"/>
      <c r="S956"/>
    </row>
    <row r="957" spans="1:19" x14ac:dyDescent="0.3">
      <c r="A957" s="2">
        <v>42026</v>
      </c>
      <c r="B957" s="1" t="s">
        <v>643</v>
      </c>
      <c r="C957" t="s">
        <v>644</v>
      </c>
      <c r="D957">
        <v>100</v>
      </c>
      <c r="E957">
        <v>0</v>
      </c>
      <c r="F957">
        <v>0</v>
      </c>
      <c r="G957">
        <v>826000</v>
      </c>
      <c r="H957">
        <f>IF(Table1[[#This Row],[data]]=DATE(2015, 1, 23),1,0)</f>
        <v>0</v>
      </c>
      <c r="I957" t="str">
        <f>LEFT(Table1[[#This Row],[ISIN]],2)</f>
        <v>LU</v>
      </c>
      <c r="J957">
        <f>Table1[[#This Row],[pakiet_wig]]*Table1[[#This Row],[kurs_zamkniecia]]</f>
        <v>82600000</v>
      </c>
      <c r="K957" s="4" cm="1">
        <f t="array" ref="K957">_xlfn.IFS(AND(Table1[[#This Row],[Column1]]=1,D956-D955&lt;Table1[[#This Row],[kurs_zamkniecia]]-D956,D955&lt;D956,D956&lt;Table1[[#This Row],[kurs_zamkniecia]]),"K",AND(Table1[[#This Row],[Column1]]=1,D956-D955&gt;Table1[[#This Row],[kurs_zamkniecia]]-D956,D955&gt;D956,D956&gt;Table1[[#This Row],[kurs_zamkniecia]]),"S",Table1[[#This Row],[Column1]]=1,"H",Table1[[#This Row],[Column1]]=0,0)</f>
        <v>0</v>
      </c>
      <c r="L957"/>
      <c r="M957"/>
      <c r="N957"/>
      <c r="O957"/>
      <c r="P957"/>
      <c r="Q957"/>
      <c r="R957"/>
      <c r="S957"/>
    </row>
    <row r="958" spans="1:19" x14ac:dyDescent="0.3">
      <c r="A958" s="2">
        <v>42027</v>
      </c>
      <c r="B958" s="1" t="s">
        <v>643</v>
      </c>
      <c r="C958" t="s">
        <v>644</v>
      </c>
      <c r="D958">
        <v>100</v>
      </c>
      <c r="E958">
        <v>0</v>
      </c>
      <c r="F958">
        <v>0</v>
      </c>
      <c r="G958">
        <v>826000</v>
      </c>
      <c r="H958">
        <f>IF(Table1[[#This Row],[data]]=DATE(2015, 1, 23),1,0)</f>
        <v>1</v>
      </c>
      <c r="I958" t="str">
        <f>LEFT(Table1[[#This Row],[ISIN]],2)</f>
        <v>LU</v>
      </c>
      <c r="J958">
        <f>Table1[[#This Row],[pakiet_wig]]*Table1[[#This Row],[kurs_zamkniecia]]</f>
        <v>82600000</v>
      </c>
      <c r="K958" s="4" t="str" cm="1">
        <f t="array" ref="K958">_xlfn.IFS(AND(Table1[[#This Row],[Column1]]=1,D957-D956&lt;Table1[[#This Row],[kurs_zamkniecia]]-D957,D956&lt;D957,D957&lt;Table1[[#This Row],[kurs_zamkniecia]]),"K",AND(Table1[[#This Row],[Column1]]=1,D957-D956&gt;Table1[[#This Row],[kurs_zamkniecia]]-D957,D956&gt;D957,D957&gt;Table1[[#This Row],[kurs_zamkniecia]]),"S",Table1[[#This Row],[Column1]]=1,"H",Table1[[#This Row],[Column1]]=0,0)</f>
        <v>H</v>
      </c>
      <c r="L958"/>
      <c r="M958"/>
      <c r="N958"/>
      <c r="O958"/>
      <c r="P958"/>
      <c r="Q958"/>
      <c r="R958"/>
      <c r="S958"/>
    </row>
    <row r="959" spans="1:19" x14ac:dyDescent="0.3">
      <c r="A959" s="2">
        <v>42025</v>
      </c>
      <c r="B959" s="1" t="s">
        <v>645</v>
      </c>
      <c r="C959" t="s">
        <v>646</v>
      </c>
      <c r="D959">
        <v>7.3</v>
      </c>
      <c r="E959">
        <v>14343</v>
      </c>
      <c r="F959">
        <v>108660</v>
      </c>
      <c r="G959">
        <v>2500000</v>
      </c>
      <c r="H959">
        <f>IF(Table1[[#This Row],[data]]=DATE(2015, 1, 23),1,0)</f>
        <v>0</v>
      </c>
      <c r="I959" t="str">
        <f>LEFT(Table1[[#This Row],[ISIN]],2)</f>
        <v>NL</v>
      </c>
      <c r="J959">
        <f>Table1[[#This Row],[pakiet_wig]]*Table1[[#This Row],[kurs_zamkniecia]]</f>
        <v>18250000</v>
      </c>
      <c r="K959" s="4" cm="1">
        <f t="array" ref="K959">_xlfn.IFS(AND(Table1[[#This Row],[Column1]]=1,D958-D957&lt;Table1[[#This Row],[kurs_zamkniecia]]-D958,D957&lt;D958,D958&lt;Table1[[#This Row],[kurs_zamkniecia]]),"K",AND(Table1[[#This Row],[Column1]]=1,D958-D957&gt;Table1[[#This Row],[kurs_zamkniecia]]-D958,D957&gt;D958,D958&gt;Table1[[#This Row],[kurs_zamkniecia]]),"S",Table1[[#This Row],[Column1]]=1,"H",Table1[[#This Row],[Column1]]=0,0)</f>
        <v>0</v>
      </c>
      <c r="L959"/>
      <c r="M959"/>
      <c r="N959"/>
      <c r="O959"/>
      <c r="P959"/>
      <c r="Q959"/>
      <c r="R959"/>
      <c r="S959"/>
    </row>
    <row r="960" spans="1:19" x14ac:dyDescent="0.3">
      <c r="A960" s="2">
        <v>42026</v>
      </c>
      <c r="B960" s="1" t="s">
        <v>645</v>
      </c>
      <c r="C960" t="s">
        <v>646</v>
      </c>
      <c r="D960">
        <v>7.58</v>
      </c>
      <c r="E960">
        <v>11437</v>
      </c>
      <c r="F960">
        <v>83700</v>
      </c>
      <c r="G960">
        <v>2500000</v>
      </c>
      <c r="H960">
        <f>IF(Table1[[#This Row],[data]]=DATE(2015, 1, 23),1,0)</f>
        <v>0</v>
      </c>
      <c r="I960" t="str">
        <f>LEFT(Table1[[#This Row],[ISIN]],2)</f>
        <v>NL</v>
      </c>
      <c r="J960">
        <f>Table1[[#This Row],[pakiet_wig]]*Table1[[#This Row],[kurs_zamkniecia]]</f>
        <v>18950000</v>
      </c>
      <c r="K960" s="4" cm="1">
        <f t="array" ref="K960">_xlfn.IFS(AND(Table1[[#This Row],[Column1]]=1,D959-D958&lt;Table1[[#This Row],[kurs_zamkniecia]]-D959,D958&lt;D959,D959&lt;Table1[[#This Row],[kurs_zamkniecia]]),"K",AND(Table1[[#This Row],[Column1]]=1,D959-D958&gt;Table1[[#This Row],[kurs_zamkniecia]]-D959,D958&gt;D959,D959&gt;Table1[[#This Row],[kurs_zamkniecia]]),"S",Table1[[#This Row],[Column1]]=1,"H",Table1[[#This Row],[Column1]]=0,0)</f>
        <v>0</v>
      </c>
      <c r="L960"/>
      <c r="M960"/>
      <c r="N960"/>
      <c r="O960"/>
      <c r="P960"/>
      <c r="Q960"/>
      <c r="R960"/>
      <c r="S960"/>
    </row>
    <row r="961" spans="1:19" x14ac:dyDescent="0.3">
      <c r="A961" s="2">
        <v>42027</v>
      </c>
      <c r="B961" s="1" t="s">
        <v>645</v>
      </c>
      <c r="C961" t="s">
        <v>646</v>
      </c>
      <c r="D961">
        <v>7.9</v>
      </c>
      <c r="E961">
        <v>5651</v>
      </c>
      <c r="F961">
        <v>43310</v>
      </c>
      <c r="G961">
        <v>2500000</v>
      </c>
      <c r="H961">
        <f>IF(Table1[[#This Row],[data]]=DATE(2015, 1, 23),1,0)</f>
        <v>1</v>
      </c>
      <c r="I961" t="str">
        <f>LEFT(Table1[[#This Row],[ISIN]],2)</f>
        <v>NL</v>
      </c>
      <c r="J961">
        <f>Table1[[#This Row],[pakiet_wig]]*Table1[[#This Row],[kurs_zamkniecia]]</f>
        <v>19750000</v>
      </c>
      <c r="K961" s="4" t="str" cm="1">
        <f t="array" ref="K961">_xlfn.IFS(AND(Table1[[#This Row],[Column1]]=1,D960-D959&lt;Table1[[#This Row],[kurs_zamkniecia]]-D960,D959&lt;D960,D960&lt;Table1[[#This Row],[kurs_zamkniecia]]),"K",AND(Table1[[#This Row],[Column1]]=1,D960-D959&gt;Table1[[#This Row],[kurs_zamkniecia]]-D960,D959&gt;D960,D960&gt;Table1[[#This Row],[kurs_zamkniecia]]),"S",Table1[[#This Row],[Column1]]=1,"H",Table1[[#This Row],[Column1]]=0,0)</f>
        <v>K</v>
      </c>
      <c r="L961"/>
      <c r="M961"/>
      <c r="N961"/>
      <c r="O961"/>
      <c r="P961"/>
      <c r="Q961"/>
      <c r="R961"/>
      <c r="S961"/>
    </row>
    <row r="962" spans="1:19" x14ac:dyDescent="0.3">
      <c r="A962" s="2">
        <v>42025</v>
      </c>
      <c r="B962" s="1" t="s">
        <v>647</v>
      </c>
      <c r="C962" t="s">
        <v>648</v>
      </c>
      <c r="D962">
        <v>10.8</v>
      </c>
      <c r="E962">
        <v>20821</v>
      </c>
      <c r="F962">
        <v>224450</v>
      </c>
      <c r="G962">
        <v>11288000</v>
      </c>
      <c r="H962">
        <f>IF(Table1[[#This Row],[data]]=DATE(2015, 1, 23),1,0)</f>
        <v>0</v>
      </c>
      <c r="I962" t="str">
        <f>LEFT(Table1[[#This Row],[ISIN]],2)</f>
        <v>PL</v>
      </c>
      <c r="J962">
        <f>Table1[[#This Row],[pakiet_wig]]*Table1[[#This Row],[kurs_zamkniecia]]</f>
        <v>121910400.00000001</v>
      </c>
      <c r="K962" s="4" cm="1">
        <f t="array" ref="K962">_xlfn.IFS(AND(Table1[[#This Row],[Column1]]=1,D961-D960&lt;Table1[[#This Row],[kurs_zamkniecia]]-D961,D960&lt;D961,D961&lt;Table1[[#This Row],[kurs_zamkniecia]]),"K",AND(Table1[[#This Row],[Column1]]=1,D961-D960&gt;Table1[[#This Row],[kurs_zamkniecia]]-D961,D960&gt;D961,D961&gt;Table1[[#This Row],[kurs_zamkniecia]]),"S",Table1[[#This Row],[Column1]]=1,"H",Table1[[#This Row],[Column1]]=0,0)</f>
        <v>0</v>
      </c>
      <c r="L962"/>
      <c r="M962"/>
      <c r="N962"/>
      <c r="O962"/>
      <c r="P962"/>
      <c r="Q962"/>
      <c r="R962"/>
      <c r="S962"/>
    </row>
    <row r="963" spans="1:19" x14ac:dyDescent="0.3">
      <c r="A963" s="2">
        <v>42026</v>
      </c>
      <c r="B963" s="1" t="s">
        <v>647</v>
      </c>
      <c r="C963" t="s">
        <v>648</v>
      </c>
      <c r="D963">
        <v>10.8</v>
      </c>
      <c r="E963">
        <v>3488</v>
      </c>
      <c r="F963">
        <v>37650</v>
      </c>
      <c r="G963">
        <v>11288000</v>
      </c>
      <c r="H963">
        <f>IF(Table1[[#This Row],[data]]=DATE(2015, 1, 23),1,0)</f>
        <v>0</v>
      </c>
      <c r="I963" t="str">
        <f>LEFT(Table1[[#This Row],[ISIN]],2)</f>
        <v>PL</v>
      </c>
      <c r="J963">
        <f>Table1[[#This Row],[pakiet_wig]]*Table1[[#This Row],[kurs_zamkniecia]]</f>
        <v>121910400.00000001</v>
      </c>
      <c r="K963" s="4" cm="1">
        <f t="array" ref="K963">_xlfn.IFS(AND(Table1[[#This Row],[Column1]]=1,D962-D961&lt;Table1[[#This Row],[kurs_zamkniecia]]-D962,D961&lt;D962,D962&lt;Table1[[#This Row],[kurs_zamkniecia]]),"K",AND(Table1[[#This Row],[Column1]]=1,D962-D961&gt;Table1[[#This Row],[kurs_zamkniecia]]-D962,D961&gt;D962,D962&gt;Table1[[#This Row],[kurs_zamkniecia]]),"S",Table1[[#This Row],[Column1]]=1,"H",Table1[[#This Row],[Column1]]=0,0)</f>
        <v>0</v>
      </c>
      <c r="L963"/>
      <c r="M963"/>
      <c r="N963"/>
      <c r="O963"/>
      <c r="P963"/>
      <c r="Q963"/>
      <c r="R963"/>
      <c r="S963"/>
    </row>
    <row r="964" spans="1:19" x14ac:dyDescent="0.3">
      <c r="A964" s="2">
        <v>42027</v>
      </c>
      <c r="B964" s="1" t="s">
        <v>647</v>
      </c>
      <c r="C964" t="s">
        <v>648</v>
      </c>
      <c r="D964">
        <v>10.8</v>
      </c>
      <c r="E964">
        <v>0</v>
      </c>
      <c r="F964">
        <v>0</v>
      </c>
      <c r="G964">
        <v>11288000</v>
      </c>
      <c r="H964">
        <f>IF(Table1[[#This Row],[data]]=DATE(2015, 1, 23),1,0)</f>
        <v>1</v>
      </c>
      <c r="I964" t="str">
        <f>LEFT(Table1[[#This Row],[ISIN]],2)</f>
        <v>PL</v>
      </c>
      <c r="J964">
        <f>Table1[[#This Row],[pakiet_wig]]*Table1[[#This Row],[kurs_zamkniecia]]</f>
        <v>121910400.00000001</v>
      </c>
      <c r="K964" s="4" t="str" cm="1">
        <f t="array" ref="K964">_xlfn.IFS(AND(Table1[[#This Row],[Column1]]=1,D963-D962&lt;Table1[[#This Row],[kurs_zamkniecia]]-D963,D962&lt;D963,D963&lt;Table1[[#This Row],[kurs_zamkniecia]]),"K",AND(Table1[[#This Row],[Column1]]=1,D963-D962&gt;Table1[[#This Row],[kurs_zamkniecia]]-D963,D962&gt;D963,D963&gt;Table1[[#This Row],[kurs_zamkniecia]]),"S",Table1[[#This Row],[Column1]]=1,"H",Table1[[#This Row],[Column1]]=0,0)</f>
        <v>H</v>
      </c>
      <c r="L964"/>
      <c r="M964"/>
      <c r="N964"/>
      <c r="O964"/>
      <c r="P964"/>
      <c r="Q964"/>
      <c r="R964"/>
      <c r="S964"/>
    </row>
    <row r="965" spans="1:19" x14ac:dyDescent="0.3">
      <c r="A965" s="2">
        <v>42025</v>
      </c>
      <c r="B965" s="1" t="s">
        <v>649</v>
      </c>
      <c r="C965" t="s">
        <v>650</v>
      </c>
      <c r="D965">
        <v>178</v>
      </c>
      <c r="E965">
        <v>396390</v>
      </c>
      <c r="F965">
        <v>70283160</v>
      </c>
      <c r="G965">
        <v>122632000</v>
      </c>
      <c r="H965">
        <f>IF(Table1[[#This Row],[data]]=DATE(2015, 1, 23),1,0)</f>
        <v>0</v>
      </c>
      <c r="I965" t="str">
        <f>LEFT(Table1[[#This Row],[ISIN]],2)</f>
        <v>PL</v>
      </c>
      <c r="J965">
        <f>Table1[[#This Row],[pakiet_wig]]*Table1[[#This Row],[kurs_zamkniecia]]</f>
        <v>21828496000</v>
      </c>
      <c r="K965" s="4" cm="1">
        <f t="array" ref="K965">_xlfn.IFS(AND(Table1[[#This Row],[Column1]]=1,D964-D963&lt;Table1[[#This Row],[kurs_zamkniecia]]-D964,D963&lt;D964,D964&lt;Table1[[#This Row],[kurs_zamkniecia]]),"K",AND(Table1[[#This Row],[Column1]]=1,D964-D963&gt;Table1[[#This Row],[kurs_zamkniecia]]-D964,D963&gt;D964,D964&gt;Table1[[#This Row],[kurs_zamkniecia]]),"S",Table1[[#This Row],[Column1]]=1,"H",Table1[[#This Row],[Column1]]=0,0)</f>
        <v>0</v>
      </c>
      <c r="L965"/>
      <c r="M965"/>
      <c r="N965"/>
      <c r="O965"/>
      <c r="P965"/>
      <c r="Q965"/>
      <c r="R965"/>
      <c r="S965"/>
    </row>
    <row r="966" spans="1:19" x14ac:dyDescent="0.3">
      <c r="A966" s="2">
        <v>42026</v>
      </c>
      <c r="B966" s="1" t="s">
        <v>649</v>
      </c>
      <c r="C966" t="s">
        <v>650</v>
      </c>
      <c r="D966">
        <v>181.8</v>
      </c>
      <c r="E966">
        <v>360885</v>
      </c>
      <c r="F966">
        <v>64894800</v>
      </c>
      <c r="G966">
        <v>122632000</v>
      </c>
      <c r="H966">
        <f>IF(Table1[[#This Row],[data]]=DATE(2015, 1, 23),1,0)</f>
        <v>0</v>
      </c>
      <c r="I966" t="str">
        <f>LEFT(Table1[[#This Row],[ISIN]],2)</f>
        <v>PL</v>
      </c>
      <c r="J966">
        <f>Table1[[#This Row],[pakiet_wig]]*Table1[[#This Row],[kurs_zamkniecia]]</f>
        <v>22294497600</v>
      </c>
      <c r="K966" s="4" cm="1">
        <f t="array" ref="K966">_xlfn.IFS(AND(Table1[[#This Row],[Column1]]=1,D965-D964&lt;Table1[[#This Row],[kurs_zamkniecia]]-D965,D964&lt;D965,D965&lt;Table1[[#This Row],[kurs_zamkniecia]]),"K",AND(Table1[[#This Row],[Column1]]=1,D965-D964&gt;Table1[[#This Row],[kurs_zamkniecia]]-D965,D964&gt;D965,D965&gt;Table1[[#This Row],[kurs_zamkniecia]]),"S",Table1[[#This Row],[Column1]]=1,"H",Table1[[#This Row],[Column1]]=0,0)</f>
        <v>0</v>
      </c>
      <c r="L966"/>
      <c r="M966"/>
      <c r="N966"/>
      <c r="O966"/>
      <c r="P966"/>
      <c r="Q966"/>
      <c r="R966"/>
      <c r="S966"/>
    </row>
    <row r="967" spans="1:19" x14ac:dyDescent="0.3">
      <c r="A967" s="2">
        <v>42027</v>
      </c>
      <c r="B967" s="1" t="s">
        <v>649</v>
      </c>
      <c r="C967" t="s">
        <v>650</v>
      </c>
      <c r="D967">
        <v>179</v>
      </c>
      <c r="E967">
        <v>373180</v>
      </c>
      <c r="F967">
        <v>67794460</v>
      </c>
      <c r="G967">
        <v>122632000</v>
      </c>
      <c r="H967">
        <f>IF(Table1[[#This Row],[data]]=DATE(2015, 1, 23),1,0)</f>
        <v>1</v>
      </c>
      <c r="I967" t="str">
        <f>LEFT(Table1[[#This Row],[ISIN]],2)</f>
        <v>PL</v>
      </c>
      <c r="J967">
        <f>Table1[[#This Row],[pakiet_wig]]*Table1[[#This Row],[kurs_zamkniecia]]</f>
        <v>21951128000</v>
      </c>
      <c r="K967" s="4" t="str" cm="1">
        <f t="array" ref="K967">_xlfn.IFS(AND(Table1[[#This Row],[Column1]]=1,D966-D965&lt;Table1[[#This Row],[kurs_zamkniecia]]-D966,D965&lt;D966,D966&lt;Table1[[#This Row],[kurs_zamkniecia]]),"K",AND(Table1[[#This Row],[Column1]]=1,D966-D965&gt;Table1[[#This Row],[kurs_zamkniecia]]-D966,D965&gt;D966,D966&gt;Table1[[#This Row],[kurs_zamkniecia]]),"S",Table1[[#This Row],[Column1]]=1,"H",Table1[[#This Row],[Column1]]=0,0)</f>
        <v>H</v>
      </c>
      <c r="L967"/>
      <c r="M967"/>
      <c r="N967"/>
      <c r="O967"/>
      <c r="P967"/>
      <c r="Q967"/>
      <c r="R967"/>
      <c r="S967"/>
    </row>
    <row r="968" spans="1:19" x14ac:dyDescent="0.3">
      <c r="A968" s="2">
        <v>42025</v>
      </c>
      <c r="B968" s="1" t="s">
        <v>651</v>
      </c>
      <c r="C968" t="s">
        <v>652</v>
      </c>
      <c r="D968">
        <v>87.39</v>
      </c>
      <c r="E968">
        <v>68</v>
      </c>
      <c r="F968">
        <v>5900</v>
      </c>
      <c r="G968">
        <v>7304000</v>
      </c>
      <c r="H968">
        <f>IF(Table1[[#This Row],[data]]=DATE(2015, 1, 23),1,0)</f>
        <v>0</v>
      </c>
      <c r="I968" t="str">
        <f>LEFT(Table1[[#This Row],[ISIN]],2)</f>
        <v>PL</v>
      </c>
      <c r="J968">
        <f>Table1[[#This Row],[pakiet_wig]]*Table1[[#This Row],[kurs_zamkniecia]]</f>
        <v>638296560</v>
      </c>
      <c r="K968" s="4" cm="1">
        <f t="array" ref="K968">_xlfn.IFS(AND(Table1[[#This Row],[Column1]]=1,D967-D966&lt;Table1[[#This Row],[kurs_zamkniecia]]-D967,D966&lt;D967,D967&lt;Table1[[#This Row],[kurs_zamkniecia]]),"K",AND(Table1[[#This Row],[Column1]]=1,D967-D966&gt;Table1[[#This Row],[kurs_zamkniecia]]-D967,D966&gt;D967,D967&gt;Table1[[#This Row],[kurs_zamkniecia]]),"S",Table1[[#This Row],[Column1]]=1,"H",Table1[[#This Row],[Column1]]=0,0)</f>
        <v>0</v>
      </c>
      <c r="L968"/>
      <c r="M968"/>
      <c r="N968"/>
      <c r="O968"/>
      <c r="P968"/>
      <c r="Q968"/>
      <c r="R968"/>
      <c r="S968"/>
    </row>
    <row r="969" spans="1:19" x14ac:dyDescent="0.3">
      <c r="A969" s="2">
        <v>42026</v>
      </c>
      <c r="B969" s="1" t="s">
        <v>651</v>
      </c>
      <c r="C969" t="s">
        <v>652</v>
      </c>
      <c r="D969">
        <v>85.32</v>
      </c>
      <c r="E969">
        <v>995</v>
      </c>
      <c r="F969">
        <v>86160</v>
      </c>
      <c r="G969">
        <v>7304000</v>
      </c>
      <c r="H969">
        <f>IF(Table1[[#This Row],[data]]=DATE(2015, 1, 23),1,0)</f>
        <v>0</v>
      </c>
      <c r="I969" t="str">
        <f>LEFT(Table1[[#This Row],[ISIN]],2)</f>
        <v>PL</v>
      </c>
      <c r="J969">
        <f>Table1[[#This Row],[pakiet_wig]]*Table1[[#This Row],[kurs_zamkniecia]]</f>
        <v>623177280</v>
      </c>
      <c r="K969" s="4" cm="1">
        <f t="array" ref="K969">_xlfn.IFS(AND(Table1[[#This Row],[Column1]]=1,D968-D967&lt;Table1[[#This Row],[kurs_zamkniecia]]-D968,D967&lt;D968,D968&lt;Table1[[#This Row],[kurs_zamkniecia]]),"K",AND(Table1[[#This Row],[Column1]]=1,D968-D967&gt;Table1[[#This Row],[kurs_zamkniecia]]-D968,D967&gt;D968,D968&gt;Table1[[#This Row],[kurs_zamkniecia]]),"S",Table1[[#This Row],[Column1]]=1,"H",Table1[[#This Row],[Column1]]=0,0)</f>
        <v>0</v>
      </c>
      <c r="L969"/>
      <c r="M969"/>
      <c r="N969"/>
      <c r="O969"/>
      <c r="P969"/>
      <c r="Q969"/>
      <c r="R969"/>
      <c r="S969"/>
    </row>
    <row r="970" spans="1:19" x14ac:dyDescent="0.3">
      <c r="A970" s="2">
        <v>42027</v>
      </c>
      <c r="B970" s="1" t="s">
        <v>651</v>
      </c>
      <c r="C970" t="s">
        <v>652</v>
      </c>
      <c r="D970">
        <v>85.56</v>
      </c>
      <c r="E970">
        <v>1043</v>
      </c>
      <c r="F970">
        <v>89400</v>
      </c>
      <c r="G970">
        <v>7304000</v>
      </c>
      <c r="H970">
        <f>IF(Table1[[#This Row],[data]]=DATE(2015, 1, 23),1,0)</f>
        <v>1</v>
      </c>
      <c r="I970" t="str">
        <f>LEFT(Table1[[#This Row],[ISIN]],2)</f>
        <v>PL</v>
      </c>
      <c r="J970">
        <f>Table1[[#This Row],[pakiet_wig]]*Table1[[#This Row],[kurs_zamkniecia]]</f>
        <v>624930240</v>
      </c>
      <c r="K970" s="4" t="str" cm="1">
        <f t="array" ref="K970">_xlfn.IFS(AND(Table1[[#This Row],[Column1]]=1,D969-D968&lt;Table1[[#This Row],[kurs_zamkniecia]]-D969,D968&lt;D969,D969&lt;Table1[[#This Row],[kurs_zamkniecia]]),"K",AND(Table1[[#This Row],[Column1]]=1,D969-D968&gt;Table1[[#This Row],[kurs_zamkniecia]]-D969,D968&gt;D969,D969&gt;Table1[[#This Row],[kurs_zamkniecia]]),"S",Table1[[#This Row],[Column1]]=1,"H",Table1[[#This Row],[Column1]]=0,0)</f>
        <v>H</v>
      </c>
      <c r="L970"/>
      <c r="M970"/>
      <c r="N970"/>
      <c r="O970"/>
      <c r="P970"/>
      <c r="Q970"/>
      <c r="R970"/>
      <c r="S970"/>
    </row>
    <row r="971" spans="1:19" x14ac:dyDescent="0.3">
      <c r="A971" s="2">
        <v>42025</v>
      </c>
      <c r="B971" s="1" t="s">
        <v>653</v>
      </c>
      <c r="C971" t="s">
        <v>654</v>
      </c>
      <c r="D971">
        <v>0.49</v>
      </c>
      <c r="E971">
        <v>0</v>
      </c>
      <c r="F971">
        <v>0</v>
      </c>
      <c r="G971">
        <v>0</v>
      </c>
      <c r="H971">
        <f>IF(Table1[[#This Row],[data]]=DATE(2015, 1, 23),1,0)</f>
        <v>0</v>
      </c>
      <c r="I971" t="str">
        <f>LEFT(Table1[[#This Row],[ISIN]],2)</f>
        <v>PL</v>
      </c>
      <c r="J971">
        <f>Table1[[#This Row],[pakiet_wig]]*Table1[[#This Row],[kurs_zamkniecia]]</f>
        <v>0</v>
      </c>
      <c r="K971" s="4" cm="1">
        <f t="array" ref="K971">_xlfn.IFS(AND(Table1[[#This Row],[Column1]]=1,D970-D969&lt;Table1[[#This Row],[kurs_zamkniecia]]-D970,D969&lt;D970,D970&lt;Table1[[#This Row],[kurs_zamkniecia]]),"K",AND(Table1[[#This Row],[Column1]]=1,D970-D969&gt;Table1[[#This Row],[kurs_zamkniecia]]-D970,D969&gt;D970,D970&gt;Table1[[#This Row],[kurs_zamkniecia]]),"S",Table1[[#This Row],[Column1]]=1,"H",Table1[[#This Row],[Column1]]=0,0)</f>
        <v>0</v>
      </c>
      <c r="L971"/>
      <c r="M971"/>
      <c r="N971"/>
      <c r="O971"/>
      <c r="P971"/>
      <c r="Q971"/>
      <c r="R971"/>
      <c r="S971"/>
    </row>
    <row r="972" spans="1:19" x14ac:dyDescent="0.3">
      <c r="A972" s="2">
        <v>42026</v>
      </c>
      <c r="B972" s="1" t="s">
        <v>653</v>
      </c>
      <c r="C972" t="s">
        <v>654</v>
      </c>
      <c r="D972">
        <v>0.49</v>
      </c>
      <c r="E972">
        <v>0</v>
      </c>
      <c r="F972">
        <v>0</v>
      </c>
      <c r="G972">
        <v>0</v>
      </c>
      <c r="H972">
        <f>IF(Table1[[#This Row],[data]]=DATE(2015, 1, 23),1,0)</f>
        <v>0</v>
      </c>
      <c r="I972" t="str">
        <f>LEFT(Table1[[#This Row],[ISIN]],2)</f>
        <v>PL</v>
      </c>
      <c r="J972">
        <f>Table1[[#This Row],[pakiet_wig]]*Table1[[#This Row],[kurs_zamkniecia]]</f>
        <v>0</v>
      </c>
      <c r="K972" s="4" cm="1">
        <f t="array" ref="K972">_xlfn.IFS(AND(Table1[[#This Row],[Column1]]=1,D971-D970&lt;Table1[[#This Row],[kurs_zamkniecia]]-D971,D970&lt;D971,D971&lt;Table1[[#This Row],[kurs_zamkniecia]]),"K",AND(Table1[[#This Row],[Column1]]=1,D971-D970&gt;Table1[[#This Row],[kurs_zamkniecia]]-D971,D970&gt;D971,D971&gt;Table1[[#This Row],[kurs_zamkniecia]]),"S",Table1[[#This Row],[Column1]]=1,"H",Table1[[#This Row],[Column1]]=0,0)</f>
        <v>0</v>
      </c>
      <c r="L972"/>
      <c r="M972"/>
      <c r="N972"/>
      <c r="O972"/>
      <c r="P972"/>
      <c r="Q972"/>
      <c r="R972"/>
      <c r="S972"/>
    </row>
    <row r="973" spans="1:19" x14ac:dyDescent="0.3">
      <c r="A973" s="2">
        <v>42027</v>
      </c>
      <c r="B973" s="1" t="s">
        <v>653</v>
      </c>
      <c r="C973" t="s">
        <v>654</v>
      </c>
      <c r="D973">
        <v>0.49</v>
      </c>
      <c r="E973">
        <v>0</v>
      </c>
      <c r="F973">
        <v>0</v>
      </c>
      <c r="G973">
        <v>0</v>
      </c>
      <c r="H973">
        <f>IF(Table1[[#This Row],[data]]=DATE(2015, 1, 23),1,0)</f>
        <v>1</v>
      </c>
      <c r="I973" t="str">
        <f>LEFT(Table1[[#This Row],[ISIN]],2)</f>
        <v>PL</v>
      </c>
      <c r="J973">
        <f>Table1[[#This Row],[pakiet_wig]]*Table1[[#This Row],[kurs_zamkniecia]]</f>
        <v>0</v>
      </c>
      <c r="K973" s="4" t="str" cm="1">
        <f t="array" ref="K973">_xlfn.IFS(AND(Table1[[#This Row],[Column1]]=1,D972-D971&lt;Table1[[#This Row],[kurs_zamkniecia]]-D972,D971&lt;D972,D972&lt;Table1[[#This Row],[kurs_zamkniecia]]),"K",AND(Table1[[#This Row],[Column1]]=1,D972-D971&gt;Table1[[#This Row],[kurs_zamkniecia]]-D972,D971&gt;D972,D972&gt;Table1[[#This Row],[kurs_zamkniecia]]),"S",Table1[[#This Row],[Column1]]=1,"H",Table1[[#This Row],[Column1]]=0,0)</f>
        <v>H</v>
      </c>
      <c r="L973"/>
      <c r="M973"/>
      <c r="N973"/>
      <c r="O973"/>
      <c r="P973"/>
      <c r="Q973"/>
      <c r="R973"/>
      <c r="S973"/>
    </row>
    <row r="974" spans="1:19" x14ac:dyDescent="0.3">
      <c r="A974" s="2">
        <v>42025</v>
      </c>
      <c r="B974" s="1" t="s">
        <v>655</v>
      </c>
      <c r="C974" t="s">
        <v>656</v>
      </c>
      <c r="D974">
        <v>29.99</v>
      </c>
      <c r="E974">
        <v>1</v>
      </c>
      <c r="F974">
        <v>30</v>
      </c>
      <c r="G974">
        <v>8365000</v>
      </c>
      <c r="H974">
        <f>IF(Table1[[#This Row],[data]]=DATE(2015, 1, 23),1,0)</f>
        <v>0</v>
      </c>
      <c r="I974" t="str">
        <f>LEFT(Table1[[#This Row],[ISIN]],2)</f>
        <v>PL</v>
      </c>
      <c r="J974">
        <f>Table1[[#This Row],[pakiet_wig]]*Table1[[#This Row],[kurs_zamkniecia]]</f>
        <v>250866350</v>
      </c>
      <c r="K974" s="4" cm="1">
        <f t="array" ref="K974">_xlfn.IFS(AND(Table1[[#This Row],[Column1]]=1,D973-D972&lt;Table1[[#This Row],[kurs_zamkniecia]]-D973,D972&lt;D973,D973&lt;Table1[[#This Row],[kurs_zamkniecia]]),"K",AND(Table1[[#This Row],[Column1]]=1,D973-D972&gt;Table1[[#This Row],[kurs_zamkniecia]]-D973,D972&gt;D973,D973&gt;Table1[[#This Row],[kurs_zamkniecia]]),"S",Table1[[#This Row],[Column1]]=1,"H",Table1[[#This Row],[Column1]]=0,0)</f>
        <v>0</v>
      </c>
      <c r="L974"/>
      <c r="M974"/>
      <c r="N974"/>
      <c r="O974"/>
      <c r="P974"/>
      <c r="Q974"/>
      <c r="R974"/>
      <c r="S974"/>
    </row>
    <row r="975" spans="1:19" x14ac:dyDescent="0.3">
      <c r="A975" s="2">
        <v>42026</v>
      </c>
      <c r="B975" s="1" t="s">
        <v>655</v>
      </c>
      <c r="C975" t="s">
        <v>656</v>
      </c>
      <c r="D975">
        <v>29.89</v>
      </c>
      <c r="E975">
        <v>1</v>
      </c>
      <c r="F975">
        <v>30</v>
      </c>
      <c r="G975">
        <v>8365000</v>
      </c>
      <c r="H975">
        <f>IF(Table1[[#This Row],[data]]=DATE(2015, 1, 23),1,0)</f>
        <v>0</v>
      </c>
      <c r="I975" t="str">
        <f>LEFT(Table1[[#This Row],[ISIN]],2)</f>
        <v>PL</v>
      </c>
      <c r="J975">
        <f>Table1[[#This Row],[pakiet_wig]]*Table1[[#This Row],[kurs_zamkniecia]]</f>
        <v>250029850</v>
      </c>
      <c r="K975" s="4" cm="1">
        <f t="array" ref="K975">_xlfn.IFS(AND(Table1[[#This Row],[Column1]]=1,D974-D973&lt;Table1[[#This Row],[kurs_zamkniecia]]-D974,D973&lt;D974,D974&lt;Table1[[#This Row],[kurs_zamkniecia]]),"K",AND(Table1[[#This Row],[Column1]]=1,D974-D973&gt;Table1[[#This Row],[kurs_zamkniecia]]-D974,D973&gt;D974,D974&gt;Table1[[#This Row],[kurs_zamkniecia]]),"S",Table1[[#This Row],[Column1]]=1,"H",Table1[[#This Row],[Column1]]=0,0)</f>
        <v>0</v>
      </c>
      <c r="L975"/>
      <c r="M975"/>
      <c r="N975"/>
      <c r="O975"/>
      <c r="P975"/>
      <c r="Q975"/>
      <c r="R975"/>
      <c r="S975"/>
    </row>
    <row r="976" spans="1:19" x14ac:dyDescent="0.3">
      <c r="A976" s="2">
        <v>42027</v>
      </c>
      <c r="B976" s="1" t="s">
        <v>655</v>
      </c>
      <c r="C976" t="s">
        <v>656</v>
      </c>
      <c r="D976">
        <v>29.99</v>
      </c>
      <c r="E976">
        <v>1</v>
      </c>
      <c r="F976">
        <v>30</v>
      </c>
      <c r="G976">
        <v>8365000</v>
      </c>
      <c r="H976">
        <f>IF(Table1[[#This Row],[data]]=DATE(2015, 1, 23),1,0)</f>
        <v>1</v>
      </c>
      <c r="I976" t="str">
        <f>LEFT(Table1[[#This Row],[ISIN]],2)</f>
        <v>PL</v>
      </c>
      <c r="J976">
        <f>Table1[[#This Row],[pakiet_wig]]*Table1[[#This Row],[kurs_zamkniecia]]</f>
        <v>250866350</v>
      </c>
      <c r="K976" s="4" t="str" cm="1">
        <f t="array" ref="K976">_xlfn.IFS(AND(Table1[[#This Row],[Column1]]=1,D975-D974&lt;Table1[[#This Row],[kurs_zamkniecia]]-D975,D974&lt;D975,D975&lt;Table1[[#This Row],[kurs_zamkniecia]]),"K",AND(Table1[[#This Row],[Column1]]=1,D975-D974&gt;Table1[[#This Row],[kurs_zamkniecia]]-D975,D974&gt;D975,D975&gt;Table1[[#This Row],[kurs_zamkniecia]]),"S",Table1[[#This Row],[Column1]]=1,"H",Table1[[#This Row],[Column1]]=0,0)</f>
        <v>H</v>
      </c>
      <c r="L976"/>
      <c r="M976"/>
      <c r="N976"/>
      <c r="O976"/>
      <c r="P976"/>
      <c r="Q976"/>
      <c r="R976"/>
      <c r="S976"/>
    </row>
    <row r="977" spans="1:19" x14ac:dyDescent="0.3">
      <c r="A977" s="2">
        <v>42025</v>
      </c>
      <c r="B977" s="1" t="s">
        <v>657</v>
      </c>
      <c r="C977" t="s">
        <v>658</v>
      </c>
      <c r="D977">
        <v>0.49</v>
      </c>
      <c r="E977">
        <v>25057</v>
      </c>
      <c r="F977">
        <v>12010</v>
      </c>
      <c r="G977">
        <v>49286000</v>
      </c>
      <c r="H977">
        <f>IF(Table1[[#This Row],[data]]=DATE(2015, 1, 23),1,0)</f>
        <v>0</v>
      </c>
      <c r="I977" t="str">
        <f>LEFT(Table1[[#This Row],[ISIN]],2)</f>
        <v>PL</v>
      </c>
      <c r="J977">
        <f>Table1[[#This Row],[pakiet_wig]]*Table1[[#This Row],[kurs_zamkniecia]]</f>
        <v>24150140</v>
      </c>
      <c r="K977" s="4" cm="1">
        <f t="array" ref="K977">_xlfn.IFS(AND(Table1[[#This Row],[Column1]]=1,D976-D975&lt;Table1[[#This Row],[kurs_zamkniecia]]-D976,D975&lt;D976,D976&lt;Table1[[#This Row],[kurs_zamkniecia]]),"K",AND(Table1[[#This Row],[Column1]]=1,D976-D975&gt;Table1[[#This Row],[kurs_zamkniecia]]-D976,D975&gt;D976,D976&gt;Table1[[#This Row],[kurs_zamkniecia]]),"S",Table1[[#This Row],[Column1]]=1,"H",Table1[[#This Row],[Column1]]=0,0)</f>
        <v>0</v>
      </c>
      <c r="L977"/>
      <c r="M977"/>
      <c r="N977"/>
      <c r="O977"/>
      <c r="P977"/>
      <c r="Q977"/>
      <c r="R977"/>
      <c r="S977"/>
    </row>
    <row r="978" spans="1:19" x14ac:dyDescent="0.3">
      <c r="A978" s="2">
        <v>42026</v>
      </c>
      <c r="B978" s="1" t="s">
        <v>657</v>
      </c>
      <c r="C978" t="s">
        <v>658</v>
      </c>
      <c r="D978">
        <v>0.49</v>
      </c>
      <c r="E978">
        <v>0</v>
      </c>
      <c r="F978">
        <v>0</v>
      </c>
      <c r="G978">
        <v>49286000</v>
      </c>
      <c r="H978">
        <f>IF(Table1[[#This Row],[data]]=DATE(2015, 1, 23),1,0)</f>
        <v>0</v>
      </c>
      <c r="I978" t="str">
        <f>LEFT(Table1[[#This Row],[ISIN]],2)</f>
        <v>PL</v>
      </c>
      <c r="J978">
        <f>Table1[[#This Row],[pakiet_wig]]*Table1[[#This Row],[kurs_zamkniecia]]</f>
        <v>24150140</v>
      </c>
      <c r="K978" s="4" cm="1">
        <f t="array" ref="K978">_xlfn.IFS(AND(Table1[[#This Row],[Column1]]=1,D977-D976&lt;Table1[[#This Row],[kurs_zamkniecia]]-D977,D976&lt;D977,D977&lt;Table1[[#This Row],[kurs_zamkniecia]]),"K",AND(Table1[[#This Row],[Column1]]=1,D977-D976&gt;Table1[[#This Row],[kurs_zamkniecia]]-D977,D976&gt;D977,D977&gt;Table1[[#This Row],[kurs_zamkniecia]]),"S",Table1[[#This Row],[Column1]]=1,"H",Table1[[#This Row],[Column1]]=0,0)</f>
        <v>0</v>
      </c>
      <c r="L978"/>
      <c r="M978"/>
      <c r="N978"/>
      <c r="O978"/>
      <c r="P978"/>
      <c r="Q978"/>
      <c r="R978"/>
      <c r="S978"/>
    </row>
    <row r="979" spans="1:19" x14ac:dyDescent="0.3">
      <c r="A979" s="2">
        <v>42027</v>
      </c>
      <c r="B979" s="1" t="s">
        <v>657</v>
      </c>
      <c r="C979" t="s">
        <v>658</v>
      </c>
      <c r="D979">
        <v>0.49</v>
      </c>
      <c r="E979">
        <v>19796</v>
      </c>
      <c r="F979">
        <v>9580</v>
      </c>
      <c r="G979">
        <v>49286000</v>
      </c>
      <c r="H979">
        <f>IF(Table1[[#This Row],[data]]=DATE(2015, 1, 23),1,0)</f>
        <v>1</v>
      </c>
      <c r="I979" t="str">
        <f>LEFT(Table1[[#This Row],[ISIN]],2)</f>
        <v>PL</v>
      </c>
      <c r="J979">
        <f>Table1[[#This Row],[pakiet_wig]]*Table1[[#This Row],[kurs_zamkniecia]]</f>
        <v>24150140</v>
      </c>
      <c r="K979" s="4" t="str" cm="1">
        <f t="array" ref="K979">_xlfn.IFS(AND(Table1[[#This Row],[Column1]]=1,D978-D977&lt;Table1[[#This Row],[kurs_zamkniecia]]-D978,D977&lt;D978,D978&lt;Table1[[#This Row],[kurs_zamkniecia]]),"K",AND(Table1[[#This Row],[Column1]]=1,D978-D977&gt;Table1[[#This Row],[kurs_zamkniecia]]-D978,D977&gt;D978,D978&gt;Table1[[#This Row],[kurs_zamkniecia]]),"S",Table1[[#This Row],[Column1]]=1,"H",Table1[[#This Row],[Column1]]=0,0)</f>
        <v>H</v>
      </c>
      <c r="L979"/>
      <c r="M979"/>
      <c r="N979"/>
      <c r="O979"/>
      <c r="P979"/>
      <c r="Q979"/>
      <c r="R979"/>
      <c r="S979"/>
    </row>
    <row r="980" spans="1:19" x14ac:dyDescent="0.3">
      <c r="A980" s="2">
        <v>42025</v>
      </c>
      <c r="B980" s="1" t="s">
        <v>659</v>
      </c>
      <c r="C980" t="s">
        <v>660</v>
      </c>
      <c r="D980">
        <v>0.16</v>
      </c>
      <c r="E980">
        <v>416157</v>
      </c>
      <c r="F980">
        <v>66590</v>
      </c>
      <c r="G980">
        <v>0</v>
      </c>
      <c r="H980">
        <f>IF(Table1[[#This Row],[data]]=DATE(2015, 1, 23),1,0)</f>
        <v>0</v>
      </c>
      <c r="I980" t="str">
        <f>LEFT(Table1[[#This Row],[ISIN]],2)</f>
        <v>PL</v>
      </c>
      <c r="J980">
        <f>Table1[[#This Row],[pakiet_wig]]*Table1[[#This Row],[kurs_zamkniecia]]</f>
        <v>0</v>
      </c>
      <c r="K980" s="4" cm="1">
        <f t="array" ref="K980">_xlfn.IFS(AND(Table1[[#This Row],[Column1]]=1,D979-D978&lt;Table1[[#This Row],[kurs_zamkniecia]]-D979,D978&lt;D979,D979&lt;Table1[[#This Row],[kurs_zamkniecia]]),"K",AND(Table1[[#This Row],[Column1]]=1,D979-D978&gt;Table1[[#This Row],[kurs_zamkniecia]]-D979,D978&gt;D979,D979&gt;Table1[[#This Row],[kurs_zamkniecia]]),"S",Table1[[#This Row],[Column1]]=1,"H",Table1[[#This Row],[Column1]]=0,0)</f>
        <v>0</v>
      </c>
      <c r="L980"/>
      <c r="M980"/>
      <c r="N980"/>
      <c r="O980"/>
      <c r="P980"/>
      <c r="Q980"/>
      <c r="R980"/>
      <c r="S980"/>
    </row>
    <row r="981" spans="1:19" x14ac:dyDescent="0.3">
      <c r="A981" s="2">
        <v>42026</v>
      </c>
      <c r="B981" s="1" t="s">
        <v>659</v>
      </c>
      <c r="C981" t="s">
        <v>660</v>
      </c>
      <c r="D981">
        <v>0.16</v>
      </c>
      <c r="E981">
        <v>87513</v>
      </c>
      <c r="F981">
        <v>14230</v>
      </c>
      <c r="G981">
        <v>0</v>
      </c>
      <c r="H981">
        <f>IF(Table1[[#This Row],[data]]=DATE(2015, 1, 23),1,0)</f>
        <v>0</v>
      </c>
      <c r="I981" t="str">
        <f>LEFT(Table1[[#This Row],[ISIN]],2)</f>
        <v>PL</v>
      </c>
      <c r="J981">
        <f>Table1[[#This Row],[pakiet_wig]]*Table1[[#This Row],[kurs_zamkniecia]]</f>
        <v>0</v>
      </c>
      <c r="K981" s="4" cm="1">
        <f t="array" ref="K981">_xlfn.IFS(AND(Table1[[#This Row],[Column1]]=1,D980-D979&lt;Table1[[#This Row],[kurs_zamkniecia]]-D980,D979&lt;D980,D980&lt;Table1[[#This Row],[kurs_zamkniecia]]),"K",AND(Table1[[#This Row],[Column1]]=1,D980-D979&gt;Table1[[#This Row],[kurs_zamkniecia]]-D980,D979&gt;D980,D980&gt;Table1[[#This Row],[kurs_zamkniecia]]),"S",Table1[[#This Row],[Column1]]=1,"H",Table1[[#This Row],[Column1]]=0,0)</f>
        <v>0</v>
      </c>
      <c r="L981"/>
      <c r="M981"/>
      <c r="N981"/>
      <c r="O981"/>
      <c r="P981"/>
      <c r="Q981"/>
      <c r="R981"/>
      <c r="S981"/>
    </row>
    <row r="982" spans="1:19" x14ac:dyDescent="0.3">
      <c r="A982" s="2">
        <v>42027</v>
      </c>
      <c r="B982" s="1" t="s">
        <v>659</v>
      </c>
      <c r="C982" t="s">
        <v>660</v>
      </c>
      <c r="D982">
        <v>0.16</v>
      </c>
      <c r="E982">
        <v>619645</v>
      </c>
      <c r="F982">
        <v>99140</v>
      </c>
      <c r="G982">
        <v>0</v>
      </c>
      <c r="H982">
        <f>IF(Table1[[#This Row],[data]]=DATE(2015, 1, 23),1,0)</f>
        <v>1</v>
      </c>
      <c r="I982" t="str">
        <f>LEFT(Table1[[#This Row],[ISIN]],2)</f>
        <v>PL</v>
      </c>
      <c r="J982">
        <f>Table1[[#This Row],[pakiet_wig]]*Table1[[#This Row],[kurs_zamkniecia]]</f>
        <v>0</v>
      </c>
      <c r="K982" s="4" t="str" cm="1">
        <f t="array" ref="K982">_xlfn.IFS(AND(Table1[[#This Row],[Column1]]=1,D981-D980&lt;Table1[[#This Row],[kurs_zamkniecia]]-D981,D980&lt;D981,D981&lt;Table1[[#This Row],[kurs_zamkniecia]]),"K",AND(Table1[[#This Row],[Column1]]=1,D981-D980&gt;Table1[[#This Row],[kurs_zamkniecia]]-D981,D980&gt;D981,D981&gt;Table1[[#This Row],[kurs_zamkniecia]]),"S",Table1[[#This Row],[Column1]]=1,"H",Table1[[#This Row],[Column1]]=0,0)</f>
        <v>H</v>
      </c>
      <c r="L982"/>
      <c r="M982"/>
      <c r="N982"/>
      <c r="O982"/>
      <c r="P982"/>
      <c r="Q982"/>
      <c r="R982"/>
      <c r="S982"/>
    </row>
    <row r="983" spans="1:19" x14ac:dyDescent="0.3">
      <c r="A983" s="2">
        <v>42025</v>
      </c>
      <c r="B983" s="1" t="s">
        <v>661</v>
      </c>
      <c r="C983" t="s">
        <v>662</v>
      </c>
      <c r="D983">
        <v>19.190000000000001</v>
      </c>
      <c r="E983">
        <v>2011781</v>
      </c>
      <c r="F983">
        <v>38539850</v>
      </c>
      <c r="G983">
        <v>778079000</v>
      </c>
      <c r="H983">
        <f>IF(Table1[[#This Row],[data]]=DATE(2015, 1, 23),1,0)</f>
        <v>0</v>
      </c>
      <c r="I983" t="str">
        <f>LEFT(Table1[[#This Row],[ISIN]],2)</f>
        <v>PL</v>
      </c>
      <c r="J983">
        <f>Table1[[#This Row],[pakiet_wig]]*Table1[[#This Row],[kurs_zamkniecia]]</f>
        <v>14931336010.000002</v>
      </c>
      <c r="K983" s="4" cm="1">
        <f t="array" ref="K983">_xlfn.IFS(AND(Table1[[#This Row],[Column1]]=1,D982-D981&lt;Table1[[#This Row],[kurs_zamkniecia]]-D982,D981&lt;D982,D982&lt;Table1[[#This Row],[kurs_zamkniecia]]),"K",AND(Table1[[#This Row],[Column1]]=1,D982-D981&gt;Table1[[#This Row],[kurs_zamkniecia]]-D982,D981&gt;D982,D982&gt;Table1[[#This Row],[kurs_zamkniecia]]),"S",Table1[[#This Row],[Column1]]=1,"H",Table1[[#This Row],[Column1]]=0,0)</f>
        <v>0</v>
      </c>
      <c r="L983"/>
      <c r="M983"/>
      <c r="N983"/>
      <c r="O983"/>
      <c r="P983"/>
      <c r="Q983"/>
      <c r="R983"/>
      <c r="S983"/>
    </row>
    <row r="984" spans="1:19" x14ac:dyDescent="0.3">
      <c r="A984" s="2">
        <v>42026</v>
      </c>
      <c r="B984" s="1" t="s">
        <v>661</v>
      </c>
      <c r="C984" t="s">
        <v>662</v>
      </c>
      <c r="D984">
        <v>19.45</v>
      </c>
      <c r="E984">
        <v>2284615</v>
      </c>
      <c r="F984">
        <v>44383610</v>
      </c>
      <c r="G984">
        <v>778079000</v>
      </c>
      <c r="H984">
        <f>IF(Table1[[#This Row],[data]]=DATE(2015, 1, 23),1,0)</f>
        <v>0</v>
      </c>
      <c r="I984" t="str">
        <f>LEFT(Table1[[#This Row],[ISIN]],2)</f>
        <v>PL</v>
      </c>
      <c r="J984">
        <f>Table1[[#This Row],[pakiet_wig]]*Table1[[#This Row],[kurs_zamkniecia]]</f>
        <v>15133636550</v>
      </c>
      <c r="K984" s="4" cm="1">
        <f t="array" ref="K984">_xlfn.IFS(AND(Table1[[#This Row],[Column1]]=1,D983-D982&lt;Table1[[#This Row],[kurs_zamkniecia]]-D983,D982&lt;D983,D983&lt;Table1[[#This Row],[kurs_zamkniecia]]),"K",AND(Table1[[#This Row],[Column1]]=1,D983-D982&gt;Table1[[#This Row],[kurs_zamkniecia]]-D983,D982&gt;D983,D983&gt;Table1[[#This Row],[kurs_zamkniecia]]),"S",Table1[[#This Row],[Column1]]=1,"H",Table1[[#This Row],[Column1]]=0,0)</f>
        <v>0</v>
      </c>
      <c r="L984"/>
      <c r="M984"/>
      <c r="N984"/>
      <c r="O984"/>
      <c r="P984"/>
      <c r="Q984"/>
      <c r="R984"/>
      <c r="S984"/>
    </row>
    <row r="985" spans="1:19" x14ac:dyDescent="0.3">
      <c r="A985" s="2">
        <v>42027</v>
      </c>
      <c r="B985" s="1" t="s">
        <v>661</v>
      </c>
      <c r="C985" t="s">
        <v>662</v>
      </c>
      <c r="D985">
        <v>19.07</v>
      </c>
      <c r="E985">
        <v>1603463</v>
      </c>
      <c r="F985">
        <v>30889170</v>
      </c>
      <c r="G985">
        <v>778079000</v>
      </c>
      <c r="H985">
        <f>IF(Table1[[#This Row],[data]]=DATE(2015, 1, 23),1,0)</f>
        <v>1</v>
      </c>
      <c r="I985" t="str">
        <f>LEFT(Table1[[#This Row],[ISIN]],2)</f>
        <v>PL</v>
      </c>
      <c r="J985">
        <f>Table1[[#This Row],[pakiet_wig]]*Table1[[#This Row],[kurs_zamkniecia]]</f>
        <v>14837966530</v>
      </c>
      <c r="K985" s="4" t="str" cm="1">
        <f t="array" ref="K985">_xlfn.IFS(AND(Table1[[#This Row],[Column1]]=1,D984-D983&lt;Table1[[#This Row],[kurs_zamkniecia]]-D984,D983&lt;D984,D984&lt;Table1[[#This Row],[kurs_zamkniecia]]),"K",AND(Table1[[#This Row],[Column1]]=1,D984-D983&gt;Table1[[#This Row],[kurs_zamkniecia]]-D984,D983&gt;D984,D984&gt;Table1[[#This Row],[kurs_zamkniecia]]),"S",Table1[[#This Row],[Column1]]=1,"H",Table1[[#This Row],[Column1]]=0,0)</f>
        <v>H</v>
      </c>
      <c r="L985"/>
      <c r="M985"/>
      <c r="N985"/>
      <c r="O985"/>
      <c r="P985"/>
      <c r="Q985"/>
      <c r="R985"/>
      <c r="S985"/>
    </row>
    <row r="986" spans="1:19" x14ac:dyDescent="0.3">
      <c r="A986" s="2">
        <v>42025</v>
      </c>
      <c r="B986" s="1" t="s">
        <v>663</v>
      </c>
      <c r="C986" t="s">
        <v>664</v>
      </c>
      <c r="D986">
        <v>4.3899999999999997</v>
      </c>
      <c r="E986">
        <v>3242000</v>
      </c>
      <c r="F986">
        <v>14177480</v>
      </c>
      <c r="G986">
        <v>1628262000</v>
      </c>
      <c r="H986">
        <f>IF(Table1[[#This Row],[data]]=DATE(2015, 1, 23),1,0)</f>
        <v>0</v>
      </c>
      <c r="I986" t="str">
        <f>LEFT(Table1[[#This Row],[ISIN]],2)</f>
        <v>PL</v>
      </c>
      <c r="J986">
        <f>Table1[[#This Row],[pakiet_wig]]*Table1[[#This Row],[kurs_zamkniecia]]</f>
        <v>7148070179.999999</v>
      </c>
      <c r="K986" s="4" cm="1">
        <f t="array" ref="K986">_xlfn.IFS(AND(Table1[[#This Row],[Column1]]=1,D985-D984&lt;Table1[[#This Row],[kurs_zamkniecia]]-D985,D984&lt;D985,D985&lt;Table1[[#This Row],[kurs_zamkniecia]]),"K",AND(Table1[[#This Row],[Column1]]=1,D985-D984&gt;Table1[[#This Row],[kurs_zamkniecia]]-D985,D984&gt;D985,D985&gt;Table1[[#This Row],[kurs_zamkniecia]]),"S",Table1[[#This Row],[Column1]]=1,"H",Table1[[#This Row],[Column1]]=0,0)</f>
        <v>0</v>
      </c>
      <c r="L986"/>
      <c r="M986"/>
      <c r="N986"/>
      <c r="O986"/>
      <c r="P986"/>
      <c r="Q986"/>
      <c r="R986"/>
      <c r="S986"/>
    </row>
    <row r="987" spans="1:19" x14ac:dyDescent="0.3">
      <c r="A987" s="2">
        <v>42026</v>
      </c>
      <c r="B987" s="1" t="s">
        <v>663</v>
      </c>
      <c r="C987" t="s">
        <v>664</v>
      </c>
      <c r="D987">
        <v>4.46</v>
      </c>
      <c r="E987">
        <v>6242458</v>
      </c>
      <c r="F987">
        <v>27762260</v>
      </c>
      <c r="G987">
        <v>1628262000</v>
      </c>
      <c r="H987">
        <f>IF(Table1[[#This Row],[data]]=DATE(2015, 1, 23),1,0)</f>
        <v>0</v>
      </c>
      <c r="I987" t="str">
        <f>LEFT(Table1[[#This Row],[ISIN]],2)</f>
        <v>PL</v>
      </c>
      <c r="J987">
        <f>Table1[[#This Row],[pakiet_wig]]*Table1[[#This Row],[kurs_zamkniecia]]</f>
        <v>7262048520</v>
      </c>
      <c r="K987" s="4" cm="1">
        <f t="array" ref="K987">_xlfn.IFS(AND(Table1[[#This Row],[Column1]]=1,D986-D985&lt;Table1[[#This Row],[kurs_zamkniecia]]-D986,D985&lt;D986,D986&lt;Table1[[#This Row],[kurs_zamkniecia]]),"K",AND(Table1[[#This Row],[Column1]]=1,D986-D985&gt;Table1[[#This Row],[kurs_zamkniecia]]-D986,D985&gt;D986,D986&gt;Table1[[#This Row],[kurs_zamkniecia]]),"S",Table1[[#This Row],[Column1]]=1,"H",Table1[[#This Row],[Column1]]=0,0)</f>
        <v>0</v>
      </c>
      <c r="L987"/>
      <c r="M987"/>
      <c r="N987"/>
      <c r="O987"/>
      <c r="P987"/>
      <c r="Q987"/>
      <c r="R987"/>
      <c r="S987"/>
    </row>
    <row r="988" spans="1:19" x14ac:dyDescent="0.3">
      <c r="A988" s="2">
        <v>42027</v>
      </c>
      <c r="B988" s="1" t="s">
        <v>663</v>
      </c>
      <c r="C988" t="s">
        <v>664</v>
      </c>
      <c r="D988">
        <v>4.3600000000000003</v>
      </c>
      <c r="E988">
        <v>4729266</v>
      </c>
      <c r="F988">
        <v>21068110</v>
      </c>
      <c r="G988">
        <v>1628262000</v>
      </c>
      <c r="H988">
        <f>IF(Table1[[#This Row],[data]]=DATE(2015, 1, 23),1,0)</f>
        <v>1</v>
      </c>
      <c r="I988" t="str">
        <f>LEFT(Table1[[#This Row],[ISIN]],2)</f>
        <v>PL</v>
      </c>
      <c r="J988">
        <f>Table1[[#This Row],[pakiet_wig]]*Table1[[#This Row],[kurs_zamkniecia]]</f>
        <v>7099222320.000001</v>
      </c>
      <c r="K988" s="4" t="str" cm="1">
        <f t="array" ref="K988">_xlfn.IFS(AND(Table1[[#This Row],[Column1]]=1,D987-D986&lt;Table1[[#This Row],[kurs_zamkniecia]]-D987,D986&lt;D987,D987&lt;Table1[[#This Row],[kurs_zamkniecia]]),"K",AND(Table1[[#This Row],[Column1]]=1,D987-D986&gt;Table1[[#This Row],[kurs_zamkniecia]]-D987,D986&gt;D987,D987&gt;Table1[[#This Row],[kurs_zamkniecia]]),"S",Table1[[#This Row],[Column1]]=1,"H",Table1[[#This Row],[Column1]]=0,0)</f>
        <v>H</v>
      </c>
      <c r="L988"/>
      <c r="M988"/>
      <c r="N988"/>
      <c r="O988"/>
      <c r="P988"/>
      <c r="Q988"/>
      <c r="R988"/>
      <c r="S988"/>
    </row>
    <row r="989" spans="1:19" x14ac:dyDescent="0.3">
      <c r="A989" s="2">
        <v>42025</v>
      </c>
      <c r="B989" s="1" t="s">
        <v>665</v>
      </c>
      <c r="C989" t="s">
        <v>666</v>
      </c>
      <c r="D989">
        <v>5.2</v>
      </c>
      <c r="E989">
        <v>1</v>
      </c>
      <c r="F989">
        <v>10</v>
      </c>
      <c r="G989">
        <v>31779000</v>
      </c>
      <c r="H989">
        <f>IF(Table1[[#This Row],[data]]=DATE(2015, 1, 23),1,0)</f>
        <v>0</v>
      </c>
      <c r="I989" t="str">
        <f>LEFT(Table1[[#This Row],[ISIN]],2)</f>
        <v>PL</v>
      </c>
      <c r="J989">
        <f>Table1[[#This Row],[pakiet_wig]]*Table1[[#This Row],[kurs_zamkniecia]]</f>
        <v>165250800</v>
      </c>
      <c r="K989" s="4" cm="1">
        <f t="array" ref="K989">_xlfn.IFS(AND(Table1[[#This Row],[Column1]]=1,D988-D987&lt;Table1[[#This Row],[kurs_zamkniecia]]-D988,D987&lt;D988,D988&lt;Table1[[#This Row],[kurs_zamkniecia]]),"K",AND(Table1[[#This Row],[Column1]]=1,D988-D987&gt;Table1[[#This Row],[kurs_zamkniecia]]-D988,D987&gt;D988,D988&gt;Table1[[#This Row],[kurs_zamkniecia]]),"S",Table1[[#This Row],[Column1]]=1,"H",Table1[[#This Row],[Column1]]=0,0)</f>
        <v>0</v>
      </c>
      <c r="L989"/>
      <c r="M989"/>
      <c r="N989"/>
      <c r="O989"/>
      <c r="P989"/>
      <c r="Q989"/>
      <c r="R989"/>
      <c r="S989"/>
    </row>
    <row r="990" spans="1:19" x14ac:dyDescent="0.3">
      <c r="A990" s="2">
        <v>42026</v>
      </c>
      <c r="B990" s="1" t="s">
        <v>665</v>
      </c>
      <c r="C990" t="s">
        <v>666</v>
      </c>
      <c r="D990">
        <v>5.4</v>
      </c>
      <c r="E990">
        <v>72291</v>
      </c>
      <c r="F990">
        <v>368780</v>
      </c>
      <c r="G990">
        <v>31779000</v>
      </c>
      <c r="H990">
        <f>IF(Table1[[#This Row],[data]]=DATE(2015, 1, 23),1,0)</f>
        <v>0</v>
      </c>
      <c r="I990" t="str">
        <f>LEFT(Table1[[#This Row],[ISIN]],2)</f>
        <v>PL</v>
      </c>
      <c r="J990">
        <f>Table1[[#This Row],[pakiet_wig]]*Table1[[#This Row],[kurs_zamkniecia]]</f>
        <v>171606600</v>
      </c>
      <c r="K990" s="4" cm="1">
        <f t="array" ref="K990">_xlfn.IFS(AND(Table1[[#This Row],[Column1]]=1,D989-D988&lt;Table1[[#This Row],[kurs_zamkniecia]]-D989,D988&lt;D989,D989&lt;Table1[[#This Row],[kurs_zamkniecia]]),"K",AND(Table1[[#This Row],[Column1]]=1,D989-D988&gt;Table1[[#This Row],[kurs_zamkniecia]]-D989,D988&gt;D989,D989&gt;Table1[[#This Row],[kurs_zamkniecia]]),"S",Table1[[#This Row],[Column1]]=1,"H",Table1[[#This Row],[Column1]]=0,0)</f>
        <v>0</v>
      </c>
      <c r="L990"/>
      <c r="M990"/>
      <c r="N990"/>
      <c r="O990"/>
      <c r="P990"/>
      <c r="Q990"/>
      <c r="R990"/>
      <c r="S990"/>
    </row>
    <row r="991" spans="1:19" x14ac:dyDescent="0.3">
      <c r="A991" s="2">
        <v>42027</v>
      </c>
      <c r="B991" s="1" t="s">
        <v>665</v>
      </c>
      <c r="C991" t="s">
        <v>666</v>
      </c>
      <c r="D991">
        <v>5.5</v>
      </c>
      <c r="E991">
        <v>11949</v>
      </c>
      <c r="F991">
        <v>66090</v>
      </c>
      <c r="G991">
        <v>31779000</v>
      </c>
      <c r="H991">
        <f>IF(Table1[[#This Row],[data]]=DATE(2015, 1, 23),1,0)</f>
        <v>1</v>
      </c>
      <c r="I991" t="str">
        <f>LEFT(Table1[[#This Row],[ISIN]],2)</f>
        <v>PL</v>
      </c>
      <c r="J991">
        <f>Table1[[#This Row],[pakiet_wig]]*Table1[[#This Row],[kurs_zamkniecia]]</f>
        <v>174784500</v>
      </c>
      <c r="K991" s="4" t="str" cm="1">
        <f t="array" ref="K991">_xlfn.IFS(AND(Table1[[#This Row],[Column1]]=1,D990-D989&lt;Table1[[#This Row],[kurs_zamkniecia]]-D990,D989&lt;D990,D990&lt;Table1[[#This Row],[kurs_zamkniecia]]),"K",AND(Table1[[#This Row],[Column1]]=1,D990-D989&gt;Table1[[#This Row],[kurs_zamkniecia]]-D990,D989&gt;D990,D990&gt;Table1[[#This Row],[kurs_zamkniecia]]),"S",Table1[[#This Row],[Column1]]=1,"H",Table1[[#This Row],[Column1]]=0,0)</f>
        <v>H</v>
      </c>
      <c r="L991"/>
      <c r="M991"/>
      <c r="N991"/>
      <c r="O991"/>
      <c r="P991"/>
      <c r="Q991"/>
      <c r="R991"/>
      <c r="S991"/>
    </row>
    <row r="992" spans="1:19" x14ac:dyDescent="0.3">
      <c r="A992" s="2">
        <v>42025</v>
      </c>
      <c r="B992" s="1" t="s">
        <v>667</v>
      </c>
      <c r="C992" t="s">
        <v>668</v>
      </c>
      <c r="D992">
        <v>25.1</v>
      </c>
      <c r="E992">
        <v>399</v>
      </c>
      <c r="F992">
        <v>9940</v>
      </c>
      <c r="G992">
        <v>13699000</v>
      </c>
      <c r="H992">
        <f>IF(Table1[[#This Row],[data]]=DATE(2015, 1, 23),1,0)</f>
        <v>0</v>
      </c>
      <c r="I992" t="str">
        <f>LEFT(Table1[[#This Row],[ISIN]],2)</f>
        <v>PL</v>
      </c>
      <c r="J992">
        <f>Table1[[#This Row],[pakiet_wig]]*Table1[[#This Row],[kurs_zamkniecia]]</f>
        <v>343844900</v>
      </c>
      <c r="K992" s="4" cm="1">
        <f t="array" ref="K992">_xlfn.IFS(AND(Table1[[#This Row],[Column1]]=1,D991-D990&lt;Table1[[#This Row],[kurs_zamkniecia]]-D991,D990&lt;D991,D991&lt;Table1[[#This Row],[kurs_zamkniecia]]),"K",AND(Table1[[#This Row],[Column1]]=1,D991-D990&gt;Table1[[#This Row],[kurs_zamkniecia]]-D991,D990&gt;D991,D991&gt;Table1[[#This Row],[kurs_zamkniecia]]),"S",Table1[[#This Row],[Column1]]=1,"H",Table1[[#This Row],[Column1]]=0,0)</f>
        <v>0</v>
      </c>
      <c r="L992"/>
      <c r="M992"/>
      <c r="N992"/>
      <c r="O992"/>
      <c r="P992"/>
      <c r="Q992"/>
      <c r="R992"/>
      <c r="S992"/>
    </row>
    <row r="993" spans="1:19" x14ac:dyDescent="0.3">
      <c r="A993" s="2">
        <v>42026</v>
      </c>
      <c r="B993" s="1" t="s">
        <v>667</v>
      </c>
      <c r="C993" t="s">
        <v>668</v>
      </c>
      <c r="D993">
        <v>25.2</v>
      </c>
      <c r="E993">
        <v>5572</v>
      </c>
      <c r="F993">
        <v>139880</v>
      </c>
      <c r="G993">
        <v>13699000</v>
      </c>
      <c r="H993">
        <f>IF(Table1[[#This Row],[data]]=DATE(2015, 1, 23),1,0)</f>
        <v>0</v>
      </c>
      <c r="I993" t="str">
        <f>LEFT(Table1[[#This Row],[ISIN]],2)</f>
        <v>PL</v>
      </c>
      <c r="J993">
        <f>Table1[[#This Row],[pakiet_wig]]*Table1[[#This Row],[kurs_zamkniecia]]</f>
        <v>345214800</v>
      </c>
      <c r="K993" s="4" cm="1">
        <f t="array" ref="K993">_xlfn.IFS(AND(Table1[[#This Row],[Column1]]=1,D992-D991&lt;Table1[[#This Row],[kurs_zamkniecia]]-D992,D991&lt;D992,D992&lt;Table1[[#This Row],[kurs_zamkniecia]]),"K",AND(Table1[[#This Row],[Column1]]=1,D992-D991&gt;Table1[[#This Row],[kurs_zamkniecia]]-D992,D991&gt;D992,D992&gt;Table1[[#This Row],[kurs_zamkniecia]]),"S",Table1[[#This Row],[Column1]]=1,"H",Table1[[#This Row],[Column1]]=0,0)</f>
        <v>0</v>
      </c>
      <c r="L993"/>
      <c r="M993"/>
      <c r="N993"/>
      <c r="O993"/>
      <c r="P993"/>
      <c r="Q993"/>
      <c r="R993"/>
      <c r="S993"/>
    </row>
    <row r="994" spans="1:19" x14ac:dyDescent="0.3">
      <c r="A994" s="2">
        <v>42027</v>
      </c>
      <c r="B994" s="1" t="s">
        <v>667</v>
      </c>
      <c r="C994" t="s">
        <v>668</v>
      </c>
      <c r="D994">
        <v>25.2</v>
      </c>
      <c r="E994">
        <v>264</v>
      </c>
      <c r="F994">
        <v>6650</v>
      </c>
      <c r="G994">
        <v>13699000</v>
      </c>
      <c r="H994">
        <f>IF(Table1[[#This Row],[data]]=DATE(2015, 1, 23),1,0)</f>
        <v>1</v>
      </c>
      <c r="I994" t="str">
        <f>LEFT(Table1[[#This Row],[ISIN]],2)</f>
        <v>PL</v>
      </c>
      <c r="J994">
        <f>Table1[[#This Row],[pakiet_wig]]*Table1[[#This Row],[kurs_zamkniecia]]</f>
        <v>345214800</v>
      </c>
      <c r="K994" s="4" t="str" cm="1">
        <f t="array" ref="K994">_xlfn.IFS(AND(Table1[[#This Row],[Column1]]=1,D993-D992&lt;Table1[[#This Row],[kurs_zamkniecia]]-D993,D992&lt;D993,D993&lt;Table1[[#This Row],[kurs_zamkniecia]]),"K",AND(Table1[[#This Row],[Column1]]=1,D993-D992&gt;Table1[[#This Row],[kurs_zamkniecia]]-D993,D992&gt;D993,D993&gt;Table1[[#This Row],[kurs_zamkniecia]]),"S",Table1[[#This Row],[Column1]]=1,"H",Table1[[#This Row],[Column1]]=0,0)</f>
        <v>H</v>
      </c>
      <c r="L994"/>
      <c r="M994"/>
      <c r="N994"/>
      <c r="O994"/>
      <c r="P994"/>
      <c r="Q994"/>
      <c r="R994"/>
      <c r="S994"/>
    </row>
    <row r="995" spans="1:19" x14ac:dyDescent="0.3">
      <c r="A995" s="2">
        <v>42025</v>
      </c>
      <c r="B995" s="1" t="s">
        <v>669</v>
      </c>
      <c r="C995" t="s">
        <v>670</v>
      </c>
      <c r="D995">
        <v>53</v>
      </c>
      <c r="E995">
        <v>1100900</v>
      </c>
      <c r="F995">
        <v>57857050</v>
      </c>
      <c r="G995">
        <v>309998000</v>
      </c>
      <c r="H995">
        <f>IF(Table1[[#This Row],[data]]=DATE(2015, 1, 23),1,0)</f>
        <v>0</v>
      </c>
      <c r="I995" t="str">
        <f>LEFT(Table1[[#This Row],[ISIN]],2)</f>
        <v>PL</v>
      </c>
      <c r="J995">
        <f>Table1[[#This Row],[pakiet_wig]]*Table1[[#This Row],[kurs_zamkniecia]]</f>
        <v>16429894000</v>
      </c>
      <c r="K995" s="4" cm="1">
        <f t="array" ref="K995">_xlfn.IFS(AND(Table1[[#This Row],[Column1]]=1,D994-D993&lt;Table1[[#This Row],[kurs_zamkniecia]]-D994,D993&lt;D994,D994&lt;Table1[[#This Row],[kurs_zamkniecia]]),"K",AND(Table1[[#This Row],[Column1]]=1,D994-D993&gt;Table1[[#This Row],[kurs_zamkniecia]]-D994,D993&gt;D994,D994&gt;Table1[[#This Row],[kurs_zamkniecia]]),"S",Table1[[#This Row],[Column1]]=1,"H",Table1[[#This Row],[Column1]]=0,0)</f>
        <v>0</v>
      </c>
      <c r="L995"/>
      <c r="M995"/>
      <c r="N995"/>
      <c r="O995"/>
      <c r="P995"/>
      <c r="Q995"/>
      <c r="R995"/>
      <c r="S995"/>
    </row>
    <row r="996" spans="1:19" x14ac:dyDescent="0.3">
      <c r="A996" s="2">
        <v>42026</v>
      </c>
      <c r="B996" s="1" t="s">
        <v>669</v>
      </c>
      <c r="C996" t="s">
        <v>670</v>
      </c>
      <c r="D996">
        <v>52.71</v>
      </c>
      <c r="E996">
        <v>744617</v>
      </c>
      <c r="F996">
        <v>39507140</v>
      </c>
      <c r="G996">
        <v>309998000</v>
      </c>
      <c r="H996">
        <f>IF(Table1[[#This Row],[data]]=DATE(2015, 1, 23),1,0)</f>
        <v>0</v>
      </c>
      <c r="I996" t="str">
        <f>LEFT(Table1[[#This Row],[ISIN]],2)</f>
        <v>PL</v>
      </c>
      <c r="J996">
        <f>Table1[[#This Row],[pakiet_wig]]*Table1[[#This Row],[kurs_zamkniecia]]</f>
        <v>16339994580</v>
      </c>
      <c r="K996" s="4" cm="1">
        <f t="array" ref="K996">_xlfn.IFS(AND(Table1[[#This Row],[Column1]]=1,D995-D994&lt;Table1[[#This Row],[kurs_zamkniecia]]-D995,D994&lt;D995,D995&lt;Table1[[#This Row],[kurs_zamkniecia]]),"K",AND(Table1[[#This Row],[Column1]]=1,D995-D994&gt;Table1[[#This Row],[kurs_zamkniecia]]-D995,D994&gt;D995,D995&gt;Table1[[#This Row],[kurs_zamkniecia]]),"S",Table1[[#This Row],[Column1]]=1,"H",Table1[[#This Row],[Column1]]=0,0)</f>
        <v>0</v>
      </c>
      <c r="L996"/>
      <c r="M996"/>
      <c r="N996"/>
      <c r="O996"/>
      <c r="P996"/>
      <c r="Q996"/>
      <c r="R996"/>
      <c r="S996"/>
    </row>
    <row r="997" spans="1:19" x14ac:dyDescent="0.3">
      <c r="A997" s="2">
        <v>42027</v>
      </c>
      <c r="B997" s="1" t="s">
        <v>669</v>
      </c>
      <c r="C997" t="s">
        <v>670</v>
      </c>
      <c r="D997">
        <v>53.31</v>
      </c>
      <c r="E997">
        <v>1164766</v>
      </c>
      <c r="F997">
        <v>61137020</v>
      </c>
      <c r="G997">
        <v>309998000</v>
      </c>
      <c r="H997">
        <f>IF(Table1[[#This Row],[data]]=DATE(2015, 1, 23),1,0)</f>
        <v>1</v>
      </c>
      <c r="I997" t="str">
        <f>LEFT(Table1[[#This Row],[ISIN]],2)</f>
        <v>PL</v>
      </c>
      <c r="J997">
        <f>Table1[[#This Row],[pakiet_wig]]*Table1[[#This Row],[kurs_zamkniecia]]</f>
        <v>16525993380</v>
      </c>
      <c r="K997" s="4" t="str" cm="1">
        <f t="array" ref="K997">_xlfn.IFS(AND(Table1[[#This Row],[Column1]]=1,D996-D995&lt;Table1[[#This Row],[kurs_zamkniecia]]-D996,D995&lt;D996,D996&lt;Table1[[#This Row],[kurs_zamkniecia]]),"K",AND(Table1[[#This Row],[Column1]]=1,D996-D995&gt;Table1[[#This Row],[kurs_zamkniecia]]-D996,D995&gt;D996,D996&gt;Table1[[#This Row],[kurs_zamkniecia]]),"S",Table1[[#This Row],[Column1]]=1,"H",Table1[[#This Row],[Column1]]=0,0)</f>
        <v>H</v>
      </c>
      <c r="L997"/>
      <c r="M997"/>
      <c r="N997"/>
      <c r="O997"/>
      <c r="P997"/>
      <c r="Q997"/>
      <c r="R997"/>
      <c r="S997"/>
    </row>
    <row r="998" spans="1:19" x14ac:dyDescent="0.3">
      <c r="A998" s="2">
        <v>42025</v>
      </c>
      <c r="B998" s="1" t="s">
        <v>671</v>
      </c>
      <c r="C998" t="s">
        <v>672</v>
      </c>
      <c r="D998">
        <v>33.17</v>
      </c>
      <c r="E998">
        <v>4930790</v>
      </c>
      <c r="F998">
        <v>160083160</v>
      </c>
      <c r="G998">
        <v>783205000</v>
      </c>
      <c r="H998">
        <f>IF(Table1[[#This Row],[data]]=DATE(2015, 1, 23),1,0)</f>
        <v>0</v>
      </c>
      <c r="I998" t="str">
        <f>LEFT(Table1[[#This Row],[ISIN]],2)</f>
        <v>PL</v>
      </c>
      <c r="J998">
        <f>Table1[[#This Row],[pakiet_wig]]*Table1[[#This Row],[kurs_zamkniecia]]</f>
        <v>25978909850</v>
      </c>
      <c r="K998" s="4" cm="1">
        <f t="array" ref="K998">_xlfn.IFS(AND(Table1[[#This Row],[Column1]]=1,D997-D996&lt;Table1[[#This Row],[kurs_zamkniecia]]-D997,D996&lt;D997,D997&lt;Table1[[#This Row],[kurs_zamkniecia]]),"K",AND(Table1[[#This Row],[Column1]]=1,D997-D996&gt;Table1[[#This Row],[kurs_zamkniecia]]-D997,D996&gt;D997,D997&gt;Table1[[#This Row],[kurs_zamkniecia]]),"S",Table1[[#This Row],[Column1]]=1,"H",Table1[[#This Row],[Column1]]=0,0)</f>
        <v>0</v>
      </c>
      <c r="L998"/>
      <c r="M998"/>
      <c r="N998"/>
      <c r="O998"/>
      <c r="P998"/>
      <c r="Q998"/>
      <c r="R998"/>
      <c r="S998"/>
    </row>
    <row r="999" spans="1:19" x14ac:dyDescent="0.3">
      <c r="A999" s="2">
        <v>42026</v>
      </c>
      <c r="B999" s="1" t="s">
        <v>671</v>
      </c>
      <c r="C999" t="s">
        <v>672</v>
      </c>
      <c r="D999">
        <v>33.35</v>
      </c>
      <c r="E999">
        <v>2932394</v>
      </c>
      <c r="F999">
        <v>98146190</v>
      </c>
      <c r="G999">
        <v>783205000</v>
      </c>
      <c r="H999">
        <f>IF(Table1[[#This Row],[data]]=DATE(2015, 1, 23),1,0)</f>
        <v>0</v>
      </c>
      <c r="I999" t="str">
        <f>LEFT(Table1[[#This Row],[ISIN]],2)</f>
        <v>PL</v>
      </c>
      <c r="J999">
        <f>Table1[[#This Row],[pakiet_wig]]*Table1[[#This Row],[kurs_zamkniecia]]</f>
        <v>26119886750</v>
      </c>
      <c r="K999" s="4" cm="1">
        <f t="array" ref="K999">_xlfn.IFS(AND(Table1[[#This Row],[Column1]]=1,D998-D997&lt;Table1[[#This Row],[kurs_zamkniecia]]-D998,D997&lt;D998,D998&lt;Table1[[#This Row],[kurs_zamkniecia]]),"K",AND(Table1[[#This Row],[Column1]]=1,D998-D997&gt;Table1[[#This Row],[kurs_zamkniecia]]-D998,D997&gt;D998,D998&gt;Table1[[#This Row],[kurs_zamkniecia]]),"S",Table1[[#This Row],[Column1]]=1,"H",Table1[[#This Row],[Column1]]=0,0)</f>
        <v>0</v>
      </c>
      <c r="L999"/>
      <c r="M999"/>
      <c r="N999"/>
      <c r="O999"/>
      <c r="P999"/>
      <c r="Q999"/>
      <c r="R999"/>
      <c r="S999"/>
    </row>
    <row r="1000" spans="1:19" x14ac:dyDescent="0.3">
      <c r="A1000" s="2">
        <v>42027</v>
      </c>
      <c r="B1000" s="1" t="s">
        <v>671</v>
      </c>
      <c r="C1000" t="s">
        <v>672</v>
      </c>
      <c r="D1000">
        <v>33</v>
      </c>
      <c r="E1000">
        <v>2362022</v>
      </c>
      <c r="F1000">
        <v>78610550</v>
      </c>
      <c r="G1000">
        <v>783205000</v>
      </c>
      <c r="H1000">
        <f>IF(Table1[[#This Row],[data]]=DATE(2015, 1, 23),1,0)</f>
        <v>1</v>
      </c>
      <c r="I1000" t="str">
        <f>LEFT(Table1[[#This Row],[ISIN]],2)</f>
        <v>PL</v>
      </c>
      <c r="J1000">
        <f>Table1[[#This Row],[pakiet_wig]]*Table1[[#This Row],[kurs_zamkniecia]]</f>
        <v>25845765000</v>
      </c>
      <c r="K1000" s="4" t="str" cm="1">
        <f t="array" ref="K1000">_xlfn.IFS(AND(Table1[[#This Row],[Column1]]=1,D999-D998&lt;Table1[[#This Row],[kurs_zamkniecia]]-D999,D998&lt;D999,D999&lt;Table1[[#This Row],[kurs_zamkniecia]]),"K",AND(Table1[[#This Row],[Column1]]=1,D999-D998&gt;Table1[[#This Row],[kurs_zamkniecia]]-D999,D998&gt;D999,D999&gt;Table1[[#This Row],[kurs_zamkniecia]]),"S",Table1[[#This Row],[Column1]]=1,"H",Table1[[#This Row],[Column1]]=0,0)</f>
        <v>H</v>
      </c>
      <c r="L1000"/>
      <c r="M1000"/>
      <c r="N1000"/>
      <c r="O1000"/>
      <c r="P1000"/>
      <c r="Q1000"/>
      <c r="R1000"/>
      <c r="S1000"/>
    </row>
    <row r="1001" spans="1:19" x14ac:dyDescent="0.3">
      <c r="A1001" s="2">
        <v>42025</v>
      </c>
      <c r="B1001" s="1" t="s">
        <v>673</v>
      </c>
      <c r="C1001" t="s">
        <v>674</v>
      </c>
      <c r="D1001">
        <v>88.4</v>
      </c>
      <c r="E1001">
        <v>51644</v>
      </c>
      <c r="F1001">
        <v>4539480</v>
      </c>
      <c r="G1001">
        <v>25336000</v>
      </c>
      <c r="H1001">
        <f>IF(Table1[[#This Row],[data]]=DATE(2015, 1, 23),1,0)</f>
        <v>0</v>
      </c>
      <c r="I1001" t="str">
        <f>LEFT(Table1[[#This Row],[ISIN]],2)</f>
        <v>PL</v>
      </c>
      <c r="J1001">
        <f>Table1[[#This Row],[pakiet_wig]]*Table1[[#This Row],[kurs_zamkniecia]]</f>
        <v>2239702400</v>
      </c>
      <c r="K1001" s="4" cm="1">
        <f t="array" ref="K1001">_xlfn.IFS(AND(Table1[[#This Row],[Column1]]=1,D1000-D999&lt;Table1[[#This Row],[kurs_zamkniecia]]-D1000,D999&lt;D1000,D1000&lt;Table1[[#This Row],[kurs_zamkniecia]]),"K",AND(Table1[[#This Row],[Column1]]=1,D1000-D999&gt;Table1[[#This Row],[kurs_zamkniecia]]-D1000,D999&gt;D1000,D1000&gt;Table1[[#This Row],[kurs_zamkniecia]]),"S",Table1[[#This Row],[Column1]]=1,"H",Table1[[#This Row],[Column1]]=0,0)</f>
        <v>0</v>
      </c>
      <c r="L1001"/>
      <c r="M1001"/>
      <c r="N1001"/>
      <c r="O1001"/>
      <c r="P1001"/>
      <c r="Q1001"/>
      <c r="R1001"/>
      <c r="S1001"/>
    </row>
    <row r="1002" spans="1:19" x14ac:dyDescent="0.3">
      <c r="A1002" s="2">
        <v>42026</v>
      </c>
      <c r="B1002" s="1" t="s">
        <v>673</v>
      </c>
      <c r="C1002" t="s">
        <v>674</v>
      </c>
      <c r="D1002">
        <v>88</v>
      </c>
      <c r="E1002">
        <v>72965</v>
      </c>
      <c r="F1002">
        <v>6475750</v>
      </c>
      <c r="G1002">
        <v>25336000</v>
      </c>
      <c r="H1002">
        <f>IF(Table1[[#This Row],[data]]=DATE(2015, 1, 23),1,0)</f>
        <v>0</v>
      </c>
      <c r="I1002" t="str">
        <f>LEFT(Table1[[#This Row],[ISIN]],2)</f>
        <v>PL</v>
      </c>
      <c r="J1002">
        <f>Table1[[#This Row],[pakiet_wig]]*Table1[[#This Row],[kurs_zamkniecia]]</f>
        <v>2229568000</v>
      </c>
      <c r="K1002" s="4" cm="1">
        <f t="array" ref="K1002">_xlfn.IFS(AND(Table1[[#This Row],[Column1]]=1,D1001-D1000&lt;Table1[[#This Row],[kurs_zamkniecia]]-D1001,D1000&lt;D1001,D1001&lt;Table1[[#This Row],[kurs_zamkniecia]]),"K",AND(Table1[[#This Row],[Column1]]=1,D1001-D1000&gt;Table1[[#This Row],[kurs_zamkniecia]]-D1001,D1000&gt;D1001,D1001&gt;Table1[[#This Row],[kurs_zamkniecia]]),"S",Table1[[#This Row],[Column1]]=1,"H",Table1[[#This Row],[Column1]]=0,0)</f>
        <v>0</v>
      </c>
      <c r="L1002"/>
      <c r="M1002"/>
      <c r="N1002"/>
      <c r="O1002"/>
      <c r="P1002"/>
      <c r="Q1002"/>
      <c r="R1002"/>
      <c r="S1002"/>
    </row>
    <row r="1003" spans="1:19" x14ac:dyDescent="0.3">
      <c r="A1003" s="2">
        <v>42027</v>
      </c>
      <c r="B1003" s="1" t="s">
        <v>673</v>
      </c>
      <c r="C1003" t="s">
        <v>674</v>
      </c>
      <c r="D1003">
        <v>88.2</v>
      </c>
      <c r="E1003">
        <v>111464</v>
      </c>
      <c r="F1003">
        <v>9849160</v>
      </c>
      <c r="G1003">
        <v>25336000</v>
      </c>
      <c r="H1003">
        <f>IF(Table1[[#This Row],[data]]=DATE(2015, 1, 23),1,0)</f>
        <v>1</v>
      </c>
      <c r="I1003" t="str">
        <f>LEFT(Table1[[#This Row],[ISIN]],2)</f>
        <v>PL</v>
      </c>
      <c r="J1003">
        <f>Table1[[#This Row],[pakiet_wig]]*Table1[[#This Row],[kurs_zamkniecia]]</f>
        <v>2234635200</v>
      </c>
      <c r="K1003" s="4" t="str" cm="1">
        <f t="array" ref="K1003">_xlfn.IFS(AND(Table1[[#This Row],[Column1]]=1,D1002-D1001&lt;Table1[[#This Row],[kurs_zamkniecia]]-D1002,D1001&lt;D1002,D1002&lt;Table1[[#This Row],[kurs_zamkniecia]]),"K",AND(Table1[[#This Row],[Column1]]=1,D1002-D1001&gt;Table1[[#This Row],[kurs_zamkniecia]]-D1002,D1001&gt;D1002,D1002&gt;Table1[[#This Row],[kurs_zamkniecia]]),"S",Table1[[#This Row],[Column1]]=1,"H",Table1[[#This Row],[Column1]]=0,0)</f>
        <v>H</v>
      </c>
      <c r="L1003"/>
      <c r="M1003"/>
      <c r="N1003"/>
      <c r="O1003"/>
      <c r="P1003"/>
      <c r="Q1003"/>
      <c r="R1003"/>
      <c r="S1003"/>
    </row>
    <row r="1004" spans="1:19" x14ac:dyDescent="0.3">
      <c r="A1004" s="2">
        <v>42025</v>
      </c>
      <c r="B1004" s="1" t="s">
        <v>675</v>
      </c>
      <c r="C1004" t="s">
        <v>676</v>
      </c>
      <c r="D1004">
        <v>2.4700000000000002</v>
      </c>
      <c r="E1004">
        <v>5085</v>
      </c>
      <c r="F1004">
        <v>12450</v>
      </c>
      <c r="G1004">
        <v>17382000</v>
      </c>
      <c r="H1004">
        <f>IF(Table1[[#This Row],[data]]=DATE(2015, 1, 23),1,0)</f>
        <v>0</v>
      </c>
      <c r="I1004" t="str">
        <f>LEFT(Table1[[#This Row],[ISIN]],2)</f>
        <v>PL</v>
      </c>
      <c r="J1004">
        <f>Table1[[#This Row],[pakiet_wig]]*Table1[[#This Row],[kurs_zamkniecia]]</f>
        <v>42933540</v>
      </c>
      <c r="K1004" s="4" cm="1">
        <f t="array" ref="K1004">_xlfn.IFS(AND(Table1[[#This Row],[Column1]]=1,D1003-D1002&lt;Table1[[#This Row],[kurs_zamkniecia]]-D1003,D1002&lt;D1003,D1003&lt;Table1[[#This Row],[kurs_zamkniecia]]),"K",AND(Table1[[#This Row],[Column1]]=1,D1003-D1002&gt;Table1[[#This Row],[kurs_zamkniecia]]-D1003,D1002&gt;D1003,D1003&gt;Table1[[#This Row],[kurs_zamkniecia]]),"S",Table1[[#This Row],[Column1]]=1,"H",Table1[[#This Row],[Column1]]=0,0)</f>
        <v>0</v>
      </c>
      <c r="L1004"/>
      <c r="M1004"/>
      <c r="N1004"/>
      <c r="O1004"/>
      <c r="P1004"/>
      <c r="Q1004"/>
      <c r="R1004"/>
      <c r="S1004"/>
    </row>
    <row r="1005" spans="1:19" x14ac:dyDescent="0.3">
      <c r="A1005" s="2">
        <v>42026</v>
      </c>
      <c r="B1005" s="1" t="s">
        <v>675</v>
      </c>
      <c r="C1005" t="s">
        <v>676</v>
      </c>
      <c r="D1005">
        <v>2.58</v>
      </c>
      <c r="E1005">
        <v>23889</v>
      </c>
      <c r="F1005">
        <v>59220</v>
      </c>
      <c r="G1005">
        <v>17382000</v>
      </c>
      <c r="H1005">
        <f>IF(Table1[[#This Row],[data]]=DATE(2015, 1, 23),1,0)</f>
        <v>0</v>
      </c>
      <c r="I1005" t="str">
        <f>LEFT(Table1[[#This Row],[ISIN]],2)</f>
        <v>PL</v>
      </c>
      <c r="J1005">
        <f>Table1[[#This Row],[pakiet_wig]]*Table1[[#This Row],[kurs_zamkniecia]]</f>
        <v>44845560</v>
      </c>
      <c r="K1005" s="4" cm="1">
        <f t="array" ref="K1005">_xlfn.IFS(AND(Table1[[#This Row],[Column1]]=1,D1004-D1003&lt;Table1[[#This Row],[kurs_zamkniecia]]-D1004,D1003&lt;D1004,D1004&lt;Table1[[#This Row],[kurs_zamkniecia]]),"K",AND(Table1[[#This Row],[Column1]]=1,D1004-D1003&gt;Table1[[#This Row],[kurs_zamkniecia]]-D1004,D1003&gt;D1004,D1004&gt;Table1[[#This Row],[kurs_zamkniecia]]),"S",Table1[[#This Row],[Column1]]=1,"H",Table1[[#This Row],[Column1]]=0,0)</f>
        <v>0</v>
      </c>
      <c r="L1005"/>
      <c r="M1005"/>
      <c r="N1005"/>
      <c r="O1005"/>
      <c r="P1005"/>
      <c r="Q1005"/>
      <c r="R1005"/>
      <c r="S1005"/>
    </row>
    <row r="1006" spans="1:19" x14ac:dyDescent="0.3">
      <c r="A1006" s="2">
        <v>42027</v>
      </c>
      <c r="B1006" s="1" t="s">
        <v>675</v>
      </c>
      <c r="C1006" t="s">
        <v>676</v>
      </c>
      <c r="D1006">
        <v>2.59</v>
      </c>
      <c r="E1006">
        <v>7160</v>
      </c>
      <c r="F1006">
        <v>18450</v>
      </c>
      <c r="G1006">
        <v>17382000</v>
      </c>
      <c r="H1006">
        <f>IF(Table1[[#This Row],[data]]=DATE(2015, 1, 23),1,0)</f>
        <v>1</v>
      </c>
      <c r="I1006" t="str">
        <f>LEFT(Table1[[#This Row],[ISIN]],2)</f>
        <v>PL</v>
      </c>
      <c r="J1006">
        <f>Table1[[#This Row],[pakiet_wig]]*Table1[[#This Row],[kurs_zamkniecia]]</f>
        <v>45019380</v>
      </c>
      <c r="K1006" s="4" t="str" cm="1">
        <f t="array" ref="K1006">_xlfn.IFS(AND(Table1[[#This Row],[Column1]]=1,D1005-D1004&lt;Table1[[#This Row],[kurs_zamkniecia]]-D1005,D1004&lt;D1005,D1005&lt;Table1[[#This Row],[kurs_zamkniecia]]),"K",AND(Table1[[#This Row],[Column1]]=1,D1005-D1004&gt;Table1[[#This Row],[kurs_zamkniecia]]-D1005,D1004&gt;D1005,D1005&gt;Table1[[#This Row],[kurs_zamkniecia]]),"S",Table1[[#This Row],[Column1]]=1,"H",Table1[[#This Row],[Column1]]=0,0)</f>
        <v>H</v>
      </c>
      <c r="L1006"/>
      <c r="M1006"/>
      <c r="N1006"/>
      <c r="O1006"/>
      <c r="P1006"/>
      <c r="Q1006"/>
      <c r="R1006"/>
      <c r="S1006"/>
    </row>
    <row r="1007" spans="1:19" x14ac:dyDescent="0.3">
      <c r="A1007" s="2">
        <v>42025</v>
      </c>
      <c r="B1007" s="1" t="s">
        <v>677</v>
      </c>
      <c r="C1007" t="s">
        <v>678</v>
      </c>
      <c r="D1007">
        <v>0.2</v>
      </c>
      <c r="E1007">
        <v>67220</v>
      </c>
      <c r="F1007">
        <v>13440</v>
      </c>
      <c r="G1007">
        <v>0</v>
      </c>
      <c r="H1007">
        <f>IF(Table1[[#This Row],[data]]=DATE(2015, 1, 23),1,0)</f>
        <v>0</v>
      </c>
      <c r="I1007" t="str">
        <f>LEFT(Table1[[#This Row],[ISIN]],2)</f>
        <v>NL</v>
      </c>
      <c r="J1007">
        <f>Table1[[#This Row],[pakiet_wig]]*Table1[[#This Row],[kurs_zamkniecia]]</f>
        <v>0</v>
      </c>
      <c r="K1007" s="4" cm="1">
        <f t="array" ref="K1007">_xlfn.IFS(AND(Table1[[#This Row],[Column1]]=1,D1006-D1005&lt;Table1[[#This Row],[kurs_zamkniecia]]-D1006,D1005&lt;D1006,D1006&lt;Table1[[#This Row],[kurs_zamkniecia]]),"K",AND(Table1[[#This Row],[Column1]]=1,D1006-D1005&gt;Table1[[#This Row],[kurs_zamkniecia]]-D1006,D1005&gt;D1006,D1006&gt;Table1[[#This Row],[kurs_zamkniecia]]),"S",Table1[[#This Row],[Column1]]=1,"H",Table1[[#This Row],[Column1]]=0,0)</f>
        <v>0</v>
      </c>
      <c r="L1007"/>
      <c r="M1007"/>
      <c r="N1007"/>
      <c r="O1007"/>
      <c r="P1007"/>
      <c r="Q1007"/>
      <c r="R1007"/>
      <c r="S1007"/>
    </row>
    <row r="1008" spans="1:19" x14ac:dyDescent="0.3">
      <c r="A1008" s="2">
        <v>42026</v>
      </c>
      <c r="B1008" s="1" t="s">
        <v>677</v>
      </c>
      <c r="C1008" t="s">
        <v>678</v>
      </c>
      <c r="D1008">
        <v>0.2</v>
      </c>
      <c r="E1008">
        <v>88732</v>
      </c>
      <c r="F1008">
        <v>17050</v>
      </c>
      <c r="G1008">
        <v>0</v>
      </c>
      <c r="H1008">
        <f>IF(Table1[[#This Row],[data]]=DATE(2015, 1, 23),1,0)</f>
        <v>0</v>
      </c>
      <c r="I1008" t="str">
        <f>LEFT(Table1[[#This Row],[ISIN]],2)</f>
        <v>NL</v>
      </c>
      <c r="J1008">
        <f>Table1[[#This Row],[pakiet_wig]]*Table1[[#This Row],[kurs_zamkniecia]]</f>
        <v>0</v>
      </c>
      <c r="K1008" s="4" cm="1">
        <f t="array" ref="K1008">_xlfn.IFS(AND(Table1[[#This Row],[Column1]]=1,D1007-D1006&lt;Table1[[#This Row],[kurs_zamkniecia]]-D1007,D1006&lt;D1007,D1007&lt;Table1[[#This Row],[kurs_zamkniecia]]),"K",AND(Table1[[#This Row],[Column1]]=1,D1007-D1006&gt;Table1[[#This Row],[kurs_zamkniecia]]-D1007,D1006&gt;D1007,D1007&gt;Table1[[#This Row],[kurs_zamkniecia]]),"S",Table1[[#This Row],[Column1]]=1,"H",Table1[[#This Row],[Column1]]=0,0)</f>
        <v>0</v>
      </c>
      <c r="L1008"/>
      <c r="M1008"/>
      <c r="N1008"/>
      <c r="O1008"/>
      <c r="P1008"/>
      <c r="Q1008"/>
      <c r="R1008"/>
      <c r="S1008"/>
    </row>
    <row r="1009" spans="1:19" x14ac:dyDescent="0.3">
      <c r="A1009" s="2">
        <v>42027</v>
      </c>
      <c r="B1009" s="1" t="s">
        <v>677</v>
      </c>
      <c r="C1009" t="s">
        <v>678</v>
      </c>
      <c r="D1009">
        <v>0.19</v>
      </c>
      <c r="E1009">
        <v>101576</v>
      </c>
      <c r="F1009">
        <v>19300</v>
      </c>
      <c r="G1009">
        <v>0</v>
      </c>
      <c r="H1009">
        <f>IF(Table1[[#This Row],[data]]=DATE(2015, 1, 23),1,0)</f>
        <v>1</v>
      </c>
      <c r="I1009" t="str">
        <f>LEFT(Table1[[#This Row],[ISIN]],2)</f>
        <v>NL</v>
      </c>
      <c r="J1009">
        <f>Table1[[#This Row],[pakiet_wig]]*Table1[[#This Row],[kurs_zamkniecia]]</f>
        <v>0</v>
      </c>
      <c r="K1009" s="4" t="str" cm="1">
        <f t="array" ref="K1009">_xlfn.IFS(AND(Table1[[#This Row],[Column1]]=1,D1008-D1007&lt;Table1[[#This Row],[kurs_zamkniecia]]-D1008,D1007&lt;D1008,D1008&lt;Table1[[#This Row],[kurs_zamkniecia]]),"K",AND(Table1[[#This Row],[Column1]]=1,D1008-D1007&gt;Table1[[#This Row],[kurs_zamkniecia]]-D1008,D1007&gt;D1008,D1008&gt;Table1[[#This Row],[kurs_zamkniecia]]),"S",Table1[[#This Row],[Column1]]=1,"H",Table1[[#This Row],[Column1]]=0,0)</f>
        <v>H</v>
      </c>
      <c r="L1009"/>
      <c r="M1009"/>
      <c r="N1009"/>
      <c r="O1009"/>
      <c r="P1009"/>
      <c r="Q1009"/>
      <c r="R1009"/>
      <c r="S1009"/>
    </row>
    <row r="1010" spans="1:19" x14ac:dyDescent="0.3">
      <c r="A1010" s="2">
        <v>42025</v>
      </c>
      <c r="B1010" s="1" t="s">
        <v>679</v>
      </c>
      <c r="C1010" t="s">
        <v>680</v>
      </c>
      <c r="D1010">
        <v>2.25</v>
      </c>
      <c r="E1010">
        <v>2200</v>
      </c>
      <c r="F1010">
        <v>4960</v>
      </c>
      <c r="G1010">
        <v>0</v>
      </c>
      <c r="H1010">
        <f>IF(Table1[[#This Row],[data]]=DATE(2015, 1, 23),1,0)</f>
        <v>0</v>
      </c>
      <c r="I1010" t="str">
        <f>LEFT(Table1[[#This Row],[ISIN]],2)</f>
        <v>PL</v>
      </c>
      <c r="J1010">
        <f>Table1[[#This Row],[pakiet_wig]]*Table1[[#This Row],[kurs_zamkniecia]]</f>
        <v>0</v>
      </c>
      <c r="K1010" s="4" cm="1">
        <f t="array" ref="K1010">_xlfn.IFS(AND(Table1[[#This Row],[Column1]]=1,D1009-D1008&lt;Table1[[#This Row],[kurs_zamkniecia]]-D1009,D1008&lt;D1009,D1009&lt;Table1[[#This Row],[kurs_zamkniecia]]),"K",AND(Table1[[#This Row],[Column1]]=1,D1009-D1008&gt;Table1[[#This Row],[kurs_zamkniecia]]-D1009,D1008&gt;D1009,D1009&gt;Table1[[#This Row],[kurs_zamkniecia]]),"S",Table1[[#This Row],[Column1]]=1,"H",Table1[[#This Row],[Column1]]=0,0)</f>
        <v>0</v>
      </c>
      <c r="L1010"/>
      <c r="M1010"/>
      <c r="N1010"/>
      <c r="O1010"/>
      <c r="P1010"/>
      <c r="Q1010"/>
      <c r="R1010"/>
      <c r="S1010"/>
    </row>
    <row r="1011" spans="1:19" x14ac:dyDescent="0.3">
      <c r="A1011" s="2">
        <v>42026</v>
      </c>
      <c r="B1011" s="1" t="s">
        <v>679</v>
      </c>
      <c r="C1011" t="s">
        <v>680</v>
      </c>
      <c r="D1011">
        <v>2.15</v>
      </c>
      <c r="E1011">
        <v>180</v>
      </c>
      <c r="F1011">
        <v>390</v>
      </c>
      <c r="G1011">
        <v>0</v>
      </c>
      <c r="H1011">
        <f>IF(Table1[[#This Row],[data]]=DATE(2015, 1, 23),1,0)</f>
        <v>0</v>
      </c>
      <c r="I1011" t="str">
        <f>LEFT(Table1[[#This Row],[ISIN]],2)</f>
        <v>PL</v>
      </c>
      <c r="J1011">
        <f>Table1[[#This Row],[pakiet_wig]]*Table1[[#This Row],[kurs_zamkniecia]]</f>
        <v>0</v>
      </c>
      <c r="K1011" s="4" cm="1">
        <f t="array" ref="K1011">_xlfn.IFS(AND(Table1[[#This Row],[Column1]]=1,D1010-D1009&lt;Table1[[#This Row],[kurs_zamkniecia]]-D1010,D1009&lt;D1010,D1010&lt;Table1[[#This Row],[kurs_zamkniecia]]),"K",AND(Table1[[#This Row],[Column1]]=1,D1010-D1009&gt;Table1[[#This Row],[kurs_zamkniecia]]-D1010,D1009&gt;D1010,D1010&gt;Table1[[#This Row],[kurs_zamkniecia]]),"S",Table1[[#This Row],[Column1]]=1,"H",Table1[[#This Row],[Column1]]=0,0)</f>
        <v>0</v>
      </c>
      <c r="L1011"/>
      <c r="M1011"/>
      <c r="N1011"/>
      <c r="O1011"/>
      <c r="P1011"/>
      <c r="Q1011"/>
      <c r="R1011"/>
      <c r="S1011"/>
    </row>
    <row r="1012" spans="1:19" x14ac:dyDescent="0.3">
      <c r="A1012" s="2">
        <v>42027</v>
      </c>
      <c r="B1012" s="1" t="s">
        <v>679</v>
      </c>
      <c r="C1012" t="s">
        <v>680</v>
      </c>
      <c r="D1012">
        <v>2.15</v>
      </c>
      <c r="E1012">
        <v>0</v>
      </c>
      <c r="F1012">
        <v>0</v>
      </c>
      <c r="G1012">
        <v>0</v>
      </c>
      <c r="H1012">
        <f>IF(Table1[[#This Row],[data]]=DATE(2015, 1, 23),1,0)</f>
        <v>1</v>
      </c>
      <c r="I1012" t="str">
        <f>LEFT(Table1[[#This Row],[ISIN]],2)</f>
        <v>PL</v>
      </c>
      <c r="J1012">
        <f>Table1[[#This Row],[pakiet_wig]]*Table1[[#This Row],[kurs_zamkniecia]]</f>
        <v>0</v>
      </c>
      <c r="K1012" s="4" t="str" cm="1">
        <f t="array" ref="K1012">_xlfn.IFS(AND(Table1[[#This Row],[Column1]]=1,D1011-D1010&lt;Table1[[#This Row],[kurs_zamkniecia]]-D1011,D1010&lt;D1011,D1011&lt;Table1[[#This Row],[kurs_zamkniecia]]),"K",AND(Table1[[#This Row],[Column1]]=1,D1011-D1010&gt;Table1[[#This Row],[kurs_zamkniecia]]-D1011,D1010&gt;D1011,D1011&gt;Table1[[#This Row],[kurs_zamkniecia]]),"S",Table1[[#This Row],[Column1]]=1,"H",Table1[[#This Row],[Column1]]=0,0)</f>
        <v>H</v>
      </c>
      <c r="L1012"/>
      <c r="M1012"/>
      <c r="N1012"/>
      <c r="O1012"/>
      <c r="P1012"/>
      <c r="Q1012"/>
      <c r="R1012"/>
      <c r="S1012"/>
    </row>
    <row r="1013" spans="1:19" x14ac:dyDescent="0.3">
      <c r="A1013" s="2">
        <v>42025</v>
      </c>
      <c r="B1013" s="1" t="s">
        <v>681</v>
      </c>
      <c r="C1013" t="s">
        <v>682</v>
      </c>
      <c r="D1013">
        <v>0.7</v>
      </c>
      <c r="E1013">
        <v>62</v>
      </c>
      <c r="F1013">
        <v>40</v>
      </c>
      <c r="G1013">
        <v>0</v>
      </c>
      <c r="H1013">
        <f>IF(Table1[[#This Row],[data]]=DATE(2015, 1, 23),1,0)</f>
        <v>0</v>
      </c>
      <c r="I1013" t="str">
        <f>LEFT(Table1[[#This Row],[ISIN]],2)</f>
        <v>PL</v>
      </c>
      <c r="J1013">
        <f>Table1[[#This Row],[pakiet_wig]]*Table1[[#This Row],[kurs_zamkniecia]]</f>
        <v>0</v>
      </c>
      <c r="K1013" s="4" cm="1">
        <f t="array" ref="K1013">_xlfn.IFS(AND(Table1[[#This Row],[Column1]]=1,D1012-D1011&lt;Table1[[#This Row],[kurs_zamkniecia]]-D1012,D1011&lt;D1012,D1012&lt;Table1[[#This Row],[kurs_zamkniecia]]),"K",AND(Table1[[#This Row],[Column1]]=1,D1012-D1011&gt;Table1[[#This Row],[kurs_zamkniecia]]-D1012,D1011&gt;D1012,D1012&gt;Table1[[#This Row],[kurs_zamkniecia]]),"S",Table1[[#This Row],[Column1]]=1,"H",Table1[[#This Row],[Column1]]=0,0)</f>
        <v>0</v>
      </c>
      <c r="L1013"/>
      <c r="M1013"/>
      <c r="N1013"/>
      <c r="O1013"/>
      <c r="P1013"/>
      <c r="Q1013"/>
      <c r="R1013"/>
      <c r="S1013"/>
    </row>
    <row r="1014" spans="1:19" x14ac:dyDescent="0.3">
      <c r="A1014" s="2">
        <v>42026</v>
      </c>
      <c r="B1014" s="1" t="s">
        <v>681</v>
      </c>
      <c r="C1014" t="s">
        <v>682</v>
      </c>
      <c r="D1014">
        <v>0.7</v>
      </c>
      <c r="E1014">
        <v>0</v>
      </c>
      <c r="F1014">
        <v>0</v>
      </c>
      <c r="G1014">
        <v>0</v>
      </c>
      <c r="H1014">
        <f>IF(Table1[[#This Row],[data]]=DATE(2015, 1, 23),1,0)</f>
        <v>0</v>
      </c>
      <c r="I1014" t="str">
        <f>LEFT(Table1[[#This Row],[ISIN]],2)</f>
        <v>PL</v>
      </c>
      <c r="J1014">
        <f>Table1[[#This Row],[pakiet_wig]]*Table1[[#This Row],[kurs_zamkniecia]]</f>
        <v>0</v>
      </c>
      <c r="K1014" s="4" cm="1">
        <f t="array" ref="K1014">_xlfn.IFS(AND(Table1[[#This Row],[Column1]]=1,D1013-D1012&lt;Table1[[#This Row],[kurs_zamkniecia]]-D1013,D1012&lt;D1013,D1013&lt;Table1[[#This Row],[kurs_zamkniecia]]),"K",AND(Table1[[#This Row],[Column1]]=1,D1013-D1012&gt;Table1[[#This Row],[kurs_zamkniecia]]-D1013,D1012&gt;D1013,D1013&gt;Table1[[#This Row],[kurs_zamkniecia]]),"S",Table1[[#This Row],[Column1]]=1,"H",Table1[[#This Row],[Column1]]=0,0)</f>
        <v>0</v>
      </c>
      <c r="L1014"/>
      <c r="M1014"/>
      <c r="N1014"/>
      <c r="O1014"/>
      <c r="P1014"/>
      <c r="Q1014"/>
      <c r="R1014"/>
      <c r="S1014"/>
    </row>
    <row r="1015" spans="1:19" x14ac:dyDescent="0.3">
      <c r="A1015" s="2">
        <v>42027</v>
      </c>
      <c r="B1015" s="1" t="s">
        <v>681</v>
      </c>
      <c r="C1015" t="s">
        <v>682</v>
      </c>
      <c r="D1015">
        <v>0.7</v>
      </c>
      <c r="E1015">
        <v>0</v>
      </c>
      <c r="F1015">
        <v>0</v>
      </c>
      <c r="G1015">
        <v>0</v>
      </c>
      <c r="H1015">
        <f>IF(Table1[[#This Row],[data]]=DATE(2015, 1, 23),1,0)</f>
        <v>1</v>
      </c>
      <c r="I1015" t="str">
        <f>LEFT(Table1[[#This Row],[ISIN]],2)</f>
        <v>PL</v>
      </c>
      <c r="J1015">
        <f>Table1[[#This Row],[pakiet_wig]]*Table1[[#This Row],[kurs_zamkniecia]]</f>
        <v>0</v>
      </c>
      <c r="K1015" s="4" t="str" cm="1">
        <f t="array" ref="K1015">_xlfn.IFS(AND(Table1[[#This Row],[Column1]]=1,D1014-D1013&lt;Table1[[#This Row],[kurs_zamkniecia]]-D1014,D1013&lt;D1014,D1014&lt;Table1[[#This Row],[kurs_zamkniecia]]),"K",AND(Table1[[#This Row],[Column1]]=1,D1014-D1013&gt;Table1[[#This Row],[kurs_zamkniecia]]-D1014,D1013&gt;D1014,D1014&gt;Table1[[#This Row],[kurs_zamkniecia]]),"S",Table1[[#This Row],[Column1]]=1,"H",Table1[[#This Row],[Column1]]=0,0)</f>
        <v>H</v>
      </c>
      <c r="L1015"/>
      <c r="M1015"/>
      <c r="N1015"/>
      <c r="O1015"/>
      <c r="P1015"/>
      <c r="Q1015"/>
      <c r="R1015"/>
      <c r="S1015"/>
    </row>
    <row r="1016" spans="1:19" x14ac:dyDescent="0.3">
      <c r="A1016" s="2">
        <v>42025</v>
      </c>
      <c r="B1016" s="1" t="s">
        <v>683</v>
      </c>
      <c r="C1016" t="s">
        <v>684</v>
      </c>
      <c r="D1016">
        <v>17.399999999999999</v>
      </c>
      <c r="E1016">
        <v>4454</v>
      </c>
      <c r="F1016">
        <v>78070</v>
      </c>
      <c r="G1016">
        <v>15164000</v>
      </c>
      <c r="H1016">
        <f>IF(Table1[[#This Row],[data]]=DATE(2015, 1, 23),1,0)</f>
        <v>0</v>
      </c>
      <c r="I1016" t="str">
        <f>LEFT(Table1[[#This Row],[ISIN]],2)</f>
        <v>PL</v>
      </c>
      <c r="J1016">
        <f>Table1[[#This Row],[pakiet_wig]]*Table1[[#This Row],[kurs_zamkniecia]]</f>
        <v>263853599.99999997</v>
      </c>
      <c r="K1016" s="4" cm="1">
        <f t="array" ref="K1016">_xlfn.IFS(AND(Table1[[#This Row],[Column1]]=1,D1015-D1014&lt;Table1[[#This Row],[kurs_zamkniecia]]-D1015,D1014&lt;D1015,D1015&lt;Table1[[#This Row],[kurs_zamkniecia]]),"K",AND(Table1[[#This Row],[Column1]]=1,D1015-D1014&gt;Table1[[#This Row],[kurs_zamkniecia]]-D1015,D1014&gt;D1015,D1015&gt;Table1[[#This Row],[kurs_zamkniecia]]),"S",Table1[[#This Row],[Column1]]=1,"H",Table1[[#This Row],[Column1]]=0,0)</f>
        <v>0</v>
      </c>
      <c r="L1016"/>
      <c r="M1016"/>
      <c r="N1016"/>
      <c r="O1016"/>
      <c r="P1016"/>
      <c r="Q1016"/>
      <c r="R1016"/>
      <c r="S1016"/>
    </row>
    <row r="1017" spans="1:19" x14ac:dyDescent="0.3">
      <c r="A1017" s="2">
        <v>42026</v>
      </c>
      <c r="B1017" s="1" t="s">
        <v>683</v>
      </c>
      <c r="C1017" t="s">
        <v>684</v>
      </c>
      <c r="D1017">
        <v>17.600000000000001</v>
      </c>
      <c r="E1017">
        <v>30697</v>
      </c>
      <c r="F1017">
        <v>535660</v>
      </c>
      <c r="G1017">
        <v>15164000</v>
      </c>
      <c r="H1017">
        <f>IF(Table1[[#This Row],[data]]=DATE(2015, 1, 23),1,0)</f>
        <v>0</v>
      </c>
      <c r="I1017" t="str">
        <f>LEFT(Table1[[#This Row],[ISIN]],2)</f>
        <v>PL</v>
      </c>
      <c r="J1017">
        <f>Table1[[#This Row],[pakiet_wig]]*Table1[[#This Row],[kurs_zamkniecia]]</f>
        <v>266886400.00000003</v>
      </c>
      <c r="K1017" s="4" cm="1">
        <f t="array" ref="K1017">_xlfn.IFS(AND(Table1[[#This Row],[Column1]]=1,D1016-D1015&lt;Table1[[#This Row],[kurs_zamkniecia]]-D1016,D1015&lt;D1016,D1016&lt;Table1[[#This Row],[kurs_zamkniecia]]),"K",AND(Table1[[#This Row],[Column1]]=1,D1016-D1015&gt;Table1[[#This Row],[kurs_zamkniecia]]-D1016,D1015&gt;D1016,D1016&gt;Table1[[#This Row],[kurs_zamkniecia]]),"S",Table1[[#This Row],[Column1]]=1,"H",Table1[[#This Row],[Column1]]=0,0)</f>
        <v>0</v>
      </c>
      <c r="L1017"/>
      <c r="M1017"/>
      <c r="N1017"/>
      <c r="O1017"/>
      <c r="P1017"/>
      <c r="Q1017"/>
      <c r="R1017"/>
      <c r="S1017"/>
    </row>
    <row r="1018" spans="1:19" x14ac:dyDescent="0.3">
      <c r="A1018" s="2">
        <v>42027</v>
      </c>
      <c r="B1018" s="1" t="s">
        <v>683</v>
      </c>
      <c r="C1018" t="s">
        <v>684</v>
      </c>
      <c r="D1018">
        <v>18.5</v>
      </c>
      <c r="E1018">
        <v>18827</v>
      </c>
      <c r="F1018">
        <v>335140</v>
      </c>
      <c r="G1018">
        <v>15164000</v>
      </c>
      <c r="H1018">
        <f>IF(Table1[[#This Row],[data]]=DATE(2015, 1, 23),1,0)</f>
        <v>1</v>
      </c>
      <c r="I1018" t="str">
        <f>LEFT(Table1[[#This Row],[ISIN]],2)</f>
        <v>PL</v>
      </c>
      <c r="J1018">
        <f>Table1[[#This Row],[pakiet_wig]]*Table1[[#This Row],[kurs_zamkniecia]]</f>
        <v>280534000</v>
      </c>
      <c r="K1018" s="4" t="str" cm="1">
        <f t="array" ref="K1018">_xlfn.IFS(AND(Table1[[#This Row],[Column1]]=1,D1017-D1016&lt;Table1[[#This Row],[kurs_zamkniecia]]-D1017,D1016&lt;D1017,D1017&lt;Table1[[#This Row],[kurs_zamkniecia]]),"K",AND(Table1[[#This Row],[Column1]]=1,D1017-D1016&gt;Table1[[#This Row],[kurs_zamkniecia]]-D1017,D1016&gt;D1017,D1017&gt;Table1[[#This Row],[kurs_zamkniecia]]),"S",Table1[[#This Row],[Column1]]=1,"H",Table1[[#This Row],[Column1]]=0,0)</f>
        <v>K</v>
      </c>
      <c r="L1018"/>
      <c r="M1018"/>
      <c r="N1018"/>
      <c r="O1018"/>
      <c r="P1018"/>
      <c r="Q1018"/>
      <c r="R1018"/>
      <c r="S1018"/>
    </row>
    <row r="1019" spans="1:19" x14ac:dyDescent="0.3">
      <c r="A1019" s="2">
        <v>42025</v>
      </c>
      <c r="B1019" s="1" t="s">
        <v>685</v>
      </c>
      <c r="C1019" t="s">
        <v>686</v>
      </c>
      <c r="D1019">
        <v>0.09</v>
      </c>
      <c r="E1019">
        <v>3509132</v>
      </c>
      <c r="F1019">
        <v>315820</v>
      </c>
      <c r="G1019">
        <v>0</v>
      </c>
      <c r="H1019">
        <f>IF(Table1[[#This Row],[data]]=DATE(2015, 1, 23),1,0)</f>
        <v>0</v>
      </c>
      <c r="I1019" t="str">
        <f>LEFT(Table1[[#This Row],[ISIN]],2)</f>
        <v>PL</v>
      </c>
      <c r="J1019">
        <f>Table1[[#This Row],[pakiet_wig]]*Table1[[#This Row],[kurs_zamkniecia]]</f>
        <v>0</v>
      </c>
      <c r="K1019" s="4" cm="1">
        <f t="array" ref="K1019">_xlfn.IFS(AND(Table1[[#This Row],[Column1]]=1,D1018-D1017&lt;Table1[[#This Row],[kurs_zamkniecia]]-D1018,D1017&lt;D1018,D1018&lt;Table1[[#This Row],[kurs_zamkniecia]]),"K",AND(Table1[[#This Row],[Column1]]=1,D1018-D1017&gt;Table1[[#This Row],[kurs_zamkniecia]]-D1018,D1017&gt;D1018,D1018&gt;Table1[[#This Row],[kurs_zamkniecia]]),"S",Table1[[#This Row],[Column1]]=1,"H",Table1[[#This Row],[Column1]]=0,0)</f>
        <v>0</v>
      </c>
      <c r="L1019"/>
      <c r="M1019"/>
      <c r="N1019"/>
      <c r="O1019"/>
      <c r="P1019"/>
      <c r="Q1019"/>
      <c r="R1019"/>
      <c r="S1019"/>
    </row>
    <row r="1020" spans="1:19" x14ac:dyDescent="0.3">
      <c r="A1020" s="2">
        <v>42026</v>
      </c>
      <c r="B1020" s="1" t="s">
        <v>685</v>
      </c>
      <c r="C1020" t="s">
        <v>686</v>
      </c>
      <c r="D1020">
        <v>0.09</v>
      </c>
      <c r="E1020">
        <v>583497</v>
      </c>
      <c r="F1020">
        <v>52510</v>
      </c>
      <c r="G1020">
        <v>0</v>
      </c>
      <c r="H1020">
        <f>IF(Table1[[#This Row],[data]]=DATE(2015, 1, 23),1,0)</f>
        <v>0</v>
      </c>
      <c r="I1020" t="str">
        <f>LEFT(Table1[[#This Row],[ISIN]],2)</f>
        <v>PL</v>
      </c>
      <c r="J1020">
        <f>Table1[[#This Row],[pakiet_wig]]*Table1[[#This Row],[kurs_zamkniecia]]</f>
        <v>0</v>
      </c>
      <c r="K1020" s="4" cm="1">
        <f t="array" ref="K1020">_xlfn.IFS(AND(Table1[[#This Row],[Column1]]=1,D1019-D1018&lt;Table1[[#This Row],[kurs_zamkniecia]]-D1019,D1018&lt;D1019,D1019&lt;Table1[[#This Row],[kurs_zamkniecia]]),"K",AND(Table1[[#This Row],[Column1]]=1,D1019-D1018&gt;Table1[[#This Row],[kurs_zamkniecia]]-D1019,D1018&gt;D1019,D1019&gt;Table1[[#This Row],[kurs_zamkniecia]]),"S",Table1[[#This Row],[Column1]]=1,"H",Table1[[#This Row],[Column1]]=0,0)</f>
        <v>0</v>
      </c>
      <c r="L1020"/>
      <c r="M1020"/>
      <c r="N1020"/>
      <c r="O1020"/>
      <c r="P1020"/>
      <c r="Q1020"/>
      <c r="R1020"/>
      <c r="S1020"/>
    </row>
    <row r="1021" spans="1:19" x14ac:dyDescent="0.3">
      <c r="A1021" s="2">
        <v>42027</v>
      </c>
      <c r="B1021" s="1" t="s">
        <v>685</v>
      </c>
      <c r="C1021" t="s">
        <v>686</v>
      </c>
      <c r="D1021">
        <v>0.09</v>
      </c>
      <c r="E1021">
        <v>571477</v>
      </c>
      <c r="F1021">
        <v>47050</v>
      </c>
      <c r="G1021">
        <v>0</v>
      </c>
      <c r="H1021">
        <f>IF(Table1[[#This Row],[data]]=DATE(2015, 1, 23),1,0)</f>
        <v>1</v>
      </c>
      <c r="I1021" t="str">
        <f>LEFT(Table1[[#This Row],[ISIN]],2)</f>
        <v>PL</v>
      </c>
      <c r="J1021">
        <f>Table1[[#This Row],[pakiet_wig]]*Table1[[#This Row],[kurs_zamkniecia]]</f>
        <v>0</v>
      </c>
      <c r="K1021" s="4" t="str" cm="1">
        <f t="array" ref="K1021">_xlfn.IFS(AND(Table1[[#This Row],[Column1]]=1,D1020-D1019&lt;Table1[[#This Row],[kurs_zamkniecia]]-D1020,D1019&lt;D1020,D1020&lt;Table1[[#This Row],[kurs_zamkniecia]]),"K",AND(Table1[[#This Row],[Column1]]=1,D1020-D1019&gt;Table1[[#This Row],[kurs_zamkniecia]]-D1020,D1019&gt;D1020,D1020&gt;Table1[[#This Row],[kurs_zamkniecia]]),"S",Table1[[#This Row],[Column1]]=1,"H",Table1[[#This Row],[Column1]]=0,0)</f>
        <v>H</v>
      </c>
      <c r="L1021"/>
      <c r="M1021"/>
      <c r="N1021"/>
      <c r="O1021"/>
      <c r="P1021"/>
      <c r="Q1021"/>
      <c r="R1021"/>
      <c r="S1021"/>
    </row>
    <row r="1022" spans="1:19" x14ac:dyDescent="0.3">
      <c r="A1022" s="2">
        <v>42025</v>
      </c>
      <c r="B1022" s="1" t="s">
        <v>687</v>
      </c>
      <c r="C1022" t="s">
        <v>688</v>
      </c>
      <c r="D1022">
        <v>2.11</v>
      </c>
      <c r="E1022">
        <v>3</v>
      </c>
      <c r="F1022">
        <v>10</v>
      </c>
      <c r="G1022">
        <v>0</v>
      </c>
      <c r="H1022">
        <f>IF(Table1[[#This Row],[data]]=DATE(2015, 1, 23),1,0)</f>
        <v>0</v>
      </c>
      <c r="I1022" t="str">
        <f>LEFT(Table1[[#This Row],[ISIN]],2)</f>
        <v>PL</v>
      </c>
      <c r="J1022">
        <f>Table1[[#This Row],[pakiet_wig]]*Table1[[#This Row],[kurs_zamkniecia]]</f>
        <v>0</v>
      </c>
      <c r="K1022" s="4" cm="1">
        <f t="array" ref="K1022">_xlfn.IFS(AND(Table1[[#This Row],[Column1]]=1,D1021-D1020&lt;Table1[[#This Row],[kurs_zamkniecia]]-D1021,D1020&lt;D1021,D1021&lt;Table1[[#This Row],[kurs_zamkniecia]]),"K",AND(Table1[[#This Row],[Column1]]=1,D1021-D1020&gt;Table1[[#This Row],[kurs_zamkniecia]]-D1021,D1020&gt;D1021,D1021&gt;Table1[[#This Row],[kurs_zamkniecia]]),"S",Table1[[#This Row],[Column1]]=1,"H",Table1[[#This Row],[Column1]]=0,0)</f>
        <v>0</v>
      </c>
      <c r="L1022"/>
      <c r="M1022"/>
      <c r="N1022"/>
      <c r="O1022"/>
      <c r="P1022"/>
      <c r="Q1022"/>
      <c r="R1022"/>
      <c r="S1022"/>
    </row>
    <row r="1023" spans="1:19" x14ac:dyDescent="0.3">
      <c r="A1023" s="2">
        <v>42026</v>
      </c>
      <c r="B1023" s="1" t="s">
        <v>687</v>
      </c>
      <c r="C1023" t="s">
        <v>688</v>
      </c>
      <c r="D1023">
        <v>2.21</v>
      </c>
      <c r="E1023">
        <v>1934</v>
      </c>
      <c r="F1023">
        <v>4080</v>
      </c>
      <c r="G1023">
        <v>0</v>
      </c>
      <c r="H1023">
        <f>IF(Table1[[#This Row],[data]]=DATE(2015, 1, 23),1,0)</f>
        <v>0</v>
      </c>
      <c r="I1023" t="str">
        <f>LEFT(Table1[[#This Row],[ISIN]],2)</f>
        <v>PL</v>
      </c>
      <c r="J1023">
        <f>Table1[[#This Row],[pakiet_wig]]*Table1[[#This Row],[kurs_zamkniecia]]</f>
        <v>0</v>
      </c>
      <c r="K1023" s="4" cm="1">
        <f t="array" ref="K1023">_xlfn.IFS(AND(Table1[[#This Row],[Column1]]=1,D1022-D1021&lt;Table1[[#This Row],[kurs_zamkniecia]]-D1022,D1021&lt;D1022,D1022&lt;Table1[[#This Row],[kurs_zamkniecia]]),"K",AND(Table1[[#This Row],[Column1]]=1,D1022-D1021&gt;Table1[[#This Row],[kurs_zamkniecia]]-D1022,D1021&gt;D1022,D1022&gt;Table1[[#This Row],[kurs_zamkniecia]]),"S",Table1[[#This Row],[Column1]]=1,"H",Table1[[#This Row],[Column1]]=0,0)</f>
        <v>0</v>
      </c>
      <c r="L1023"/>
      <c r="M1023"/>
      <c r="N1023"/>
      <c r="O1023"/>
      <c r="P1023"/>
      <c r="Q1023"/>
      <c r="R1023"/>
      <c r="S1023"/>
    </row>
    <row r="1024" spans="1:19" x14ac:dyDescent="0.3">
      <c r="A1024" s="2">
        <v>42027</v>
      </c>
      <c r="B1024" s="1" t="s">
        <v>687</v>
      </c>
      <c r="C1024" t="s">
        <v>688</v>
      </c>
      <c r="D1024">
        <v>2.19</v>
      </c>
      <c r="E1024">
        <v>202</v>
      </c>
      <c r="F1024">
        <v>420</v>
      </c>
      <c r="G1024">
        <v>0</v>
      </c>
      <c r="H1024">
        <f>IF(Table1[[#This Row],[data]]=DATE(2015, 1, 23),1,0)</f>
        <v>1</v>
      </c>
      <c r="I1024" t="str">
        <f>LEFT(Table1[[#This Row],[ISIN]],2)</f>
        <v>PL</v>
      </c>
      <c r="J1024">
        <f>Table1[[#This Row],[pakiet_wig]]*Table1[[#This Row],[kurs_zamkniecia]]</f>
        <v>0</v>
      </c>
      <c r="K1024" s="4" t="str" cm="1">
        <f t="array" ref="K1024">_xlfn.IFS(AND(Table1[[#This Row],[Column1]]=1,D1023-D1022&lt;Table1[[#This Row],[kurs_zamkniecia]]-D1023,D1022&lt;D1023,D1023&lt;Table1[[#This Row],[kurs_zamkniecia]]),"K",AND(Table1[[#This Row],[Column1]]=1,D1023-D1022&gt;Table1[[#This Row],[kurs_zamkniecia]]-D1023,D1022&gt;D1023,D1023&gt;Table1[[#This Row],[kurs_zamkniecia]]),"S",Table1[[#This Row],[Column1]]=1,"H",Table1[[#This Row],[Column1]]=0,0)</f>
        <v>H</v>
      </c>
      <c r="L1024"/>
      <c r="M1024"/>
      <c r="N1024"/>
      <c r="O1024"/>
      <c r="P1024"/>
      <c r="Q1024"/>
      <c r="R1024"/>
      <c r="S1024"/>
    </row>
    <row r="1025" spans="1:19" x14ac:dyDescent="0.3">
      <c r="A1025" s="2">
        <v>42025</v>
      </c>
      <c r="B1025" s="1" t="s">
        <v>689</v>
      </c>
      <c r="C1025" t="s">
        <v>690</v>
      </c>
      <c r="D1025">
        <v>26.65</v>
      </c>
      <c r="E1025">
        <v>748</v>
      </c>
      <c r="F1025">
        <v>20220</v>
      </c>
      <c r="G1025">
        <v>794000</v>
      </c>
      <c r="H1025">
        <f>IF(Table1[[#This Row],[data]]=DATE(2015, 1, 23),1,0)</f>
        <v>0</v>
      </c>
      <c r="I1025" t="str">
        <f>LEFT(Table1[[#This Row],[ISIN]],2)</f>
        <v>PL</v>
      </c>
      <c r="J1025">
        <f>Table1[[#This Row],[pakiet_wig]]*Table1[[#This Row],[kurs_zamkniecia]]</f>
        <v>21160100</v>
      </c>
      <c r="K1025" s="4" cm="1">
        <f t="array" ref="K1025">_xlfn.IFS(AND(Table1[[#This Row],[Column1]]=1,D1024-D1023&lt;Table1[[#This Row],[kurs_zamkniecia]]-D1024,D1023&lt;D1024,D1024&lt;Table1[[#This Row],[kurs_zamkniecia]]),"K",AND(Table1[[#This Row],[Column1]]=1,D1024-D1023&gt;Table1[[#This Row],[kurs_zamkniecia]]-D1024,D1023&gt;D1024,D1024&gt;Table1[[#This Row],[kurs_zamkniecia]]),"S",Table1[[#This Row],[Column1]]=1,"H",Table1[[#This Row],[Column1]]=0,0)</f>
        <v>0</v>
      </c>
      <c r="L1025"/>
      <c r="M1025"/>
      <c r="N1025"/>
      <c r="O1025"/>
      <c r="P1025"/>
      <c r="Q1025"/>
      <c r="R1025"/>
      <c r="S1025"/>
    </row>
    <row r="1026" spans="1:19" x14ac:dyDescent="0.3">
      <c r="A1026" s="2">
        <v>42026</v>
      </c>
      <c r="B1026" s="1" t="s">
        <v>689</v>
      </c>
      <c r="C1026" t="s">
        <v>690</v>
      </c>
      <c r="D1026">
        <v>27.2</v>
      </c>
      <c r="E1026">
        <v>2133</v>
      </c>
      <c r="F1026">
        <v>57750</v>
      </c>
      <c r="G1026">
        <v>794000</v>
      </c>
      <c r="H1026">
        <f>IF(Table1[[#This Row],[data]]=DATE(2015, 1, 23),1,0)</f>
        <v>0</v>
      </c>
      <c r="I1026" t="str">
        <f>LEFT(Table1[[#This Row],[ISIN]],2)</f>
        <v>PL</v>
      </c>
      <c r="J1026">
        <f>Table1[[#This Row],[pakiet_wig]]*Table1[[#This Row],[kurs_zamkniecia]]</f>
        <v>21596800</v>
      </c>
      <c r="K1026" s="4" cm="1">
        <f t="array" ref="K1026">_xlfn.IFS(AND(Table1[[#This Row],[Column1]]=1,D1025-D1024&lt;Table1[[#This Row],[kurs_zamkniecia]]-D1025,D1024&lt;D1025,D1025&lt;Table1[[#This Row],[kurs_zamkniecia]]),"K",AND(Table1[[#This Row],[Column1]]=1,D1025-D1024&gt;Table1[[#This Row],[kurs_zamkniecia]]-D1025,D1024&gt;D1025,D1025&gt;Table1[[#This Row],[kurs_zamkniecia]]),"S",Table1[[#This Row],[Column1]]=1,"H",Table1[[#This Row],[Column1]]=0,0)</f>
        <v>0</v>
      </c>
      <c r="L1026"/>
      <c r="M1026"/>
      <c r="N1026"/>
      <c r="O1026"/>
      <c r="P1026"/>
      <c r="Q1026"/>
      <c r="R1026"/>
      <c r="S1026"/>
    </row>
    <row r="1027" spans="1:19" x14ac:dyDescent="0.3">
      <c r="A1027" s="2">
        <v>42027</v>
      </c>
      <c r="B1027" s="1" t="s">
        <v>689</v>
      </c>
      <c r="C1027" t="s">
        <v>690</v>
      </c>
      <c r="D1027">
        <v>28.4</v>
      </c>
      <c r="E1027">
        <v>1773</v>
      </c>
      <c r="F1027">
        <v>49210</v>
      </c>
      <c r="G1027">
        <v>794000</v>
      </c>
      <c r="H1027">
        <f>IF(Table1[[#This Row],[data]]=DATE(2015, 1, 23),1,0)</f>
        <v>1</v>
      </c>
      <c r="I1027" t="str">
        <f>LEFT(Table1[[#This Row],[ISIN]],2)</f>
        <v>PL</v>
      </c>
      <c r="J1027">
        <f>Table1[[#This Row],[pakiet_wig]]*Table1[[#This Row],[kurs_zamkniecia]]</f>
        <v>22549600</v>
      </c>
      <c r="K1027" s="4" t="str" cm="1">
        <f t="array" ref="K1027">_xlfn.IFS(AND(Table1[[#This Row],[Column1]]=1,D1026-D1025&lt;Table1[[#This Row],[kurs_zamkniecia]]-D1026,D1025&lt;D1026,D1026&lt;Table1[[#This Row],[kurs_zamkniecia]]),"K",AND(Table1[[#This Row],[Column1]]=1,D1026-D1025&gt;Table1[[#This Row],[kurs_zamkniecia]]-D1026,D1025&gt;D1026,D1026&gt;Table1[[#This Row],[kurs_zamkniecia]]),"S",Table1[[#This Row],[Column1]]=1,"H",Table1[[#This Row],[Column1]]=0,0)</f>
        <v>K</v>
      </c>
      <c r="L1027"/>
      <c r="M1027"/>
      <c r="N1027"/>
      <c r="O1027"/>
      <c r="P1027"/>
      <c r="Q1027"/>
      <c r="R1027"/>
      <c r="S1027"/>
    </row>
    <row r="1028" spans="1:19" x14ac:dyDescent="0.3">
      <c r="A1028" s="2">
        <v>42025</v>
      </c>
      <c r="B1028" s="1" t="s">
        <v>691</v>
      </c>
      <c r="C1028" t="s">
        <v>692</v>
      </c>
      <c r="D1028">
        <v>6.25</v>
      </c>
      <c r="E1028">
        <v>24081</v>
      </c>
      <c r="F1028">
        <v>151740</v>
      </c>
      <c r="G1028">
        <v>25585000</v>
      </c>
      <c r="H1028">
        <f>IF(Table1[[#This Row],[data]]=DATE(2015, 1, 23),1,0)</f>
        <v>0</v>
      </c>
      <c r="I1028" t="str">
        <f>LEFT(Table1[[#This Row],[ISIN]],2)</f>
        <v>PL</v>
      </c>
      <c r="J1028">
        <f>Table1[[#This Row],[pakiet_wig]]*Table1[[#This Row],[kurs_zamkniecia]]</f>
        <v>159906250</v>
      </c>
      <c r="K1028" s="4" cm="1">
        <f t="array" ref="K1028">_xlfn.IFS(AND(Table1[[#This Row],[Column1]]=1,D1027-D1026&lt;Table1[[#This Row],[kurs_zamkniecia]]-D1027,D1026&lt;D1027,D1027&lt;Table1[[#This Row],[kurs_zamkniecia]]),"K",AND(Table1[[#This Row],[Column1]]=1,D1027-D1026&gt;Table1[[#This Row],[kurs_zamkniecia]]-D1027,D1026&gt;D1027,D1027&gt;Table1[[#This Row],[kurs_zamkniecia]]),"S",Table1[[#This Row],[Column1]]=1,"H",Table1[[#This Row],[Column1]]=0,0)</f>
        <v>0</v>
      </c>
      <c r="L1028"/>
      <c r="M1028"/>
      <c r="N1028"/>
      <c r="O1028"/>
      <c r="P1028"/>
      <c r="Q1028"/>
      <c r="R1028"/>
      <c r="S1028"/>
    </row>
    <row r="1029" spans="1:19" x14ac:dyDescent="0.3">
      <c r="A1029" s="2">
        <v>42026</v>
      </c>
      <c r="B1029" s="1" t="s">
        <v>691</v>
      </c>
      <c r="C1029" t="s">
        <v>692</v>
      </c>
      <c r="D1029">
        <v>6.25</v>
      </c>
      <c r="E1029">
        <v>56910</v>
      </c>
      <c r="F1029">
        <v>356720</v>
      </c>
      <c r="G1029">
        <v>25585000</v>
      </c>
      <c r="H1029">
        <f>IF(Table1[[#This Row],[data]]=DATE(2015, 1, 23),1,0)</f>
        <v>0</v>
      </c>
      <c r="I1029" t="str">
        <f>LEFT(Table1[[#This Row],[ISIN]],2)</f>
        <v>PL</v>
      </c>
      <c r="J1029">
        <f>Table1[[#This Row],[pakiet_wig]]*Table1[[#This Row],[kurs_zamkniecia]]</f>
        <v>159906250</v>
      </c>
      <c r="K1029" s="4" cm="1">
        <f t="array" ref="K1029">_xlfn.IFS(AND(Table1[[#This Row],[Column1]]=1,D1028-D1027&lt;Table1[[#This Row],[kurs_zamkniecia]]-D1028,D1027&lt;D1028,D1028&lt;Table1[[#This Row],[kurs_zamkniecia]]),"K",AND(Table1[[#This Row],[Column1]]=1,D1028-D1027&gt;Table1[[#This Row],[kurs_zamkniecia]]-D1028,D1027&gt;D1028,D1028&gt;Table1[[#This Row],[kurs_zamkniecia]]),"S",Table1[[#This Row],[Column1]]=1,"H",Table1[[#This Row],[Column1]]=0,0)</f>
        <v>0</v>
      </c>
      <c r="L1029"/>
      <c r="M1029"/>
      <c r="N1029"/>
      <c r="O1029"/>
      <c r="P1029"/>
      <c r="Q1029"/>
      <c r="R1029"/>
      <c r="S1029"/>
    </row>
    <row r="1030" spans="1:19" x14ac:dyDescent="0.3">
      <c r="A1030" s="2">
        <v>42027</v>
      </c>
      <c r="B1030" s="1" t="s">
        <v>691</v>
      </c>
      <c r="C1030" t="s">
        <v>692</v>
      </c>
      <c r="D1030">
        <v>6.42</v>
      </c>
      <c r="E1030">
        <v>24087</v>
      </c>
      <c r="F1030">
        <v>155170</v>
      </c>
      <c r="G1030">
        <v>25585000</v>
      </c>
      <c r="H1030">
        <f>IF(Table1[[#This Row],[data]]=DATE(2015, 1, 23),1,0)</f>
        <v>1</v>
      </c>
      <c r="I1030" t="str">
        <f>LEFT(Table1[[#This Row],[ISIN]],2)</f>
        <v>PL</v>
      </c>
      <c r="J1030">
        <f>Table1[[#This Row],[pakiet_wig]]*Table1[[#This Row],[kurs_zamkniecia]]</f>
        <v>164255700</v>
      </c>
      <c r="K1030" s="4" t="str" cm="1">
        <f t="array" ref="K1030">_xlfn.IFS(AND(Table1[[#This Row],[Column1]]=1,D1029-D1028&lt;Table1[[#This Row],[kurs_zamkniecia]]-D1029,D1028&lt;D1029,D1029&lt;Table1[[#This Row],[kurs_zamkniecia]]),"K",AND(Table1[[#This Row],[Column1]]=1,D1029-D1028&gt;Table1[[#This Row],[kurs_zamkniecia]]-D1029,D1028&gt;D1029,D1029&gt;Table1[[#This Row],[kurs_zamkniecia]]),"S",Table1[[#This Row],[Column1]]=1,"H",Table1[[#This Row],[Column1]]=0,0)</f>
        <v>H</v>
      </c>
      <c r="L1030"/>
      <c r="M1030"/>
      <c r="N1030"/>
      <c r="O1030"/>
      <c r="P1030"/>
      <c r="Q1030"/>
      <c r="R1030"/>
      <c r="S1030"/>
    </row>
    <row r="1031" spans="1:19" x14ac:dyDescent="0.3">
      <c r="A1031" s="2">
        <v>42025</v>
      </c>
      <c r="B1031" s="1" t="s">
        <v>693</v>
      </c>
      <c r="C1031" t="s">
        <v>694</v>
      </c>
      <c r="D1031">
        <v>16.079999999999998</v>
      </c>
      <c r="E1031">
        <v>483</v>
      </c>
      <c r="F1031">
        <v>7750</v>
      </c>
      <c r="G1031">
        <v>5930000</v>
      </c>
      <c r="H1031">
        <f>IF(Table1[[#This Row],[data]]=DATE(2015, 1, 23),1,0)</f>
        <v>0</v>
      </c>
      <c r="I1031" t="str">
        <f>LEFT(Table1[[#This Row],[ISIN]],2)</f>
        <v>PL</v>
      </c>
      <c r="J1031">
        <f>Table1[[#This Row],[pakiet_wig]]*Table1[[#This Row],[kurs_zamkniecia]]</f>
        <v>95354399.999999985</v>
      </c>
      <c r="K1031" s="4" cm="1">
        <f t="array" ref="K1031">_xlfn.IFS(AND(Table1[[#This Row],[Column1]]=1,D1030-D1029&lt;Table1[[#This Row],[kurs_zamkniecia]]-D1030,D1029&lt;D1030,D1030&lt;Table1[[#This Row],[kurs_zamkniecia]]),"K",AND(Table1[[#This Row],[Column1]]=1,D1030-D1029&gt;Table1[[#This Row],[kurs_zamkniecia]]-D1030,D1029&gt;D1030,D1030&gt;Table1[[#This Row],[kurs_zamkniecia]]),"S",Table1[[#This Row],[Column1]]=1,"H",Table1[[#This Row],[Column1]]=0,0)</f>
        <v>0</v>
      </c>
      <c r="L1031"/>
      <c r="M1031"/>
      <c r="N1031"/>
      <c r="O1031"/>
      <c r="P1031"/>
      <c r="Q1031"/>
      <c r="R1031"/>
      <c r="S1031"/>
    </row>
    <row r="1032" spans="1:19" x14ac:dyDescent="0.3">
      <c r="A1032" s="2">
        <v>42026</v>
      </c>
      <c r="B1032" s="1" t="s">
        <v>693</v>
      </c>
      <c r="C1032" t="s">
        <v>694</v>
      </c>
      <c r="D1032">
        <v>16.350000000000001</v>
      </c>
      <c r="E1032">
        <v>3317</v>
      </c>
      <c r="F1032">
        <v>53530</v>
      </c>
      <c r="G1032">
        <v>5930000</v>
      </c>
      <c r="H1032">
        <f>IF(Table1[[#This Row],[data]]=DATE(2015, 1, 23),1,0)</f>
        <v>0</v>
      </c>
      <c r="I1032" t="str">
        <f>LEFT(Table1[[#This Row],[ISIN]],2)</f>
        <v>PL</v>
      </c>
      <c r="J1032">
        <f>Table1[[#This Row],[pakiet_wig]]*Table1[[#This Row],[kurs_zamkniecia]]</f>
        <v>96955500.000000015</v>
      </c>
      <c r="K1032" s="4" cm="1">
        <f t="array" ref="K1032">_xlfn.IFS(AND(Table1[[#This Row],[Column1]]=1,D1031-D1030&lt;Table1[[#This Row],[kurs_zamkniecia]]-D1031,D1030&lt;D1031,D1031&lt;Table1[[#This Row],[kurs_zamkniecia]]),"K",AND(Table1[[#This Row],[Column1]]=1,D1031-D1030&gt;Table1[[#This Row],[kurs_zamkniecia]]-D1031,D1030&gt;D1031,D1031&gt;Table1[[#This Row],[kurs_zamkniecia]]),"S",Table1[[#This Row],[Column1]]=1,"H",Table1[[#This Row],[Column1]]=0,0)</f>
        <v>0</v>
      </c>
      <c r="L1032"/>
      <c r="M1032"/>
      <c r="N1032"/>
      <c r="O1032"/>
      <c r="P1032"/>
      <c r="Q1032"/>
      <c r="R1032"/>
      <c r="S1032"/>
    </row>
    <row r="1033" spans="1:19" x14ac:dyDescent="0.3">
      <c r="A1033" s="2">
        <v>42027</v>
      </c>
      <c r="B1033" s="1" t="s">
        <v>693</v>
      </c>
      <c r="C1033" t="s">
        <v>694</v>
      </c>
      <c r="D1033">
        <v>16.649999999999999</v>
      </c>
      <c r="E1033">
        <v>7185</v>
      </c>
      <c r="F1033">
        <v>118350</v>
      </c>
      <c r="G1033">
        <v>5930000</v>
      </c>
      <c r="H1033">
        <f>IF(Table1[[#This Row],[data]]=DATE(2015, 1, 23),1,0)</f>
        <v>1</v>
      </c>
      <c r="I1033" t="str">
        <f>LEFT(Table1[[#This Row],[ISIN]],2)</f>
        <v>PL</v>
      </c>
      <c r="J1033">
        <f>Table1[[#This Row],[pakiet_wig]]*Table1[[#This Row],[kurs_zamkniecia]]</f>
        <v>98734499.999999985</v>
      </c>
      <c r="K1033" s="4" t="str" cm="1">
        <f t="array" ref="K1033">_xlfn.IFS(AND(Table1[[#This Row],[Column1]]=1,D1032-D1031&lt;Table1[[#This Row],[kurs_zamkniecia]]-D1032,D1031&lt;D1032,D1032&lt;Table1[[#This Row],[kurs_zamkniecia]]),"K",AND(Table1[[#This Row],[Column1]]=1,D1032-D1031&gt;Table1[[#This Row],[kurs_zamkniecia]]-D1032,D1031&gt;D1032,D1032&gt;Table1[[#This Row],[kurs_zamkniecia]]),"S",Table1[[#This Row],[Column1]]=1,"H",Table1[[#This Row],[Column1]]=0,0)</f>
        <v>K</v>
      </c>
      <c r="L1033"/>
      <c r="M1033"/>
      <c r="N1033"/>
      <c r="O1033"/>
      <c r="P1033"/>
      <c r="Q1033"/>
      <c r="R1033"/>
      <c r="S1033"/>
    </row>
    <row r="1034" spans="1:19" x14ac:dyDescent="0.3">
      <c r="A1034" s="2">
        <v>42025</v>
      </c>
      <c r="B1034" s="1" t="s">
        <v>695</v>
      </c>
      <c r="C1034" t="s">
        <v>696</v>
      </c>
      <c r="D1034">
        <v>4.4400000000000004</v>
      </c>
      <c r="E1034">
        <v>510</v>
      </c>
      <c r="F1034">
        <v>2230</v>
      </c>
      <c r="G1034">
        <v>21432000</v>
      </c>
      <c r="H1034">
        <f>IF(Table1[[#This Row],[data]]=DATE(2015, 1, 23),1,0)</f>
        <v>0</v>
      </c>
      <c r="I1034" t="str">
        <f>LEFT(Table1[[#This Row],[ISIN]],2)</f>
        <v>PL</v>
      </c>
      <c r="J1034">
        <f>Table1[[#This Row],[pakiet_wig]]*Table1[[#This Row],[kurs_zamkniecia]]</f>
        <v>95158080.000000015</v>
      </c>
      <c r="K1034" s="4" cm="1">
        <f t="array" ref="K1034">_xlfn.IFS(AND(Table1[[#This Row],[Column1]]=1,D1033-D1032&lt;Table1[[#This Row],[kurs_zamkniecia]]-D1033,D1032&lt;D1033,D1033&lt;Table1[[#This Row],[kurs_zamkniecia]]),"K",AND(Table1[[#This Row],[Column1]]=1,D1033-D1032&gt;Table1[[#This Row],[kurs_zamkniecia]]-D1033,D1032&gt;D1033,D1033&gt;Table1[[#This Row],[kurs_zamkniecia]]),"S",Table1[[#This Row],[Column1]]=1,"H",Table1[[#This Row],[Column1]]=0,0)</f>
        <v>0</v>
      </c>
      <c r="L1034"/>
      <c r="M1034"/>
      <c r="N1034"/>
      <c r="O1034"/>
      <c r="P1034"/>
      <c r="Q1034"/>
      <c r="R1034"/>
      <c r="S1034"/>
    </row>
    <row r="1035" spans="1:19" x14ac:dyDescent="0.3">
      <c r="A1035" s="2">
        <v>42026</v>
      </c>
      <c r="B1035" s="1" t="s">
        <v>695</v>
      </c>
      <c r="C1035" t="s">
        <v>696</v>
      </c>
      <c r="D1035">
        <v>4.4000000000000004</v>
      </c>
      <c r="E1035">
        <v>6588</v>
      </c>
      <c r="F1035">
        <v>28930</v>
      </c>
      <c r="G1035">
        <v>21432000</v>
      </c>
      <c r="H1035">
        <f>IF(Table1[[#This Row],[data]]=DATE(2015, 1, 23),1,0)</f>
        <v>0</v>
      </c>
      <c r="I1035" t="str">
        <f>LEFT(Table1[[#This Row],[ISIN]],2)</f>
        <v>PL</v>
      </c>
      <c r="J1035">
        <f>Table1[[#This Row],[pakiet_wig]]*Table1[[#This Row],[kurs_zamkniecia]]</f>
        <v>94300800.000000015</v>
      </c>
      <c r="K1035" s="4" cm="1">
        <f t="array" ref="K1035">_xlfn.IFS(AND(Table1[[#This Row],[Column1]]=1,D1034-D1033&lt;Table1[[#This Row],[kurs_zamkniecia]]-D1034,D1033&lt;D1034,D1034&lt;Table1[[#This Row],[kurs_zamkniecia]]),"K",AND(Table1[[#This Row],[Column1]]=1,D1034-D1033&gt;Table1[[#This Row],[kurs_zamkniecia]]-D1034,D1033&gt;D1034,D1034&gt;Table1[[#This Row],[kurs_zamkniecia]]),"S",Table1[[#This Row],[Column1]]=1,"H",Table1[[#This Row],[Column1]]=0,0)</f>
        <v>0</v>
      </c>
      <c r="L1035"/>
      <c r="M1035"/>
      <c r="N1035"/>
      <c r="O1035"/>
      <c r="P1035"/>
      <c r="Q1035"/>
      <c r="R1035"/>
      <c r="S1035"/>
    </row>
    <row r="1036" spans="1:19" x14ac:dyDescent="0.3">
      <c r="A1036" s="2">
        <v>42027</v>
      </c>
      <c r="B1036" s="1" t="s">
        <v>695</v>
      </c>
      <c r="C1036" t="s">
        <v>696</v>
      </c>
      <c r="D1036">
        <v>4.4000000000000004</v>
      </c>
      <c r="E1036">
        <v>2</v>
      </c>
      <c r="F1036">
        <v>10</v>
      </c>
      <c r="G1036">
        <v>21432000</v>
      </c>
      <c r="H1036">
        <f>IF(Table1[[#This Row],[data]]=DATE(2015, 1, 23),1,0)</f>
        <v>1</v>
      </c>
      <c r="I1036" t="str">
        <f>LEFT(Table1[[#This Row],[ISIN]],2)</f>
        <v>PL</v>
      </c>
      <c r="J1036">
        <f>Table1[[#This Row],[pakiet_wig]]*Table1[[#This Row],[kurs_zamkniecia]]</f>
        <v>94300800.000000015</v>
      </c>
      <c r="K1036" s="4" t="str" cm="1">
        <f t="array" ref="K1036">_xlfn.IFS(AND(Table1[[#This Row],[Column1]]=1,D1035-D1034&lt;Table1[[#This Row],[kurs_zamkniecia]]-D1035,D1034&lt;D1035,D1035&lt;Table1[[#This Row],[kurs_zamkniecia]]),"K",AND(Table1[[#This Row],[Column1]]=1,D1035-D1034&gt;Table1[[#This Row],[kurs_zamkniecia]]-D1035,D1034&gt;D1035,D1035&gt;Table1[[#This Row],[kurs_zamkniecia]]),"S",Table1[[#This Row],[Column1]]=1,"H",Table1[[#This Row],[Column1]]=0,0)</f>
        <v>H</v>
      </c>
      <c r="L1036"/>
      <c r="M1036"/>
      <c r="N1036"/>
      <c r="O1036"/>
      <c r="P1036"/>
      <c r="Q1036"/>
      <c r="R1036"/>
      <c r="S1036"/>
    </row>
    <row r="1037" spans="1:19" x14ac:dyDescent="0.3">
      <c r="A1037" s="2">
        <v>42025</v>
      </c>
      <c r="B1037" s="1" t="s">
        <v>697</v>
      </c>
      <c r="C1037" t="s">
        <v>698</v>
      </c>
      <c r="D1037">
        <v>1.34</v>
      </c>
      <c r="E1037">
        <v>590</v>
      </c>
      <c r="F1037">
        <v>790</v>
      </c>
      <c r="G1037">
        <v>0</v>
      </c>
      <c r="H1037">
        <f>IF(Table1[[#This Row],[data]]=DATE(2015, 1, 23),1,0)</f>
        <v>0</v>
      </c>
      <c r="I1037" t="str">
        <f>LEFT(Table1[[#This Row],[ISIN]],2)</f>
        <v>PL</v>
      </c>
      <c r="J1037">
        <f>Table1[[#This Row],[pakiet_wig]]*Table1[[#This Row],[kurs_zamkniecia]]</f>
        <v>0</v>
      </c>
      <c r="K1037" s="4" cm="1">
        <f t="array" ref="K1037">_xlfn.IFS(AND(Table1[[#This Row],[Column1]]=1,D1036-D1035&lt;Table1[[#This Row],[kurs_zamkniecia]]-D1036,D1035&lt;D1036,D1036&lt;Table1[[#This Row],[kurs_zamkniecia]]),"K",AND(Table1[[#This Row],[Column1]]=1,D1036-D1035&gt;Table1[[#This Row],[kurs_zamkniecia]]-D1036,D1035&gt;D1036,D1036&gt;Table1[[#This Row],[kurs_zamkniecia]]),"S",Table1[[#This Row],[Column1]]=1,"H",Table1[[#This Row],[Column1]]=0,0)</f>
        <v>0</v>
      </c>
      <c r="L1037"/>
      <c r="M1037"/>
      <c r="N1037"/>
      <c r="O1037"/>
      <c r="P1037"/>
      <c r="Q1037"/>
      <c r="R1037"/>
      <c r="S1037"/>
    </row>
    <row r="1038" spans="1:19" x14ac:dyDescent="0.3">
      <c r="A1038" s="2">
        <v>42026</v>
      </c>
      <c r="B1038" s="1" t="s">
        <v>697</v>
      </c>
      <c r="C1038" t="s">
        <v>698</v>
      </c>
      <c r="D1038">
        <v>1.45</v>
      </c>
      <c r="E1038">
        <v>101</v>
      </c>
      <c r="F1038">
        <v>150</v>
      </c>
      <c r="G1038">
        <v>0</v>
      </c>
      <c r="H1038">
        <f>IF(Table1[[#This Row],[data]]=DATE(2015, 1, 23),1,0)</f>
        <v>0</v>
      </c>
      <c r="I1038" t="str">
        <f>LEFT(Table1[[#This Row],[ISIN]],2)</f>
        <v>PL</v>
      </c>
      <c r="J1038">
        <f>Table1[[#This Row],[pakiet_wig]]*Table1[[#This Row],[kurs_zamkniecia]]</f>
        <v>0</v>
      </c>
      <c r="K1038" s="4" cm="1">
        <f t="array" ref="K1038">_xlfn.IFS(AND(Table1[[#This Row],[Column1]]=1,D1037-D1036&lt;Table1[[#This Row],[kurs_zamkniecia]]-D1037,D1036&lt;D1037,D1037&lt;Table1[[#This Row],[kurs_zamkniecia]]),"K",AND(Table1[[#This Row],[Column1]]=1,D1037-D1036&gt;Table1[[#This Row],[kurs_zamkniecia]]-D1037,D1036&gt;D1037,D1037&gt;Table1[[#This Row],[kurs_zamkniecia]]),"S",Table1[[#This Row],[Column1]]=1,"H",Table1[[#This Row],[Column1]]=0,0)</f>
        <v>0</v>
      </c>
      <c r="L1038"/>
      <c r="M1038"/>
      <c r="N1038"/>
      <c r="O1038"/>
      <c r="P1038"/>
      <c r="Q1038"/>
      <c r="R1038"/>
      <c r="S1038"/>
    </row>
    <row r="1039" spans="1:19" x14ac:dyDescent="0.3">
      <c r="A1039" s="2">
        <v>42027</v>
      </c>
      <c r="B1039" s="1" t="s">
        <v>697</v>
      </c>
      <c r="C1039" t="s">
        <v>698</v>
      </c>
      <c r="D1039">
        <v>1.25</v>
      </c>
      <c r="E1039">
        <v>200</v>
      </c>
      <c r="F1039">
        <v>250</v>
      </c>
      <c r="G1039">
        <v>0</v>
      </c>
      <c r="H1039">
        <f>IF(Table1[[#This Row],[data]]=DATE(2015, 1, 23),1,0)</f>
        <v>1</v>
      </c>
      <c r="I1039" t="str">
        <f>LEFT(Table1[[#This Row],[ISIN]],2)</f>
        <v>PL</v>
      </c>
      <c r="J1039">
        <f>Table1[[#This Row],[pakiet_wig]]*Table1[[#This Row],[kurs_zamkniecia]]</f>
        <v>0</v>
      </c>
      <c r="K1039" s="4" t="str" cm="1">
        <f t="array" ref="K1039">_xlfn.IFS(AND(Table1[[#This Row],[Column1]]=1,D1038-D1037&lt;Table1[[#This Row],[kurs_zamkniecia]]-D1038,D1037&lt;D1038,D1038&lt;Table1[[#This Row],[kurs_zamkniecia]]),"K",AND(Table1[[#This Row],[Column1]]=1,D1038-D1037&gt;Table1[[#This Row],[kurs_zamkniecia]]-D1038,D1037&gt;D1038,D1038&gt;Table1[[#This Row],[kurs_zamkniecia]]),"S",Table1[[#This Row],[Column1]]=1,"H",Table1[[#This Row],[Column1]]=0,0)</f>
        <v>H</v>
      </c>
      <c r="L1039"/>
      <c r="M1039"/>
      <c r="N1039"/>
      <c r="O1039"/>
      <c r="P1039"/>
      <c r="Q1039"/>
      <c r="R1039"/>
      <c r="S1039"/>
    </row>
    <row r="1040" spans="1:19" x14ac:dyDescent="0.3">
      <c r="A1040" s="2">
        <v>42025</v>
      </c>
      <c r="B1040" s="1" t="s">
        <v>699</v>
      </c>
      <c r="C1040" t="s">
        <v>700</v>
      </c>
      <c r="D1040">
        <v>13</v>
      </c>
      <c r="E1040">
        <v>0</v>
      </c>
      <c r="F1040">
        <v>0</v>
      </c>
      <c r="G1040">
        <v>423000</v>
      </c>
      <c r="H1040">
        <f>IF(Table1[[#This Row],[data]]=DATE(2015, 1, 23),1,0)</f>
        <v>0</v>
      </c>
      <c r="I1040" t="str">
        <f>LEFT(Table1[[#This Row],[ISIN]],2)</f>
        <v>PL</v>
      </c>
      <c r="J1040">
        <f>Table1[[#This Row],[pakiet_wig]]*Table1[[#This Row],[kurs_zamkniecia]]</f>
        <v>5499000</v>
      </c>
      <c r="K1040" s="4" cm="1">
        <f t="array" ref="K1040">_xlfn.IFS(AND(Table1[[#This Row],[Column1]]=1,D1039-D1038&lt;Table1[[#This Row],[kurs_zamkniecia]]-D1039,D1038&lt;D1039,D1039&lt;Table1[[#This Row],[kurs_zamkniecia]]),"K",AND(Table1[[#This Row],[Column1]]=1,D1039-D1038&gt;Table1[[#This Row],[kurs_zamkniecia]]-D1039,D1038&gt;D1039,D1039&gt;Table1[[#This Row],[kurs_zamkniecia]]),"S",Table1[[#This Row],[Column1]]=1,"H",Table1[[#This Row],[Column1]]=0,0)</f>
        <v>0</v>
      </c>
      <c r="L1040"/>
      <c r="M1040"/>
      <c r="N1040"/>
      <c r="O1040"/>
      <c r="P1040"/>
      <c r="Q1040"/>
      <c r="R1040"/>
      <c r="S1040"/>
    </row>
    <row r="1041" spans="1:19" x14ac:dyDescent="0.3">
      <c r="A1041" s="2">
        <v>42026</v>
      </c>
      <c r="B1041" s="1" t="s">
        <v>699</v>
      </c>
      <c r="C1041" t="s">
        <v>700</v>
      </c>
      <c r="D1041">
        <v>13.2</v>
      </c>
      <c r="E1041">
        <v>390</v>
      </c>
      <c r="F1041">
        <v>5050</v>
      </c>
      <c r="G1041">
        <v>423000</v>
      </c>
      <c r="H1041">
        <f>IF(Table1[[#This Row],[data]]=DATE(2015, 1, 23),1,0)</f>
        <v>0</v>
      </c>
      <c r="I1041" t="str">
        <f>LEFT(Table1[[#This Row],[ISIN]],2)</f>
        <v>PL</v>
      </c>
      <c r="J1041">
        <f>Table1[[#This Row],[pakiet_wig]]*Table1[[#This Row],[kurs_zamkniecia]]</f>
        <v>5583600</v>
      </c>
      <c r="K1041" s="4" cm="1">
        <f t="array" ref="K1041">_xlfn.IFS(AND(Table1[[#This Row],[Column1]]=1,D1040-D1039&lt;Table1[[#This Row],[kurs_zamkniecia]]-D1040,D1039&lt;D1040,D1040&lt;Table1[[#This Row],[kurs_zamkniecia]]),"K",AND(Table1[[#This Row],[Column1]]=1,D1040-D1039&gt;Table1[[#This Row],[kurs_zamkniecia]]-D1040,D1039&gt;D1040,D1040&gt;Table1[[#This Row],[kurs_zamkniecia]]),"S",Table1[[#This Row],[Column1]]=1,"H",Table1[[#This Row],[Column1]]=0,0)</f>
        <v>0</v>
      </c>
      <c r="L1041"/>
      <c r="M1041"/>
      <c r="N1041"/>
      <c r="O1041"/>
      <c r="P1041"/>
      <c r="Q1041"/>
      <c r="R1041"/>
      <c r="S1041"/>
    </row>
    <row r="1042" spans="1:19" x14ac:dyDescent="0.3">
      <c r="A1042" s="2">
        <v>42027</v>
      </c>
      <c r="B1042" s="1" t="s">
        <v>699</v>
      </c>
      <c r="C1042" t="s">
        <v>700</v>
      </c>
      <c r="D1042">
        <v>13</v>
      </c>
      <c r="E1042">
        <v>2</v>
      </c>
      <c r="F1042">
        <v>30</v>
      </c>
      <c r="G1042">
        <v>423000</v>
      </c>
      <c r="H1042">
        <f>IF(Table1[[#This Row],[data]]=DATE(2015, 1, 23),1,0)</f>
        <v>1</v>
      </c>
      <c r="I1042" t="str">
        <f>LEFT(Table1[[#This Row],[ISIN]],2)</f>
        <v>PL</v>
      </c>
      <c r="J1042">
        <f>Table1[[#This Row],[pakiet_wig]]*Table1[[#This Row],[kurs_zamkniecia]]</f>
        <v>5499000</v>
      </c>
      <c r="K1042" s="4" t="str" cm="1">
        <f t="array" ref="K1042">_xlfn.IFS(AND(Table1[[#This Row],[Column1]]=1,D1041-D1040&lt;Table1[[#This Row],[kurs_zamkniecia]]-D1041,D1040&lt;D1041,D1041&lt;Table1[[#This Row],[kurs_zamkniecia]]),"K",AND(Table1[[#This Row],[Column1]]=1,D1041-D1040&gt;Table1[[#This Row],[kurs_zamkniecia]]-D1041,D1040&gt;D1041,D1041&gt;Table1[[#This Row],[kurs_zamkniecia]]),"S",Table1[[#This Row],[Column1]]=1,"H",Table1[[#This Row],[Column1]]=0,0)</f>
        <v>H</v>
      </c>
      <c r="L1042"/>
      <c r="M1042"/>
      <c r="N1042"/>
      <c r="O1042"/>
      <c r="P1042"/>
      <c r="Q1042"/>
      <c r="R1042"/>
      <c r="S1042"/>
    </row>
    <row r="1043" spans="1:19" x14ac:dyDescent="0.3">
      <c r="A1043" s="2">
        <v>42025</v>
      </c>
      <c r="B1043" s="1" t="s">
        <v>701</v>
      </c>
      <c r="C1043" t="s">
        <v>702</v>
      </c>
      <c r="D1043">
        <v>15.05</v>
      </c>
      <c r="E1043">
        <v>85</v>
      </c>
      <c r="F1043">
        <v>1280</v>
      </c>
      <c r="G1043">
        <v>1032000</v>
      </c>
      <c r="H1043">
        <f>IF(Table1[[#This Row],[data]]=DATE(2015, 1, 23),1,0)</f>
        <v>0</v>
      </c>
      <c r="I1043" t="str">
        <f>LEFT(Table1[[#This Row],[ISIN]],2)</f>
        <v>PL</v>
      </c>
      <c r="J1043">
        <f>Table1[[#This Row],[pakiet_wig]]*Table1[[#This Row],[kurs_zamkniecia]]</f>
        <v>15531600</v>
      </c>
      <c r="K1043" s="4" cm="1">
        <f t="array" ref="K1043">_xlfn.IFS(AND(Table1[[#This Row],[Column1]]=1,D1042-D1041&lt;Table1[[#This Row],[kurs_zamkniecia]]-D1042,D1041&lt;D1042,D1042&lt;Table1[[#This Row],[kurs_zamkniecia]]),"K",AND(Table1[[#This Row],[Column1]]=1,D1042-D1041&gt;Table1[[#This Row],[kurs_zamkniecia]]-D1042,D1041&gt;D1042,D1042&gt;Table1[[#This Row],[kurs_zamkniecia]]),"S",Table1[[#This Row],[Column1]]=1,"H",Table1[[#This Row],[Column1]]=0,0)</f>
        <v>0</v>
      </c>
      <c r="L1043"/>
      <c r="M1043"/>
      <c r="N1043"/>
      <c r="O1043"/>
      <c r="P1043"/>
      <c r="Q1043"/>
      <c r="R1043"/>
      <c r="S1043"/>
    </row>
    <row r="1044" spans="1:19" x14ac:dyDescent="0.3">
      <c r="A1044" s="2">
        <v>42026</v>
      </c>
      <c r="B1044" s="1" t="s">
        <v>701</v>
      </c>
      <c r="C1044" t="s">
        <v>702</v>
      </c>
      <c r="D1044">
        <v>15</v>
      </c>
      <c r="E1044">
        <v>88</v>
      </c>
      <c r="F1044">
        <v>1320</v>
      </c>
      <c r="G1044">
        <v>1032000</v>
      </c>
      <c r="H1044">
        <f>IF(Table1[[#This Row],[data]]=DATE(2015, 1, 23),1,0)</f>
        <v>0</v>
      </c>
      <c r="I1044" t="str">
        <f>LEFT(Table1[[#This Row],[ISIN]],2)</f>
        <v>PL</v>
      </c>
      <c r="J1044">
        <f>Table1[[#This Row],[pakiet_wig]]*Table1[[#This Row],[kurs_zamkniecia]]</f>
        <v>15480000</v>
      </c>
      <c r="K1044" s="4" cm="1">
        <f t="array" ref="K1044">_xlfn.IFS(AND(Table1[[#This Row],[Column1]]=1,D1043-D1042&lt;Table1[[#This Row],[kurs_zamkniecia]]-D1043,D1042&lt;D1043,D1043&lt;Table1[[#This Row],[kurs_zamkniecia]]),"K",AND(Table1[[#This Row],[Column1]]=1,D1043-D1042&gt;Table1[[#This Row],[kurs_zamkniecia]]-D1043,D1042&gt;D1043,D1043&gt;Table1[[#This Row],[kurs_zamkniecia]]),"S",Table1[[#This Row],[Column1]]=1,"H",Table1[[#This Row],[Column1]]=0,0)</f>
        <v>0</v>
      </c>
      <c r="L1044"/>
      <c r="M1044"/>
      <c r="N1044"/>
      <c r="O1044"/>
      <c r="P1044"/>
      <c r="Q1044"/>
      <c r="R1044"/>
      <c r="S1044"/>
    </row>
    <row r="1045" spans="1:19" x14ac:dyDescent="0.3">
      <c r="A1045" s="2">
        <v>42027</v>
      </c>
      <c r="B1045" s="1" t="s">
        <v>701</v>
      </c>
      <c r="C1045" t="s">
        <v>702</v>
      </c>
      <c r="D1045">
        <v>15</v>
      </c>
      <c r="E1045">
        <v>386</v>
      </c>
      <c r="F1045">
        <v>5790</v>
      </c>
      <c r="G1045">
        <v>1032000</v>
      </c>
      <c r="H1045">
        <f>IF(Table1[[#This Row],[data]]=DATE(2015, 1, 23),1,0)</f>
        <v>1</v>
      </c>
      <c r="I1045" t="str">
        <f>LEFT(Table1[[#This Row],[ISIN]],2)</f>
        <v>PL</v>
      </c>
      <c r="J1045">
        <f>Table1[[#This Row],[pakiet_wig]]*Table1[[#This Row],[kurs_zamkniecia]]</f>
        <v>15480000</v>
      </c>
      <c r="K1045" s="4" t="str" cm="1">
        <f t="array" ref="K1045">_xlfn.IFS(AND(Table1[[#This Row],[Column1]]=1,D1044-D1043&lt;Table1[[#This Row],[kurs_zamkniecia]]-D1044,D1043&lt;D1044,D1044&lt;Table1[[#This Row],[kurs_zamkniecia]]),"K",AND(Table1[[#This Row],[Column1]]=1,D1044-D1043&gt;Table1[[#This Row],[kurs_zamkniecia]]-D1044,D1043&gt;D1044,D1044&gt;Table1[[#This Row],[kurs_zamkniecia]]),"S",Table1[[#This Row],[Column1]]=1,"H",Table1[[#This Row],[Column1]]=0,0)</f>
        <v>H</v>
      </c>
      <c r="L1045"/>
      <c r="M1045"/>
      <c r="N1045"/>
      <c r="O1045"/>
      <c r="P1045"/>
      <c r="Q1045"/>
      <c r="R1045"/>
      <c r="S1045"/>
    </row>
    <row r="1046" spans="1:19" x14ac:dyDescent="0.3">
      <c r="A1046" s="2">
        <v>42025</v>
      </c>
      <c r="B1046" s="1" t="s">
        <v>703</v>
      </c>
      <c r="C1046" t="s">
        <v>704</v>
      </c>
      <c r="D1046">
        <v>2.83</v>
      </c>
      <c r="E1046">
        <v>2845</v>
      </c>
      <c r="F1046">
        <v>8050</v>
      </c>
      <c r="G1046">
        <v>2631000</v>
      </c>
      <c r="H1046">
        <f>IF(Table1[[#This Row],[data]]=DATE(2015, 1, 23),1,0)</f>
        <v>0</v>
      </c>
      <c r="I1046" t="str">
        <f>LEFT(Table1[[#This Row],[ISIN]],2)</f>
        <v>PL</v>
      </c>
      <c r="J1046">
        <f>Table1[[#This Row],[pakiet_wig]]*Table1[[#This Row],[kurs_zamkniecia]]</f>
        <v>7445730</v>
      </c>
      <c r="K1046" s="4" cm="1">
        <f t="array" ref="K1046">_xlfn.IFS(AND(Table1[[#This Row],[Column1]]=1,D1045-D1044&lt;Table1[[#This Row],[kurs_zamkniecia]]-D1045,D1044&lt;D1045,D1045&lt;Table1[[#This Row],[kurs_zamkniecia]]),"K",AND(Table1[[#This Row],[Column1]]=1,D1045-D1044&gt;Table1[[#This Row],[kurs_zamkniecia]]-D1045,D1044&gt;D1045,D1045&gt;Table1[[#This Row],[kurs_zamkniecia]]),"S",Table1[[#This Row],[Column1]]=1,"H",Table1[[#This Row],[Column1]]=0,0)</f>
        <v>0</v>
      </c>
      <c r="L1046"/>
      <c r="M1046"/>
      <c r="N1046"/>
      <c r="O1046"/>
      <c r="P1046"/>
      <c r="Q1046"/>
      <c r="R1046"/>
      <c r="S1046"/>
    </row>
    <row r="1047" spans="1:19" x14ac:dyDescent="0.3">
      <c r="A1047" s="2">
        <v>42026</v>
      </c>
      <c r="B1047" s="1" t="s">
        <v>703</v>
      </c>
      <c r="C1047" t="s">
        <v>704</v>
      </c>
      <c r="D1047">
        <v>2.83</v>
      </c>
      <c r="E1047">
        <v>0</v>
      </c>
      <c r="F1047">
        <v>0</v>
      </c>
      <c r="G1047">
        <v>2631000</v>
      </c>
      <c r="H1047">
        <f>IF(Table1[[#This Row],[data]]=DATE(2015, 1, 23),1,0)</f>
        <v>0</v>
      </c>
      <c r="I1047" t="str">
        <f>LEFT(Table1[[#This Row],[ISIN]],2)</f>
        <v>PL</v>
      </c>
      <c r="J1047">
        <f>Table1[[#This Row],[pakiet_wig]]*Table1[[#This Row],[kurs_zamkniecia]]</f>
        <v>7445730</v>
      </c>
      <c r="K1047" s="4" cm="1">
        <f t="array" ref="K1047">_xlfn.IFS(AND(Table1[[#This Row],[Column1]]=1,D1046-D1045&lt;Table1[[#This Row],[kurs_zamkniecia]]-D1046,D1045&lt;D1046,D1046&lt;Table1[[#This Row],[kurs_zamkniecia]]),"K",AND(Table1[[#This Row],[Column1]]=1,D1046-D1045&gt;Table1[[#This Row],[kurs_zamkniecia]]-D1046,D1045&gt;D1046,D1046&gt;Table1[[#This Row],[kurs_zamkniecia]]),"S",Table1[[#This Row],[Column1]]=1,"H",Table1[[#This Row],[Column1]]=0,0)</f>
        <v>0</v>
      </c>
      <c r="L1047"/>
      <c r="M1047"/>
      <c r="N1047"/>
      <c r="O1047"/>
      <c r="P1047"/>
      <c r="Q1047"/>
      <c r="R1047"/>
      <c r="S1047"/>
    </row>
    <row r="1048" spans="1:19" x14ac:dyDescent="0.3">
      <c r="A1048" s="2">
        <v>42027</v>
      </c>
      <c r="B1048" s="1" t="s">
        <v>703</v>
      </c>
      <c r="C1048" t="s">
        <v>704</v>
      </c>
      <c r="D1048">
        <v>2.82</v>
      </c>
      <c r="E1048">
        <v>489</v>
      </c>
      <c r="F1048">
        <v>1380</v>
      </c>
      <c r="G1048">
        <v>2631000</v>
      </c>
      <c r="H1048">
        <f>IF(Table1[[#This Row],[data]]=DATE(2015, 1, 23),1,0)</f>
        <v>1</v>
      </c>
      <c r="I1048" t="str">
        <f>LEFT(Table1[[#This Row],[ISIN]],2)</f>
        <v>PL</v>
      </c>
      <c r="J1048">
        <f>Table1[[#This Row],[pakiet_wig]]*Table1[[#This Row],[kurs_zamkniecia]]</f>
        <v>7419420</v>
      </c>
      <c r="K1048" s="4" t="str" cm="1">
        <f t="array" ref="K1048">_xlfn.IFS(AND(Table1[[#This Row],[Column1]]=1,D1047-D1046&lt;Table1[[#This Row],[kurs_zamkniecia]]-D1047,D1046&lt;D1047,D1047&lt;Table1[[#This Row],[kurs_zamkniecia]]),"K",AND(Table1[[#This Row],[Column1]]=1,D1047-D1046&gt;Table1[[#This Row],[kurs_zamkniecia]]-D1047,D1046&gt;D1047,D1047&gt;Table1[[#This Row],[kurs_zamkniecia]]),"S",Table1[[#This Row],[Column1]]=1,"H",Table1[[#This Row],[Column1]]=0,0)</f>
        <v>H</v>
      </c>
      <c r="L1048"/>
      <c r="M1048"/>
      <c r="N1048"/>
      <c r="O1048"/>
      <c r="P1048"/>
      <c r="Q1048"/>
      <c r="R1048"/>
      <c r="S1048"/>
    </row>
    <row r="1049" spans="1:19" x14ac:dyDescent="0.3">
      <c r="A1049" s="2">
        <v>42025</v>
      </c>
      <c r="B1049" s="1" t="s">
        <v>705</v>
      </c>
      <c r="C1049" t="s">
        <v>706</v>
      </c>
      <c r="D1049">
        <v>1.1299999999999999</v>
      </c>
      <c r="E1049">
        <v>8963</v>
      </c>
      <c r="F1049">
        <v>10180</v>
      </c>
      <c r="G1049">
        <v>0</v>
      </c>
      <c r="H1049">
        <f>IF(Table1[[#This Row],[data]]=DATE(2015, 1, 23),1,0)</f>
        <v>0</v>
      </c>
      <c r="I1049" t="str">
        <f>LEFT(Table1[[#This Row],[ISIN]],2)</f>
        <v>PL</v>
      </c>
      <c r="J1049">
        <f>Table1[[#This Row],[pakiet_wig]]*Table1[[#This Row],[kurs_zamkniecia]]</f>
        <v>0</v>
      </c>
      <c r="K1049" s="4" cm="1">
        <f t="array" ref="K1049">_xlfn.IFS(AND(Table1[[#This Row],[Column1]]=1,D1048-D1047&lt;Table1[[#This Row],[kurs_zamkniecia]]-D1048,D1047&lt;D1048,D1048&lt;Table1[[#This Row],[kurs_zamkniecia]]),"K",AND(Table1[[#This Row],[Column1]]=1,D1048-D1047&gt;Table1[[#This Row],[kurs_zamkniecia]]-D1048,D1047&gt;D1048,D1048&gt;Table1[[#This Row],[kurs_zamkniecia]]),"S",Table1[[#This Row],[Column1]]=1,"H",Table1[[#This Row],[Column1]]=0,0)</f>
        <v>0</v>
      </c>
      <c r="L1049"/>
      <c r="M1049"/>
      <c r="N1049"/>
      <c r="O1049"/>
      <c r="P1049"/>
      <c r="Q1049"/>
      <c r="R1049"/>
      <c r="S1049"/>
    </row>
    <row r="1050" spans="1:19" x14ac:dyDescent="0.3">
      <c r="A1050" s="2">
        <v>42026</v>
      </c>
      <c r="B1050" s="1" t="s">
        <v>705</v>
      </c>
      <c r="C1050" t="s">
        <v>706</v>
      </c>
      <c r="D1050">
        <v>1.19</v>
      </c>
      <c r="E1050">
        <v>5090</v>
      </c>
      <c r="F1050">
        <v>5800</v>
      </c>
      <c r="G1050">
        <v>0</v>
      </c>
      <c r="H1050">
        <f>IF(Table1[[#This Row],[data]]=DATE(2015, 1, 23),1,0)</f>
        <v>0</v>
      </c>
      <c r="I1050" t="str">
        <f>LEFT(Table1[[#This Row],[ISIN]],2)</f>
        <v>PL</v>
      </c>
      <c r="J1050">
        <f>Table1[[#This Row],[pakiet_wig]]*Table1[[#This Row],[kurs_zamkniecia]]</f>
        <v>0</v>
      </c>
      <c r="K1050" s="4" cm="1">
        <f t="array" ref="K1050">_xlfn.IFS(AND(Table1[[#This Row],[Column1]]=1,D1049-D1048&lt;Table1[[#This Row],[kurs_zamkniecia]]-D1049,D1048&lt;D1049,D1049&lt;Table1[[#This Row],[kurs_zamkniecia]]),"K",AND(Table1[[#This Row],[Column1]]=1,D1049-D1048&gt;Table1[[#This Row],[kurs_zamkniecia]]-D1049,D1048&gt;D1049,D1049&gt;Table1[[#This Row],[kurs_zamkniecia]]),"S",Table1[[#This Row],[Column1]]=1,"H",Table1[[#This Row],[Column1]]=0,0)</f>
        <v>0</v>
      </c>
      <c r="L1050"/>
      <c r="M1050"/>
      <c r="N1050"/>
      <c r="O1050"/>
      <c r="P1050"/>
      <c r="Q1050"/>
      <c r="R1050"/>
      <c r="S1050"/>
    </row>
    <row r="1051" spans="1:19" x14ac:dyDescent="0.3">
      <c r="A1051" s="2">
        <v>42027</v>
      </c>
      <c r="B1051" s="1" t="s">
        <v>705</v>
      </c>
      <c r="C1051" t="s">
        <v>706</v>
      </c>
      <c r="D1051">
        <v>1.2</v>
      </c>
      <c r="E1051">
        <v>21143</v>
      </c>
      <c r="F1051">
        <v>25360</v>
      </c>
      <c r="G1051">
        <v>0</v>
      </c>
      <c r="H1051">
        <f>IF(Table1[[#This Row],[data]]=DATE(2015, 1, 23),1,0)</f>
        <v>1</v>
      </c>
      <c r="I1051" t="str">
        <f>LEFT(Table1[[#This Row],[ISIN]],2)</f>
        <v>PL</v>
      </c>
      <c r="J1051">
        <f>Table1[[#This Row],[pakiet_wig]]*Table1[[#This Row],[kurs_zamkniecia]]</f>
        <v>0</v>
      </c>
      <c r="K1051" s="4" t="str" cm="1">
        <f t="array" ref="K1051">_xlfn.IFS(AND(Table1[[#This Row],[Column1]]=1,D1050-D1049&lt;Table1[[#This Row],[kurs_zamkniecia]]-D1050,D1049&lt;D1050,D1050&lt;Table1[[#This Row],[kurs_zamkniecia]]),"K",AND(Table1[[#This Row],[Column1]]=1,D1050-D1049&gt;Table1[[#This Row],[kurs_zamkniecia]]-D1050,D1049&gt;D1050,D1050&gt;Table1[[#This Row],[kurs_zamkniecia]]),"S",Table1[[#This Row],[Column1]]=1,"H",Table1[[#This Row],[Column1]]=0,0)</f>
        <v>H</v>
      </c>
      <c r="L1051"/>
      <c r="M1051"/>
      <c r="N1051"/>
      <c r="O1051"/>
      <c r="P1051"/>
      <c r="Q1051"/>
      <c r="R1051"/>
      <c r="S1051"/>
    </row>
    <row r="1052" spans="1:19" x14ac:dyDescent="0.3">
      <c r="A1052" s="2">
        <v>42025</v>
      </c>
      <c r="B1052" s="1" t="s">
        <v>707</v>
      </c>
      <c r="C1052" t="s">
        <v>708</v>
      </c>
      <c r="D1052">
        <v>1.04</v>
      </c>
      <c r="E1052">
        <v>4008</v>
      </c>
      <c r="F1052">
        <v>4010</v>
      </c>
      <c r="G1052">
        <v>0</v>
      </c>
      <c r="H1052">
        <f>IF(Table1[[#This Row],[data]]=DATE(2015, 1, 23),1,0)</f>
        <v>0</v>
      </c>
      <c r="I1052" t="str">
        <f>LEFT(Table1[[#This Row],[ISIN]],2)</f>
        <v>PL</v>
      </c>
      <c r="J1052">
        <f>Table1[[#This Row],[pakiet_wig]]*Table1[[#This Row],[kurs_zamkniecia]]</f>
        <v>0</v>
      </c>
      <c r="K1052" s="4" cm="1">
        <f t="array" ref="K1052">_xlfn.IFS(AND(Table1[[#This Row],[Column1]]=1,D1051-D1050&lt;Table1[[#This Row],[kurs_zamkniecia]]-D1051,D1050&lt;D1051,D1051&lt;Table1[[#This Row],[kurs_zamkniecia]]),"K",AND(Table1[[#This Row],[Column1]]=1,D1051-D1050&gt;Table1[[#This Row],[kurs_zamkniecia]]-D1051,D1050&gt;D1051,D1051&gt;Table1[[#This Row],[kurs_zamkniecia]]),"S",Table1[[#This Row],[Column1]]=1,"H",Table1[[#This Row],[Column1]]=0,0)</f>
        <v>0</v>
      </c>
      <c r="L1052"/>
      <c r="M1052"/>
      <c r="N1052"/>
      <c r="O1052"/>
      <c r="P1052"/>
      <c r="Q1052"/>
      <c r="R1052"/>
      <c r="S1052"/>
    </row>
    <row r="1053" spans="1:19" x14ac:dyDescent="0.3">
      <c r="A1053" s="2">
        <v>42026</v>
      </c>
      <c r="B1053" s="1" t="s">
        <v>707</v>
      </c>
      <c r="C1053" t="s">
        <v>708</v>
      </c>
      <c r="D1053">
        <v>1.04</v>
      </c>
      <c r="E1053">
        <v>17</v>
      </c>
      <c r="F1053">
        <v>20</v>
      </c>
      <c r="G1053">
        <v>0</v>
      </c>
      <c r="H1053">
        <f>IF(Table1[[#This Row],[data]]=DATE(2015, 1, 23),1,0)</f>
        <v>0</v>
      </c>
      <c r="I1053" t="str">
        <f>LEFT(Table1[[#This Row],[ISIN]],2)</f>
        <v>PL</v>
      </c>
      <c r="J1053">
        <f>Table1[[#This Row],[pakiet_wig]]*Table1[[#This Row],[kurs_zamkniecia]]</f>
        <v>0</v>
      </c>
      <c r="K1053" s="4" cm="1">
        <f t="array" ref="K1053">_xlfn.IFS(AND(Table1[[#This Row],[Column1]]=1,D1052-D1051&lt;Table1[[#This Row],[kurs_zamkniecia]]-D1052,D1051&lt;D1052,D1052&lt;Table1[[#This Row],[kurs_zamkniecia]]),"K",AND(Table1[[#This Row],[Column1]]=1,D1052-D1051&gt;Table1[[#This Row],[kurs_zamkniecia]]-D1052,D1051&gt;D1052,D1052&gt;Table1[[#This Row],[kurs_zamkniecia]]),"S",Table1[[#This Row],[Column1]]=1,"H",Table1[[#This Row],[Column1]]=0,0)</f>
        <v>0</v>
      </c>
      <c r="L1053"/>
      <c r="M1053"/>
      <c r="N1053"/>
      <c r="O1053"/>
      <c r="P1053"/>
      <c r="Q1053"/>
      <c r="R1053"/>
      <c r="S1053"/>
    </row>
    <row r="1054" spans="1:19" x14ac:dyDescent="0.3">
      <c r="A1054" s="2">
        <v>42027</v>
      </c>
      <c r="B1054" s="1" t="s">
        <v>707</v>
      </c>
      <c r="C1054" t="s">
        <v>708</v>
      </c>
      <c r="D1054">
        <v>1.04</v>
      </c>
      <c r="E1054">
        <v>3426</v>
      </c>
      <c r="F1054">
        <v>3500</v>
      </c>
      <c r="G1054">
        <v>0</v>
      </c>
      <c r="H1054">
        <f>IF(Table1[[#This Row],[data]]=DATE(2015, 1, 23),1,0)</f>
        <v>1</v>
      </c>
      <c r="I1054" t="str">
        <f>LEFT(Table1[[#This Row],[ISIN]],2)</f>
        <v>PL</v>
      </c>
      <c r="J1054">
        <f>Table1[[#This Row],[pakiet_wig]]*Table1[[#This Row],[kurs_zamkniecia]]</f>
        <v>0</v>
      </c>
      <c r="K1054" s="4" t="str" cm="1">
        <f t="array" ref="K1054">_xlfn.IFS(AND(Table1[[#This Row],[Column1]]=1,D1053-D1052&lt;Table1[[#This Row],[kurs_zamkniecia]]-D1053,D1052&lt;D1053,D1053&lt;Table1[[#This Row],[kurs_zamkniecia]]),"K",AND(Table1[[#This Row],[Column1]]=1,D1053-D1052&gt;Table1[[#This Row],[kurs_zamkniecia]]-D1053,D1052&gt;D1053,D1053&gt;Table1[[#This Row],[kurs_zamkniecia]]),"S",Table1[[#This Row],[Column1]]=1,"H",Table1[[#This Row],[Column1]]=0,0)</f>
        <v>H</v>
      </c>
      <c r="L1054"/>
      <c r="M1054"/>
      <c r="N1054"/>
      <c r="O1054"/>
      <c r="P1054"/>
      <c r="Q1054"/>
      <c r="R1054"/>
      <c r="S1054"/>
    </row>
    <row r="1055" spans="1:19" x14ac:dyDescent="0.3">
      <c r="A1055" s="2">
        <v>42025</v>
      </c>
      <c r="B1055" s="1" t="s">
        <v>709</v>
      </c>
      <c r="C1055" t="s">
        <v>710</v>
      </c>
      <c r="D1055">
        <v>16.2</v>
      </c>
      <c r="E1055">
        <v>1132</v>
      </c>
      <c r="F1055">
        <v>18060</v>
      </c>
      <c r="G1055">
        <v>2716000</v>
      </c>
      <c r="H1055">
        <f>IF(Table1[[#This Row],[data]]=DATE(2015, 1, 23),1,0)</f>
        <v>0</v>
      </c>
      <c r="I1055" t="str">
        <f>LEFT(Table1[[#This Row],[ISIN]],2)</f>
        <v>PL</v>
      </c>
      <c r="J1055">
        <f>Table1[[#This Row],[pakiet_wig]]*Table1[[#This Row],[kurs_zamkniecia]]</f>
        <v>43999200</v>
      </c>
      <c r="K1055" s="4" cm="1">
        <f t="array" ref="K1055">_xlfn.IFS(AND(Table1[[#This Row],[Column1]]=1,D1054-D1053&lt;Table1[[#This Row],[kurs_zamkniecia]]-D1054,D1053&lt;D1054,D1054&lt;Table1[[#This Row],[kurs_zamkniecia]]),"K",AND(Table1[[#This Row],[Column1]]=1,D1054-D1053&gt;Table1[[#This Row],[kurs_zamkniecia]]-D1054,D1053&gt;D1054,D1054&gt;Table1[[#This Row],[kurs_zamkniecia]]),"S",Table1[[#This Row],[Column1]]=1,"H",Table1[[#This Row],[Column1]]=0,0)</f>
        <v>0</v>
      </c>
      <c r="L1055"/>
      <c r="M1055"/>
      <c r="N1055"/>
      <c r="O1055"/>
      <c r="P1055"/>
      <c r="Q1055"/>
      <c r="R1055"/>
      <c r="S1055"/>
    </row>
    <row r="1056" spans="1:19" x14ac:dyDescent="0.3">
      <c r="A1056" s="2">
        <v>42026</v>
      </c>
      <c r="B1056" s="1" t="s">
        <v>709</v>
      </c>
      <c r="C1056" t="s">
        <v>710</v>
      </c>
      <c r="D1056">
        <v>16.2</v>
      </c>
      <c r="E1056">
        <v>10</v>
      </c>
      <c r="F1056">
        <v>160</v>
      </c>
      <c r="G1056">
        <v>2716000</v>
      </c>
      <c r="H1056">
        <f>IF(Table1[[#This Row],[data]]=DATE(2015, 1, 23),1,0)</f>
        <v>0</v>
      </c>
      <c r="I1056" t="str">
        <f>LEFT(Table1[[#This Row],[ISIN]],2)</f>
        <v>PL</v>
      </c>
      <c r="J1056">
        <f>Table1[[#This Row],[pakiet_wig]]*Table1[[#This Row],[kurs_zamkniecia]]</f>
        <v>43999200</v>
      </c>
      <c r="K1056" s="4" cm="1">
        <f t="array" ref="K1056">_xlfn.IFS(AND(Table1[[#This Row],[Column1]]=1,D1055-D1054&lt;Table1[[#This Row],[kurs_zamkniecia]]-D1055,D1054&lt;D1055,D1055&lt;Table1[[#This Row],[kurs_zamkniecia]]),"K",AND(Table1[[#This Row],[Column1]]=1,D1055-D1054&gt;Table1[[#This Row],[kurs_zamkniecia]]-D1055,D1054&gt;D1055,D1055&gt;Table1[[#This Row],[kurs_zamkniecia]]),"S",Table1[[#This Row],[Column1]]=1,"H",Table1[[#This Row],[Column1]]=0,0)</f>
        <v>0</v>
      </c>
      <c r="L1056"/>
      <c r="M1056"/>
      <c r="N1056"/>
      <c r="O1056"/>
      <c r="P1056"/>
      <c r="Q1056"/>
      <c r="R1056"/>
      <c r="S1056"/>
    </row>
    <row r="1057" spans="1:19" x14ac:dyDescent="0.3">
      <c r="A1057" s="2">
        <v>42027</v>
      </c>
      <c r="B1057" s="1" t="s">
        <v>709</v>
      </c>
      <c r="C1057" t="s">
        <v>710</v>
      </c>
      <c r="D1057">
        <v>16.5</v>
      </c>
      <c r="E1057">
        <v>54033</v>
      </c>
      <c r="F1057">
        <v>864860</v>
      </c>
      <c r="G1057">
        <v>2716000</v>
      </c>
      <c r="H1057">
        <f>IF(Table1[[#This Row],[data]]=DATE(2015, 1, 23),1,0)</f>
        <v>1</v>
      </c>
      <c r="I1057" t="str">
        <f>LEFT(Table1[[#This Row],[ISIN]],2)</f>
        <v>PL</v>
      </c>
      <c r="J1057">
        <f>Table1[[#This Row],[pakiet_wig]]*Table1[[#This Row],[kurs_zamkniecia]]</f>
        <v>44814000</v>
      </c>
      <c r="K1057" s="4" t="str" cm="1">
        <f t="array" ref="K1057">_xlfn.IFS(AND(Table1[[#This Row],[Column1]]=1,D1056-D1055&lt;Table1[[#This Row],[kurs_zamkniecia]]-D1056,D1055&lt;D1056,D1056&lt;Table1[[#This Row],[kurs_zamkniecia]]),"K",AND(Table1[[#This Row],[Column1]]=1,D1056-D1055&gt;Table1[[#This Row],[kurs_zamkniecia]]-D1056,D1055&gt;D1056,D1056&gt;Table1[[#This Row],[kurs_zamkniecia]]),"S",Table1[[#This Row],[Column1]]=1,"H",Table1[[#This Row],[Column1]]=0,0)</f>
        <v>H</v>
      </c>
      <c r="L1057"/>
      <c r="M1057"/>
      <c r="N1057"/>
      <c r="O1057"/>
      <c r="P1057"/>
      <c r="Q1057"/>
      <c r="R1057"/>
      <c r="S1057"/>
    </row>
    <row r="1058" spans="1:19" x14ac:dyDescent="0.3">
      <c r="A1058" s="2">
        <v>42025</v>
      </c>
      <c r="B1058" s="1" t="s">
        <v>711</v>
      </c>
      <c r="C1058" t="s">
        <v>712</v>
      </c>
      <c r="D1058">
        <v>1.37</v>
      </c>
      <c r="E1058">
        <v>316487</v>
      </c>
      <c r="F1058">
        <v>453350</v>
      </c>
      <c r="G1058">
        <v>21115000</v>
      </c>
      <c r="H1058">
        <f>IF(Table1[[#This Row],[data]]=DATE(2015, 1, 23),1,0)</f>
        <v>0</v>
      </c>
      <c r="I1058" t="str">
        <f>LEFT(Table1[[#This Row],[ISIN]],2)</f>
        <v>PL</v>
      </c>
      <c r="J1058">
        <f>Table1[[#This Row],[pakiet_wig]]*Table1[[#This Row],[kurs_zamkniecia]]</f>
        <v>28927550.000000004</v>
      </c>
      <c r="K1058" s="4" cm="1">
        <f t="array" ref="K1058">_xlfn.IFS(AND(Table1[[#This Row],[Column1]]=1,D1057-D1056&lt;Table1[[#This Row],[kurs_zamkniecia]]-D1057,D1056&lt;D1057,D1057&lt;Table1[[#This Row],[kurs_zamkniecia]]),"K",AND(Table1[[#This Row],[Column1]]=1,D1057-D1056&gt;Table1[[#This Row],[kurs_zamkniecia]]-D1057,D1056&gt;D1057,D1057&gt;Table1[[#This Row],[kurs_zamkniecia]]),"S",Table1[[#This Row],[Column1]]=1,"H",Table1[[#This Row],[Column1]]=0,0)</f>
        <v>0</v>
      </c>
      <c r="L1058"/>
      <c r="M1058"/>
      <c r="N1058"/>
      <c r="O1058"/>
      <c r="P1058"/>
      <c r="Q1058"/>
      <c r="R1058"/>
      <c r="S1058"/>
    </row>
    <row r="1059" spans="1:19" x14ac:dyDescent="0.3">
      <c r="A1059" s="2">
        <v>42026</v>
      </c>
      <c r="B1059" s="1" t="s">
        <v>711</v>
      </c>
      <c r="C1059" t="s">
        <v>712</v>
      </c>
      <c r="D1059">
        <v>1.47</v>
      </c>
      <c r="E1059">
        <v>367114</v>
      </c>
      <c r="F1059">
        <v>516530</v>
      </c>
      <c r="G1059">
        <v>21115000</v>
      </c>
      <c r="H1059">
        <f>IF(Table1[[#This Row],[data]]=DATE(2015, 1, 23),1,0)</f>
        <v>0</v>
      </c>
      <c r="I1059" t="str">
        <f>LEFT(Table1[[#This Row],[ISIN]],2)</f>
        <v>PL</v>
      </c>
      <c r="J1059">
        <f>Table1[[#This Row],[pakiet_wig]]*Table1[[#This Row],[kurs_zamkniecia]]</f>
        <v>31039050</v>
      </c>
      <c r="K1059" s="4" cm="1">
        <f t="array" ref="K1059">_xlfn.IFS(AND(Table1[[#This Row],[Column1]]=1,D1058-D1057&lt;Table1[[#This Row],[kurs_zamkniecia]]-D1058,D1057&lt;D1058,D1058&lt;Table1[[#This Row],[kurs_zamkniecia]]),"K",AND(Table1[[#This Row],[Column1]]=1,D1058-D1057&gt;Table1[[#This Row],[kurs_zamkniecia]]-D1058,D1057&gt;D1058,D1058&gt;Table1[[#This Row],[kurs_zamkniecia]]),"S",Table1[[#This Row],[Column1]]=1,"H",Table1[[#This Row],[Column1]]=0,0)</f>
        <v>0</v>
      </c>
      <c r="L1059"/>
      <c r="M1059"/>
      <c r="N1059"/>
      <c r="O1059"/>
      <c r="P1059"/>
      <c r="Q1059"/>
      <c r="R1059"/>
      <c r="S1059"/>
    </row>
    <row r="1060" spans="1:19" x14ac:dyDescent="0.3">
      <c r="A1060" s="2">
        <v>42027</v>
      </c>
      <c r="B1060" s="1" t="s">
        <v>711</v>
      </c>
      <c r="C1060" t="s">
        <v>712</v>
      </c>
      <c r="D1060">
        <v>1.44</v>
      </c>
      <c r="E1060">
        <v>321456</v>
      </c>
      <c r="F1060">
        <v>483840</v>
      </c>
      <c r="G1060">
        <v>21115000</v>
      </c>
      <c r="H1060">
        <f>IF(Table1[[#This Row],[data]]=DATE(2015, 1, 23),1,0)</f>
        <v>1</v>
      </c>
      <c r="I1060" t="str">
        <f>LEFT(Table1[[#This Row],[ISIN]],2)</f>
        <v>PL</v>
      </c>
      <c r="J1060">
        <f>Table1[[#This Row],[pakiet_wig]]*Table1[[#This Row],[kurs_zamkniecia]]</f>
        <v>30405600</v>
      </c>
      <c r="K1060" s="4" t="str" cm="1">
        <f t="array" ref="K1060">_xlfn.IFS(AND(Table1[[#This Row],[Column1]]=1,D1059-D1058&lt;Table1[[#This Row],[kurs_zamkniecia]]-D1059,D1058&lt;D1059,D1059&lt;Table1[[#This Row],[kurs_zamkniecia]]),"K",AND(Table1[[#This Row],[Column1]]=1,D1059-D1058&gt;Table1[[#This Row],[kurs_zamkniecia]]-D1059,D1058&gt;D1059,D1059&gt;Table1[[#This Row],[kurs_zamkniecia]]),"S",Table1[[#This Row],[Column1]]=1,"H",Table1[[#This Row],[Column1]]=0,0)</f>
        <v>H</v>
      </c>
      <c r="L1060"/>
      <c r="M1060"/>
      <c r="N1060"/>
      <c r="O1060"/>
      <c r="P1060"/>
      <c r="Q1060"/>
      <c r="R1060"/>
      <c r="S1060"/>
    </row>
    <row r="1061" spans="1:19" x14ac:dyDescent="0.3">
      <c r="A1061" s="2">
        <v>42025</v>
      </c>
      <c r="B1061" s="1" t="s">
        <v>713</v>
      </c>
      <c r="C1061" t="s">
        <v>714</v>
      </c>
      <c r="D1061">
        <v>5.88</v>
      </c>
      <c r="E1061">
        <v>4915</v>
      </c>
      <c r="F1061">
        <v>28490</v>
      </c>
      <c r="G1061">
        <v>5439000</v>
      </c>
      <c r="H1061">
        <f>IF(Table1[[#This Row],[data]]=DATE(2015, 1, 23),1,0)</f>
        <v>0</v>
      </c>
      <c r="I1061" t="str">
        <f>LEFT(Table1[[#This Row],[ISIN]],2)</f>
        <v>PL</v>
      </c>
      <c r="J1061">
        <f>Table1[[#This Row],[pakiet_wig]]*Table1[[#This Row],[kurs_zamkniecia]]</f>
        <v>31981320</v>
      </c>
      <c r="K1061" s="4" cm="1">
        <f t="array" ref="K1061">_xlfn.IFS(AND(Table1[[#This Row],[Column1]]=1,D1060-D1059&lt;Table1[[#This Row],[kurs_zamkniecia]]-D1060,D1059&lt;D1060,D1060&lt;Table1[[#This Row],[kurs_zamkniecia]]),"K",AND(Table1[[#This Row],[Column1]]=1,D1060-D1059&gt;Table1[[#This Row],[kurs_zamkniecia]]-D1060,D1059&gt;D1060,D1060&gt;Table1[[#This Row],[kurs_zamkniecia]]),"S",Table1[[#This Row],[Column1]]=1,"H",Table1[[#This Row],[Column1]]=0,0)</f>
        <v>0</v>
      </c>
      <c r="L1061"/>
      <c r="M1061"/>
      <c r="N1061"/>
      <c r="O1061"/>
      <c r="P1061"/>
      <c r="Q1061"/>
      <c r="R1061"/>
      <c r="S1061"/>
    </row>
    <row r="1062" spans="1:19" x14ac:dyDescent="0.3">
      <c r="A1062" s="2">
        <v>42026</v>
      </c>
      <c r="B1062" s="1" t="s">
        <v>713</v>
      </c>
      <c r="C1062" t="s">
        <v>714</v>
      </c>
      <c r="D1062">
        <v>5.93</v>
      </c>
      <c r="E1062">
        <v>48986</v>
      </c>
      <c r="F1062">
        <v>278560</v>
      </c>
      <c r="G1062">
        <v>5439000</v>
      </c>
      <c r="H1062">
        <f>IF(Table1[[#This Row],[data]]=DATE(2015, 1, 23),1,0)</f>
        <v>0</v>
      </c>
      <c r="I1062" t="str">
        <f>LEFT(Table1[[#This Row],[ISIN]],2)</f>
        <v>PL</v>
      </c>
      <c r="J1062">
        <f>Table1[[#This Row],[pakiet_wig]]*Table1[[#This Row],[kurs_zamkniecia]]</f>
        <v>32253270</v>
      </c>
      <c r="K1062" s="4" cm="1">
        <f t="array" ref="K1062">_xlfn.IFS(AND(Table1[[#This Row],[Column1]]=1,D1061-D1060&lt;Table1[[#This Row],[kurs_zamkniecia]]-D1061,D1060&lt;D1061,D1061&lt;Table1[[#This Row],[kurs_zamkniecia]]),"K",AND(Table1[[#This Row],[Column1]]=1,D1061-D1060&gt;Table1[[#This Row],[kurs_zamkniecia]]-D1061,D1060&gt;D1061,D1061&gt;Table1[[#This Row],[kurs_zamkniecia]]),"S",Table1[[#This Row],[Column1]]=1,"H",Table1[[#This Row],[Column1]]=0,0)</f>
        <v>0</v>
      </c>
      <c r="L1062"/>
      <c r="M1062"/>
      <c r="N1062"/>
      <c r="O1062"/>
      <c r="P1062"/>
      <c r="Q1062"/>
      <c r="R1062"/>
      <c r="S1062"/>
    </row>
    <row r="1063" spans="1:19" x14ac:dyDescent="0.3">
      <c r="A1063" s="2">
        <v>42027</v>
      </c>
      <c r="B1063" s="1" t="s">
        <v>713</v>
      </c>
      <c r="C1063" t="s">
        <v>714</v>
      </c>
      <c r="D1063">
        <v>6.15</v>
      </c>
      <c r="E1063">
        <v>12690</v>
      </c>
      <c r="F1063">
        <v>79070</v>
      </c>
      <c r="G1063">
        <v>5439000</v>
      </c>
      <c r="H1063">
        <f>IF(Table1[[#This Row],[data]]=DATE(2015, 1, 23),1,0)</f>
        <v>1</v>
      </c>
      <c r="I1063" t="str">
        <f>LEFT(Table1[[#This Row],[ISIN]],2)</f>
        <v>PL</v>
      </c>
      <c r="J1063">
        <f>Table1[[#This Row],[pakiet_wig]]*Table1[[#This Row],[kurs_zamkniecia]]</f>
        <v>33449850.000000004</v>
      </c>
      <c r="K1063" s="4" t="str" cm="1">
        <f t="array" ref="K1063">_xlfn.IFS(AND(Table1[[#This Row],[Column1]]=1,D1062-D1061&lt;Table1[[#This Row],[kurs_zamkniecia]]-D1062,D1061&lt;D1062,D1062&lt;Table1[[#This Row],[kurs_zamkniecia]]),"K",AND(Table1[[#This Row],[Column1]]=1,D1062-D1061&gt;Table1[[#This Row],[kurs_zamkniecia]]-D1062,D1061&gt;D1062,D1062&gt;Table1[[#This Row],[kurs_zamkniecia]]),"S",Table1[[#This Row],[Column1]]=1,"H",Table1[[#This Row],[Column1]]=0,0)</f>
        <v>K</v>
      </c>
      <c r="L1063"/>
      <c r="M1063"/>
      <c r="N1063"/>
      <c r="O1063"/>
      <c r="P1063"/>
      <c r="Q1063"/>
      <c r="R1063"/>
      <c r="S1063"/>
    </row>
    <row r="1064" spans="1:19" x14ac:dyDescent="0.3">
      <c r="A1064" s="2">
        <v>42025</v>
      </c>
      <c r="B1064" s="1" t="s">
        <v>715</v>
      </c>
      <c r="C1064" t="s">
        <v>716</v>
      </c>
      <c r="D1064">
        <v>2.94</v>
      </c>
      <c r="E1064">
        <v>7770</v>
      </c>
      <c r="F1064">
        <v>22700</v>
      </c>
      <c r="G1064">
        <v>14959000</v>
      </c>
      <c r="H1064">
        <f>IF(Table1[[#This Row],[data]]=DATE(2015, 1, 23),1,0)</f>
        <v>0</v>
      </c>
      <c r="I1064" t="str">
        <f>LEFT(Table1[[#This Row],[ISIN]],2)</f>
        <v>PL</v>
      </c>
      <c r="J1064">
        <f>Table1[[#This Row],[pakiet_wig]]*Table1[[#This Row],[kurs_zamkniecia]]</f>
        <v>43979460</v>
      </c>
      <c r="K1064" s="4" cm="1">
        <f t="array" ref="K1064">_xlfn.IFS(AND(Table1[[#This Row],[Column1]]=1,D1063-D1062&lt;Table1[[#This Row],[kurs_zamkniecia]]-D1063,D1062&lt;D1063,D1063&lt;Table1[[#This Row],[kurs_zamkniecia]]),"K",AND(Table1[[#This Row],[Column1]]=1,D1063-D1062&gt;Table1[[#This Row],[kurs_zamkniecia]]-D1063,D1062&gt;D1063,D1063&gt;Table1[[#This Row],[kurs_zamkniecia]]),"S",Table1[[#This Row],[Column1]]=1,"H",Table1[[#This Row],[Column1]]=0,0)</f>
        <v>0</v>
      </c>
      <c r="L1064"/>
      <c r="M1064"/>
      <c r="N1064"/>
      <c r="O1064"/>
      <c r="P1064"/>
      <c r="Q1064"/>
      <c r="R1064"/>
      <c r="S1064"/>
    </row>
    <row r="1065" spans="1:19" x14ac:dyDescent="0.3">
      <c r="A1065" s="2">
        <v>42026</v>
      </c>
      <c r="B1065" s="1" t="s">
        <v>715</v>
      </c>
      <c r="C1065" t="s">
        <v>716</v>
      </c>
      <c r="D1065">
        <v>2.94</v>
      </c>
      <c r="E1065">
        <v>4520</v>
      </c>
      <c r="F1065">
        <v>13130</v>
      </c>
      <c r="G1065">
        <v>14959000</v>
      </c>
      <c r="H1065">
        <f>IF(Table1[[#This Row],[data]]=DATE(2015, 1, 23),1,0)</f>
        <v>0</v>
      </c>
      <c r="I1065" t="str">
        <f>LEFT(Table1[[#This Row],[ISIN]],2)</f>
        <v>PL</v>
      </c>
      <c r="J1065">
        <f>Table1[[#This Row],[pakiet_wig]]*Table1[[#This Row],[kurs_zamkniecia]]</f>
        <v>43979460</v>
      </c>
      <c r="K1065" s="4" cm="1">
        <f t="array" ref="K1065">_xlfn.IFS(AND(Table1[[#This Row],[Column1]]=1,D1064-D1063&lt;Table1[[#This Row],[kurs_zamkniecia]]-D1064,D1063&lt;D1064,D1064&lt;Table1[[#This Row],[kurs_zamkniecia]]),"K",AND(Table1[[#This Row],[Column1]]=1,D1064-D1063&gt;Table1[[#This Row],[kurs_zamkniecia]]-D1064,D1063&gt;D1064,D1064&gt;Table1[[#This Row],[kurs_zamkniecia]]),"S",Table1[[#This Row],[Column1]]=1,"H",Table1[[#This Row],[Column1]]=0,0)</f>
        <v>0</v>
      </c>
      <c r="L1065"/>
      <c r="M1065"/>
      <c r="N1065"/>
      <c r="O1065"/>
      <c r="P1065"/>
      <c r="Q1065"/>
      <c r="R1065"/>
      <c r="S1065"/>
    </row>
    <row r="1066" spans="1:19" x14ac:dyDescent="0.3">
      <c r="A1066" s="2">
        <v>42027</v>
      </c>
      <c r="B1066" s="1" t="s">
        <v>715</v>
      </c>
      <c r="C1066" t="s">
        <v>716</v>
      </c>
      <c r="D1066">
        <v>2.89</v>
      </c>
      <c r="E1066">
        <v>9040</v>
      </c>
      <c r="F1066">
        <v>26080</v>
      </c>
      <c r="G1066">
        <v>14959000</v>
      </c>
      <c r="H1066">
        <f>IF(Table1[[#This Row],[data]]=DATE(2015, 1, 23),1,0)</f>
        <v>1</v>
      </c>
      <c r="I1066" t="str">
        <f>LEFT(Table1[[#This Row],[ISIN]],2)</f>
        <v>PL</v>
      </c>
      <c r="J1066">
        <f>Table1[[#This Row],[pakiet_wig]]*Table1[[#This Row],[kurs_zamkniecia]]</f>
        <v>43231510</v>
      </c>
      <c r="K1066" s="4" t="str" cm="1">
        <f t="array" ref="K1066">_xlfn.IFS(AND(Table1[[#This Row],[Column1]]=1,D1065-D1064&lt;Table1[[#This Row],[kurs_zamkniecia]]-D1065,D1064&lt;D1065,D1065&lt;Table1[[#This Row],[kurs_zamkniecia]]),"K",AND(Table1[[#This Row],[Column1]]=1,D1065-D1064&gt;Table1[[#This Row],[kurs_zamkniecia]]-D1065,D1064&gt;D1065,D1065&gt;Table1[[#This Row],[kurs_zamkniecia]]),"S",Table1[[#This Row],[Column1]]=1,"H",Table1[[#This Row],[Column1]]=0,0)</f>
        <v>H</v>
      </c>
      <c r="L1066"/>
      <c r="M1066"/>
      <c r="N1066"/>
      <c r="O1066"/>
      <c r="P1066"/>
      <c r="Q1066"/>
      <c r="R1066"/>
      <c r="S1066"/>
    </row>
    <row r="1067" spans="1:19" x14ac:dyDescent="0.3">
      <c r="A1067" s="2">
        <v>42025</v>
      </c>
      <c r="B1067" s="1" t="s">
        <v>717</v>
      </c>
      <c r="C1067" t="s">
        <v>718</v>
      </c>
      <c r="D1067">
        <v>23.75</v>
      </c>
      <c r="E1067">
        <v>85</v>
      </c>
      <c r="F1067">
        <v>2030</v>
      </c>
      <c r="G1067">
        <v>93000</v>
      </c>
      <c r="H1067">
        <f>IF(Table1[[#This Row],[data]]=DATE(2015, 1, 23),1,0)</f>
        <v>0</v>
      </c>
      <c r="I1067" t="str">
        <f>LEFT(Table1[[#This Row],[ISIN]],2)</f>
        <v>GB</v>
      </c>
      <c r="J1067">
        <f>Table1[[#This Row],[pakiet_wig]]*Table1[[#This Row],[kurs_zamkniecia]]</f>
        <v>2208750</v>
      </c>
      <c r="K1067" s="4" cm="1">
        <f t="array" ref="K1067">_xlfn.IFS(AND(Table1[[#This Row],[Column1]]=1,D1066-D1065&lt;Table1[[#This Row],[kurs_zamkniecia]]-D1066,D1065&lt;D1066,D1066&lt;Table1[[#This Row],[kurs_zamkniecia]]),"K",AND(Table1[[#This Row],[Column1]]=1,D1066-D1065&gt;Table1[[#This Row],[kurs_zamkniecia]]-D1066,D1065&gt;D1066,D1066&gt;Table1[[#This Row],[kurs_zamkniecia]]),"S",Table1[[#This Row],[Column1]]=1,"H",Table1[[#This Row],[Column1]]=0,0)</f>
        <v>0</v>
      </c>
      <c r="L1067"/>
      <c r="M1067"/>
      <c r="N1067"/>
      <c r="O1067"/>
      <c r="P1067"/>
      <c r="Q1067"/>
      <c r="R1067"/>
      <c r="S1067"/>
    </row>
    <row r="1068" spans="1:19" x14ac:dyDescent="0.3">
      <c r="A1068" s="2">
        <v>42026</v>
      </c>
      <c r="B1068" s="1" t="s">
        <v>717</v>
      </c>
      <c r="C1068" t="s">
        <v>718</v>
      </c>
      <c r="D1068">
        <v>23.99</v>
      </c>
      <c r="E1068">
        <v>2</v>
      </c>
      <c r="F1068">
        <v>50</v>
      </c>
      <c r="G1068">
        <v>93000</v>
      </c>
      <c r="H1068">
        <f>IF(Table1[[#This Row],[data]]=DATE(2015, 1, 23),1,0)</f>
        <v>0</v>
      </c>
      <c r="I1068" t="str">
        <f>LEFT(Table1[[#This Row],[ISIN]],2)</f>
        <v>GB</v>
      </c>
      <c r="J1068">
        <f>Table1[[#This Row],[pakiet_wig]]*Table1[[#This Row],[kurs_zamkniecia]]</f>
        <v>2231070</v>
      </c>
      <c r="K1068" s="4" cm="1">
        <f t="array" ref="K1068">_xlfn.IFS(AND(Table1[[#This Row],[Column1]]=1,D1067-D1066&lt;Table1[[#This Row],[kurs_zamkniecia]]-D1067,D1066&lt;D1067,D1067&lt;Table1[[#This Row],[kurs_zamkniecia]]),"K",AND(Table1[[#This Row],[Column1]]=1,D1067-D1066&gt;Table1[[#This Row],[kurs_zamkniecia]]-D1067,D1066&gt;D1067,D1067&gt;Table1[[#This Row],[kurs_zamkniecia]]),"S",Table1[[#This Row],[Column1]]=1,"H",Table1[[#This Row],[Column1]]=0,0)</f>
        <v>0</v>
      </c>
      <c r="L1068"/>
      <c r="M1068"/>
      <c r="N1068"/>
      <c r="O1068"/>
      <c r="P1068"/>
      <c r="Q1068"/>
      <c r="R1068"/>
      <c r="S1068"/>
    </row>
    <row r="1069" spans="1:19" x14ac:dyDescent="0.3">
      <c r="A1069" s="2">
        <v>42027</v>
      </c>
      <c r="B1069" s="1" t="s">
        <v>717</v>
      </c>
      <c r="C1069" t="s">
        <v>718</v>
      </c>
      <c r="D1069">
        <v>24</v>
      </c>
      <c r="E1069">
        <v>80</v>
      </c>
      <c r="F1069">
        <v>1920</v>
      </c>
      <c r="G1069">
        <v>93000</v>
      </c>
      <c r="H1069">
        <f>IF(Table1[[#This Row],[data]]=DATE(2015, 1, 23),1,0)</f>
        <v>1</v>
      </c>
      <c r="I1069" t="str">
        <f>LEFT(Table1[[#This Row],[ISIN]],2)</f>
        <v>GB</v>
      </c>
      <c r="J1069">
        <f>Table1[[#This Row],[pakiet_wig]]*Table1[[#This Row],[kurs_zamkniecia]]</f>
        <v>2232000</v>
      </c>
      <c r="K1069" s="4" t="str" cm="1">
        <f t="array" ref="K1069">_xlfn.IFS(AND(Table1[[#This Row],[Column1]]=1,D1068-D1067&lt;Table1[[#This Row],[kurs_zamkniecia]]-D1068,D1067&lt;D1068,D1068&lt;Table1[[#This Row],[kurs_zamkniecia]]),"K",AND(Table1[[#This Row],[Column1]]=1,D1068-D1067&gt;Table1[[#This Row],[kurs_zamkniecia]]-D1068,D1067&gt;D1068,D1068&gt;Table1[[#This Row],[kurs_zamkniecia]]),"S",Table1[[#This Row],[Column1]]=1,"H",Table1[[#This Row],[Column1]]=0,0)</f>
        <v>H</v>
      </c>
      <c r="L1069"/>
      <c r="M1069"/>
      <c r="N1069"/>
      <c r="O1069"/>
      <c r="P1069"/>
      <c r="Q1069"/>
      <c r="R1069"/>
      <c r="S1069"/>
    </row>
    <row r="1070" spans="1:19" x14ac:dyDescent="0.3">
      <c r="A1070" s="2">
        <v>42025</v>
      </c>
      <c r="B1070" s="1" t="s">
        <v>719</v>
      </c>
      <c r="C1070" t="s">
        <v>720</v>
      </c>
      <c r="D1070">
        <v>14.58</v>
      </c>
      <c r="E1070">
        <v>10189</v>
      </c>
      <c r="F1070">
        <v>147490</v>
      </c>
      <c r="G1070">
        <v>8907000</v>
      </c>
      <c r="H1070">
        <f>IF(Table1[[#This Row],[data]]=DATE(2015, 1, 23),1,0)</f>
        <v>0</v>
      </c>
      <c r="I1070" t="str">
        <f>LEFT(Table1[[#This Row],[ISIN]],2)</f>
        <v>PL</v>
      </c>
      <c r="J1070">
        <f>Table1[[#This Row],[pakiet_wig]]*Table1[[#This Row],[kurs_zamkniecia]]</f>
        <v>129864060</v>
      </c>
      <c r="K1070" s="4" cm="1">
        <f t="array" ref="K1070">_xlfn.IFS(AND(Table1[[#This Row],[Column1]]=1,D1069-D1068&lt;Table1[[#This Row],[kurs_zamkniecia]]-D1069,D1068&lt;D1069,D1069&lt;Table1[[#This Row],[kurs_zamkniecia]]),"K",AND(Table1[[#This Row],[Column1]]=1,D1069-D1068&gt;Table1[[#This Row],[kurs_zamkniecia]]-D1069,D1068&gt;D1069,D1069&gt;Table1[[#This Row],[kurs_zamkniecia]]),"S",Table1[[#This Row],[Column1]]=1,"H",Table1[[#This Row],[Column1]]=0,0)</f>
        <v>0</v>
      </c>
      <c r="L1070"/>
      <c r="M1070"/>
      <c r="N1070"/>
      <c r="O1070"/>
      <c r="P1070"/>
      <c r="Q1070"/>
      <c r="R1070"/>
      <c r="S1070"/>
    </row>
    <row r="1071" spans="1:19" x14ac:dyDescent="0.3">
      <c r="A1071" s="2">
        <v>42026</v>
      </c>
      <c r="B1071" s="1" t="s">
        <v>719</v>
      </c>
      <c r="C1071" t="s">
        <v>720</v>
      </c>
      <c r="D1071">
        <v>14.48</v>
      </c>
      <c r="E1071">
        <v>2649</v>
      </c>
      <c r="F1071">
        <v>38450</v>
      </c>
      <c r="G1071">
        <v>8907000</v>
      </c>
      <c r="H1071">
        <f>IF(Table1[[#This Row],[data]]=DATE(2015, 1, 23),1,0)</f>
        <v>0</v>
      </c>
      <c r="I1071" t="str">
        <f>LEFT(Table1[[#This Row],[ISIN]],2)</f>
        <v>PL</v>
      </c>
      <c r="J1071">
        <f>Table1[[#This Row],[pakiet_wig]]*Table1[[#This Row],[kurs_zamkniecia]]</f>
        <v>128973360</v>
      </c>
      <c r="K1071" s="4" cm="1">
        <f t="array" ref="K1071">_xlfn.IFS(AND(Table1[[#This Row],[Column1]]=1,D1070-D1069&lt;Table1[[#This Row],[kurs_zamkniecia]]-D1070,D1069&lt;D1070,D1070&lt;Table1[[#This Row],[kurs_zamkniecia]]),"K",AND(Table1[[#This Row],[Column1]]=1,D1070-D1069&gt;Table1[[#This Row],[kurs_zamkniecia]]-D1070,D1069&gt;D1070,D1070&gt;Table1[[#This Row],[kurs_zamkniecia]]),"S",Table1[[#This Row],[Column1]]=1,"H",Table1[[#This Row],[Column1]]=0,0)</f>
        <v>0</v>
      </c>
      <c r="L1071"/>
      <c r="M1071"/>
      <c r="N1071"/>
      <c r="O1071"/>
      <c r="P1071"/>
      <c r="Q1071"/>
      <c r="R1071"/>
      <c r="S1071"/>
    </row>
    <row r="1072" spans="1:19" x14ac:dyDescent="0.3">
      <c r="A1072" s="2">
        <v>42027</v>
      </c>
      <c r="B1072" s="1" t="s">
        <v>719</v>
      </c>
      <c r="C1072" t="s">
        <v>720</v>
      </c>
      <c r="D1072">
        <v>14.48</v>
      </c>
      <c r="E1072">
        <v>2961</v>
      </c>
      <c r="F1072">
        <v>42770</v>
      </c>
      <c r="G1072">
        <v>8907000</v>
      </c>
      <c r="H1072">
        <f>IF(Table1[[#This Row],[data]]=DATE(2015, 1, 23),1,0)</f>
        <v>1</v>
      </c>
      <c r="I1072" t="str">
        <f>LEFT(Table1[[#This Row],[ISIN]],2)</f>
        <v>PL</v>
      </c>
      <c r="J1072">
        <f>Table1[[#This Row],[pakiet_wig]]*Table1[[#This Row],[kurs_zamkniecia]]</f>
        <v>128973360</v>
      </c>
      <c r="K1072" s="4" t="str" cm="1">
        <f t="array" ref="K1072">_xlfn.IFS(AND(Table1[[#This Row],[Column1]]=1,D1071-D1070&lt;Table1[[#This Row],[kurs_zamkniecia]]-D1071,D1070&lt;D1071,D1071&lt;Table1[[#This Row],[kurs_zamkniecia]]),"K",AND(Table1[[#This Row],[Column1]]=1,D1071-D1070&gt;Table1[[#This Row],[kurs_zamkniecia]]-D1071,D1070&gt;D1071,D1071&gt;Table1[[#This Row],[kurs_zamkniecia]]),"S",Table1[[#This Row],[Column1]]=1,"H",Table1[[#This Row],[Column1]]=0,0)</f>
        <v>H</v>
      </c>
      <c r="L1072"/>
      <c r="M1072"/>
      <c r="N1072"/>
      <c r="O1072"/>
      <c r="P1072"/>
      <c r="Q1072"/>
      <c r="R1072"/>
      <c r="S1072"/>
    </row>
    <row r="1073" spans="1:19" x14ac:dyDescent="0.3">
      <c r="A1073" s="2">
        <v>42025</v>
      </c>
      <c r="B1073" s="1" t="s">
        <v>721</v>
      </c>
      <c r="C1073" t="s">
        <v>722</v>
      </c>
      <c r="D1073">
        <v>139</v>
      </c>
      <c r="E1073">
        <v>65</v>
      </c>
      <c r="F1073">
        <v>9070</v>
      </c>
      <c r="G1073">
        <v>3122000</v>
      </c>
      <c r="H1073">
        <f>IF(Table1[[#This Row],[data]]=DATE(2015, 1, 23),1,0)</f>
        <v>0</v>
      </c>
      <c r="I1073" t="str">
        <f>LEFT(Table1[[#This Row],[ISIN]],2)</f>
        <v>PL</v>
      </c>
      <c r="J1073">
        <f>Table1[[#This Row],[pakiet_wig]]*Table1[[#This Row],[kurs_zamkniecia]]</f>
        <v>433958000</v>
      </c>
      <c r="K1073" s="4" cm="1">
        <f t="array" ref="K1073">_xlfn.IFS(AND(Table1[[#This Row],[Column1]]=1,D1072-D1071&lt;Table1[[#This Row],[kurs_zamkniecia]]-D1072,D1071&lt;D1072,D1072&lt;Table1[[#This Row],[kurs_zamkniecia]]),"K",AND(Table1[[#This Row],[Column1]]=1,D1072-D1071&gt;Table1[[#This Row],[kurs_zamkniecia]]-D1072,D1071&gt;D1072,D1072&gt;Table1[[#This Row],[kurs_zamkniecia]]),"S",Table1[[#This Row],[Column1]]=1,"H",Table1[[#This Row],[Column1]]=0,0)</f>
        <v>0</v>
      </c>
      <c r="L1073"/>
      <c r="M1073"/>
      <c r="N1073"/>
      <c r="O1073"/>
      <c r="P1073"/>
      <c r="Q1073"/>
      <c r="R1073"/>
      <c r="S1073"/>
    </row>
    <row r="1074" spans="1:19" x14ac:dyDescent="0.3">
      <c r="A1074" s="2">
        <v>42026</v>
      </c>
      <c r="B1074" s="1" t="s">
        <v>721</v>
      </c>
      <c r="C1074" t="s">
        <v>722</v>
      </c>
      <c r="D1074">
        <v>140.85</v>
      </c>
      <c r="E1074">
        <v>142</v>
      </c>
      <c r="F1074">
        <v>19770</v>
      </c>
      <c r="G1074">
        <v>3122000</v>
      </c>
      <c r="H1074">
        <f>IF(Table1[[#This Row],[data]]=DATE(2015, 1, 23),1,0)</f>
        <v>0</v>
      </c>
      <c r="I1074" t="str">
        <f>LEFT(Table1[[#This Row],[ISIN]],2)</f>
        <v>PL</v>
      </c>
      <c r="J1074">
        <f>Table1[[#This Row],[pakiet_wig]]*Table1[[#This Row],[kurs_zamkniecia]]</f>
        <v>439733700</v>
      </c>
      <c r="K1074" s="4" cm="1">
        <f t="array" ref="K1074">_xlfn.IFS(AND(Table1[[#This Row],[Column1]]=1,D1073-D1072&lt;Table1[[#This Row],[kurs_zamkniecia]]-D1073,D1072&lt;D1073,D1073&lt;Table1[[#This Row],[kurs_zamkniecia]]),"K",AND(Table1[[#This Row],[Column1]]=1,D1073-D1072&gt;Table1[[#This Row],[kurs_zamkniecia]]-D1073,D1072&gt;D1073,D1073&gt;Table1[[#This Row],[kurs_zamkniecia]]),"S",Table1[[#This Row],[Column1]]=1,"H",Table1[[#This Row],[Column1]]=0,0)</f>
        <v>0</v>
      </c>
      <c r="L1074"/>
      <c r="M1074"/>
      <c r="N1074"/>
      <c r="O1074"/>
      <c r="P1074"/>
      <c r="Q1074"/>
      <c r="R1074"/>
      <c r="S1074"/>
    </row>
    <row r="1075" spans="1:19" x14ac:dyDescent="0.3">
      <c r="A1075" s="2">
        <v>42027</v>
      </c>
      <c r="B1075" s="1" t="s">
        <v>721</v>
      </c>
      <c r="C1075" t="s">
        <v>722</v>
      </c>
      <c r="D1075">
        <v>140.85</v>
      </c>
      <c r="E1075">
        <v>124</v>
      </c>
      <c r="F1075">
        <v>17450</v>
      </c>
      <c r="G1075">
        <v>3122000</v>
      </c>
      <c r="H1075">
        <f>IF(Table1[[#This Row],[data]]=DATE(2015, 1, 23),1,0)</f>
        <v>1</v>
      </c>
      <c r="I1075" t="str">
        <f>LEFT(Table1[[#This Row],[ISIN]],2)</f>
        <v>PL</v>
      </c>
      <c r="J1075">
        <f>Table1[[#This Row],[pakiet_wig]]*Table1[[#This Row],[kurs_zamkniecia]]</f>
        <v>439733700</v>
      </c>
      <c r="K1075" s="4" t="str" cm="1">
        <f t="array" ref="K1075">_xlfn.IFS(AND(Table1[[#This Row],[Column1]]=1,D1074-D1073&lt;Table1[[#This Row],[kurs_zamkniecia]]-D1074,D1073&lt;D1074,D1074&lt;Table1[[#This Row],[kurs_zamkniecia]]),"K",AND(Table1[[#This Row],[Column1]]=1,D1074-D1073&gt;Table1[[#This Row],[kurs_zamkniecia]]-D1074,D1073&gt;D1074,D1074&gt;Table1[[#This Row],[kurs_zamkniecia]]),"S",Table1[[#This Row],[Column1]]=1,"H",Table1[[#This Row],[Column1]]=0,0)</f>
        <v>H</v>
      </c>
      <c r="L1075"/>
      <c r="M1075"/>
      <c r="N1075"/>
      <c r="O1075"/>
      <c r="P1075"/>
      <c r="Q1075"/>
      <c r="R1075"/>
      <c r="S1075"/>
    </row>
    <row r="1076" spans="1:19" x14ac:dyDescent="0.3">
      <c r="A1076" s="2">
        <v>42025</v>
      </c>
      <c r="B1076" s="1" t="s">
        <v>723</v>
      </c>
      <c r="C1076" t="s">
        <v>724</v>
      </c>
      <c r="D1076">
        <v>1.19</v>
      </c>
      <c r="E1076">
        <v>25</v>
      </c>
      <c r="F1076">
        <v>30</v>
      </c>
      <c r="G1076">
        <v>0</v>
      </c>
      <c r="H1076">
        <f>IF(Table1[[#This Row],[data]]=DATE(2015, 1, 23),1,0)</f>
        <v>0</v>
      </c>
      <c r="I1076" t="str">
        <f>LEFT(Table1[[#This Row],[ISIN]],2)</f>
        <v>PL</v>
      </c>
      <c r="J1076">
        <f>Table1[[#This Row],[pakiet_wig]]*Table1[[#This Row],[kurs_zamkniecia]]</f>
        <v>0</v>
      </c>
      <c r="K1076" s="4" cm="1">
        <f t="array" ref="K1076">_xlfn.IFS(AND(Table1[[#This Row],[Column1]]=1,D1075-D1074&lt;Table1[[#This Row],[kurs_zamkniecia]]-D1075,D1074&lt;D1075,D1075&lt;Table1[[#This Row],[kurs_zamkniecia]]),"K",AND(Table1[[#This Row],[Column1]]=1,D1075-D1074&gt;Table1[[#This Row],[kurs_zamkniecia]]-D1075,D1074&gt;D1075,D1075&gt;Table1[[#This Row],[kurs_zamkniecia]]),"S",Table1[[#This Row],[Column1]]=1,"H",Table1[[#This Row],[Column1]]=0,0)</f>
        <v>0</v>
      </c>
      <c r="L1076"/>
      <c r="M1076"/>
      <c r="N1076"/>
      <c r="O1076"/>
      <c r="P1076"/>
      <c r="Q1076"/>
      <c r="R1076"/>
      <c r="S1076"/>
    </row>
    <row r="1077" spans="1:19" x14ac:dyDescent="0.3">
      <c r="A1077" s="2">
        <v>42026</v>
      </c>
      <c r="B1077" s="1" t="s">
        <v>723</v>
      </c>
      <c r="C1077" t="s">
        <v>724</v>
      </c>
      <c r="D1077">
        <v>1.19</v>
      </c>
      <c r="E1077">
        <v>4405</v>
      </c>
      <c r="F1077">
        <v>5140</v>
      </c>
      <c r="G1077">
        <v>0</v>
      </c>
      <c r="H1077">
        <f>IF(Table1[[#This Row],[data]]=DATE(2015, 1, 23),1,0)</f>
        <v>0</v>
      </c>
      <c r="I1077" t="str">
        <f>LEFT(Table1[[#This Row],[ISIN]],2)</f>
        <v>PL</v>
      </c>
      <c r="J1077">
        <f>Table1[[#This Row],[pakiet_wig]]*Table1[[#This Row],[kurs_zamkniecia]]</f>
        <v>0</v>
      </c>
      <c r="K1077" s="4" cm="1">
        <f t="array" ref="K1077">_xlfn.IFS(AND(Table1[[#This Row],[Column1]]=1,D1076-D1075&lt;Table1[[#This Row],[kurs_zamkniecia]]-D1076,D1075&lt;D1076,D1076&lt;Table1[[#This Row],[kurs_zamkniecia]]),"K",AND(Table1[[#This Row],[Column1]]=1,D1076-D1075&gt;Table1[[#This Row],[kurs_zamkniecia]]-D1076,D1075&gt;D1076,D1076&gt;Table1[[#This Row],[kurs_zamkniecia]]),"S",Table1[[#This Row],[Column1]]=1,"H",Table1[[#This Row],[Column1]]=0,0)</f>
        <v>0</v>
      </c>
      <c r="L1077"/>
      <c r="M1077"/>
      <c r="N1077"/>
      <c r="O1077"/>
      <c r="P1077"/>
      <c r="Q1077"/>
      <c r="R1077"/>
      <c r="S1077"/>
    </row>
    <row r="1078" spans="1:19" x14ac:dyDescent="0.3">
      <c r="A1078" s="2">
        <v>42027</v>
      </c>
      <c r="B1078" s="1" t="s">
        <v>723</v>
      </c>
      <c r="C1078" t="s">
        <v>724</v>
      </c>
      <c r="D1078">
        <v>1.19</v>
      </c>
      <c r="E1078">
        <v>0</v>
      </c>
      <c r="F1078">
        <v>0</v>
      </c>
      <c r="G1078">
        <v>0</v>
      </c>
      <c r="H1078">
        <f>IF(Table1[[#This Row],[data]]=DATE(2015, 1, 23),1,0)</f>
        <v>1</v>
      </c>
      <c r="I1078" t="str">
        <f>LEFT(Table1[[#This Row],[ISIN]],2)</f>
        <v>PL</v>
      </c>
      <c r="J1078">
        <f>Table1[[#This Row],[pakiet_wig]]*Table1[[#This Row],[kurs_zamkniecia]]</f>
        <v>0</v>
      </c>
      <c r="K1078" s="4" t="str" cm="1">
        <f t="array" ref="K1078">_xlfn.IFS(AND(Table1[[#This Row],[Column1]]=1,D1077-D1076&lt;Table1[[#This Row],[kurs_zamkniecia]]-D1077,D1076&lt;D1077,D1077&lt;Table1[[#This Row],[kurs_zamkniecia]]),"K",AND(Table1[[#This Row],[Column1]]=1,D1077-D1076&gt;Table1[[#This Row],[kurs_zamkniecia]]-D1077,D1076&gt;D1077,D1077&gt;Table1[[#This Row],[kurs_zamkniecia]]),"S",Table1[[#This Row],[Column1]]=1,"H",Table1[[#This Row],[Column1]]=0,0)</f>
        <v>H</v>
      </c>
      <c r="L1078"/>
      <c r="M1078"/>
      <c r="N1078"/>
      <c r="O1078"/>
      <c r="P1078"/>
      <c r="Q1078"/>
      <c r="R1078"/>
      <c r="S1078"/>
    </row>
    <row r="1079" spans="1:19" x14ac:dyDescent="0.3">
      <c r="A1079" s="2">
        <v>42025</v>
      </c>
      <c r="B1079" s="1" t="s">
        <v>725</v>
      </c>
      <c r="C1079" t="s">
        <v>726</v>
      </c>
      <c r="D1079">
        <v>485.5</v>
      </c>
      <c r="E1079">
        <v>125505</v>
      </c>
      <c r="F1079">
        <v>60438680</v>
      </c>
      <c r="G1079">
        <v>55967000</v>
      </c>
      <c r="H1079">
        <f>IF(Table1[[#This Row],[data]]=DATE(2015, 1, 23),1,0)</f>
        <v>0</v>
      </c>
      <c r="I1079" t="str">
        <f>LEFT(Table1[[#This Row],[ISIN]],2)</f>
        <v>PL</v>
      </c>
      <c r="J1079">
        <f>Table1[[#This Row],[pakiet_wig]]*Table1[[#This Row],[kurs_zamkniecia]]</f>
        <v>27171978500</v>
      </c>
      <c r="K1079" s="4" cm="1">
        <f t="array" ref="K1079">_xlfn.IFS(AND(Table1[[#This Row],[Column1]]=1,D1078-D1077&lt;Table1[[#This Row],[kurs_zamkniecia]]-D1078,D1077&lt;D1078,D1078&lt;Table1[[#This Row],[kurs_zamkniecia]]),"K",AND(Table1[[#This Row],[Column1]]=1,D1078-D1077&gt;Table1[[#This Row],[kurs_zamkniecia]]-D1078,D1077&gt;D1078,D1078&gt;Table1[[#This Row],[kurs_zamkniecia]]),"S",Table1[[#This Row],[Column1]]=1,"H",Table1[[#This Row],[Column1]]=0,0)</f>
        <v>0</v>
      </c>
      <c r="L1079"/>
      <c r="M1079"/>
      <c r="N1079"/>
      <c r="O1079"/>
      <c r="P1079"/>
      <c r="Q1079"/>
      <c r="R1079"/>
      <c r="S1079"/>
    </row>
    <row r="1080" spans="1:19" x14ac:dyDescent="0.3">
      <c r="A1080" s="2">
        <v>42026</v>
      </c>
      <c r="B1080" s="1" t="s">
        <v>725</v>
      </c>
      <c r="C1080" t="s">
        <v>726</v>
      </c>
      <c r="D1080">
        <v>500</v>
      </c>
      <c r="E1080">
        <v>106184</v>
      </c>
      <c r="F1080">
        <v>52274210</v>
      </c>
      <c r="G1080">
        <v>55967000</v>
      </c>
      <c r="H1080">
        <f>IF(Table1[[#This Row],[data]]=DATE(2015, 1, 23),1,0)</f>
        <v>0</v>
      </c>
      <c r="I1080" t="str">
        <f>LEFT(Table1[[#This Row],[ISIN]],2)</f>
        <v>PL</v>
      </c>
      <c r="J1080">
        <f>Table1[[#This Row],[pakiet_wig]]*Table1[[#This Row],[kurs_zamkniecia]]</f>
        <v>27983500000</v>
      </c>
      <c r="K1080" s="4" cm="1">
        <f t="array" ref="K1080">_xlfn.IFS(AND(Table1[[#This Row],[Column1]]=1,D1079-D1078&lt;Table1[[#This Row],[kurs_zamkniecia]]-D1079,D1078&lt;D1079,D1079&lt;Table1[[#This Row],[kurs_zamkniecia]]),"K",AND(Table1[[#This Row],[Column1]]=1,D1079-D1078&gt;Table1[[#This Row],[kurs_zamkniecia]]-D1079,D1078&gt;D1079,D1079&gt;Table1[[#This Row],[kurs_zamkniecia]]),"S",Table1[[#This Row],[Column1]]=1,"H",Table1[[#This Row],[Column1]]=0,0)</f>
        <v>0</v>
      </c>
      <c r="L1080"/>
      <c r="M1080"/>
      <c r="N1080"/>
      <c r="O1080"/>
      <c r="P1080"/>
      <c r="Q1080"/>
      <c r="R1080"/>
      <c r="S1080"/>
    </row>
    <row r="1081" spans="1:19" x14ac:dyDescent="0.3">
      <c r="A1081" s="2">
        <v>42027</v>
      </c>
      <c r="B1081" s="1" t="s">
        <v>725</v>
      </c>
      <c r="C1081" t="s">
        <v>726</v>
      </c>
      <c r="D1081">
        <v>508.65</v>
      </c>
      <c r="E1081">
        <v>145512</v>
      </c>
      <c r="F1081">
        <v>73380130</v>
      </c>
      <c r="G1081">
        <v>55967000</v>
      </c>
      <c r="H1081">
        <f>IF(Table1[[#This Row],[data]]=DATE(2015, 1, 23),1,0)</f>
        <v>1</v>
      </c>
      <c r="I1081" t="str">
        <f>LEFT(Table1[[#This Row],[ISIN]],2)</f>
        <v>PL</v>
      </c>
      <c r="J1081">
        <f>Table1[[#This Row],[pakiet_wig]]*Table1[[#This Row],[kurs_zamkniecia]]</f>
        <v>28467614550</v>
      </c>
      <c r="K1081" s="4" t="str" cm="1">
        <f t="array" ref="K1081">_xlfn.IFS(AND(Table1[[#This Row],[Column1]]=1,D1080-D1079&lt;Table1[[#This Row],[kurs_zamkniecia]]-D1080,D1079&lt;D1080,D1080&lt;Table1[[#This Row],[kurs_zamkniecia]]),"K",AND(Table1[[#This Row],[Column1]]=1,D1080-D1079&gt;Table1[[#This Row],[kurs_zamkniecia]]-D1080,D1079&gt;D1080,D1080&gt;Table1[[#This Row],[kurs_zamkniecia]]),"S",Table1[[#This Row],[Column1]]=1,"H",Table1[[#This Row],[Column1]]=0,0)</f>
        <v>H</v>
      </c>
      <c r="L1081"/>
      <c r="M1081"/>
      <c r="N1081"/>
      <c r="O1081"/>
      <c r="P1081"/>
      <c r="Q1081"/>
      <c r="R1081"/>
      <c r="S1081"/>
    </row>
    <row r="1082" spans="1:19" x14ac:dyDescent="0.3">
      <c r="A1082" s="2">
        <v>42025</v>
      </c>
      <c r="B1082" s="1" t="s">
        <v>727</v>
      </c>
      <c r="C1082" t="s">
        <v>728</v>
      </c>
      <c r="D1082">
        <v>4.2</v>
      </c>
      <c r="E1082">
        <v>0</v>
      </c>
      <c r="F1082">
        <v>0</v>
      </c>
      <c r="G1082">
        <v>0</v>
      </c>
      <c r="H1082">
        <f>IF(Table1[[#This Row],[data]]=DATE(2015, 1, 23),1,0)</f>
        <v>0</v>
      </c>
      <c r="I1082" t="str">
        <f>LEFT(Table1[[#This Row],[ISIN]],2)</f>
        <v>PL</v>
      </c>
      <c r="J1082">
        <f>Table1[[#This Row],[pakiet_wig]]*Table1[[#This Row],[kurs_zamkniecia]]</f>
        <v>0</v>
      </c>
      <c r="K1082" s="4" cm="1">
        <f t="array" ref="K1082">_xlfn.IFS(AND(Table1[[#This Row],[Column1]]=1,D1081-D1080&lt;Table1[[#This Row],[kurs_zamkniecia]]-D1081,D1080&lt;D1081,D1081&lt;Table1[[#This Row],[kurs_zamkniecia]]),"K",AND(Table1[[#This Row],[Column1]]=1,D1081-D1080&gt;Table1[[#This Row],[kurs_zamkniecia]]-D1081,D1080&gt;D1081,D1081&gt;Table1[[#This Row],[kurs_zamkniecia]]),"S",Table1[[#This Row],[Column1]]=1,"H",Table1[[#This Row],[Column1]]=0,0)</f>
        <v>0</v>
      </c>
      <c r="L1082"/>
      <c r="M1082"/>
      <c r="N1082"/>
      <c r="O1082"/>
      <c r="P1082"/>
      <c r="Q1082"/>
      <c r="R1082"/>
      <c r="S1082"/>
    </row>
    <row r="1083" spans="1:19" x14ac:dyDescent="0.3">
      <c r="A1083" s="2">
        <v>42026</v>
      </c>
      <c r="B1083" s="1" t="s">
        <v>727</v>
      </c>
      <c r="C1083" t="s">
        <v>728</v>
      </c>
      <c r="D1083">
        <v>4.1500000000000004</v>
      </c>
      <c r="E1083">
        <v>530</v>
      </c>
      <c r="F1083">
        <v>2140</v>
      </c>
      <c r="G1083">
        <v>0</v>
      </c>
      <c r="H1083">
        <f>IF(Table1[[#This Row],[data]]=DATE(2015, 1, 23),1,0)</f>
        <v>0</v>
      </c>
      <c r="I1083" t="str">
        <f>LEFT(Table1[[#This Row],[ISIN]],2)</f>
        <v>PL</v>
      </c>
      <c r="J1083">
        <f>Table1[[#This Row],[pakiet_wig]]*Table1[[#This Row],[kurs_zamkniecia]]</f>
        <v>0</v>
      </c>
      <c r="K1083" s="4" cm="1">
        <f t="array" ref="K1083">_xlfn.IFS(AND(Table1[[#This Row],[Column1]]=1,D1082-D1081&lt;Table1[[#This Row],[kurs_zamkniecia]]-D1082,D1081&lt;D1082,D1082&lt;Table1[[#This Row],[kurs_zamkniecia]]),"K",AND(Table1[[#This Row],[Column1]]=1,D1082-D1081&gt;Table1[[#This Row],[kurs_zamkniecia]]-D1082,D1081&gt;D1082,D1082&gt;Table1[[#This Row],[kurs_zamkniecia]]),"S",Table1[[#This Row],[Column1]]=1,"H",Table1[[#This Row],[Column1]]=0,0)</f>
        <v>0</v>
      </c>
      <c r="L1083"/>
      <c r="M1083"/>
      <c r="N1083"/>
      <c r="O1083"/>
      <c r="P1083"/>
      <c r="Q1083"/>
      <c r="R1083"/>
      <c r="S1083"/>
    </row>
    <row r="1084" spans="1:19" x14ac:dyDescent="0.3">
      <c r="A1084" s="2">
        <v>42027</v>
      </c>
      <c r="B1084" s="1" t="s">
        <v>727</v>
      </c>
      <c r="C1084" t="s">
        <v>728</v>
      </c>
      <c r="D1084">
        <v>4.1500000000000004</v>
      </c>
      <c r="E1084">
        <v>0</v>
      </c>
      <c r="F1084">
        <v>0</v>
      </c>
      <c r="G1084">
        <v>0</v>
      </c>
      <c r="H1084">
        <f>IF(Table1[[#This Row],[data]]=DATE(2015, 1, 23),1,0)</f>
        <v>1</v>
      </c>
      <c r="I1084" t="str">
        <f>LEFT(Table1[[#This Row],[ISIN]],2)</f>
        <v>PL</v>
      </c>
      <c r="J1084">
        <f>Table1[[#This Row],[pakiet_wig]]*Table1[[#This Row],[kurs_zamkniecia]]</f>
        <v>0</v>
      </c>
      <c r="K1084" s="4" t="str" cm="1">
        <f t="array" ref="K1084">_xlfn.IFS(AND(Table1[[#This Row],[Column1]]=1,D1083-D1082&lt;Table1[[#This Row],[kurs_zamkniecia]]-D1083,D1082&lt;D1083,D1083&lt;Table1[[#This Row],[kurs_zamkniecia]]),"K",AND(Table1[[#This Row],[Column1]]=1,D1083-D1082&gt;Table1[[#This Row],[kurs_zamkniecia]]-D1083,D1082&gt;D1083,D1083&gt;Table1[[#This Row],[kurs_zamkniecia]]),"S",Table1[[#This Row],[Column1]]=1,"H",Table1[[#This Row],[Column1]]=0,0)</f>
        <v>H</v>
      </c>
      <c r="L1084"/>
      <c r="M1084"/>
      <c r="N1084"/>
      <c r="O1084"/>
      <c r="P1084"/>
      <c r="Q1084"/>
      <c r="R1084"/>
      <c r="S1084"/>
    </row>
    <row r="1085" spans="1:19" x14ac:dyDescent="0.3">
      <c r="A1085" s="2">
        <v>42025</v>
      </c>
      <c r="B1085" s="1" t="s">
        <v>729</v>
      </c>
      <c r="C1085" t="s">
        <v>730</v>
      </c>
      <c r="D1085">
        <v>6.47</v>
      </c>
      <c r="E1085">
        <v>14994</v>
      </c>
      <c r="F1085">
        <v>96410</v>
      </c>
      <c r="G1085">
        <v>35376000</v>
      </c>
      <c r="H1085">
        <f>IF(Table1[[#This Row],[data]]=DATE(2015, 1, 23),1,0)</f>
        <v>0</v>
      </c>
      <c r="I1085" t="str">
        <f>LEFT(Table1[[#This Row],[ISIN]],2)</f>
        <v>PL</v>
      </c>
      <c r="J1085">
        <f>Table1[[#This Row],[pakiet_wig]]*Table1[[#This Row],[kurs_zamkniecia]]</f>
        <v>228882720</v>
      </c>
      <c r="K1085" s="4" cm="1">
        <f t="array" ref="K1085">_xlfn.IFS(AND(Table1[[#This Row],[Column1]]=1,D1084-D1083&lt;Table1[[#This Row],[kurs_zamkniecia]]-D1084,D1083&lt;D1084,D1084&lt;Table1[[#This Row],[kurs_zamkniecia]]),"K",AND(Table1[[#This Row],[Column1]]=1,D1084-D1083&gt;Table1[[#This Row],[kurs_zamkniecia]]-D1084,D1083&gt;D1084,D1084&gt;Table1[[#This Row],[kurs_zamkniecia]]),"S",Table1[[#This Row],[Column1]]=1,"H",Table1[[#This Row],[Column1]]=0,0)</f>
        <v>0</v>
      </c>
      <c r="L1085"/>
      <c r="M1085"/>
      <c r="N1085"/>
      <c r="O1085"/>
      <c r="P1085"/>
      <c r="Q1085"/>
      <c r="R1085"/>
      <c r="S1085"/>
    </row>
    <row r="1086" spans="1:19" x14ac:dyDescent="0.3">
      <c r="A1086" s="2">
        <v>42026</v>
      </c>
      <c r="B1086" s="1" t="s">
        <v>729</v>
      </c>
      <c r="C1086" t="s">
        <v>730</v>
      </c>
      <c r="D1086">
        <v>6.44</v>
      </c>
      <c r="E1086">
        <v>9707</v>
      </c>
      <c r="F1086">
        <v>62550</v>
      </c>
      <c r="G1086">
        <v>35376000</v>
      </c>
      <c r="H1086">
        <f>IF(Table1[[#This Row],[data]]=DATE(2015, 1, 23),1,0)</f>
        <v>0</v>
      </c>
      <c r="I1086" t="str">
        <f>LEFT(Table1[[#This Row],[ISIN]],2)</f>
        <v>PL</v>
      </c>
      <c r="J1086">
        <f>Table1[[#This Row],[pakiet_wig]]*Table1[[#This Row],[kurs_zamkniecia]]</f>
        <v>227821440</v>
      </c>
      <c r="K1086" s="4" cm="1">
        <f t="array" ref="K1086">_xlfn.IFS(AND(Table1[[#This Row],[Column1]]=1,D1085-D1084&lt;Table1[[#This Row],[kurs_zamkniecia]]-D1085,D1084&lt;D1085,D1085&lt;Table1[[#This Row],[kurs_zamkniecia]]),"K",AND(Table1[[#This Row],[Column1]]=1,D1085-D1084&gt;Table1[[#This Row],[kurs_zamkniecia]]-D1085,D1084&gt;D1085,D1085&gt;Table1[[#This Row],[kurs_zamkniecia]]),"S",Table1[[#This Row],[Column1]]=1,"H",Table1[[#This Row],[Column1]]=0,0)</f>
        <v>0</v>
      </c>
      <c r="L1086"/>
      <c r="M1086"/>
      <c r="N1086"/>
      <c r="O1086"/>
      <c r="P1086"/>
      <c r="Q1086"/>
      <c r="R1086"/>
      <c r="S1086"/>
    </row>
    <row r="1087" spans="1:19" x14ac:dyDescent="0.3">
      <c r="A1087" s="2">
        <v>42027</v>
      </c>
      <c r="B1087" s="1" t="s">
        <v>729</v>
      </c>
      <c r="C1087" t="s">
        <v>730</v>
      </c>
      <c r="D1087">
        <v>6.4</v>
      </c>
      <c r="E1087">
        <v>13434</v>
      </c>
      <c r="F1087">
        <v>84890</v>
      </c>
      <c r="G1087">
        <v>35376000</v>
      </c>
      <c r="H1087">
        <f>IF(Table1[[#This Row],[data]]=DATE(2015, 1, 23),1,0)</f>
        <v>1</v>
      </c>
      <c r="I1087" t="str">
        <f>LEFT(Table1[[#This Row],[ISIN]],2)</f>
        <v>PL</v>
      </c>
      <c r="J1087">
        <f>Table1[[#This Row],[pakiet_wig]]*Table1[[#This Row],[kurs_zamkniecia]]</f>
        <v>226406400</v>
      </c>
      <c r="K1087" s="4" t="str" cm="1">
        <f t="array" ref="K1087">_xlfn.IFS(AND(Table1[[#This Row],[Column1]]=1,D1086-D1085&lt;Table1[[#This Row],[kurs_zamkniecia]]-D1086,D1085&lt;D1086,D1086&lt;Table1[[#This Row],[kurs_zamkniecia]]),"K",AND(Table1[[#This Row],[Column1]]=1,D1086-D1085&gt;Table1[[#This Row],[kurs_zamkniecia]]-D1086,D1085&gt;D1086,D1086&gt;Table1[[#This Row],[kurs_zamkniecia]]),"S",Table1[[#This Row],[Column1]]=1,"H",Table1[[#This Row],[Column1]]=0,0)</f>
        <v>S</v>
      </c>
      <c r="L1087"/>
      <c r="M1087"/>
      <c r="N1087"/>
      <c r="O1087"/>
      <c r="P1087"/>
      <c r="Q1087"/>
      <c r="R1087"/>
      <c r="S1087"/>
    </row>
    <row r="1088" spans="1:19" x14ac:dyDescent="0.3">
      <c r="A1088" s="2">
        <v>42025</v>
      </c>
      <c r="B1088" s="1" t="s">
        <v>731</v>
      </c>
      <c r="C1088" t="s">
        <v>732</v>
      </c>
      <c r="D1088">
        <v>12.8</v>
      </c>
      <c r="E1088">
        <v>673</v>
      </c>
      <c r="F1088">
        <v>8620</v>
      </c>
      <c r="G1088">
        <v>10375000</v>
      </c>
      <c r="H1088">
        <f>IF(Table1[[#This Row],[data]]=DATE(2015, 1, 23),1,0)</f>
        <v>0</v>
      </c>
      <c r="I1088" t="str">
        <f>LEFT(Table1[[#This Row],[ISIN]],2)</f>
        <v>PL</v>
      </c>
      <c r="J1088">
        <f>Table1[[#This Row],[pakiet_wig]]*Table1[[#This Row],[kurs_zamkniecia]]</f>
        <v>132800000</v>
      </c>
      <c r="K1088" s="4" cm="1">
        <f t="array" ref="K1088">_xlfn.IFS(AND(Table1[[#This Row],[Column1]]=1,D1087-D1086&lt;Table1[[#This Row],[kurs_zamkniecia]]-D1087,D1086&lt;D1087,D1087&lt;Table1[[#This Row],[kurs_zamkniecia]]),"K",AND(Table1[[#This Row],[Column1]]=1,D1087-D1086&gt;Table1[[#This Row],[kurs_zamkniecia]]-D1087,D1086&gt;D1087,D1087&gt;Table1[[#This Row],[kurs_zamkniecia]]),"S",Table1[[#This Row],[Column1]]=1,"H",Table1[[#This Row],[Column1]]=0,0)</f>
        <v>0</v>
      </c>
      <c r="L1088"/>
      <c r="M1088"/>
      <c r="N1088"/>
      <c r="O1088"/>
      <c r="P1088"/>
      <c r="Q1088"/>
      <c r="R1088"/>
      <c r="S1088"/>
    </row>
    <row r="1089" spans="1:19" x14ac:dyDescent="0.3">
      <c r="A1089" s="2">
        <v>42026</v>
      </c>
      <c r="B1089" s="1" t="s">
        <v>731</v>
      </c>
      <c r="C1089" t="s">
        <v>732</v>
      </c>
      <c r="D1089">
        <v>12.79</v>
      </c>
      <c r="E1089">
        <v>4814</v>
      </c>
      <c r="F1089">
        <v>61760</v>
      </c>
      <c r="G1089">
        <v>10375000</v>
      </c>
      <c r="H1089">
        <f>IF(Table1[[#This Row],[data]]=DATE(2015, 1, 23),1,0)</f>
        <v>0</v>
      </c>
      <c r="I1089" t="str">
        <f>LEFT(Table1[[#This Row],[ISIN]],2)</f>
        <v>PL</v>
      </c>
      <c r="J1089">
        <f>Table1[[#This Row],[pakiet_wig]]*Table1[[#This Row],[kurs_zamkniecia]]</f>
        <v>132696249.99999999</v>
      </c>
      <c r="K1089" s="4" cm="1">
        <f t="array" ref="K1089">_xlfn.IFS(AND(Table1[[#This Row],[Column1]]=1,D1088-D1087&lt;Table1[[#This Row],[kurs_zamkniecia]]-D1088,D1087&lt;D1088,D1088&lt;Table1[[#This Row],[kurs_zamkniecia]]),"K",AND(Table1[[#This Row],[Column1]]=1,D1088-D1087&gt;Table1[[#This Row],[kurs_zamkniecia]]-D1088,D1087&gt;D1088,D1088&gt;Table1[[#This Row],[kurs_zamkniecia]]),"S",Table1[[#This Row],[Column1]]=1,"H",Table1[[#This Row],[Column1]]=0,0)</f>
        <v>0</v>
      </c>
      <c r="L1089"/>
      <c r="M1089"/>
      <c r="N1089"/>
      <c r="O1089"/>
      <c r="P1089"/>
      <c r="Q1089"/>
      <c r="R1089"/>
      <c r="S1089"/>
    </row>
    <row r="1090" spans="1:19" x14ac:dyDescent="0.3">
      <c r="A1090" s="2">
        <v>42027</v>
      </c>
      <c r="B1090" s="1" t="s">
        <v>731</v>
      </c>
      <c r="C1090" t="s">
        <v>732</v>
      </c>
      <c r="D1090">
        <v>12.56</v>
      </c>
      <c r="E1090">
        <v>11818</v>
      </c>
      <c r="F1090">
        <v>149000</v>
      </c>
      <c r="G1090">
        <v>10375000</v>
      </c>
      <c r="H1090">
        <f>IF(Table1[[#This Row],[data]]=DATE(2015, 1, 23),1,0)</f>
        <v>1</v>
      </c>
      <c r="I1090" t="str">
        <f>LEFT(Table1[[#This Row],[ISIN]],2)</f>
        <v>PL</v>
      </c>
      <c r="J1090">
        <f>Table1[[#This Row],[pakiet_wig]]*Table1[[#This Row],[kurs_zamkniecia]]</f>
        <v>130310000</v>
      </c>
      <c r="K1090" s="4" t="str" cm="1">
        <f t="array" ref="K1090">_xlfn.IFS(AND(Table1[[#This Row],[Column1]]=1,D1089-D1088&lt;Table1[[#This Row],[kurs_zamkniecia]]-D1089,D1088&lt;D1089,D1089&lt;Table1[[#This Row],[kurs_zamkniecia]]),"K",AND(Table1[[#This Row],[Column1]]=1,D1089-D1088&gt;Table1[[#This Row],[kurs_zamkniecia]]-D1089,D1088&gt;D1089,D1089&gt;Table1[[#This Row],[kurs_zamkniecia]]),"S",Table1[[#This Row],[Column1]]=1,"H",Table1[[#This Row],[Column1]]=0,0)</f>
        <v>S</v>
      </c>
      <c r="L1090"/>
      <c r="M1090"/>
      <c r="N1090"/>
      <c r="O1090"/>
      <c r="P1090"/>
      <c r="Q1090"/>
      <c r="R1090"/>
      <c r="S1090"/>
    </row>
    <row r="1091" spans="1:19" x14ac:dyDescent="0.3">
      <c r="A1091" s="2">
        <v>42025</v>
      </c>
      <c r="B1091" s="1" t="s">
        <v>733</v>
      </c>
      <c r="C1091" t="s">
        <v>734</v>
      </c>
      <c r="D1091">
        <v>8.0299999999999994</v>
      </c>
      <c r="E1091">
        <v>28039</v>
      </c>
      <c r="F1091">
        <v>218920</v>
      </c>
      <c r="G1091">
        <v>19626000</v>
      </c>
      <c r="H1091">
        <f>IF(Table1[[#This Row],[data]]=DATE(2015, 1, 23),1,0)</f>
        <v>0</v>
      </c>
      <c r="I1091" t="str">
        <f>LEFT(Table1[[#This Row],[ISIN]],2)</f>
        <v>PL</v>
      </c>
      <c r="J1091">
        <f>Table1[[#This Row],[pakiet_wig]]*Table1[[#This Row],[kurs_zamkniecia]]</f>
        <v>157596780</v>
      </c>
      <c r="K1091" s="4" cm="1">
        <f t="array" ref="K1091">_xlfn.IFS(AND(Table1[[#This Row],[Column1]]=1,D1090-D1089&lt;Table1[[#This Row],[kurs_zamkniecia]]-D1090,D1089&lt;D1090,D1090&lt;Table1[[#This Row],[kurs_zamkniecia]]),"K",AND(Table1[[#This Row],[Column1]]=1,D1090-D1089&gt;Table1[[#This Row],[kurs_zamkniecia]]-D1090,D1089&gt;D1090,D1090&gt;Table1[[#This Row],[kurs_zamkniecia]]),"S",Table1[[#This Row],[Column1]]=1,"H",Table1[[#This Row],[Column1]]=0,0)</f>
        <v>0</v>
      </c>
      <c r="L1091"/>
      <c r="M1091"/>
      <c r="N1091"/>
      <c r="O1091"/>
      <c r="P1091"/>
      <c r="Q1091"/>
      <c r="R1091"/>
      <c r="S1091"/>
    </row>
    <row r="1092" spans="1:19" x14ac:dyDescent="0.3">
      <c r="A1092" s="2">
        <v>42026</v>
      </c>
      <c r="B1092" s="1" t="s">
        <v>733</v>
      </c>
      <c r="C1092" t="s">
        <v>734</v>
      </c>
      <c r="D1092">
        <v>8.25</v>
      </c>
      <c r="E1092">
        <v>15074</v>
      </c>
      <c r="F1092">
        <v>123610</v>
      </c>
      <c r="G1092">
        <v>19626000</v>
      </c>
      <c r="H1092">
        <f>IF(Table1[[#This Row],[data]]=DATE(2015, 1, 23),1,0)</f>
        <v>0</v>
      </c>
      <c r="I1092" t="str">
        <f>LEFT(Table1[[#This Row],[ISIN]],2)</f>
        <v>PL</v>
      </c>
      <c r="J1092">
        <f>Table1[[#This Row],[pakiet_wig]]*Table1[[#This Row],[kurs_zamkniecia]]</f>
        <v>161914500</v>
      </c>
      <c r="K1092" s="4" cm="1">
        <f t="array" ref="K1092">_xlfn.IFS(AND(Table1[[#This Row],[Column1]]=1,D1091-D1090&lt;Table1[[#This Row],[kurs_zamkniecia]]-D1091,D1090&lt;D1091,D1091&lt;Table1[[#This Row],[kurs_zamkniecia]]),"K",AND(Table1[[#This Row],[Column1]]=1,D1091-D1090&gt;Table1[[#This Row],[kurs_zamkniecia]]-D1091,D1090&gt;D1091,D1091&gt;Table1[[#This Row],[kurs_zamkniecia]]),"S",Table1[[#This Row],[Column1]]=1,"H",Table1[[#This Row],[Column1]]=0,0)</f>
        <v>0</v>
      </c>
      <c r="L1092"/>
      <c r="M1092"/>
      <c r="N1092"/>
      <c r="O1092"/>
      <c r="P1092"/>
      <c r="Q1092"/>
      <c r="R1092"/>
      <c r="S1092"/>
    </row>
    <row r="1093" spans="1:19" x14ac:dyDescent="0.3">
      <c r="A1093" s="2">
        <v>42027</v>
      </c>
      <c r="B1093" s="1" t="s">
        <v>733</v>
      </c>
      <c r="C1093" t="s">
        <v>734</v>
      </c>
      <c r="D1093">
        <v>8.24</v>
      </c>
      <c r="E1093">
        <v>17230</v>
      </c>
      <c r="F1093">
        <v>140510</v>
      </c>
      <c r="G1093">
        <v>19626000</v>
      </c>
      <c r="H1093">
        <f>IF(Table1[[#This Row],[data]]=DATE(2015, 1, 23),1,0)</f>
        <v>1</v>
      </c>
      <c r="I1093" t="str">
        <f>LEFT(Table1[[#This Row],[ISIN]],2)</f>
        <v>PL</v>
      </c>
      <c r="J1093">
        <f>Table1[[#This Row],[pakiet_wig]]*Table1[[#This Row],[kurs_zamkniecia]]</f>
        <v>161718240</v>
      </c>
      <c r="K1093" s="4" t="str" cm="1">
        <f t="array" ref="K1093">_xlfn.IFS(AND(Table1[[#This Row],[Column1]]=1,D1092-D1091&lt;Table1[[#This Row],[kurs_zamkniecia]]-D1092,D1091&lt;D1092,D1092&lt;Table1[[#This Row],[kurs_zamkniecia]]),"K",AND(Table1[[#This Row],[Column1]]=1,D1092-D1091&gt;Table1[[#This Row],[kurs_zamkniecia]]-D1092,D1091&gt;D1092,D1092&gt;Table1[[#This Row],[kurs_zamkniecia]]),"S",Table1[[#This Row],[Column1]]=1,"H",Table1[[#This Row],[Column1]]=0,0)</f>
        <v>H</v>
      </c>
      <c r="L1093"/>
      <c r="M1093"/>
      <c r="N1093"/>
      <c r="O1093"/>
      <c r="P1093"/>
      <c r="Q1093"/>
      <c r="R1093"/>
      <c r="S1093"/>
    </row>
    <row r="1094" spans="1:19" x14ac:dyDescent="0.3">
      <c r="A1094" s="2">
        <v>42025</v>
      </c>
      <c r="B1094" s="1" t="s">
        <v>735</v>
      </c>
      <c r="C1094" t="s">
        <v>736</v>
      </c>
      <c r="D1094">
        <v>5.97</v>
      </c>
      <c r="E1094">
        <v>14489</v>
      </c>
      <c r="F1094">
        <v>85090</v>
      </c>
      <c r="G1094">
        <v>27134000</v>
      </c>
      <c r="H1094">
        <f>IF(Table1[[#This Row],[data]]=DATE(2015, 1, 23),1,0)</f>
        <v>0</v>
      </c>
      <c r="I1094" t="str">
        <f>LEFT(Table1[[#This Row],[ISIN]],2)</f>
        <v>PL</v>
      </c>
      <c r="J1094">
        <f>Table1[[#This Row],[pakiet_wig]]*Table1[[#This Row],[kurs_zamkniecia]]</f>
        <v>161989980</v>
      </c>
      <c r="K1094" s="4" cm="1">
        <f t="array" ref="K1094">_xlfn.IFS(AND(Table1[[#This Row],[Column1]]=1,D1093-D1092&lt;Table1[[#This Row],[kurs_zamkniecia]]-D1093,D1092&lt;D1093,D1093&lt;Table1[[#This Row],[kurs_zamkniecia]]),"K",AND(Table1[[#This Row],[Column1]]=1,D1093-D1092&gt;Table1[[#This Row],[kurs_zamkniecia]]-D1093,D1092&gt;D1093,D1093&gt;Table1[[#This Row],[kurs_zamkniecia]]),"S",Table1[[#This Row],[Column1]]=1,"H",Table1[[#This Row],[Column1]]=0,0)</f>
        <v>0</v>
      </c>
      <c r="L1094"/>
      <c r="M1094"/>
      <c r="N1094"/>
      <c r="O1094"/>
      <c r="P1094"/>
      <c r="Q1094"/>
      <c r="R1094"/>
      <c r="S1094"/>
    </row>
    <row r="1095" spans="1:19" x14ac:dyDescent="0.3">
      <c r="A1095" s="2">
        <v>42026</v>
      </c>
      <c r="B1095" s="1" t="s">
        <v>735</v>
      </c>
      <c r="C1095" t="s">
        <v>736</v>
      </c>
      <c r="D1095">
        <v>6.03</v>
      </c>
      <c r="E1095">
        <v>14914</v>
      </c>
      <c r="F1095">
        <v>89660</v>
      </c>
      <c r="G1095">
        <v>27134000</v>
      </c>
      <c r="H1095">
        <f>IF(Table1[[#This Row],[data]]=DATE(2015, 1, 23),1,0)</f>
        <v>0</v>
      </c>
      <c r="I1095" t="str">
        <f>LEFT(Table1[[#This Row],[ISIN]],2)</f>
        <v>PL</v>
      </c>
      <c r="J1095">
        <f>Table1[[#This Row],[pakiet_wig]]*Table1[[#This Row],[kurs_zamkniecia]]</f>
        <v>163618020</v>
      </c>
      <c r="K1095" s="4" cm="1">
        <f t="array" ref="K1095">_xlfn.IFS(AND(Table1[[#This Row],[Column1]]=1,D1094-D1093&lt;Table1[[#This Row],[kurs_zamkniecia]]-D1094,D1093&lt;D1094,D1094&lt;Table1[[#This Row],[kurs_zamkniecia]]),"K",AND(Table1[[#This Row],[Column1]]=1,D1094-D1093&gt;Table1[[#This Row],[kurs_zamkniecia]]-D1094,D1093&gt;D1094,D1094&gt;Table1[[#This Row],[kurs_zamkniecia]]),"S",Table1[[#This Row],[Column1]]=1,"H",Table1[[#This Row],[Column1]]=0,0)</f>
        <v>0</v>
      </c>
      <c r="L1095"/>
      <c r="M1095"/>
      <c r="N1095"/>
      <c r="O1095"/>
      <c r="P1095"/>
      <c r="Q1095"/>
      <c r="R1095"/>
      <c r="S1095"/>
    </row>
    <row r="1096" spans="1:19" x14ac:dyDescent="0.3">
      <c r="A1096" s="2">
        <v>42027</v>
      </c>
      <c r="B1096" s="1" t="s">
        <v>735</v>
      </c>
      <c r="C1096" t="s">
        <v>736</v>
      </c>
      <c r="D1096">
        <v>5.95</v>
      </c>
      <c r="E1096">
        <v>30228</v>
      </c>
      <c r="F1096">
        <v>180360</v>
      </c>
      <c r="G1096">
        <v>27134000</v>
      </c>
      <c r="H1096">
        <f>IF(Table1[[#This Row],[data]]=DATE(2015, 1, 23),1,0)</f>
        <v>1</v>
      </c>
      <c r="I1096" t="str">
        <f>LEFT(Table1[[#This Row],[ISIN]],2)</f>
        <v>PL</v>
      </c>
      <c r="J1096">
        <f>Table1[[#This Row],[pakiet_wig]]*Table1[[#This Row],[kurs_zamkniecia]]</f>
        <v>161447300</v>
      </c>
      <c r="K1096" s="4" t="str" cm="1">
        <f t="array" ref="K1096">_xlfn.IFS(AND(Table1[[#This Row],[Column1]]=1,D1095-D1094&lt;Table1[[#This Row],[kurs_zamkniecia]]-D1095,D1094&lt;D1095,D1095&lt;Table1[[#This Row],[kurs_zamkniecia]]),"K",AND(Table1[[#This Row],[Column1]]=1,D1095-D1094&gt;Table1[[#This Row],[kurs_zamkniecia]]-D1095,D1094&gt;D1095,D1095&gt;Table1[[#This Row],[kurs_zamkniecia]]),"S",Table1[[#This Row],[Column1]]=1,"H",Table1[[#This Row],[Column1]]=0,0)</f>
        <v>H</v>
      </c>
      <c r="L1096"/>
      <c r="M1096"/>
      <c r="N1096"/>
      <c r="O1096"/>
      <c r="P1096"/>
      <c r="Q1096"/>
      <c r="R1096"/>
      <c r="S1096"/>
    </row>
    <row r="1097" spans="1:19" x14ac:dyDescent="0.3">
      <c r="A1097" s="2">
        <v>42025</v>
      </c>
      <c r="B1097" s="1" t="s">
        <v>737</v>
      </c>
      <c r="C1097" t="s">
        <v>738</v>
      </c>
      <c r="D1097">
        <v>16.309999999999999</v>
      </c>
      <c r="E1097">
        <v>23</v>
      </c>
      <c r="F1097">
        <v>380</v>
      </c>
      <c r="G1097">
        <v>1469000</v>
      </c>
      <c r="H1097">
        <f>IF(Table1[[#This Row],[data]]=DATE(2015, 1, 23),1,0)</f>
        <v>0</v>
      </c>
      <c r="I1097" t="str">
        <f>LEFT(Table1[[#This Row],[ISIN]],2)</f>
        <v>PL</v>
      </c>
      <c r="J1097">
        <f>Table1[[#This Row],[pakiet_wig]]*Table1[[#This Row],[kurs_zamkniecia]]</f>
        <v>23959389.999999996</v>
      </c>
      <c r="K1097" s="4" cm="1">
        <f t="array" ref="K1097">_xlfn.IFS(AND(Table1[[#This Row],[Column1]]=1,D1096-D1095&lt;Table1[[#This Row],[kurs_zamkniecia]]-D1096,D1095&lt;D1096,D1096&lt;Table1[[#This Row],[kurs_zamkniecia]]),"K",AND(Table1[[#This Row],[Column1]]=1,D1096-D1095&gt;Table1[[#This Row],[kurs_zamkniecia]]-D1096,D1095&gt;D1096,D1096&gt;Table1[[#This Row],[kurs_zamkniecia]]),"S",Table1[[#This Row],[Column1]]=1,"H",Table1[[#This Row],[Column1]]=0,0)</f>
        <v>0</v>
      </c>
      <c r="L1097"/>
      <c r="M1097"/>
      <c r="N1097"/>
      <c r="O1097"/>
      <c r="P1097"/>
      <c r="Q1097"/>
      <c r="R1097"/>
      <c r="S1097"/>
    </row>
    <row r="1098" spans="1:19" x14ac:dyDescent="0.3">
      <c r="A1098" s="2">
        <v>42026</v>
      </c>
      <c r="B1098" s="1" t="s">
        <v>737</v>
      </c>
      <c r="C1098" t="s">
        <v>738</v>
      </c>
      <c r="D1098">
        <v>16.309999999999999</v>
      </c>
      <c r="E1098">
        <v>12</v>
      </c>
      <c r="F1098">
        <v>200</v>
      </c>
      <c r="G1098">
        <v>1469000</v>
      </c>
      <c r="H1098">
        <f>IF(Table1[[#This Row],[data]]=DATE(2015, 1, 23),1,0)</f>
        <v>0</v>
      </c>
      <c r="I1098" t="str">
        <f>LEFT(Table1[[#This Row],[ISIN]],2)</f>
        <v>PL</v>
      </c>
      <c r="J1098">
        <f>Table1[[#This Row],[pakiet_wig]]*Table1[[#This Row],[kurs_zamkniecia]]</f>
        <v>23959389.999999996</v>
      </c>
      <c r="K1098" s="4" cm="1">
        <f t="array" ref="K1098">_xlfn.IFS(AND(Table1[[#This Row],[Column1]]=1,D1097-D1096&lt;Table1[[#This Row],[kurs_zamkniecia]]-D1097,D1096&lt;D1097,D1097&lt;Table1[[#This Row],[kurs_zamkniecia]]),"K",AND(Table1[[#This Row],[Column1]]=1,D1097-D1096&gt;Table1[[#This Row],[kurs_zamkniecia]]-D1097,D1096&gt;D1097,D1097&gt;Table1[[#This Row],[kurs_zamkniecia]]),"S",Table1[[#This Row],[Column1]]=1,"H",Table1[[#This Row],[Column1]]=0,0)</f>
        <v>0</v>
      </c>
      <c r="L1098"/>
      <c r="M1098"/>
      <c r="N1098"/>
      <c r="O1098"/>
      <c r="P1098"/>
      <c r="Q1098"/>
      <c r="R1098"/>
      <c r="S1098"/>
    </row>
    <row r="1099" spans="1:19" x14ac:dyDescent="0.3">
      <c r="A1099" s="2">
        <v>42027</v>
      </c>
      <c r="B1099" s="1" t="s">
        <v>737</v>
      </c>
      <c r="C1099" t="s">
        <v>738</v>
      </c>
      <c r="D1099">
        <v>15.82</v>
      </c>
      <c r="E1099">
        <v>138</v>
      </c>
      <c r="F1099">
        <v>2190</v>
      </c>
      <c r="G1099">
        <v>1469000</v>
      </c>
      <c r="H1099">
        <f>IF(Table1[[#This Row],[data]]=DATE(2015, 1, 23),1,0)</f>
        <v>1</v>
      </c>
      <c r="I1099" t="str">
        <f>LEFT(Table1[[#This Row],[ISIN]],2)</f>
        <v>PL</v>
      </c>
      <c r="J1099">
        <f>Table1[[#This Row],[pakiet_wig]]*Table1[[#This Row],[kurs_zamkniecia]]</f>
        <v>23239580</v>
      </c>
      <c r="K1099" s="4" t="str" cm="1">
        <f t="array" ref="K1099">_xlfn.IFS(AND(Table1[[#This Row],[Column1]]=1,D1098-D1097&lt;Table1[[#This Row],[kurs_zamkniecia]]-D1098,D1097&lt;D1098,D1098&lt;Table1[[#This Row],[kurs_zamkniecia]]),"K",AND(Table1[[#This Row],[Column1]]=1,D1098-D1097&gt;Table1[[#This Row],[kurs_zamkniecia]]-D1098,D1097&gt;D1098,D1098&gt;Table1[[#This Row],[kurs_zamkniecia]]),"S",Table1[[#This Row],[Column1]]=1,"H",Table1[[#This Row],[Column1]]=0,0)</f>
        <v>H</v>
      </c>
      <c r="L1099"/>
      <c r="M1099"/>
      <c r="N1099"/>
      <c r="O1099"/>
      <c r="P1099"/>
      <c r="Q1099"/>
      <c r="R1099"/>
      <c r="S1099"/>
    </row>
    <row r="1100" spans="1:19" x14ac:dyDescent="0.3">
      <c r="A1100" s="2">
        <v>42025</v>
      </c>
      <c r="B1100" s="1" t="s">
        <v>739</v>
      </c>
      <c r="C1100" t="s">
        <v>740</v>
      </c>
      <c r="D1100">
        <v>18.350000000000001</v>
      </c>
      <c r="E1100">
        <v>9551</v>
      </c>
      <c r="F1100">
        <v>177690</v>
      </c>
      <c r="G1100">
        <v>6355000</v>
      </c>
      <c r="H1100">
        <f>IF(Table1[[#This Row],[data]]=DATE(2015, 1, 23),1,0)</f>
        <v>0</v>
      </c>
      <c r="I1100" t="str">
        <f>LEFT(Table1[[#This Row],[ISIN]],2)</f>
        <v>PL</v>
      </c>
      <c r="J1100">
        <f>Table1[[#This Row],[pakiet_wig]]*Table1[[#This Row],[kurs_zamkniecia]]</f>
        <v>116614250.00000001</v>
      </c>
      <c r="K1100" s="4" cm="1">
        <f t="array" ref="K1100">_xlfn.IFS(AND(Table1[[#This Row],[Column1]]=1,D1099-D1098&lt;Table1[[#This Row],[kurs_zamkniecia]]-D1099,D1098&lt;D1099,D1099&lt;Table1[[#This Row],[kurs_zamkniecia]]),"K",AND(Table1[[#This Row],[Column1]]=1,D1099-D1098&gt;Table1[[#This Row],[kurs_zamkniecia]]-D1099,D1098&gt;D1099,D1099&gt;Table1[[#This Row],[kurs_zamkniecia]]),"S",Table1[[#This Row],[Column1]]=1,"H",Table1[[#This Row],[Column1]]=0,0)</f>
        <v>0</v>
      </c>
      <c r="L1100"/>
      <c r="M1100"/>
      <c r="N1100"/>
      <c r="O1100"/>
      <c r="P1100"/>
      <c r="Q1100"/>
      <c r="R1100"/>
      <c r="S1100"/>
    </row>
    <row r="1101" spans="1:19" x14ac:dyDescent="0.3">
      <c r="A1101" s="2">
        <v>42026</v>
      </c>
      <c r="B1101" s="1" t="s">
        <v>739</v>
      </c>
      <c r="C1101" t="s">
        <v>740</v>
      </c>
      <c r="D1101">
        <v>17.5</v>
      </c>
      <c r="E1101">
        <v>72786</v>
      </c>
      <c r="F1101">
        <v>1291220</v>
      </c>
      <c r="G1101">
        <v>6355000</v>
      </c>
      <c r="H1101">
        <f>IF(Table1[[#This Row],[data]]=DATE(2015, 1, 23),1,0)</f>
        <v>0</v>
      </c>
      <c r="I1101" t="str">
        <f>LEFT(Table1[[#This Row],[ISIN]],2)</f>
        <v>PL</v>
      </c>
      <c r="J1101">
        <f>Table1[[#This Row],[pakiet_wig]]*Table1[[#This Row],[kurs_zamkniecia]]</f>
        <v>111212500</v>
      </c>
      <c r="K1101" s="4" cm="1">
        <f t="array" ref="K1101">_xlfn.IFS(AND(Table1[[#This Row],[Column1]]=1,D1100-D1099&lt;Table1[[#This Row],[kurs_zamkniecia]]-D1100,D1099&lt;D1100,D1100&lt;Table1[[#This Row],[kurs_zamkniecia]]),"K",AND(Table1[[#This Row],[Column1]]=1,D1100-D1099&gt;Table1[[#This Row],[kurs_zamkniecia]]-D1100,D1099&gt;D1100,D1100&gt;Table1[[#This Row],[kurs_zamkniecia]]),"S",Table1[[#This Row],[Column1]]=1,"H",Table1[[#This Row],[Column1]]=0,0)</f>
        <v>0</v>
      </c>
      <c r="L1101"/>
      <c r="M1101"/>
      <c r="N1101"/>
      <c r="O1101"/>
      <c r="P1101"/>
      <c r="Q1101"/>
      <c r="R1101"/>
      <c r="S1101"/>
    </row>
    <row r="1102" spans="1:19" x14ac:dyDescent="0.3">
      <c r="A1102" s="2">
        <v>42027</v>
      </c>
      <c r="B1102" s="1" t="s">
        <v>739</v>
      </c>
      <c r="C1102" t="s">
        <v>740</v>
      </c>
      <c r="D1102">
        <v>17.8</v>
      </c>
      <c r="E1102">
        <v>148652</v>
      </c>
      <c r="F1102">
        <v>2651110</v>
      </c>
      <c r="G1102">
        <v>6355000</v>
      </c>
      <c r="H1102">
        <f>IF(Table1[[#This Row],[data]]=DATE(2015, 1, 23),1,0)</f>
        <v>1</v>
      </c>
      <c r="I1102" t="str">
        <f>LEFT(Table1[[#This Row],[ISIN]],2)</f>
        <v>PL</v>
      </c>
      <c r="J1102">
        <f>Table1[[#This Row],[pakiet_wig]]*Table1[[#This Row],[kurs_zamkniecia]]</f>
        <v>113119000</v>
      </c>
      <c r="K1102" s="4" t="str" cm="1">
        <f t="array" ref="K1102">_xlfn.IFS(AND(Table1[[#This Row],[Column1]]=1,D1101-D1100&lt;Table1[[#This Row],[kurs_zamkniecia]]-D1101,D1100&lt;D1101,D1101&lt;Table1[[#This Row],[kurs_zamkniecia]]),"K",AND(Table1[[#This Row],[Column1]]=1,D1101-D1100&gt;Table1[[#This Row],[kurs_zamkniecia]]-D1101,D1100&gt;D1101,D1101&gt;Table1[[#This Row],[kurs_zamkniecia]]),"S",Table1[[#This Row],[Column1]]=1,"H",Table1[[#This Row],[Column1]]=0,0)</f>
        <v>H</v>
      </c>
      <c r="L1102"/>
      <c r="M1102"/>
      <c r="N1102"/>
      <c r="O1102"/>
      <c r="P1102"/>
      <c r="Q1102"/>
      <c r="R1102"/>
      <c r="S1102"/>
    </row>
    <row r="1103" spans="1:19" x14ac:dyDescent="0.3">
      <c r="A1103" s="2">
        <v>42025</v>
      </c>
      <c r="B1103" s="1" t="s">
        <v>741</v>
      </c>
      <c r="C1103" t="s">
        <v>742</v>
      </c>
      <c r="D1103">
        <v>2.1800000000000002</v>
      </c>
      <c r="E1103">
        <v>24179</v>
      </c>
      <c r="F1103">
        <v>53260</v>
      </c>
      <c r="G1103">
        <v>19987000</v>
      </c>
      <c r="H1103">
        <f>IF(Table1[[#This Row],[data]]=DATE(2015, 1, 23),1,0)</f>
        <v>0</v>
      </c>
      <c r="I1103" t="str">
        <f>LEFT(Table1[[#This Row],[ISIN]],2)</f>
        <v>PL</v>
      </c>
      <c r="J1103">
        <f>Table1[[#This Row],[pakiet_wig]]*Table1[[#This Row],[kurs_zamkniecia]]</f>
        <v>43571660</v>
      </c>
      <c r="K1103" s="4" cm="1">
        <f t="array" ref="K1103">_xlfn.IFS(AND(Table1[[#This Row],[Column1]]=1,D1102-D1101&lt;Table1[[#This Row],[kurs_zamkniecia]]-D1102,D1101&lt;D1102,D1102&lt;Table1[[#This Row],[kurs_zamkniecia]]),"K",AND(Table1[[#This Row],[Column1]]=1,D1102-D1101&gt;Table1[[#This Row],[kurs_zamkniecia]]-D1102,D1101&gt;D1102,D1102&gt;Table1[[#This Row],[kurs_zamkniecia]]),"S",Table1[[#This Row],[Column1]]=1,"H",Table1[[#This Row],[Column1]]=0,0)</f>
        <v>0</v>
      </c>
      <c r="L1103"/>
      <c r="M1103"/>
      <c r="N1103"/>
      <c r="O1103"/>
      <c r="P1103"/>
      <c r="Q1103"/>
      <c r="R1103"/>
      <c r="S1103"/>
    </row>
    <row r="1104" spans="1:19" x14ac:dyDescent="0.3">
      <c r="A1104" s="2">
        <v>42026</v>
      </c>
      <c r="B1104" s="1" t="s">
        <v>741</v>
      </c>
      <c r="C1104" t="s">
        <v>742</v>
      </c>
      <c r="D1104">
        <v>2.17</v>
      </c>
      <c r="E1104">
        <v>6478</v>
      </c>
      <c r="F1104">
        <v>14280</v>
      </c>
      <c r="G1104">
        <v>19987000</v>
      </c>
      <c r="H1104">
        <f>IF(Table1[[#This Row],[data]]=DATE(2015, 1, 23),1,0)</f>
        <v>0</v>
      </c>
      <c r="I1104" t="str">
        <f>LEFT(Table1[[#This Row],[ISIN]],2)</f>
        <v>PL</v>
      </c>
      <c r="J1104">
        <f>Table1[[#This Row],[pakiet_wig]]*Table1[[#This Row],[kurs_zamkniecia]]</f>
        <v>43371790</v>
      </c>
      <c r="K1104" s="4" cm="1">
        <f t="array" ref="K1104">_xlfn.IFS(AND(Table1[[#This Row],[Column1]]=1,D1103-D1102&lt;Table1[[#This Row],[kurs_zamkniecia]]-D1103,D1102&lt;D1103,D1103&lt;Table1[[#This Row],[kurs_zamkniecia]]),"K",AND(Table1[[#This Row],[Column1]]=1,D1103-D1102&gt;Table1[[#This Row],[kurs_zamkniecia]]-D1103,D1102&gt;D1103,D1103&gt;Table1[[#This Row],[kurs_zamkniecia]]),"S",Table1[[#This Row],[Column1]]=1,"H",Table1[[#This Row],[Column1]]=0,0)</f>
        <v>0</v>
      </c>
      <c r="L1104"/>
      <c r="M1104"/>
      <c r="N1104"/>
      <c r="O1104"/>
      <c r="P1104"/>
      <c r="Q1104"/>
      <c r="R1104"/>
      <c r="S1104"/>
    </row>
    <row r="1105" spans="1:19" x14ac:dyDescent="0.3">
      <c r="A1105" s="2">
        <v>42027</v>
      </c>
      <c r="B1105" s="1" t="s">
        <v>741</v>
      </c>
      <c r="C1105" t="s">
        <v>742</v>
      </c>
      <c r="D1105">
        <v>2.35</v>
      </c>
      <c r="E1105">
        <v>1256206</v>
      </c>
      <c r="F1105">
        <v>2640660</v>
      </c>
      <c r="G1105">
        <v>19987000</v>
      </c>
      <c r="H1105">
        <f>IF(Table1[[#This Row],[data]]=DATE(2015, 1, 23),1,0)</f>
        <v>1</v>
      </c>
      <c r="I1105" t="str">
        <f>LEFT(Table1[[#This Row],[ISIN]],2)</f>
        <v>PL</v>
      </c>
      <c r="J1105">
        <f>Table1[[#This Row],[pakiet_wig]]*Table1[[#This Row],[kurs_zamkniecia]]</f>
        <v>46969450</v>
      </c>
      <c r="K1105" s="4" t="str" cm="1">
        <f t="array" ref="K1105">_xlfn.IFS(AND(Table1[[#This Row],[Column1]]=1,D1104-D1103&lt;Table1[[#This Row],[kurs_zamkniecia]]-D1104,D1103&lt;D1104,D1104&lt;Table1[[#This Row],[kurs_zamkniecia]]),"K",AND(Table1[[#This Row],[Column1]]=1,D1104-D1103&gt;Table1[[#This Row],[kurs_zamkniecia]]-D1104,D1103&gt;D1104,D1104&gt;Table1[[#This Row],[kurs_zamkniecia]]),"S",Table1[[#This Row],[Column1]]=1,"H",Table1[[#This Row],[Column1]]=0,0)</f>
        <v>H</v>
      </c>
      <c r="L1105"/>
      <c r="M1105"/>
      <c r="N1105"/>
      <c r="O1105"/>
      <c r="P1105"/>
      <c r="Q1105"/>
      <c r="R1105"/>
      <c r="S1105"/>
    </row>
    <row r="1106" spans="1:19" x14ac:dyDescent="0.3">
      <c r="A1106" s="2">
        <v>42025</v>
      </c>
      <c r="B1106" s="1" t="s">
        <v>743</v>
      </c>
      <c r="C1106" t="s">
        <v>744</v>
      </c>
      <c r="D1106">
        <v>6.41</v>
      </c>
      <c r="E1106">
        <v>4717</v>
      </c>
      <c r="F1106">
        <v>30250</v>
      </c>
      <c r="G1106">
        <v>12912000</v>
      </c>
      <c r="H1106">
        <f>IF(Table1[[#This Row],[data]]=DATE(2015, 1, 23),1,0)</f>
        <v>0</v>
      </c>
      <c r="I1106" t="str">
        <f>LEFT(Table1[[#This Row],[ISIN]],2)</f>
        <v>PL</v>
      </c>
      <c r="J1106">
        <f>Table1[[#This Row],[pakiet_wig]]*Table1[[#This Row],[kurs_zamkniecia]]</f>
        <v>82765920</v>
      </c>
      <c r="K1106" s="4" cm="1">
        <f t="array" ref="K1106">_xlfn.IFS(AND(Table1[[#This Row],[Column1]]=1,D1105-D1104&lt;Table1[[#This Row],[kurs_zamkniecia]]-D1105,D1104&lt;D1105,D1105&lt;Table1[[#This Row],[kurs_zamkniecia]]),"K",AND(Table1[[#This Row],[Column1]]=1,D1105-D1104&gt;Table1[[#This Row],[kurs_zamkniecia]]-D1105,D1104&gt;D1105,D1105&gt;Table1[[#This Row],[kurs_zamkniecia]]),"S",Table1[[#This Row],[Column1]]=1,"H",Table1[[#This Row],[Column1]]=0,0)</f>
        <v>0</v>
      </c>
      <c r="L1106"/>
      <c r="M1106"/>
      <c r="N1106"/>
      <c r="O1106"/>
      <c r="P1106"/>
      <c r="Q1106"/>
      <c r="R1106"/>
      <c r="S1106"/>
    </row>
    <row r="1107" spans="1:19" x14ac:dyDescent="0.3">
      <c r="A1107" s="2">
        <v>42026</v>
      </c>
      <c r="B1107" s="1" t="s">
        <v>743</v>
      </c>
      <c r="C1107" t="s">
        <v>744</v>
      </c>
      <c r="D1107">
        <v>6.45</v>
      </c>
      <c r="E1107">
        <v>1201</v>
      </c>
      <c r="F1107">
        <v>7740</v>
      </c>
      <c r="G1107">
        <v>12912000</v>
      </c>
      <c r="H1107">
        <f>IF(Table1[[#This Row],[data]]=DATE(2015, 1, 23),1,0)</f>
        <v>0</v>
      </c>
      <c r="I1107" t="str">
        <f>LEFT(Table1[[#This Row],[ISIN]],2)</f>
        <v>PL</v>
      </c>
      <c r="J1107">
        <f>Table1[[#This Row],[pakiet_wig]]*Table1[[#This Row],[kurs_zamkniecia]]</f>
        <v>83282400</v>
      </c>
      <c r="K1107" s="4" cm="1">
        <f t="array" ref="K1107">_xlfn.IFS(AND(Table1[[#This Row],[Column1]]=1,D1106-D1105&lt;Table1[[#This Row],[kurs_zamkniecia]]-D1106,D1105&lt;D1106,D1106&lt;Table1[[#This Row],[kurs_zamkniecia]]),"K",AND(Table1[[#This Row],[Column1]]=1,D1106-D1105&gt;Table1[[#This Row],[kurs_zamkniecia]]-D1106,D1105&gt;D1106,D1106&gt;Table1[[#This Row],[kurs_zamkniecia]]),"S",Table1[[#This Row],[Column1]]=1,"H",Table1[[#This Row],[Column1]]=0,0)</f>
        <v>0</v>
      </c>
      <c r="L1107"/>
      <c r="M1107"/>
      <c r="N1107"/>
      <c r="O1107"/>
      <c r="P1107"/>
      <c r="Q1107"/>
      <c r="R1107"/>
      <c r="S1107"/>
    </row>
    <row r="1108" spans="1:19" x14ac:dyDescent="0.3">
      <c r="A1108" s="2">
        <v>42027</v>
      </c>
      <c r="B1108" s="1" t="s">
        <v>743</v>
      </c>
      <c r="C1108" t="s">
        <v>744</v>
      </c>
      <c r="D1108">
        <v>6.49</v>
      </c>
      <c r="E1108">
        <v>108226</v>
      </c>
      <c r="F1108">
        <v>684060</v>
      </c>
      <c r="G1108">
        <v>12912000</v>
      </c>
      <c r="H1108">
        <f>IF(Table1[[#This Row],[data]]=DATE(2015, 1, 23),1,0)</f>
        <v>1</v>
      </c>
      <c r="I1108" t="str">
        <f>LEFT(Table1[[#This Row],[ISIN]],2)</f>
        <v>PL</v>
      </c>
      <c r="J1108">
        <f>Table1[[#This Row],[pakiet_wig]]*Table1[[#This Row],[kurs_zamkniecia]]</f>
        <v>83798880</v>
      </c>
      <c r="K1108" s="4" t="str" cm="1">
        <f t="array" ref="K1108">_xlfn.IFS(AND(Table1[[#This Row],[Column1]]=1,D1107-D1106&lt;Table1[[#This Row],[kurs_zamkniecia]]-D1107,D1106&lt;D1107,D1107&lt;Table1[[#This Row],[kurs_zamkniecia]]),"K",AND(Table1[[#This Row],[Column1]]=1,D1107-D1106&gt;Table1[[#This Row],[kurs_zamkniecia]]-D1107,D1106&gt;D1107,D1107&gt;Table1[[#This Row],[kurs_zamkniecia]]),"S",Table1[[#This Row],[Column1]]=1,"H",Table1[[#This Row],[Column1]]=0,0)</f>
        <v>H</v>
      </c>
      <c r="L1108"/>
      <c r="M1108"/>
      <c r="N1108"/>
      <c r="O1108"/>
      <c r="P1108"/>
      <c r="Q1108"/>
      <c r="R1108"/>
      <c r="S1108"/>
    </row>
    <row r="1109" spans="1:19" x14ac:dyDescent="0.3">
      <c r="A1109" s="2">
        <v>42025</v>
      </c>
      <c r="B1109" s="1" t="s">
        <v>745</v>
      </c>
      <c r="C1109" t="s">
        <v>746</v>
      </c>
      <c r="D1109">
        <v>1.98</v>
      </c>
      <c r="E1109">
        <v>18975</v>
      </c>
      <c r="F1109">
        <v>38040</v>
      </c>
      <c r="G1109">
        <v>13353000</v>
      </c>
      <c r="H1109">
        <f>IF(Table1[[#This Row],[data]]=DATE(2015, 1, 23),1,0)</f>
        <v>0</v>
      </c>
      <c r="I1109" t="str">
        <f>LEFT(Table1[[#This Row],[ISIN]],2)</f>
        <v>PL</v>
      </c>
      <c r="J1109">
        <f>Table1[[#This Row],[pakiet_wig]]*Table1[[#This Row],[kurs_zamkniecia]]</f>
        <v>26438940</v>
      </c>
      <c r="K1109" s="4" cm="1">
        <f t="array" ref="K1109">_xlfn.IFS(AND(Table1[[#This Row],[Column1]]=1,D1108-D1107&lt;Table1[[#This Row],[kurs_zamkniecia]]-D1108,D1107&lt;D1108,D1108&lt;Table1[[#This Row],[kurs_zamkniecia]]),"K",AND(Table1[[#This Row],[Column1]]=1,D1108-D1107&gt;Table1[[#This Row],[kurs_zamkniecia]]-D1108,D1107&gt;D1108,D1108&gt;Table1[[#This Row],[kurs_zamkniecia]]),"S",Table1[[#This Row],[Column1]]=1,"H",Table1[[#This Row],[Column1]]=0,0)</f>
        <v>0</v>
      </c>
      <c r="L1109"/>
      <c r="M1109"/>
      <c r="N1109"/>
      <c r="O1109"/>
      <c r="P1109"/>
      <c r="Q1109"/>
      <c r="R1109"/>
      <c r="S1109"/>
    </row>
    <row r="1110" spans="1:19" x14ac:dyDescent="0.3">
      <c r="A1110" s="2">
        <v>42026</v>
      </c>
      <c r="B1110" s="1" t="s">
        <v>745</v>
      </c>
      <c r="C1110" t="s">
        <v>746</v>
      </c>
      <c r="D1110">
        <v>1.98</v>
      </c>
      <c r="E1110">
        <v>24373</v>
      </c>
      <c r="F1110">
        <v>47190</v>
      </c>
      <c r="G1110">
        <v>13353000</v>
      </c>
      <c r="H1110">
        <f>IF(Table1[[#This Row],[data]]=DATE(2015, 1, 23),1,0)</f>
        <v>0</v>
      </c>
      <c r="I1110" t="str">
        <f>LEFT(Table1[[#This Row],[ISIN]],2)</f>
        <v>PL</v>
      </c>
      <c r="J1110">
        <f>Table1[[#This Row],[pakiet_wig]]*Table1[[#This Row],[kurs_zamkniecia]]</f>
        <v>26438940</v>
      </c>
      <c r="K1110" s="4" cm="1">
        <f t="array" ref="K1110">_xlfn.IFS(AND(Table1[[#This Row],[Column1]]=1,D1109-D1108&lt;Table1[[#This Row],[kurs_zamkniecia]]-D1109,D1108&lt;D1109,D1109&lt;Table1[[#This Row],[kurs_zamkniecia]]),"K",AND(Table1[[#This Row],[Column1]]=1,D1109-D1108&gt;Table1[[#This Row],[kurs_zamkniecia]]-D1109,D1108&gt;D1109,D1109&gt;Table1[[#This Row],[kurs_zamkniecia]]),"S",Table1[[#This Row],[Column1]]=1,"H",Table1[[#This Row],[Column1]]=0,0)</f>
        <v>0</v>
      </c>
      <c r="L1110"/>
      <c r="M1110"/>
      <c r="N1110"/>
      <c r="O1110"/>
      <c r="P1110"/>
      <c r="Q1110"/>
      <c r="R1110"/>
      <c r="S1110"/>
    </row>
    <row r="1111" spans="1:19" x14ac:dyDescent="0.3">
      <c r="A1111" s="2">
        <v>42027</v>
      </c>
      <c r="B1111" s="1" t="s">
        <v>745</v>
      </c>
      <c r="C1111" t="s">
        <v>746</v>
      </c>
      <c r="D1111">
        <v>1.96</v>
      </c>
      <c r="E1111">
        <v>30575</v>
      </c>
      <c r="F1111">
        <v>61550</v>
      </c>
      <c r="G1111">
        <v>13353000</v>
      </c>
      <c r="H1111">
        <f>IF(Table1[[#This Row],[data]]=DATE(2015, 1, 23),1,0)</f>
        <v>1</v>
      </c>
      <c r="I1111" t="str">
        <f>LEFT(Table1[[#This Row],[ISIN]],2)</f>
        <v>PL</v>
      </c>
      <c r="J1111">
        <f>Table1[[#This Row],[pakiet_wig]]*Table1[[#This Row],[kurs_zamkniecia]]</f>
        <v>26171880</v>
      </c>
      <c r="K1111" s="4" t="str" cm="1">
        <f t="array" ref="K1111">_xlfn.IFS(AND(Table1[[#This Row],[Column1]]=1,D1110-D1109&lt;Table1[[#This Row],[kurs_zamkniecia]]-D1110,D1109&lt;D1110,D1110&lt;Table1[[#This Row],[kurs_zamkniecia]]),"K",AND(Table1[[#This Row],[Column1]]=1,D1110-D1109&gt;Table1[[#This Row],[kurs_zamkniecia]]-D1110,D1109&gt;D1110,D1110&gt;Table1[[#This Row],[kurs_zamkniecia]]),"S",Table1[[#This Row],[Column1]]=1,"H",Table1[[#This Row],[Column1]]=0,0)</f>
        <v>H</v>
      </c>
      <c r="L1111"/>
      <c r="M1111"/>
      <c r="N1111"/>
      <c r="O1111"/>
      <c r="P1111"/>
      <c r="Q1111"/>
      <c r="R1111"/>
      <c r="S1111"/>
    </row>
    <row r="1112" spans="1:19" x14ac:dyDescent="0.3">
      <c r="A1112" s="2">
        <v>42025</v>
      </c>
      <c r="B1112" s="1" t="s">
        <v>747</v>
      </c>
      <c r="C1112" t="s">
        <v>748</v>
      </c>
      <c r="D1112">
        <v>5.75</v>
      </c>
      <c r="E1112">
        <v>8</v>
      </c>
      <c r="F1112">
        <v>50</v>
      </c>
      <c r="G1112">
        <v>0</v>
      </c>
      <c r="H1112">
        <f>IF(Table1[[#This Row],[data]]=DATE(2015, 1, 23),1,0)</f>
        <v>0</v>
      </c>
      <c r="I1112" t="str">
        <f>LEFT(Table1[[#This Row],[ISIN]],2)</f>
        <v>PL</v>
      </c>
      <c r="J1112">
        <f>Table1[[#This Row],[pakiet_wig]]*Table1[[#This Row],[kurs_zamkniecia]]</f>
        <v>0</v>
      </c>
      <c r="K1112" s="4" cm="1">
        <f t="array" ref="K1112">_xlfn.IFS(AND(Table1[[#This Row],[Column1]]=1,D1111-D1110&lt;Table1[[#This Row],[kurs_zamkniecia]]-D1111,D1110&lt;D1111,D1111&lt;Table1[[#This Row],[kurs_zamkniecia]]),"K",AND(Table1[[#This Row],[Column1]]=1,D1111-D1110&gt;Table1[[#This Row],[kurs_zamkniecia]]-D1111,D1110&gt;D1111,D1111&gt;Table1[[#This Row],[kurs_zamkniecia]]),"S",Table1[[#This Row],[Column1]]=1,"H",Table1[[#This Row],[Column1]]=0,0)</f>
        <v>0</v>
      </c>
      <c r="L1112"/>
      <c r="M1112"/>
      <c r="N1112"/>
      <c r="O1112"/>
      <c r="P1112"/>
      <c r="Q1112"/>
      <c r="R1112"/>
      <c r="S1112"/>
    </row>
    <row r="1113" spans="1:19" x14ac:dyDescent="0.3">
      <c r="A1113" s="2">
        <v>42026</v>
      </c>
      <c r="B1113" s="1" t="s">
        <v>747</v>
      </c>
      <c r="C1113" t="s">
        <v>748</v>
      </c>
      <c r="D1113">
        <v>5.85</v>
      </c>
      <c r="E1113">
        <v>22</v>
      </c>
      <c r="F1113">
        <v>130</v>
      </c>
      <c r="G1113">
        <v>0</v>
      </c>
      <c r="H1113">
        <f>IF(Table1[[#This Row],[data]]=DATE(2015, 1, 23),1,0)</f>
        <v>0</v>
      </c>
      <c r="I1113" t="str">
        <f>LEFT(Table1[[#This Row],[ISIN]],2)</f>
        <v>PL</v>
      </c>
      <c r="J1113">
        <f>Table1[[#This Row],[pakiet_wig]]*Table1[[#This Row],[kurs_zamkniecia]]</f>
        <v>0</v>
      </c>
      <c r="K1113" s="4" cm="1">
        <f t="array" ref="K1113">_xlfn.IFS(AND(Table1[[#This Row],[Column1]]=1,D1112-D1111&lt;Table1[[#This Row],[kurs_zamkniecia]]-D1112,D1111&lt;D1112,D1112&lt;Table1[[#This Row],[kurs_zamkniecia]]),"K",AND(Table1[[#This Row],[Column1]]=1,D1112-D1111&gt;Table1[[#This Row],[kurs_zamkniecia]]-D1112,D1111&gt;D1112,D1112&gt;Table1[[#This Row],[kurs_zamkniecia]]),"S",Table1[[#This Row],[Column1]]=1,"H",Table1[[#This Row],[Column1]]=0,0)</f>
        <v>0</v>
      </c>
      <c r="L1113"/>
      <c r="M1113"/>
      <c r="N1113"/>
      <c r="O1113"/>
      <c r="P1113"/>
      <c r="Q1113"/>
      <c r="R1113"/>
      <c r="S1113"/>
    </row>
    <row r="1114" spans="1:19" x14ac:dyDescent="0.3">
      <c r="A1114" s="2">
        <v>42027</v>
      </c>
      <c r="B1114" s="1" t="s">
        <v>747</v>
      </c>
      <c r="C1114" t="s">
        <v>748</v>
      </c>
      <c r="D1114">
        <v>5.0999999999999996</v>
      </c>
      <c r="E1114">
        <v>2595</v>
      </c>
      <c r="F1114">
        <v>13330</v>
      </c>
      <c r="G1114">
        <v>0</v>
      </c>
      <c r="H1114">
        <f>IF(Table1[[#This Row],[data]]=DATE(2015, 1, 23),1,0)</f>
        <v>1</v>
      </c>
      <c r="I1114" t="str">
        <f>LEFT(Table1[[#This Row],[ISIN]],2)</f>
        <v>PL</v>
      </c>
      <c r="J1114">
        <f>Table1[[#This Row],[pakiet_wig]]*Table1[[#This Row],[kurs_zamkniecia]]</f>
        <v>0</v>
      </c>
      <c r="K1114" s="4" t="str" cm="1">
        <f t="array" ref="K1114">_xlfn.IFS(AND(Table1[[#This Row],[Column1]]=1,D1113-D1112&lt;Table1[[#This Row],[kurs_zamkniecia]]-D1113,D1112&lt;D1113,D1113&lt;Table1[[#This Row],[kurs_zamkniecia]]),"K",AND(Table1[[#This Row],[Column1]]=1,D1113-D1112&gt;Table1[[#This Row],[kurs_zamkniecia]]-D1113,D1112&gt;D1113,D1113&gt;Table1[[#This Row],[kurs_zamkniecia]]),"S",Table1[[#This Row],[Column1]]=1,"H",Table1[[#This Row],[Column1]]=0,0)</f>
        <v>H</v>
      </c>
      <c r="L1114"/>
      <c r="M1114"/>
      <c r="N1114"/>
      <c r="O1114"/>
      <c r="P1114"/>
      <c r="Q1114"/>
      <c r="R1114"/>
      <c r="S1114"/>
    </row>
    <row r="1115" spans="1:19" x14ac:dyDescent="0.3">
      <c r="A1115" s="2">
        <v>42025</v>
      </c>
      <c r="B1115" s="1" t="s">
        <v>749</v>
      </c>
      <c r="C1115" t="s">
        <v>750</v>
      </c>
      <c r="D1115">
        <v>0.04</v>
      </c>
      <c r="E1115">
        <v>13925</v>
      </c>
      <c r="F1115">
        <v>440</v>
      </c>
      <c r="G1115">
        <v>6100000</v>
      </c>
      <c r="H1115">
        <f>IF(Table1[[#This Row],[data]]=DATE(2015, 1, 23),1,0)</f>
        <v>0</v>
      </c>
      <c r="I1115" t="str">
        <f>LEFT(Table1[[#This Row],[ISIN]],2)</f>
        <v>PL</v>
      </c>
      <c r="J1115">
        <f>Table1[[#This Row],[pakiet_wig]]*Table1[[#This Row],[kurs_zamkniecia]]</f>
        <v>244000</v>
      </c>
      <c r="K1115" s="4" cm="1">
        <f t="array" ref="K1115">_xlfn.IFS(AND(Table1[[#This Row],[Column1]]=1,D1114-D1113&lt;Table1[[#This Row],[kurs_zamkniecia]]-D1114,D1113&lt;D1114,D1114&lt;Table1[[#This Row],[kurs_zamkniecia]]),"K",AND(Table1[[#This Row],[Column1]]=1,D1114-D1113&gt;Table1[[#This Row],[kurs_zamkniecia]]-D1114,D1113&gt;D1114,D1114&gt;Table1[[#This Row],[kurs_zamkniecia]]),"S",Table1[[#This Row],[Column1]]=1,"H",Table1[[#This Row],[Column1]]=0,0)</f>
        <v>0</v>
      </c>
      <c r="L1115"/>
      <c r="M1115"/>
      <c r="N1115"/>
      <c r="O1115"/>
      <c r="P1115"/>
      <c r="Q1115"/>
      <c r="R1115"/>
      <c r="S1115"/>
    </row>
    <row r="1116" spans="1:19" x14ac:dyDescent="0.3">
      <c r="A1116" s="2">
        <v>42026</v>
      </c>
      <c r="B1116" s="1" t="s">
        <v>749</v>
      </c>
      <c r="C1116" t="s">
        <v>750</v>
      </c>
      <c r="D1116">
        <v>0.04</v>
      </c>
      <c r="E1116">
        <v>15000</v>
      </c>
      <c r="F1116">
        <v>600</v>
      </c>
      <c r="G1116">
        <v>6100000</v>
      </c>
      <c r="H1116">
        <f>IF(Table1[[#This Row],[data]]=DATE(2015, 1, 23),1,0)</f>
        <v>0</v>
      </c>
      <c r="I1116" t="str">
        <f>LEFT(Table1[[#This Row],[ISIN]],2)</f>
        <v>PL</v>
      </c>
      <c r="J1116">
        <f>Table1[[#This Row],[pakiet_wig]]*Table1[[#This Row],[kurs_zamkniecia]]</f>
        <v>244000</v>
      </c>
      <c r="K1116" s="4" cm="1">
        <f t="array" ref="K1116">_xlfn.IFS(AND(Table1[[#This Row],[Column1]]=1,D1115-D1114&lt;Table1[[#This Row],[kurs_zamkniecia]]-D1115,D1114&lt;D1115,D1115&lt;Table1[[#This Row],[kurs_zamkniecia]]),"K",AND(Table1[[#This Row],[Column1]]=1,D1115-D1114&gt;Table1[[#This Row],[kurs_zamkniecia]]-D1115,D1114&gt;D1115,D1115&gt;Table1[[#This Row],[kurs_zamkniecia]]),"S",Table1[[#This Row],[Column1]]=1,"H",Table1[[#This Row],[Column1]]=0,0)</f>
        <v>0</v>
      </c>
      <c r="L1116"/>
      <c r="M1116"/>
      <c r="N1116"/>
      <c r="O1116"/>
      <c r="P1116"/>
      <c r="Q1116"/>
      <c r="R1116"/>
      <c r="S1116"/>
    </row>
    <row r="1117" spans="1:19" x14ac:dyDescent="0.3">
      <c r="A1117" s="2">
        <v>42027</v>
      </c>
      <c r="B1117" s="1" t="s">
        <v>749</v>
      </c>
      <c r="C1117" t="s">
        <v>750</v>
      </c>
      <c r="D1117">
        <v>0.04</v>
      </c>
      <c r="E1117">
        <v>100</v>
      </c>
      <c r="F1117">
        <v>8</v>
      </c>
      <c r="G1117">
        <v>6100000</v>
      </c>
      <c r="H1117">
        <f>IF(Table1[[#This Row],[data]]=DATE(2015, 1, 23),1,0)</f>
        <v>1</v>
      </c>
      <c r="I1117" t="str">
        <f>LEFT(Table1[[#This Row],[ISIN]],2)</f>
        <v>PL</v>
      </c>
      <c r="J1117">
        <f>Table1[[#This Row],[pakiet_wig]]*Table1[[#This Row],[kurs_zamkniecia]]</f>
        <v>244000</v>
      </c>
      <c r="K1117" s="4" t="str" cm="1">
        <f t="array" ref="K1117">_xlfn.IFS(AND(Table1[[#This Row],[Column1]]=1,D1116-D1115&lt;Table1[[#This Row],[kurs_zamkniecia]]-D1116,D1115&lt;D1116,D1116&lt;Table1[[#This Row],[kurs_zamkniecia]]),"K",AND(Table1[[#This Row],[Column1]]=1,D1116-D1115&gt;Table1[[#This Row],[kurs_zamkniecia]]-D1116,D1115&gt;D1116,D1116&gt;Table1[[#This Row],[kurs_zamkniecia]]),"S",Table1[[#This Row],[Column1]]=1,"H",Table1[[#This Row],[Column1]]=0,0)</f>
        <v>H</v>
      </c>
      <c r="L1117"/>
      <c r="M1117"/>
      <c r="N1117"/>
      <c r="O1117"/>
      <c r="P1117"/>
      <c r="Q1117"/>
      <c r="R1117"/>
      <c r="S1117"/>
    </row>
    <row r="1118" spans="1:19" x14ac:dyDescent="0.3">
      <c r="A1118" s="2">
        <v>42025</v>
      </c>
      <c r="B1118" s="1" t="s">
        <v>751</v>
      </c>
      <c r="C1118" t="s">
        <v>752</v>
      </c>
      <c r="D1118">
        <v>0.69</v>
      </c>
      <c r="E1118">
        <v>127</v>
      </c>
      <c r="F1118">
        <v>90</v>
      </c>
      <c r="G1118">
        <v>0</v>
      </c>
      <c r="H1118">
        <f>IF(Table1[[#This Row],[data]]=DATE(2015, 1, 23),1,0)</f>
        <v>0</v>
      </c>
      <c r="I1118" t="str">
        <f>LEFT(Table1[[#This Row],[ISIN]],2)</f>
        <v>SE</v>
      </c>
      <c r="J1118">
        <f>Table1[[#This Row],[pakiet_wig]]*Table1[[#This Row],[kurs_zamkniecia]]</f>
        <v>0</v>
      </c>
      <c r="K1118" s="4" cm="1">
        <f t="array" ref="K1118">_xlfn.IFS(AND(Table1[[#This Row],[Column1]]=1,D1117-D1116&lt;Table1[[#This Row],[kurs_zamkniecia]]-D1117,D1116&lt;D1117,D1117&lt;Table1[[#This Row],[kurs_zamkniecia]]),"K",AND(Table1[[#This Row],[Column1]]=1,D1117-D1116&gt;Table1[[#This Row],[kurs_zamkniecia]]-D1117,D1116&gt;D1117,D1117&gt;Table1[[#This Row],[kurs_zamkniecia]]),"S",Table1[[#This Row],[Column1]]=1,"H",Table1[[#This Row],[Column1]]=0,0)</f>
        <v>0</v>
      </c>
      <c r="L1118"/>
      <c r="M1118"/>
      <c r="N1118"/>
      <c r="O1118"/>
      <c r="P1118"/>
      <c r="Q1118"/>
      <c r="R1118"/>
      <c r="S1118"/>
    </row>
    <row r="1119" spans="1:19" x14ac:dyDescent="0.3">
      <c r="A1119" s="2">
        <v>42026</v>
      </c>
      <c r="B1119" s="1" t="s">
        <v>751</v>
      </c>
      <c r="C1119" t="s">
        <v>752</v>
      </c>
      <c r="D1119">
        <v>0.67</v>
      </c>
      <c r="E1119">
        <v>2098</v>
      </c>
      <c r="F1119">
        <v>1410</v>
      </c>
      <c r="G1119">
        <v>0</v>
      </c>
      <c r="H1119">
        <f>IF(Table1[[#This Row],[data]]=DATE(2015, 1, 23),1,0)</f>
        <v>0</v>
      </c>
      <c r="I1119" t="str">
        <f>LEFT(Table1[[#This Row],[ISIN]],2)</f>
        <v>SE</v>
      </c>
      <c r="J1119">
        <f>Table1[[#This Row],[pakiet_wig]]*Table1[[#This Row],[kurs_zamkniecia]]</f>
        <v>0</v>
      </c>
      <c r="K1119" s="4" cm="1">
        <f t="array" ref="K1119">_xlfn.IFS(AND(Table1[[#This Row],[Column1]]=1,D1118-D1117&lt;Table1[[#This Row],[kurs_zamkniecia]]-D1118,D1117&lt;D1118,D1118&lt;Table1[[#This Row],[kurs_zamkniecia]]),"K",AND(Table1[[#This Row],[Column1]]=1,D1118-D1117&gt;Table1[[#This Row],[kurs_zamkniecia]]-D1118,D1117&gt;D1118,D1118&gt;Table1[[#This Row],[kurs_zamkniecia]]),"S",Table1[[#This Row],[Column1]]=1,"H",Table1[[#This Row],[Column1]]=0,0)</f>
        <v>0</v>
      </c>
      <c r="L1119"/>
      <c r="M1119"/>
      <c r="N1119"/>
      <c r="O1119"/>
      <c r="P1119"/>
      <c r="Q1119"/>
      <c r="R1119"/>
      <c r="S1119"/>
    </row>
    <row r="1120" spans="1:19" x14ac:dyDescent="0.3">
      <c r="A1120" s="2">
        <v>42027</v>
      </c>
      <c r="B1120" s="1" t="s">
        <v>751</v>
      </c>
      <c r="C1120" t="s">
        <v>752</v>
      </c>
      <c r="D1120">
        <v>0.7</v>
      </c>
      <c r="E1120">
        <v>4528</v>
      </c>
      <c r="F1120">
        <v>3110</v>
      </c>
      <c r="G1120">
        <v>0</v>
      </c>
      <c r="H1120">
        <f>IF(Table1[[#This Row],[data]]=DATE(2015, 1, 23),1,0)</f>
        <v>1</v>
      </c>
      <c r="I1120" t="str">
        <f>LEFT(Table1[[#This Row],[ISIN]],2)</f>
        <v>SE</v>
      </c>
      <c r="J1120">
        <f>Table1[[#This Row],[pakiet_wig]]*Table1[[#This Row],[kurs_zamkniecia]]</f>
        <v>0</v>
      </c>
      <c r="K1120" s="4" t="str" cm="1">
        <f t="array" ref="K1120">_xlfn.IFS(AND(Table1[[#This Row],[Column1]]=1,D1119-D1118&lt;Table1[[#This Row],[kurs_zamkniecia]]-D1119,D1118&lt;D1119,D1119&lt;Table1[[#This Row],[kurs_zamkniecia]]),"K",AND(Table1[[#This Row],[Column1]]=1,D1119-D1118&gt;Table1[[#This Row],[kurs_zamkniecia]]-D1119,D1118&gt;D1119,D1119&gt;Table1[[#This Row],[kurs_zamkniecia]]),"S",Table1[[#This Row],[Column1]]=1,"H",Table1[[#This Row],[Column1]]=0,0)</f>
        <v>H</v>
      </c>
      <c r="L1120"/>
      <c r="M1120"/>
      <c r="N1120"/>
      <c r="O1120"/>
      <c r="P1120"/>
      <c r="Q1120"/>
      <c r="R1120"/>
      <c r="S1120"/>
    </row>
    <row r="1121" spans="1:19" x14ac:dyDescent="0.3">
      <c r="A1121" s="2">
        <v>42025</v>
      </c>
      <c r="B1121" s="1" t="s">
        <v>753</v>
      </c>
      <c r="C1121" t="s">
        <v>754</v>
      </c>
      <c r="D1121">
        <v>5.85</v>
      </c>
      <c r="E1121">
        <v>2831</v>
      </c>
      <c r="F1121">
        <v>16150</v>
      </c>
      <c r="G1121">
        <v>5343000</v>
      </c>
      <c r="H1121">
        <f>IF(Table1[[#This Row],[data]]=DATE(2015, 1, 23),1,0)</f>
        <v>0</v>
      </c>
      <c r="I1121" t="str">
        <f>LEFT(Table1[[#This Row],[ISIN]],2)</f>
        <v>PL</v>
      </c>
      <c r="J1121">
        <f>Table1[[#This Row],[pakiet_wig]]*Table1[[#This Row],[kurs_zamkniecia]]</f>
        <v>31256549.999999996</v>
      </c>
      <c r="K1121" s="4" cm="1">
        <f t="array" ref="K1121">_xlfn.IFS(AND(Table1[[#This Row],[Column1]]=1,D1120-D1119&lt;Table1[[#This Row],[kurs_zamkniecia]]-D1120,D1119&lt;D1120,D1120&lt;Table1[[#This Row],[kurs_zamkniecia]]),"K",AND(Table1[[#This Row],[Column1]]=1,D1120-D1119&gt;Table1[[#This Row],[kurs_zamkniecia]]-D1120,D1119&gt;D1120,D1120&gt;Table1[[#This Row],[kurs_zamkniecia]]),"S",Table1[[#This Row],[Column1]]=1,"H",Table1[[#This Row],[Column1]]=0,0)</f>
        <v>0</v>
      </c>
      <c r="L1121"/>
      <c r="M1121"/>
      <c r="N1121"/>
      <c r="O1121"/>
      <c r="P1121"/>
      <c r="Q1121"/>
      <c r="R1121"/>
      <c r="S1121"/>
    </row>
    <row r="1122" spans="1:19" x14ac:dyDescent="0.3">
      <c r="A1122" s="2">
        <v>42026</v>
      </c>
      <c r="B1122" s="1" t="s">
        <v>753</v>
      </c>
      <c r="C1122" t="s">
        <v>754</v>
      </c>
      <c r="D1122">
        <v>5.8</v>
      </c>
      <c r="E1122">
        <v>2553</v>
      </c>
      <c r="F1122">
        <v>14940</v>
      </c>
      <c r="G1122">
        <v>5343000</v>
      </c>
      <c r="H1122">
        <f>IF(Table1[[#This Row],[data]]=DATE(2015, 1, 23),1,0)</f>
        <v>0</v>
      </c>
      <c r="I1122" t="str">
        <f>LEFT(Table1[[#This Row],[ISIN]],2)</f>
        <v>PL</v>
      </c>
      <c r="J1122">
        <f>Table1[[#This Row],[pakiet_wig]]*Table1[[#This Row],[kurs_zamkniecia]]</f>
        <v>30989400</v>
      </c>
      <c r="K1122" s="4" cm="1">
        <f t="array" ref="K1122">_xlfn.IFS(AND(Table1[[#This Row],[Column1]]=1,D1121-D1120&lt;Table1[[#This Row],[kurs_zamkniecia]]-D1121,D1120&lt;D1121,D1121&lt;Table1[[#This Row],[kurs_zamkniecia]]),"K",AND(Table1[[#This Row],[Column1]]=1,D1121-D1120&gt;Table1[[#This Row],[kurs_zamkniecia]]-D1121,D1120&gt;D1121,D1121&gt;Table1[[#This Row],[kurs_zamkniecia]]),"S",Table1[[#This Row],[Column1]]=1,"H",Table1[[#This Row],[Column1]]=0,0)</f>
        <v>0</v>
      </c>
      <c r="L1122"/>
      <c r="M1122"/>
      <c r="N1122"/>
      <c r="O1122"/>
      <c r="P1122"/>
      <c r="Q1122"/>
      <c r="R1122"/>
      <c r="S1122"/>
    </row>
    <row r="1123" spans="1:19" x14ac:dyDescent="0.3">
      <c r="A1123" s="2">
        <v>42027</v>
      </c>
      <c r="B1123" s="1" t="s">
        <v>753</v>
      </c>
      <c r="C1123" t="s">
        <v>754</v>
      </c>
      <c r="D1123">
        <v>5.7</v>
      </c>
      <c r="E1123">
        <v>2614</v>
      </c>
      <c r="F1123">
        <v>15040</v>
      </c>
      <c r="G1123">
        <v>5343000</v>
      </c>
      <c r="H1123">
        <f>IF(Table1[[#This Row],[data]]=DATE(2015, 1, 23),1,0)</f>
        <v>1</v>
      </c>
      <c r="I1123" t="str">
        <f>LEFT(Table1[[#This Row],[ISIN]],2)</f>
        <v>PL</v>
      </c>
      <c r="J1123">
        <f>Table1[[#This Row],[pakiet_wig]]*Table1[[#This Row],[kurs_zamkniecia]]</f>
        <v>30455100</v>
      </c>
      <c r="K1123" s="4" t="str" cm="1">
        <f t="array" ref="K1123">_xlfn.IFS(AND(Table1[[#This Row],[Column1]]=1,D1122-D1121&lt;Table1[[#This Row],[kurs_zamkniecia]]-D1122,D1121&lt;D1122,D1122&lt;Table1[[#This Row],[kurs_zamkniecia]]),"K",AND(Table1[[#This Row],[Column1]]=1,D1122-D1121&gt;Table1[[#This Row],[kurs_zamkniecia]]-D1122,D1121&gt;D1122,D1122&gt;Table1[[#This Row],[kurs_zamkniecia]]),"S",Table1[[#This Row],[Column1]]=1,"H",Table1[[#This Row],[Column1]]=0,0)</f>
        <v>S</v>
      </c>
      <c r="L1123"/>
      <c r="M1123"/>
      <c r="N1123"/>
      <c r="O1123"/>
      <c r="P1123"/>
      <c r="Q1123"/>
      <c r="R1123"/>
      <c r="S1123"/>
    </row>
    <row r="1124" spans="1:19" x14ac:dyDescent="0.3">
      <c r="A1124" s="2">
        <v>42025</v>
      </c>
      <c r="B1124" s="1" t="s">
        <v>755</v>
      </c>
      <c r="C1124" t="s">
        <v>756</v>
      </c>
      <c r="D1124">
        <v>12.1</v>
      </c>
      <c r="E1124">
        <v>266</v>
      </c>
      <c r="F1124">
        <v>3160</v>
      </c>
      <c r="G1124">
        <v>1451000</v>
      </c>
      <c r="H1124">
        <f>IF(Table1[[#This Row],[data]]=DATE(2015, 1, 23),1,0)</f>
        <v>0</v>
      </c>
      <c r="I1124" t="str">
        <f>LEFT(Table1[[#This Row],[ISIN]],2)</f>
        <v>PL</v>
      </c>
      <c r="J1124">
        <f>Table1[[#This Row],[pakiet_wig]]*Table1[[#This Row],[kurs_zamkniecia]]</f>
        <v>17557100</v>
      </c>
      <c r="K1124" s="4" cm="1">
        <f t="array" ref="K1124">_xlfn.IFS(AND(Table1[[#This Row],[Column1]]=1,D1123-D1122&lt;Table1[[#This Row],[kurs_zamkniecia]]-D1123,D1122&lt;D1123,D1123&lt;Table1[[#This Row],[kurs_zamkniecia]]),"K",AND(Table1[[#This Row],[Column1]]=1,D1123-D1122&gt;Table1[[#This Row],[kurs_zamkniecia]]-D1123,D1122&gt;D1123,D1123&gt;Table1[[#This Row],[kurs_zamkniecia]]),"S",Table1[[#This Row],[Column1]]=1,"H",Table1[[#This Row],[Column1]]=0,0)</f>
        <v>0</v>
      </c>
      <c r="L1124"/>
      <c r="M1124"/>
      <c r="N1124"/>
      <c r="O1124"/>
      <c r="P1124"/>
      <c r="Q1124"/>
      <c r="R1124"/>
      <c r="S1124"/>
    </row>
    <row r="1125" spans="1:19" x14ac:dyDescent="0.3">
      <c r="A1125" s="2">
        <v>42026</v>
      </c>
      <c r="B1125" s="1" t="s">
        <v>755</v>
      </c>
      <c r="C1125" t="s">
        <v>756</v>
      </c>
      <c r="D1125">
        <v>12.1</v>
      </c>
      <c r="E1125">
        <v>15</v>
      </c>
      <c r="F1125">
        <v>180</v>
      </c>
      <c r="G1125">
        <v>1451000</v>
      </c>
      <c r="H1125">
        <f>IF(Table1[[#This Row],[data]]=DATE(2015, 1, 23),1,0)</f>
        <v>0</v>
      </c>
      <c r="I1125" t="str">
        <f>LEFT(Table1[[#This Row],[ISIN]],2)</f>
        <v>PL</v>
      </c>
      <c r="J1125">
        <f>Table1[[#This Row],[pakiet_wig]]*Table1[[#This Row],[kurs_zamkniecia]]</f>
        <v>17557100</v>
      </c>
      <c r="K1125" s="4" cm="1">
        <f t="array" ref="K1125">_xlfn.IFS(AND(Table1[[#This Row],[Column1]]=1,D1124-D1123&lt;Table1[[#This Row],[kurs_zamkniecia]]-D1124,D1123&lt;D1124,D1124&lt;Table1[[#This Row],[kurs_zamkniecia]]),"K",AND(Table1[[#This Row],[Column1]]=1,D1124-D1123&gt;Table1[[#This Row],[kurs_zamkniecia]]-D1124,D1123&gt;D1124,D1124&gt;Table1[[#This Row],[kurs_zamkniecia]]),"S",Table1[[#This Row],[Column1]]=1,"H",Table1[[#This Row],[Column1]]=0,0)</f>
        <v>0</v>
      </c>
      <c r="L1125"/>
      <c r="M1125"/>
      <c r="N1125"/>
      <c r="O1125"/>
      <c r="P1125"/>
      <c r="Q1125"/>
      <c r="R1125"/>
      <c r="S1125"/>
    </row>
    <row r="1126" spans="1:19" x14ac:dyDescent="0.3">
      <c r="A1126" s="2">
        <v>42027</v>
      </c>
      <c r="B1126" s="1" t="s">
        <v>755</v>
      </c>
      <c r="C1126" t="s">
        <v>756</v>
      </c>
      <c r="D1126">
        <v>11.6</v>
      </c>
      <c r="E1126">
        <v>312</v>
      </c>
      <c r="F1126">
        <v>3620</v>
      </c>
      <c r="G1126">
        <v>1451000</v>
      </c>
      <c r="H1126">
        <f>IF(Table1[[#This Row],[data]]=DATE(2015, 1, 23),1,0)</f>
        <v>1</v>
      </c>
      <c r="I1126" t="str">
        <f>LEFT(Table1[[#This Row],[ISIN]],2)</f>
        <v>PL</v>
      </c>
      <c r="J1126">
        <f>Table1[[#This Row],[pakiet_wig]]*Table1[[#This Row],[kurs_zamkniecia]]</f>
        <v>16831600</v>
      </c>
      <c r="K1126" s="4" t="str" cm="1">
        <f t="array" ref="K1126">_xlfn.IFS(AND(Table1[[#This Row],[Column1]]=1,D1125-D1124&lt;Table1[[#This Row],[kurs_zamkniecia]]-D1125,D1124&lt;D1125,D1125&lt;Table1[[#This Row],[kurs_zamkniecia]]),"K",AND(Table1[[#This Row],[Column1]]=1,D1125-D1124&gt;Table1[[#This Row],[kurs_zamkniecia]]-D1125,D1124&gt;D1125,D1125&gt;Table1[[#This Row],[kurs_zamkniecia]]),"S",Table1[[#This Row],[Column1]]=1,"H",Table1[[#This Row],[Column1]]=0,0)</f>
        <v>H</v>
      </c>
      <c r="L1126"/>
      <c r="M1126"/>
      <c r="N1126"/>
      <c r="O1126"/>
      <c r="P1126"/>
      <c r="Q1126"/>
      <c r="R1126"/>
      <c r="S1126"/>
    </row>
    <row r="1127" spans="1:19" x14ac:dyDescent="0.3">
      <c r="A1127" s="2">
        <v>42025</v>
      </c>
      <c r="B1127" s="1" t="s">
        <v>757</v>
      </c>
      <c r="C1127" t="s">
        <v>758</v>
      </c>
      <c r="D1127">
        <v>2.38</v>
      </c>
      <c r="E1127">
        <v>23039</v>
      </c>
      <c r="F1127">
        <v>53120</v>
      </c>
      <c r="G1127">
        <v>3055000</v>
      </c>
      <c r="H1127">
        <f>IF(Table1[[#This Row],[data]]=DATE(2015, 1, 23),1,0)</f>
        <v>0</v>
      </c>
      <c r="I1127" t="str">
        <f>LEFT(Table1[[#This Row],[ISIN]],2)</f>
        <v>PL</v>
      </c>
      <c r="J1127">
        <f>Table1[[#This Row],[pakiet_wig]]*Table1[[#This Row],[kurs_zamkniecia]]</f>
        <v>7270900</v>
      </c>
      <c r="K1127" s="4" cm="1">
        <f t="array" ref="K1127">_xlfn.IFS(AND(Table1[[#This Row],[Column1]]=1,D1126-D1125&lt;Table1[[#This Row],[kurs_zamkniecia]]-D1126,D1125&lt;D1126,D1126&lt;Table1[[#This Row],[kurs_zamkniecia]]),"K",AND(Table1[[#This Row],[Column1]]=1,D1126-D1125&gt;Table1[[#This Row],[kurs_zamkniecia]]-D1126,D1125&gt;D1126,D1126&gt;Table1[[#This Row],[kurs_zamkniecia]]),"S",Table1[[#This Row],[Column1]]=1,"H",Table1[[#This Row],[Column1]]=0,0)</f>
        <v>0</v>
      </c>
      <c r="L1127"/>
      <c r="M1127"/>
      <c r="N1127"/>
      <c r="O1127"/>
      <c r="P1127"/>
      <c r="Q1127"/>
      <c r="R1127"/>
      <c r="S1127"/>
    </row>
    <row r="1128" spans="1:19" x14ac:dyDescent="0.3">
      <c r="A1128" s="2">
        <v>42026</v>
      </c>
      <c r="B1128" s="1" t="s">
        <v>757</v>
      </c>
      <c r="C1128" t="s">
        <v>758</v>
      </c>
      <c r="D1128">
        <v>2.38</v>
      </c>
      <c r="E1128">
        <v>28019</v>
      </c>
      <c r="F1128">
        <v>66020</v>
      </c>
      <c r="G1128">
        <v>3055000</v>
      </c>
      <c r="H1128">
        <f>IF(Table1[[#This Row],[data]]=DATE(2015, 1, 23),1,0)</f>
        <v>0</v>
      </c>
      <c r="I1128" t="str">
        <f>LEFT(Table1[[#This Row],[ISIN]],2)</f>
        <v>PL</v>
      </c>
      <c r="J1128">
        <f>Table1[[#This Row],[pakiet_wig]]*Table1[[#This Row],[kurs_zamkniecia]]</f>
        <v>7270900</v>
      </c>
      <c r="K1128" s="4" cm="1">
        <f t="array" ref="K1128">_xlfn.IFS(AND(Table1[[#This Row],[Column1]]=1,D1127-D1126&lt;Table1[[#This Row],[kurs_zamkniecia]]-D1127,D1126&lt;D1127,D1127&lt;Table1[[#This Row],[kurs_zamkniecia]]),"K",AND(Table1[[#This Row],[Column1]]=1,D1127-D1126&gt;Table1[[#This Row],[kurs_zamkniecia]]-D1127,D1126&gt;D1127,D1127&gt;Table1[[#This Row],[kurs_zamkniecia]]),"S",Table1[[#This Row],[Column1]]=1,"H",Table1[[#This Row],[Column1]]=0,0)</f>
        <v>0</v>
      </c>
      <c r="L1128"/>
      <c r="M1128"/>
      <c r="N1128"/>
      <c r="O1128"/>
      <c r="P1128"/>
      <c r="Q1128"/>
      <c r="R1128"/>
      <c r="S1128"/>
    </row>
    <row r="1129" spans="1:19" x14ac:dyDescent="0.3">
      <c r="A1129" s="2">
        <v>42027</v>
      </c>
      <c r="B1129" s="1" t="s">
        <v>757</v>
      </c>
      <c r="C1129" t="s">
        <v>758</v>
      </c>
      <c r="D1129">
        <v>2.41</v>
      </c>
      <c r="E1129">
        <v>2249</v>
      </c>
      <c r="F1129">
        <v>5350</v>
      </c>
      <c r="G1129">
        <v>3055000</v>
      </c>
      <c r="H1129">
        <f>IF(Table1[[#This Row],[data]]=DATE(2015, 1, 23),1,0)</f>
        <v>1</v>
      </c>
      <c r="I1129" t="str">
        <f>LEFT(Table1[[#This Row],[ISIN]],2)</f>
        <v>PL</v>
      </c>
      <c r="J1129">
        <f>Table1[[#This Row],[pakiet_wig]]*Table1[[#This Row],[kurs_zamkniecia]]</f>
        <v>7362550</v>
      </c>
      <c r="K1129" s="4" t="str" cm="1">
        <f t="array" ref="K1129">_xlfn.IFS(AND(Table1[[#This Row],[Column1]]=1,D1128-D1127&lt;Table1[[#This Row],[kurs_zamkniecia]]-D1128,D1127&lt;D1128,D1128&lt;Table1[[#This Row],[kurs_zamkniecia]]),"K",AND(Table1[[#This Row],[Column1]]=1,D1128-D1127&gt;Table1[[#This Row],[kurs_zamkniecia]]-D1128,D1127&gt;D1128,D1128&gt;Table1[[#This Row],[kurs_zamkniecia]]),"S",Table1[[#This Row],[Column1]]=1,"H",Table1[[#This Row],[Column1]]=0,0)</f>
        <v>H</v>
      </c>
      <c r="L1129"/>
      <c r="M1129"/>
      <c r="N1129"/>
      <c r="O1129"/>
      <c r="P1129"/>
      <c r="Q1129"/>
      <c r="R1129"/>
      <c r="S1129"/>
    </row>
    <row r="1130" spans="1:19" x14ac:dyDescent="0.3">
      <c r="A1130" s="2">
        <v>42025</v>
      </c>
      <c r="B1130" s="1" t="s">
        <v>759</v>
      </c>
      <c r="C1130" t="s">
        <v>760</v>
      </c>
      <c r="D1130">
        <v>2.1800000000000002</v>
      </c>
      <c r="E1130">
        <v>27934</v>
      </c>
      <c r="F1130">
        <v>60390</v>
      </c>
      <c r="G1130">
        <v>121599000</v>
      </c>
      <c r="H1130">
        <f>IF(Table1[[#This Row],[data]]=DATE(2015, 1, 23),1,0)</f>
        <v>0</v>
      </c>
      <c r="I1130" t="str">
        <f>LEFT(Table1[[#This Row],[ISIN]],2)</f>
        <v>PL</v>
      </c>
      <c r="J1130">
        <f>Table1[[#This Row],[pakiet_wig]]*Table1[[#This Row],[kurs_zamkniecia]]</f>
        <v>265085820.00000003</v>
      </c>
      <c r="K1130" s="4" cm="1">
        <f t="array" ref="K1130">_xlfn.IFS(AND(Table1[[#This Row],[Column1]]=1,D1129-D1128&lt;Table1[[#This Row],[kurs_zamkniecia]]-D1129,D1128&lt;D1129,D1129&lt;Table1[[#This Row],[kurs_zamkniecia]]),"K",AND(Table1[[#This Row],[Column1]]=1,D1129-D1128&gt;Table1[[#This Row],[kurs_zamkniecia]]-D1129,D1128&gt;D1129,D1129&gt;Table1[[#This Row],[kurs_zamkniecia]]),"S",Table1[[#This Row],[Column1]]=1,"H",Table1[[#This Row],[Column1]]=0,0)</f>
        <v>0</v>
      </c>
      <c r="L1130"/>
      <c r="M1130"/>
      <c r="N1130"/>
      <c r="O1130"/>
      <c r="P1130"/>
      <c r="Q1130"/>
      <c r="R1130"/>
      <c r="S1130"/>
    </row>
    <row r="1131" spans="1:19" x14ac:dyDescent="0.3">
      <c r="A1131" s="2">
        <v>42026</v>
      </c>
      <c r="B1131" s="1" t="s">
        <v>759</v>
      </c>
      <c r="C1131" t="s">
        <v>760</v>
      </c>
      <c r="D1131">
        <v>2.17</v>
      </c>
      <c r="E1131">
        <v>27750</v>
      </c>
      <c r="F1131">
        <v>59880</v>
      </c>
      <c r="G1131">
        <v>121599000</v>
      </c>
      <c r="H1131">
        <f>IF(Table1[[#This Row],[data]]=DATE(2015, 1, 23),1,0)</f>
        <v>0</v>
      </c>
      <c r="I1131" t="str">
        <f>LEFT(Table1[[#This Row],[ISIN]],2)</f>
        <v>PL</v>
      </c>
      <c r="J1131">
        <f>Table1[[#This Row],[pakiet_wig]]*Table1[[#This Row],[kurs_zamkniecia]]</f>
        <v>263869830</v>
      </c>
      <c r="K1131" s="4" cm="1">
        <f t="array" ref="K1131">_xlfn.IFS(AND(Table1[[#This Row],[Column1]]=1,D1130-D1129&lt;Table1[[#This Row],[kurs_zamkniecia]]-D1130,D1129&lt;D1130,D1130&lt;Table1[[#This Row],[kurs_zamkniecia]]),"K",AND(Table1[[#This Row],[Column1]]=1,D1130-D1129&gt;Table1[[#This Row],[kurs_zamkniecia]]-D1130,D1129&gt;D1130,D1130&gt;Table1[[#This Row],[kurs_zamkniecia]]),"S",Table1[[#This Row],[Column1]]=1,"H",Table1[[#This Row],[Column1]]=0,0)</f>
        <v>0</v>
      </c>
      <c r="L1131"/>
      <c r="M1131"/>
      <c r="N1131"/>
      <c r="O1131"/>
      <c r="P1131"/>
      <c r="Q1131"/>
      <c r="R1131"/>
      <c r="S1131"/>
    </row>
    <row r="1132" spans="1:19" x14ac:dyDescent="0.3">
      <c r="A1132" s="2">
        <v>42027</v>
      </c>
      <c r="B1132" s="1" t="s">
        <v>759</v>
      </c>
      <c r="C1132" t="s">
        <v>760</v>
      </c>
      <c r="D1132">
        <v>2.16</v>
      </c>
      <c r="E1132">
        <v>307173</v>
      </c>
      <c r="F1132">
        <v>666030</v>
      </c>
      <c r="G1132">
        <v>121599000</v>
      </c>
      <c r="H1132">
        <f>IF(Table1[[#This Row],[data]]=DATE(2015, 1, 23),1,0)</f>
        <v>1</v>
      </c>
      <c r="I1132" t="str">
        <f>LEFT(Table1[[#This Row],[ISIN]],2)</f>
        <v>PL</v>
      </c>
      <c r="J1132">
        <f>Table1[[#This Row],[pakiet_wig]]*Table1[[#This Row],[kurs_zamkniecia]]</f>
        <v>262653840.00000003</v>
      </c>
      <c r="K1132" s="4" t="str" cm="1">
        <f t="array" ref="K1132">_xlfn.IFS(AND(Table1[[#This Row],[Column1]]=1,D1131-D1130&lt;Table1[[#This Row],[kurs_zamkniecia]]-D1131,D1130&lt;D1131,D1131&lt;Table1[[#This Row],[kurs_zamkniecia]]),"K",AND(Table1[[#This Row],[Column1]]=1,D1131-D1130&gt;Table1[[#This Row],[kurs_zamkniecia]]-D1131,D1130&gt;D1131,D1131&gt;Table1[[#This Row],[kurs_zamkniecia]]),"S",Table1[[#This Row],[Column1]]=1,"H",Table1[[#This Row],[Column1]]=0,0)</f>
        <v>H</v>
      </c>
      <c r="L1132"/>
      <c r="M1132"/>
      <c r="N1132"/>
      <c r="O1132"/>
      <c r="P1132"/>
      <c r="Q1132"/>
      <c r="R1132"/>
      <c r="S1132"/>
    </row>
    <row r="1133" spans="1:19" x14ac:dyDescent="0.3">
      <c r="A1133" s="2">
        <v>42025</v>
      </c>
      <c r="B1133" s="1" t="s">
        <v>761</v>
      </c>
      <c r="C1133" t="s">
        <v>762</v>
      </c>
      <c r="D1133">
        <v>1.45</v>
      </c>
      <c r="E1133">
        <v>4388</v>
      </c>
      <c r="F1133">
        <v>6460</v>
      </c>
      <c r="G1133">
        <v>55661000</v>
      </c>
      <c r="H1133">
        <f>IF(Table1[[#This Row],[data]]=DATE(2015, 1, 23),1,0)</f>
        <v>0</v>
      </c>
      <c r="I1133" t="str">
        <f>LEFT(Table1[[#This Row],[ISIN]],2)</f>
        <v>NL</v>
      </c>
      <c r="J1133">
        <f>Table1[[#This Row],[pakiet_wig]]*Table1[[#This Row],[kurs_zamkniecia]]</f>
        <v>80708450</v>
      </c>
      <c r="K1133" s="4" cm="1">
        <f t="array" ref="K1133">_xlfn.IFS(AND(Table1[[#This Row],[Column1]]=1,D1132-D1131&lt;Table1[[#This Row],[kurs_zamkniecia]]-D1132,D1131&lt;D1132,D1132&lt;Table1[[#This Row],[kurs_zamkniecia]]),"K",AND(Table1[[#This Row],[Column1]]=1,D1132-D1131&gt;Table1[[#This Row],[kurs_zamkniecia]]-D1132,D1131&gt;D1132,D1132&gt;Table1[[#This Row],[kurs_zamkniecia]]),"S",Table1[[#This Row],[Column1]]=1,"H",Table1[[#This Row],[Column1]]=0,0)</f>
        <v>0</v>
      </c>
      <c r="L1133"/>
      <c r="M1133"/>
      <c r="N1133"/>
      <c r="O1133"/>
      <c r="P1133"/>
      <c r="Q1133"/>
      <c r="R1133"/>
      <c r="S1133"/>
    </row>
    <row r="1134" spans="1:19" x14ac:dyDescent="0.3">
      <c r="A1134" s="2">
        <v>42026</v>
      </c>
      <c r="B1134" s="1" t="s">
        <v>761</v>
      </c>
      <c r="C1134" t="s">
        <v>762</v>
      </c>
      <c r="D1134">
        <v>1.5</v>
      </c>
      <c r="E1134">
        <v>10</v>
      </c>
      <c r="F1134">
        <v>20</v>
      </c>
      <c r="G1134">
        <v>55661000</v>
      </c>
      <c r="H1134">
        <f>IF(Table1[[#This Row],[data]]=DATE(2015, 1, 23),1,0)</f>
        <v>0</v>
      </c>
      <c r="I1134" t="str">
        <f>LEFT(Table1[[#This Row],[ISIN]],2)</f>
        <v>NL</v>
      </c>
      <c r="J1134">
        <f>Table1[[#This Row],[pakiet_wig]]*Table1[[#This Row],[kurs_zamkniecia]]</f>
        <v>83491500</v>
      </c>
      <c r="K1134" s="4" cm="1">
        <f t="array" ref="K1134">_xlfn.IFS(AND(Table1[[#This Row],[Column1]]=1,D1133-D1132&lt;Table1[[#This Row],[kurs_zamkniecia]]-D1133,D1132&lt;D1133,D1133&lt;Table1[[#This Row],[kurs_zamkniecia]]),"K",AND(Table1[[#This Row],[Column1]]=1,D1133-D1132&gt;Table1[[#This Row],[kurs_zamkniecia]]-D1133,D1132&gt;D1133,D1133&gt;Table1[[#This Row],[kurs_zamkniecia]]),"S",Table1[[#This Row],[Column1]]=1,"H",Table1[[#This Row],[Column1]]=0,0)</f>
        <v>0</v>
      </c>
      <c r="L1134"/>
      <c r="M1134"/>
      <c r="N1134"/>
      <c r="O1134"/>
      <c r="P1134"/>
      <c r="Q1134"/>
      <c r="R1134"/>
      <c r="S1134"/>
    </row>
    <row r="1135" spans="1:19" x14ac:dyDescent="0.3">
      <c r="A1135" s="2">
        <v>42027</v>
      </c>
      <c r="B1135" s="1" t="s">
        <v>761</v>
      </c>
      <c r="C1135" t="s">
        <v>762</v>
      </c>
      <c r="D1135">
        <v>1.44</v>
      </c>
      <c r="E1135">
        <v>15446</v>
      </c>
      <c r="F1135">
        <v>22290</v>
      </c>
      <c r="G1135">
        <v>55661000</v>
      </c>
      <c r="H1135">
        <f>IF(Table1[[#This Row],[data]]=DATE(2015, 1, 23),1,0)</f>
        <v>1</v>
      </c>
      <c r="I1135" t="str">
        <f>LEFT(Table1[[#This Row],[ISIN]],2)</f>
        <v>NL</v>
      </c>
      <c r="J1135">
        <f>Table1[[#This Row],[pakiet_wig]]*Table1[[#This Row],[kurs_zamkniecia]]</f>
        <v>80151840</v>
      </c>
      <c r="K1135" s="4" t="str" cm="1">
        <f t="array" ref="K1135">_xlfn.IFS(AND(Table1[[#This Row],[Column1]]=1,D1134-D1133&lt;Table1[[#This Row],[kurs_zamkniecia]]-D1134,D1133&lt;D1134,D1134&lt;Table1[[#This Row],[kurs_zamkniecia]]),"K",AND(Table1[[#This Row],[Column1]]=1,D1134-D1133&gt;Table1[[#This Row],[kurs_zamkniecia]]-D1134,D1133&gt;D1134,D1134&gt;Table1[[#This Row],[kurs_zamkniecia]]),"S",Table1[[#This Row],[Column1]]=1,"H",Table1[[#This Row],[Column1]]=0,0)</f>
        <v>H</v>
      </c>
      <c r="L1135"/>
      <c r="M1135"/>
      <c r="N1135"/>
      <c r="O1135"/>
      <c r="P1135"/>
      <c r="Q1135"/>
      <c r="R1135"/>
      <c r="S1135"/>
    </row>
    <row r="1136" spans="1:19" x14ac:dyDescent="0.3">
      <c r="A1136" s="2">
        <v>42025</v>
      </c>
      <c r="B1136" s="1" t="s">
        <v>763</v>
      </c>
      <c r="C1136" t="s">
        <v>764</v>
      </c>
      <c r="D1136">
        <v>16.3</v>
      </c>
      <c r="E1136">
        <v>110</v>
      </c>
      <c r="F1136">
        <v>1790</v>
      </c>
      <c r="G1136">
        <v>2220000</v>
      </c>
      <c r="H1136">
        <f>IF(Table1[[#This Row],[data]]=DATE(2015, 1, 23),1,0)</f>
        <v>0</v>
      </c>
      <c r="I1136" t="str">
        <f>LEFT(Table1[[#This Row],[ISIN]],2)</f>
        <v>PL</v>
      </c>
      <c r="J1136">
        <f>Table1[[#This Row],[pakiet_wig]]*Table1[[#This Row],[kurs_zamkniecia]]</f>
        <v>36186000</v>
      </c>
      <c r="K1136" s="4" cm="1">
        <f t="array" ref="K1136">_xlfn.IFS(AND(Table1[[#This Row],[Column1]]=1,D1135-D1134&lt;Table1[[#This Row],[kurs_zamkniecia]]-D1135,D1134&lt;D1135,D1135&lt;Table1[[#This Row],[kurs_zamkniecia]]),"K",AND(Table1[[#This Row],[Column1]]=1,D1135-D1134&gt;Table1[[#This Row],[kurs_zamkniecia]]-D1135,D1134&gt;D1135,D1135&gt;Table1[[#This Row],[kurs_zamkniecia]]),"S",Table1[[#This Row],[Column1]]=1,"H",Table1[[#This Row],[Column1]]=0,0)</f>
        <v>0</v>
      </c>
      <c r="L1136"/>
      <c r="M1136"/>
      <c r="N1136"/>
      <c r="O1136"/>
      <c r="P1136"/>
      <c r="Q1136"/>
      <c r="R1136"/>
      <c r="S1136"/>
    </row>
    <row r="1137" spans="1:19" x14ac:dyDescent="0.3">
      <c r="A1137" s="2">
        <v>42026</v>
      </c>
      <c r="B1137" s="1" t="s">
        <v>763</v>
      </c>
      <c r="C1137" t="s">
        <v>764</v>
      </c>
      <c r="D1137">
        <v>16.45</v>
      </c>
      <c r="E1137">
        <v>925</v>
      </c>
      <c r="F1137">
        <v>15080</v>
      </c>
      <c r="G1137">
        <v>2220000</v>
      </c>
      <c r="H1137">
        <f>IF(Table1[[#This Row],[data]]=DATE(2015, 1, 23),1,0)</f>
        <v>0</v>
      </c>
      <c r="I1137" t="str">
        <f>LEFT(Table1[[#This Row],[ISIN]],2)</f>
        <v>PL</v>
      </c>
      <c r="J1137">
        <f>Table1[[#This Row],[pakiet_wig]]*Table1[[#This Row],[kurs_zamkniecia]]</f>
        <v>36519000</v>
      </c>
      <c r="K1137" s="4" cm="1">
        <f t="array" ref="K1137">_xlfn.IFS(AND(Table1[[#This Row],[Column1]]=1,D1136-D1135&lt;Table1[[#This Row],[kurs_zamkniecia]]-D1136,D1135&lt;D1136,D1136&lt;Table1[[#This Row],[kurs_zamkniecia]]),"K",AND(Table1[[#This Row],[Column1]]=1,D1136-D1135&gt;Table1[[#This Row],[kurs_zamkniecia]]-D1136,D1135&gt;D1136,D1136&gt;Table1[[#This Row],[kurs_zamkniecia]]),"S",Table1[[#This Row],[Column1]]=1,"H",Table1[[#This Row],[Column1]]=0,0)</f>
        <v>0</v>
      </c>
      <c r="L1137"/>
      <c r="M1137"/>
      <c r="N1137"/>
      <c r="O1137"/>
      <c r="P1137"/>
      <c r="Q1137"/>
      <c r="R1137"/>
      <c r="S1137"/>
    </row>
    <row r="1138" spans="1:19" x14ac:dyDescent="0.3">
      <c r="A1138" s="2">
        <v>42027</v>
      </c>
      <c r="B1138" s="1" t="s">
        <v>763</v>
      </c>
      <c r="C1138" t="s">
        <v>764</v>
      </c>
      <c r="D1138">
        <v>16.600000000000001</v>
      </c>
      <c r="E1138">
        <v>6</v>
      </c>
      <c r="F1138">
        <v>100</v>
      </c>
      <c r="G1138">
        <v>2220000</v>
      </c>
      <c r="H1138">
        <f>IF(Table1[[#This Row],[data]]=DATE(2015, 1, 23),1,0)</f>
        <v>1</v>
      </c>
      <c r="I1138" t="str">
        <f>LEFT(Table1[[#This Row],[ISIN]],2)</f>
        <v>PL</v>
      </c>
      <c r="J1138">
        <f>Table1[[#This Row],[pakiet_wig]]*Table1[[#This Row],[kurs_zamkniecia]]</f>
        <v>36852000</v>
      </c>
      <c r="K1138" s="4" t="str" cm="1">
        <f t="array" ref="K1138">_xlfn.IFS(AND(Table1[[#This Row],[Column1]]=1,D1137-D1136&lt;Table1[[#This Row],[kurs_zamkniecia]]-D1137,D1136&lt;D1137,D1137&lt;Table1[[#This Row],[kurs_zamkniecia]]),"K",AND(Table1[[#This Row],[Column1]]=1,D1137-D1136&gt;Table1[[#This Row],[kurs_zamkniecia]]-D1137,D1136&gt;D1137,D1137&gt;Table1[[#This Row],[kurs_zamkniecia]]),"S",Table1[[#This Row],[Column1]]=1,"H",Table1[[#This Row],[Column1]]=0,0)</f>
        <v>K</v>
      </c>
      <c r="L1138"/>
      <c r="M1138"/>
      <c r="N1138"/>
      <c r="O1138"/>
      <c r="P1138"/>
      <c r="Q1138"/>
      <c r="R1138"/>
      <c r="S1138"/>
    </row>
    <row r="1139" spans="1:19" x14ac:dyDescent="0.3">
      <c r="A1139" s="2">
        <v>42025</v>
      </c>
      <c r="B1139" s="1" t="s">
        <v>765</v>
      </c>
      <c r="C1139" t="s">
        <v>766</v>
      </c>
      <c r="D1139">
        <v>1.41</v>
      </c>
      <c r="E1139">
        <v>7680</v>
      </c>
      <c r="F1139">
        <v>10770</v>
      </c>
      <c r="G1139">
        <v>0</v>
      </c>
      <c r="H1139">
        <f>IF(Table1[[#This Row],[data]]=DATE(2015, 1, 23),1,0)</f>
        <v>0</v>
      </c>
      <c r="I1139" t="str">
        <f>LEFT(Table1[[#This Row],[ISIN]],2)</f>
        <v>PL</v>
      </c>
      <c r="J1139">
        <f>Table1[[#This Row],[pakiet_wig]]*Table1[[#This Row],[kurs_zamkniecia]]</f>
        <v>0</v>
      </c>
      <c r="K1139" s="4" cm="1">
        <f t="array" ref="K1139">_xlfn.IFS(AND(Table1[[#This Row],[Column1]]=1,D1138-D1137&lt;Table1[[#This Row],[kurs_zamkniecia]]-D1138,D1137&lt;D1138,D1138&lt;Table1[[#This Row],[kurs_zamkniecia]]),"K",AND(Table1[[#This Row],[Column1]]=1,D1138-D1137&gt;Table1[[#This Row],[kurs_zamkniecia]]-D1138,D1137&gt;D1138,D1138&gt;Table1[[#This Row],[kurs_zamkniecia]]),"S",Table1[[#This Row],[Column1]]=1,"H",Table1[[#This Row],[Column1]]=0,0)</f>
        <v>0</v>
      </c>
      <c r="L1139"/>
      <c r="M1139"/>
      <c r="N1139"/>
      <c r="O1139"/>
      <c r="P1139"/>
      <c r="Q1139"/>
      <c r="R1139"/>
      <c r="S1139"/>
    </row>
    <row r="1140" spans="1:19" x14ac:dyDescent="0.3">
      <c r="A1140" s="2">
        <v>42026</v>
      </c>
      <c r="B1140" s="1" t="s">
        <v>765</v>
      </c>
      <c r="C1140" t="s">
        <v>766</v>
      </c>
      <c r="D1140">
        <v>1.41</v>
      </c>
      <c r="E1140">
        <v>5716</v>
      </c>
      <c r="F1140">
        <v>8060</v>
      </c>
      <c r="G1140">
        <v>0</v>
      </c>
      <c r="H1140">
        <f>IF(Table1[[#This Row],[data]]=DATE(2015, 1, 23),1,0)</f>
        <v>0</v>
      </c>
      <c r="I1140" t="str">
        <f>LEFT(Table1[[#This Row],[ISIN]],2)</f>
        <v>PL</v>
      </c>
      <c r="J1140">
        <f>Table1[[#This Row],[pakiet_wig]]*Table1[[#This Row],[kurs_zamkniecia]]</f>
        <v>0</v>
      </c>
      <c r="K1140" s="4" cm="1">
        <f t="array" ref="K1140">_xlfn.IFS(AND(Table1[[#This Row],[Column1]]=1,D1139-D1138&lt;Table1[[#This Row],[kurs_zamkniecia]]-D1139,D1138&lt;D1139,D1139&lt;Table1[[#This Row],[kurs_zamkniecia]]),"K",AND(Table1[[#This Row],[Column1]]=1,D1139-D1138&gt;Table1[[#This Row],[kurs_zamkniecia]]-D1139,D1138&gt;D1139,D1139&gt;Table1[[#This Row],[kurs_zamkniecia]]),"S",Table1[[#This Row],[Column1]]=1,"H",Table1[[#This Row],[Column1]]=0,0)</f>
        <v>0</v>
      </c>
      <c r="L1140"/>
      <c r="M1140"/>
      <c r="N1140"/>
      <c r="O1140"/>
      <c r="P1140"/>
      <c r="Q1140"/>
      <c r="R1140"/>
      <c r="S1140"/>
    </row>
    <row r="1141" spans="1:19" x14ac:dyDescent="0.3">
      <c r="A1141" s="2">
        <v>42027</v>
      </c>
      <c r="B1141" s="1" t="s">
        <v>765</v>
      </c>
      <c r="C1141" t="s">
        <v>766</v>
      </c>
      <c r="D1141">
        <v>1.4</v>
      </c>
      <c r="E1141">
        <v>67366</v>
      </c>
      <c r="F1141">
        <v>94940</v>
      </c>
      <c r="G1141">
        <v>0</v>
      </c>
      <c r="H1141">
        <f>IF(Table1[[#This Row],[data]]=DATE(2015, 1, 23),1,0)</f>
        <v>1</v>
      </c>
      <c r="I1141" t="str">
        <f>LEFT(Table1[[#This Row],[ISIN]],2)</f>
        <v>PL</v>
      </c>
      <c r="J1141">
        <f>Table1[[#This Row],[pakiet_wig]]*Table1[[#This Row],[kurs_zamkniecia]]</f>
        <v>0</v>
      </c>
      <c r="K1141" s="4" t="str" cm="1">
        <f t="array" ref="K1141">_xlfn.IFS(AND(Table1[[#This Row],[Column1]]=1,D1140-D1139&lt;Table1[[#This Row],[kurs_zamkniecia]]-D1140,D1139&lt;D1140,D1140&lt;Table1[[#This Row],[kurs_zamkniecia]]),"K",AND(Table1[[#This Row],[Column1]]=1,D1140-D1139&gt;Table1[[#This Row],[kurs_zamkniecia]]-D1140,D1139&gt;D1140,D1140&gt;Table1[[#This Row],[kurs_zamkniecia]]),"S",Table1[[#This Row],[Column1]]=1,"H",Table1[[#This Row],[Column1]]=0,0)</f>
        <v>H</v>
      </c>
      <c r="L1141"/>
      <c r="M1141"/>
      <c r="N1141"/>
      <c r="O1141"/>
      <c r="P1141"/>
      <c r="Q1141"/>
      <c r="R1141"/>
      <c r="S1141"/>
    </row>
    <row r="1142" spans="1:19" x14ac:dyDescent="0.3">
      <c r="A1142" s="2">
        <v>42025</v>
      </c>
      <c r="B1142" s="1" t="s">
        <v>767</v>
      </c>
      <c r="C1142" t="s">
        <v>768</v>
      </c>
      <c r="D1142">
        <v>1.72</v>
      </c>
      <c r="E1142">
        <v>2005</v>
      </c>
      <c r="F1142">
        <v>3450</v>
      </c>
      <c r="G1142">
        <v>2747000</v>
      </c>
      <c r="H1142">
        <f>IF(Table1[[#This Row],[data]]=DATE(2015, 1, 23),1,0)</f>
        <v>0</v>
      </c>
      <c r="I1142" t="str">
        <f>LEFT(Table1[[#This Row],[ISIN]],2)</f>
        <v>PL</v>
      </c>
      <c r="J1142">
        <f>Table1[[#This Row],[pakiet_wig]]*Table1[[#This Row],[kurs_zamkniecia]]</f>
        <v>4724840</v>
      </c>
      <c r="K1142" s="4" cm="1">
        <f t="array" ref="K1142">_xlfn.IFS(AND(Table1[[#This Row],[Column1]]=1,D1141-D1140&lt;Table1[[#This Row],[kurs_zamkniecia]]-D1141,D1140&lt;D1141,D1141&lt;Table1[[#This Row],[kurs_zamkniecia]]),"K",AND(Table1[[#This Row],[Column1]]=1,D1141-D1140&gt;Table1[[#This Row],[kurs_zamkniecia]]-D1141,D1140&gt;D1141,D1141&gt;Table1[[#This Row],[kurs_zamkniecia]]),"S",Table1[[#This Row],[Column1]]=1,"H",Table1[[#This Row],[Column1]]=0,0)</f>
        <v>0</v>
      </c>
      <c r="L1142"/>
      <c r="M1142"/>
      <c r="N1142"/>
      <c r="O1142"/>
      <c r="P1142"/>
      <c r="Q1142"/>
      <c r="R1142"/>
      <c r="S1142"/>
    </row>
    <row r="1143" spans="1:19" x14ac:dyDescent="0.3">
      <c r="A1143" s="2">
        <v>42026</v>
      </c>
      <c r="B1143" s="1" t="s">
        <v>767</v>
      </c>
      <c r="C1143" t="s">
        <v>768</v>
      </c>
      <c r="D1143">
        <v>1.72</v>
      </c>
      <c r="E1143">
        <v>14</v>
      </c>
      <c r="F1143">
        <v>20</v>
      </c>
      <c r="G1143">
        <v>2747000</v>
      </c>
      <c r="H1143">
        <f>IF(Table1[[#This Row],[data]]=DATE(2015, 1, 23),1,0)</f>
        <v>0</v>
      </c>
      <c r="I1143" t="str">
        <f>LEFT(Table1[[#This Row],[ISIN]],2)</f>
        <v>PL</v>
      </c>
      <c r="J1143">
        <f>Table1[[#This Row],[pakiet_wig]]*Table1[[#This Row],[kurs_zamkniecia]]</f>
        <v>4724840</v>
      </c>
      <c r="K1143" s="4" cm="1">
        <f t="array" ref="K1143">_xlfn.IFS(AND(Table1[[#This Row],[Column1]]=1,D1142-D1141&lt;Table1[[#This Row],[kurs_zamkniecia]]-D1142,D1141&lt;D1142,D1142&lt;Table1[[#This Row],[kurs_zamkniecia]]),"K",AND(Table1[[#This Row],[Column1]]=1,D1142-D1141&gt;Table1[[#This Row],[kurs_zamkniecia]]-D1142,D1141&gt;D1142,D1142&gt;Table1[[#This Row],[kurs_zamkniecia]]),"S",Table1[[#This Row],[Column1]]=1,"H",Table1[[#This Row],[Column1]]=0,0)</f>
        <v>0</v>
      </c>
      <c r="L1143"/>
      <c r="M1143"/>
      <c r="N1143"/>
      <c r="O1143"/>
      <c r="P1143"/>
      <c r="Q1143"/>
      <c r="R1143"/>
      <c r="S1143"/>
    </row>
    <row r="1144" spans="1:19" x14ac:dyDescent="0.3">
      <c r="A1144" s="2">
        <v>42027</v>
      </c>
      <c r="B1144" s="1" t="s">
        <v>767</v>
      </c>
      <c r="C1144" t="s">
        <v>768</v>
      </c>
      <c r="D1144">
        <v>1.71</v>
      </c>
      <c r="E1144">
        <v>3776</v>
      </c>
      <c r="F1144">
        <v>6460</v>
      </c>
      <c r="G1144">
        <v>2747000</v>
      </c>
      <c r="H1144">
        <f>IF(Table1[[#This Row],[data]]=DATE(2015, 1, 23),1,0)</f>
        <v>1</v>
      </c>
      <c r="I1144" t="str">
        <f>LEFT(Table1[[#This Row],[ISIN]],2)</f>
        <v>PL</v>
      </c>
      <c r="J1144">
        <f>Table1[[#This Row],[pakiet_wig]]*Table1[[#This Row],[kurs_zamkniecia]]</f>
        <v>4697370</v>
      </c>
      <c r="K1144" s="4" t="str" cm="1">
        <f t="array" ref="K1144">_xlfn.IFS(AND(Table1[[#This Row],[Column1]]=1,D1143-D1142&lt;Table1[[#This Row],[kurs_zamkniecia]]-D1143,D1142&lt;D1143,D1143&lt;Table1[[#This Row],[kurs_zamkniecia]]),"K",AND(Table1[[#This Row],[Column1]]=1,D1143-D1142&gt;Table1[[#This Row],[kurs_zamkniecia]]-D1143,D1142&gt;D1143,D1143&gt;Table1[[#This Row],[kurs_zamkniecia]]),"S",Table1[[#This Row],[Column1]]=1,"H",Table1[[#This Row],[Column1]]=0,0)</f>
        <v>H</v>
      </c>
      <c r="L1144"/>
      <c r="M1144"/>
      <c r="N1144"/>
      <c r="O1144"/>
      <c r="P1144"/>
      <c r="Q1144"/>
      <c r="R1144"/>
      <c r="S1144"/>
    </row>
    <row r="1145" spans="1:19" x14ac:dyDescent="0.3">
      <c r="A1145" s="2">
        <v>42025</v>
      </c>
      <c r="B1145" s="1" t="s">
        <v>769</v>
      </c>
      <c r="C1145" t="s">
        <v>770</v>
      </c>
      <c r="D1145">
        <v>0.79</v>
      </c>
      <c r="E1145">
        <v>0</v>
      </c>
      <c r="F1145">
        <v>0</v>
      </c>
      <c r="G1145">
        <v>0</v>
      </c>
      <c r="H1145">
        <f>IF(Table1[[#This Row],[data]]=DATE(2015, 1, 23),1,0)</f>
        <v>0</v>
      </c>
      <c r="I1145" t="str">
        <f>LEFT(Table1[[#This Row],[ISIN]],2)</f>
        <v>LU</v>
      </c>
      <c r="J1145">
        <f>Table1[[#This Row],[pakiet_wig]]*Table1[[#This Row],[kurs_zamkniecia]]</f>
        <v>0</v>
      </c>
      <c r="K1145" s="4" cm="1">
        <f t="array" ref="K1145">_xlfn.IFS(AND(Table1[[#This Row],[Column1]]=1,D1144-D1143&lt;Table1[[#This Row],[kurs_zamkniecia]]-D1144,D1143&lt;D1144,D1144&lt;Table1[[#This Row],[kurs_zamkniecia]]),"K",AND(Table1[[#This Row],[Column1]]=1,D1144-D1143&gt;Table1[[#This Row],[kurs_zamkniecia]]-D1144,D1143&gt;D1144,D1144&gt;Table1[[#This Row],[kurs_zamkniecia]]),"S",Table1[[#This Row],[Column1]]=1,"H",Table1[[#This Row],[Column1]]=0,0)</f>
        <v>0</v>
      </c>
      <c r="L1145"/>
      <c r="M1145"/>
      <c r="N1145"/>
      <c r="O1145"/>
      <c r="P1145"/>
      <c r="Q1145"/>
      <c r="R1145"/>
      <c r="S1145"/>
    </row>
    <row r="1146" spans="1:19" x14ac:dyDescent="0.3">
      <c r="A1146" s="2">
        <v>42026</v>
      </c>
      <c r="B1146" s="1" t="s">
        <v>769</v>
      </c>
      <c r="C1146" t="s">
        <v>770</v>
      </c>
      <c r="D1146">
        <v>0.79</v>
      </c>
      <c r="E1146">
        <v>0</v>
      </c>
      <c r="F1146">
        <v>0</v>
      </c>
      <c r="G1146">
        <v>0</v>
      </c>
      <c r="H1146">
        <f>IF(Table1[[#This Row],[data]]=DATE(2015, 1, 23),1,0)</f>
        <v>0</v>
      </c>
      <c r="I1146" t="str">
        <f>LEFT(Table1[[#This Row],[ISIN]],2)</f>
        <v>LU</v>
      </c>
      <c r="J1146">
        <f>Table1[[#This Row],[pakiet_wig]]*Table1[[#This Row],[kurs_zamkniecia]]</f>
        <v>0</v>
      </c>
      <c r="K1146" s="4" cm="1">
        <f t="array" ref="K1146">_xlfn.IFS(AND(Table1[[#This Row],[Column1]]=1,D1145-D1144&lt;Table1[[#This Row],[kurs_zamkniecia]]-D1145,D1144&lt;D1145,D1145&lt;Table1[[#This Row],[kurs_zamkniecia]]),"K",AND(Table1[[#This Row],[Column1]]=1,D1145-D1144&gt;Table1[[#This Row],[kurs_zamkniecia]]-D1145,D1144&gt;D1145,D1145&gt;Table1[[#This Row],[kurs_zamkniecia]]),"S",Table1[[#This Row],[Column1]]=1,"H",Table1[[#This Row],[Column1]]=0,0)</f>
        <v>0</v>
      </c>
      <c r="L1146"/>
      <c r="M1146"/>
      <c r="N1146"/>
      <c r="O1146"/>
      <c r="P1146"/>
      <c r="Q1146"/>
      <c r="R1146"/>
      <c r="S1146"/>
    </row>
    <row r="1147" spans="1:19" x14ac:dyDescent="0.3">
      <c r="A1147" s="2">
        <v>42027</v>
      </c>
      <c r="B1147" s="1" t="s">
        <v>769</v>
      </c>
      <c r="C1147" t="s">
        <v>770</v>
      </c>
      <c r="D1147">
        <v>0.79</v>
      </c>
      <c r="E1147">
        <v>0</v>
      </c>
      <c r="F1147">
        <v>0</v>
      </c>
      <c r="G1147">
        <v>0</v>
      </c>
      <c r="H1147">
        <f>IF(Table1[[#This Row],[data]]=DATE(2015, 1, 23),1,0)</f>
        <v>1</v>
      </c>
      <c r="I1147" t="str">
        <f>LEFT(Table1[[#This Row],[ISIN]],2)</f>
        <v>LU</v>
      </c>
      <c r="J1147">
        <f>Table1[[#This Row],[pakiet_wig]]*Table1[[#This Row],[kurs_zamkniecia]]</f>
        <v>0</v>
      </c>
      <c r="K1147" s="4" t="str" cm="1">
        <f t="array" ref="K1147">_xlfn.IFS(AND(Table1[[#This Row],[Column1]]=1,D1146-D1145&lt;Table1[[#This Row],[kurs_zamkniecia]]-D1146,D1145&lt;D1146,D1146&lt;Table1[[#This Row],[kurs_zamkniecia]]),"K",AND(Table1[[#This Row],[Column1]]=1,D1146-D1145&gt;Table1[[#This Row],[kurs_zamkniecia]]-D1146,D1145&gt;D1146,D1146&gt;Table1[[#This Row],[kurs_zamkniecia]]),"S",Table1[[#This Row],[Column1]]=1,"H",Table1[[#This Row],[Column1]]=0,0)</f>
        <v>H</v>
      </c>
      <c r="L1147"/>
      <c r="M1147"/>
      <c r="N1147"/>
      <c r="O1147"/>
      <c r="P1147"/>
      <c r="Q1147"/>
      <c r="R1147"/>
      <c r="S1147"/>
    </row>
    <row r="1148" spans="1:19" x14ac:dyDescent="0.3">
      <c r="A1148" s="2">
        <v>42025</v>
      </c>
      <c r="B1148" s="1" t="s">
        <v>771</v>
      </c>
      <c r="C1148" t="s">
        <v>772</v>
      </c>
      <c r="D1148">
        <v>53.55</v>
      </c>
      <c r="E1148">
        <v>43658</v>
      </c>
      <c r="F1148">
        <v>2260100</v>
      </c>
      <c r="G1148">
        <v>23914000</v>
      </c>
      <c r="H1148">
        <f>IF(Table1[[#This Row],[data]]=DATE(2015, 1, 23),1,0)</f>
        <v>0</v>
      </c>
      <c r="I1148" t="str">
        <f>LEFT(Table1[[#This Row],[ISIN]],2)</f>
        <v>PL</v>
      </c>
      <c r="J1148">
        <f>Table1[[#This Row],[pakiet_wig]]*Table1[[#This Row],[kurs_zamkniecia]]</f>
        <v>1280594700</v>
      </c>
      <c r="K1148" s="4" cm="1">
        <f t="array" ref="K1148">_xlfn.IFS(AND(Table1[[#This Row],[Column1]]=1,D1147-D1146&lt;Table1[[#This Row],[kurs_zamkniecia]]-D1147,D1146&lt;D1147,D1147&lt;Table1[[#This Row],[kurs_zamkniecia]]),"K",AND(Table1[[#This Row],[Column1]]=1,D1147-D1146&gt;Table1[[#This Row],[kurs_zamkniecia]]-D1147,D1146&gt;D1147,D1147&gt;Table1[[#This Row],[kurs_zamkniecia]]),"S",Table1[[#This Row],[Column1]]=1,"H",Table1[[#This Row],[Column1]]=0,0)</f>
        <v>0</v>
      </c>
      <c r="L1148"/>
      <c r="M1148"/>
      <c r="N1148"/>
      <c r="O1148"/>
      <c r="P1148"/>
      <c r="Q1148"/>
      <c r="R1148"/>
      <c r="S1148"/>
    </row>
    <row r="1149" spans="1:19" x14ac:dyDescent="0.3">
      <c r="A1149" s="2">
        <v>42026</v>
      </c>
      <c r="B1149" s="1" t="s">
        <v>771</v>
      </c>
      <c r="C1149" t="s">
        <v>772</v>
      </c>
      <c r="D1149">
        <v>54.19</v>
      </c>
      <c r="E1149">
        <v>5816</v>
      </c>
      <c r="F1149">
        <v>317680</v>
      </c>
      <c r="G1149">
        <v>23914000</v>
      </c>
      <c r="H1149">
        <f>IF(Table1[[#This Row],[data]]=DATE(2015, 1, 23),1,0)</f>
        <v>0</v>
      </c>
      <c r="I1149" t="str">
        <f>LEFT(Table1[[#This Row],[ISIN]],2)</f>
        <v>PL</v>
      </c>
      <c r="J1149">
        <f>Table1[[#This Row],[pakiet_wig]]*Table1[[#This Row],[kurs_zamkniecia]]</f>
        <v>1295899660</v>
      </c>
      <c r="K1149" s="4" cm="1">
        <f t="array" ref="K1149">_xlfn.IFS(AND(Table1[[#This Row],[Column1]]=1,D1148-D1147&lt;Table1[[#This Row],[kurs_zamkniecia]]-D1148,D1147&lt;D1148,D1148&lt;Table1[[#This Row],[kurs_zamkniecia]]),"K",AND(Table1[[#This Row],[Column1]]=1,D1148-D1147&gt;Table1[[#This Row],[kurs_zamkniecia]]-D1148,D1147&gt;D1148,D1148&gt;Table1[[#This Row],[kurs_zamkniecia]]),"S",Table1[[#This Row],[Column1]]=1,"H",Table1[[#This Row],[Column1]]=0,0)</f>
        <v>0</v>
      </c>
      <c r="L1149"/>
      <c r="M1149"/>
      <c r="N1149"/>
      <c r="O1149"/>
      <c r="P1149"/>
      <c r="Q1149"/>
      <c r="R1149"/>
      <c r="S1149"/>
    </row>
    <row r="1150" spans="1:19" x14ac:dyDescent="0.3">
      <c r="A1150" s="2">
        <v>42027</v>
      </c>
      <c r="B1150" s="1" t="s">
        <v>771</v>
      </c>
      <c r="C1150" t="s">
        <v>772</v>
      </c>
      <c r="D1150">
        <v>53.5</v>
      </c>
      <c r="E1150">
        <v>29982</v>
      </c>
      <c r="F1150">
        <v>1608950</v>
      </c>
      <c r="G1150">
        <v>23914000</v>
      </c>
      <c r="H1150">
        <f>IF(Table1[[#This Row],[data]]=DATE(2015, 1, 23),1,0)</f>
        <v>1</v>
      </c>
      <c r="I1150" t="str">
        <f>LEFT(Table1[[#This Row],[ISIN]],2)</f>
        <v>PL</v>
      </c>
      <c r="J1150">
        <f>Table1[[#This Row],[pakiet_wig]]*Table1[[#This Row],[kurs_zamkniecia]]</f>
        <v>1279399000</v>
      </c>
      <c r="K1150" s="4" t="str" cm="1">
        <f t="array" ref="K1150">_xlfn.IFS(AND(Table1[[#This Row],[Column1]]=1,D1149-D1148&lt;Table1[[#This Row],[kurs_zamkniecia]]-D1149,D1148&lt;D1149,D1149&lt;Table1[[#This Row],[kurs_zamkniecia]]),"K",AND(Table1[[#This Row],[Column1]]=1,D1149-D1148&gt;Table1[[#This Row],[kurs_zamkniecia]]-D1149,D1148&gt;D1149,D1149&gt;Table1[[#This Row],[kurs_zamkniecia]]),"S",Table1[[#This Row],[Column1]]=1,"H",Table1[[#This Row],[Column1]]=0,0)</f>
        <v>H</v>
      </c>
      <c r="L1150"/>
      <c r="M1150"/>
      <c r="N1150"/>
      <c r="O1150"/>
      <c r="P1150"/>
      <c r="Q1150"/>
      <c r="R1150"/>
      <c r="S1150"/>
    </row>
    <row r="1151" spans="1:19" x14ac:dyDescent="0.3">
      <c r="A1151" s="2">
        <v>42025</v>
      </c>
      <c r="B1151" s="1" t="s">
        <v>773</v>
      </c>
      <c r="C1151" t="s">
        <v>774</v>
      </c>
      <c r="D1151">
        <v>25.35</v>
      </c>
      <c r="E1151">
        <v>352</v>
      </c>
      <c r="F1151">
        <v>9020</v>
      </c>
      <c r="G1151">
        <v>0</v>
      </c>
      <c r="H1151">
        <f>IF(Table1[[#This Row],[data]]=DATE(2015, 1, 23),1,0)</f>
        <v>0</v>
      </c>
      <c r="I1151" t="str">
        <f>LEFT(Table1[[#This Row],[ISIN]],2)</f>
        <v>ES</v>
      </c>
      <c r="J1151">
        <f>Table1[[#This Row],[pakiet_wig]]*Table1[[#This Row],[kurs_zamkniecia]]</f>
        <v>0</v>
      </c>
      <c r="K1151" s="4" cm="1">
        <f t="array" ref="K1151">_xlfn.IFS(AND(Table1[[#This Row],[Column1]]=1,D1150-D1149&lt;Table1[[#This Row],[kurs_zamkniecia]]-D1150,D1149&lt;D1150,D1150&lt;Table1[[#This Row],[kurs_zamkniecia]]),"K",AND(Table1[[#This Row],[Column1]]=1,D1150-D1149&gt;Table1[[#This Row],[kurs_zamkniecia]]-D1150,D1149&gt;D1150,D1150&gt;Table1[[#This Row],[kurs_zamkniecia]]),"S",Table1[[#This Row],[Column1]]=1,"H",Table1[[#This Row],[Column1]]=0,0)</f>
        <v>0</v>
      </c>
      <c r="L1151"/>
      <c r="M1151"/>
      <c r="N1151"/>
      <c r="O1151"/>
      <c r="P1151"/>
      <c r="Q1151"/>
      <c r="R1151"/>
      <c r="S1151"/>
    </row>
    <row r="1152" spans="1:19" x14ac:dyDescent="0.3">
      <c r="A1152" s="2">
        <v>42026</v>
      </c>
      <c r="B1152" s="1" t="s">
        <v>773</v>
      </c>
      <c r="C1152" t="s">
        <v>774</v>
      </c>
      <c r="D1152">
        <v>26.95</v>
      </c>
      <c r="E1152">
        <v>101</v>
      </c>
      <c r="F1152">
        <v>2580</v>
      </c>
      <c r="G1152">
        <v>0</v>
      </c>
      <c r="H1152">
        <f>IF(Table1[[#This Row],[data]]=DATE(2015, 1, 23),1,0)</f>
        <v>0</v>
      </c>
      <c r="I1152" t="str">
        <f>LEFT(Table1[[#This Row],[ISIN]],2)</f>
        <v>ES</v>
      </c>
      <c r="J1152">
        <f>Table1[[#This Row],[pakiet_wig]]*Table1[[#This Row],[kurs_zamkniecia]]</f>
        <v>0</v>
      </c>
      <c r="K1152" s="4" cm="1">
        <f t="array" ref="K1152">_xlfn.IFS(AND(Table1[[#This Row],[Column1]]=1,D1151-D1150&lt;Table1[[#This Row],[kurs_zamkniecia]]-D1151,D1150&lt;D1151,D1151&lt;Table1[[#This Row],[kurs_zamkniecia]]),"K",AND(Table1[[#This Row],[Column1]]=1,D1151-D1150&gt;Table1[[#This Row],[kurs_zamkniecia]]-D1151,D1150&gt;D1151,D1151&gt;Table1[[#This Row],[kurs_zamkniecia]]),"S",Table1[[#This Row],[Column1]]=1,"H",Table1[[#This Row],[Column1]]=0,0)</f>
        <v>0</v>
      </c>
      <c r="L1152"/>
      <c r="M1152"/>
      <c r="N1152"/>
      <c r="O1152"/>
      <c r="P1152"/>
      <c r="Q1152"/>
      <c r="R1152"/>
      <c r="S1152"/>
    </row>
    <row r="1153" spans="1:19" x14ac:dyDescent="0.3">
      <c r="A1153" s="2">
        <v>42027</v>
      </c>
      <c r="B1153" s="1" t="s">
        <v>773</v>
      </c>
      <c r="C1153" t="s">
        <v>774</v>
      </c>
      <c r="D1153">
        <v>26.95</v>
      </c>
      <c r="E1153">
        <v>25</v>
      </c>
      <c r="F1153">
        <v>670</v>
      </c>
      <c r="G1153">
        <v>0</v>
      </c>
      <c r="H1153">
        <f>IF(Table1[[#This Row],[data]]=DATE(2015, 1, 23),1,0)</f>
        <v>1</v>
      </c>
      <c r="I1153" t="str">
        <f>LEFT(Table1[[#This Row],[ISIN]],2)</f>
        <v>ES</v>
      </c>
      <c r="J1153">
        <f>Table1[[#This Row],[pakiet_wig]]*Table1[[#This Row],[kurs_zamkniecia]]</f>
        <v>0</v>
      </c>
      <c r="K1153" s="4" t="str" cm="1">
        <f t="array" ref="K1153">_xlfn.IFS(AND(Table1[[#This Row],[Column1]]=1,D1152-D1151&lt;Table1[[#This Row],[kurs_zamkniecia]]-D1152,D1151&lt;D1152,D1152&lt;Table1[[#This Row],[kurs_zamkniecia]]),"K",AND(Table1[[#This Row],[Column1]]=1,D1152-D1151&gt;Table1[[#This Row],[kurs_zamkniecia]]-D1152,D1151&gt;D1152,D1152&gt;Table1[[#This Row],[kurs_zamkniecia]]),"S",Table1[[#This Row],[Column1]]=1,"H",Table1[[#This Row],[Column1]]=0,0)</f>
        <v>H</v>
      </c>
      <c r="L1153"/>
      <c r="M1153"/>
      <c r="N1153"/>
      <c r="O1153"/>
      <c r="P1153"/>
      <c r="Q1153"/>
      <c r="R1153"/>
      <c r="S1153"/>
    </row>
    <row r="1154" spans="1:19" x14ac:dyDescent="0.3">
      <c r="A1154" s="2">
        <v>42025</v>
      </c>
      <c r="B1154" s="1" t="s">
        <v>775</v>
      </c>
      <c r="C1154" t="s">
        <v>776</v>
      </c>
      <c r="D1154">
        <v>0.19</v>
      </c>
      <c r="E1154">
        <v>3633</v>
      </c>
      <c r="F1154">
        <v>690</v>
      </c>
      <c r="G1154">
        <v>0</v>
      </c>
      <c r="H1154">
        <f>IF(Table1[[#This Row],[data]]=DATE(2015, 1, 23),1,0)</f>
        <v>0</v>
      </c>
      <c r="I1154" t="str">
        <f>LEFT(Table1[[#This Row],[ISIN]],2)</f>
        <v>PL</v>
      </c>
      <c r="J1154">
        <f>Table1[[#This Row],[pakiet_wig]]*Table1[[#This Row],[kurs_zamkniecia]]</f>
        <v>0</v>
      </c>
      <c r="K1154" s="4" cm="1">
        <f t="array" ref="K1154">_xlfn.IFS(AND(Table1[[#This Row],[Column1]]=1,D1153-D1152&lt;Table1[[#This Row],[kurs_zamkniecia]]-D1153,D1152&lt;D1153,D1153&lt;Table1[[#This Row],[kurs_zamkniecia]]),"K",AND(Table1[[#This Row],[Column1]]=1,D1153-D1152&gt;Table1[[#This Row],[kurs_zamkniecia]]-D1153,D1152&gt;D1153,D1153&gt;Table1[[#This Row],[kurs_zamkniecia]]),"S",Table1[[#This Row],[Column1]]=1,"H",Table1[[#This Row],[Column1]]=0,0)</f>
        <v>0</v>
      </c>
      <c r="L1154"/>
      <c r="M1154"/>
      <c r="N1154"/>
      <c r="O1154"/>
      <c r="P1154"/>
      <c r="Q1154"/>
      <c r="R1154"/>
      <c r="S1154"/>
    </row>
    <row r="1155" spans="1:19" x14ac:dyDescent="0.3">
      <c r="A1155" s="2">
        <v>42026</v>
      </c>
      <c r="B1155" s="1" t="s">
        <v>775</v>
      </c>
      <c r="C1155" t="s">
        <v>776</v>
      </c>
      <c r="D1155">
        <v>0.21</v>
      </c>
      <c r="E1155">
        <v>29500</v>
      </c>
      <c r="F1155">
        <v>6050</v>
      </c>
      <c r="G1155">
        <v>0</v>
      </c>
      <c r="H1155">
        <f>IF(Table1[[#This Row],[data]]=DATE(2015, 1, 23),1,0)</f>
        <v>0</v>
      </c>
      <c r="I1155" t="str">
        <f>LEFT(Table1[[#This Row],[ISIN]],2)</f>
        <v>PL</v>
      </c>
      <c r="J1155">
        <f>Table1[[#This Row],[pakiet_wig]]*Table1[[#This Row],[kurs_zamkniecia]]</f>
        <v>0</v>
      </c>
      <c r="K1155" s="4" cm="1">
        <f t="array" ref="K1155">_xlfn.IFS(AND(Table1[[#This Row],[Column1]]=1,D1154-D1153&lt;Table1[[#This Row],[kurs_zamkniecia]]-D1154,D1153&lt;D1154,D1154&lt;Table1[[#This Row],[kurs_zamkniecia]]),"K",AND(Table1[[#This Row],[Column1]]=1,D1154-D1153&gt;Table1[[#This Row],[kurs_zamkniecia]]-D1154,D1153&gt;D1154,D1154&gt;Table1[[#This Row],[kurs_zamkniecia]]),"S",Table1[[#This Row],[Column1]]=1,"H",Table1[[#This Row],[Column1]]=0,0)</f>
        <v>0</v>
      </c>
      <c r="L1155"/>
      <c r="M1155"/>
      <c r="N1155"/>
      <c r="O1155"/>
      <c r="P1155"/>
      <c r="Q1155"/>
      <c r="R1155"/>
      <c r="S1155"/>
    </row>
    <row r="1156" spans="1:19" x14ac:dyDescent="0.3">
      <c r="A1156" s="2">
        <v>42027</v>
      </c>
      <c r="B1156" s="1" t="s">
        <v>775</v>
      </c>
      <c r="C1156" t="s">
        <v>776</v>
      </c>
      <c r="D1156">
        <v>0.21</v>
      </c>
      <c r="E1156">
        <v>14891</v>
      </c>
      <c r="F1156">
        <v>3060</v>
      </c>
      <c r="G1156">
        <v>0</v>
      </c>
      <c r="H1156">
        <f>IF(Table1[[#This Row],[data]]=DATE(2015, 1, 23),1,0)</f>
        <v>1</v>
      </c>
      <c r="I1156" t="str">
        <f>LEFT(Table1[[#This Row],[ISIN]],2)</f>
        <v>PL</v>
      </c>
      <c r="J1156">
        <f>Table1[[#This Row],[pakiet_wig]]*Table1[[#This Row],[kurs_zamkniecia]]</f>
        <v>0</v>
      </c>
      <c r="K1156" s="4" t="str" cm="1">
        <f t="array" ref="K1156">_xlfn.IFS(AND(Table1[[#This Row],[Column1]]=1,D1155-D1154&lt;Table1[[#This Row],[kurs_zamkniecia]]-D1155,D1154&lt;D1155,D1155&lt;Table1[[#This Row],[kurs_zamkniecia]]),"K",AND(Table1[[#This Row],[Column1]]=1,D1155-D1154&gt;Table1[[#This Row],[kurs_zamkniecia]]-D1155,D1154&gt;D1155,D1155&gt;Table1[[#This Row],[kurs_zamkniecia]]),"S",Table1[[#This Row],[Column1]]=1,"H",Table1[[#This Row],[Column1]]=0,0)</f>
        <v>H</v>
      </c>
      <c r="L1156"/>
      <c r="M1156"/>
      <c r="N1156"/>
      <c r="O1156"/>
      <c r="P1156"/>
      <c r="Q1156"/>
      <c r="R1156"/>
      <c r="S1156"/>
    </row>
    <row r="1157" spans="1:19" x14ac:dyDescent="0.3">
      <c r="A1157" s="2">
        <v>42025</v>
      </c>
      <c r="B1157" s="1" t="s">
        <v>777</v>
      </c>
      <c r="C1157" t="s">
        <v>778</v>
      </c>
      <c r="D1157">
        <v>1.9</v>
      </c>
      <c r="E1157">
        <v>50</v>
      </c>
      <c r="F1157">
        <v>100</v>
      </c>
      <c r="G1157">
        <v>3496000</v>
      </c>
      <c r="H1157">
        <f>IF(Table1[[#This Row],[data]]=DATE(2015, 1, 23),1,0)</f>
        <v>0</v>
      </c>
      <c r="I1157" t="str">
        <f>LEFT(Table1[[#This Row],[ISIN]],2)</f>
        <v>PL</v>
      </c>
      <c r="J1157">
        <f>Table1[[#This Row],[pakiet_wig]]*Table1[[#This Row],[kurs_zamkniecia]]</f>
        <v>6642400</v>
      </c>
      <c r="K1157" s="4" cm="1">
        <f t="array" ref="K1157">_xlfn.IFS(AND(Table1[[#This Row],[Column1]]=1,D1156-D1155&lt;Table1[[#This Row],[kurs_zamkniecia]]-D1156,D1155&lt;D1156,D1156&lt;Table1[[#This Row],[kurs_zamkniecia]]),"K",AND(Table1[[#This Row],[Column1]]=1,D1156-D1155&gt;Table1[[#This Row],[kurs_zamkniecia]]-D1156,D1155&gt;D1156,D1156&gt;Table1[[#This Row],[kurs_zamkniecia]]),"S",Table1[[#This Row],[Column1]]=1,"H",Table1[[#This Row],[Column1]]=0,0)</f>
        <v>0</v>
      </c>
      <c r="L1157"/>
      <c r="M1157"/>
      <c r="N1157"/>
      <c r="O1157"/>
      <c r="P1157"/>
      <c r="Q1157"/>
      <c r="R1157"/>
      <c r="S1157"/>
    </row>
    <row r="1158" spans="1:19" x14ac:dyDescent="0.3">
      <c r="A1158" s="2">
        <v>42026</v>
      </c>
      <c r="B1158" s="1" t="s">
        <v>777</v>
      </c>
      <c r="C1158" t="s">
        <v>778</v>
      </c>
      <c r="D1158">
        <v>1.74</v>
      </c>
      <c r="E1158">
        <v>1405</v>
      </c>
      <c r="F1158">
        <v>2500</v>
      </c>
      <c r="G1158">
        <v>3496000</v>
      </c>
      <c r="H1158">
        <f>IF(Table1[[#This Row],[data]]=DATE(2015, 1, 23),1,0)</f>
        <v>0</v>
      </c>
      <c r="I1158" t="str">
        <f>LEFT(Table1[[#This Row],[ISIN]],2)</f>
        <v>PL</v>
      </c>
      <c r="J1158">
        <f>Table1[[#This Row],[pakiet_wig]]*Table1[[#This Row],[kurs_zamkniecia]]</f>
        <v>6083040</v>
      </c>
      <c r="K1158" s="4" cm="1">
        <f t="array" ref="K1158">_xlfn.IFS(AND(Table1[[#This Row],[Column1]]=1,D1157-D1156&lt;Table1[[#This Row],[kurs_zamkniecia]]-D1157,D1156&lt;D1157,D1157&lt;Table1[[#This Row],[kurs_zamkniecia]]),"K",AND(Table1[[#This Row],[Column1]]=1,D1157-D1156&gt;Table1[[#This Row],[kurs_zamkniecia]]-D1157,D1156&gt;D1157,D1157&gt;Table1[[#This Row],[kurs_zamkniecia]]),"S",Table1[[#This Row],[Column1]]=1,"H",Table1[[#This Row],[Column1]]=0,0)</f>
        <v>0</v>
      </c>
      <c r="L1158"/>
      <c r="M1158"/>
      <c r="N1158"/>
      <c r="O1158"/>
      <c r="P1158"/>
      <c r="Q1158"/>
      <c r="R1158"/>
      <c r="S1158"/>
    </row>
    <row r="1159" spans="1:19" x14ac:dyDescent="0.3">
      <c r="A1159" s="2">
        <v>42027</v>
      </c>
      <c r="B1159" s="1" t="s">
        <v>777</v>
      </c>
      <c r="C1159" t="s">
        <v>778</v>
      </c>
      <c r="D1159">
        <v>1.74</v>
      </c>
      <c r="E1159">
        <v>100</v>
      </c>
      <c r="F1159">
        <v>170</v>
      </c>
      <c r="G1159">
        <v>3496000</v>
      </c>
      <c r="H1159">
        <f>IF(Table1[[#This Row],[data]]=DATE(2015, 1, 23),1,0)</f>
        <v>1</v>
      </c>
      <c r="I1159" t="str">
        <f>LEFT(Table1[[#This Row],[ISIN]],2)</f>
        <v>PL</v>
      </c>
      <c r="J1159">
        <f>Table1[[#This Row],[pakiet_wig]]*Table1[[#This Row],[kurs_zamkniecia]]</f>
        <v>6083040</v>
      </c>
      <c r="K1159" s="4" t="str" cm="1">
        <f t="array" ref="K1159">_xlfn.IFS(AND(Table1[[#This Row],[Column1]]=1,D1158-D1157&lt;Table1[[#This Row],[kurs_zamkniecia]]-D1158,D1157&lt;D1158,D1158&lt;Table1[[#This Row],[kurs_zamkniecia]]),"K",AND(Table1[[#This Row],[Column1]]=1,D1158-D1157&gt;Table1[[#This Row],[kurs_zamkniecia]]-D1158,D1157&gt;D1158,D1158&gt;Table1[[#This Row],[kurs_zamkniecia]]),"S",Table1[[#This Row],[Column1]]=1,"H",Table1[[#This Row],[Column1]]=0,0)</f>
        <v>H</v>
      </c>
      <c r="L1159"/>
      <c r="M1159"/>
      <c r="N1159"/>
      <c r="O1159"/>
      <c r="P1159"/>
      <c r="Q1159"/>
      <c r="R1159"/>
      <c r="S1159"/>
    </row>
    <row r="1160" spans="1:19" x14ac:dyDescent="0.3">
      <c r="A1160" s="2">
        <v>42025</v>
      </c>
      <c r="B1160" s="1" t="s">
        <v>779</v>
      </c>
      <c r="C1160" t="s">
        <v>780</v>
      </c>
      <c r="D1160">
        <v>23.41</v>
      </c>
      <c r="E1160">
        <v>203</v>
      </c>
      <c r="F1160">
        <v>4750</v>
      </c>
      <c r="G1160">
        <v>5187000</v>
      </c>
      <c r="H1160">
        <f>IF(Table1[[#This Row],[data]]=DATE(2015, 1, 23),1,0)</f>
        <v>0</v>
      </c>
      <c r="I1160" t="str">
        <f>LEFT(Table1[[#This Row],[ISIN]],2)</f>
        <v>PL</v>
      </c>
      <c r="J1160">
        <f>Table1[[#This Row],[pakiet_wig]]*Table1[[#This Row],[kurs_zamkniecia]]</f>
        <v>121427670</v>
      </c>
      <c r="K1160" s="4" cm="1">
        <f t="array" ref="K1160">_xlfn.IFS(AND(Table1[[#This Row],[Column1]]=1,D1159-D1158&lt;Table1[[#This Row],[kurs_zamkniecia]]-D1159,D1158&lt;D1159,D1159&lt;Table1[[#This Row],[kurs_zamkniecia]]),"K",AND(Table1[[#This Row],[Column1]]=1,D1159-D1158&gt;Table1[[#This Row],[kurs_zamkniecia]]-D1159,D1158&gt;D1159,D1159&gt;Table1[[#This Row],[kurs_zamkniecia]]),"S",Table1[[#This Row],[Column1]]=1,"H",Table1[[#This Row],[Column1]]=0,0)</f>
        <v>0</v>
      </c>
      <c r="L1160"/>
      <c r="M1160"/>
      <c r="N1160"/>
      <c r="O1160"/>
      <c r="P1160"/>
      <c r="Q1160"/>
      <c r="R1160"/>
      <c r="S1160"/>
    </row>
    <row r="1161" spans="1:19" x14ac:dyDescent="0.3">
      <c r="A1161" s="2">
        <v>42026</v>
      </c>
      <c r="B1161" s="1" t="s">
        <v>779</v>
      </c>
      <c r="C1161" t="s">
        <v>780</v>
      </c>
      <c r="D1161">
        <v>23.5</v>
      </c>
      <c r="E1161">
        <v>2256</v>
      </c>
      <c r="F1161">
        <v>53370</v>
      </c>
      <c r="G1161">
        <v>5187000</v>
      </c>
      <c r="H1161">
        <f>IF(Table1[[#This Row],[data]]=DATE(2015, 1, 23),1,0)</f>
        <v>0</v>
      </c>
      <c r="I1161" t="str">
        <f>LEFT(Table1[[#This Row],[ISIN]],2)</f>
        <v>PL</v>
      </c>
      <c r="J1161">
        <f>Table1[[#This Row],[pakiet_wig]]*Table1[[#This Row],[kurs_zamkniecia]]</f>
        <v>121894500</v>
      </c>
      <c r="K1161" s="4" cm="1">
        <f t="array" ref="K1161">_xlfn.IFS(AND(Table1[[#This Row],[Column1]]=1,D1160-D1159&lt;Table1[[#This Row],[kurs_zamkniecia]]-D1160,D1159&lt;D1160,D1160&lt;Table1[[#This Row],[kurs_zamkniecia]]),"K",AND(Table1[[#This Row],[Column1]]=1,D1160-D1159&gt;Table1[[#This Row],[kurs_zamkniecia]]-D1160,D1159&gt;D1160,D1160&gt;Table1[[#This Row],[kurs_zamkniecia]]),"S",Table1[[#This Row],[Column1]]=1,"H",Table1[[#This Row],[Column1]]=0,0)</f>
        <v>0</v>
      </c>
      <c r="L1161"/>
      <c r="M1161"/>
      <c r="N1161"/>
      <c r="O1161"/>
      <c r="P1161"/>
      <c r="Q1161"/>
      <c r="R1161"/>
      <c r="S1161"/>
    </row>
    <row r="1162" spans="1:19" x14ac:dyDescent="0.3">
      <c r="A1162" s="2">
        <v>42027</v>
      </c>
      <c r="B1162" s="1" t="s">
        <v>779</v>
      </c>
      <c r="C1162" t="s">
        <v>780</v>
      </c>
      <c r="D1162">
        <v>23.73</v>
      </c>
      <c r="E1162">
        <v>720</v>
      </c>
      <c r="F1162">
        <v>17090</v>
      </c>
      <c r="G1162">
        <v>5187000</v>
      </c>
      <c r="H1162">
        <f>IF(Table1[[#This Row],[data]]=DATE(2015, 1, 23),1,0)</f>
        <v>1</v>
      </c>
      <c r="I1162" t="str">
        <f>LEFT(Table1[[#This Row],[ISIN]],2)</f>
        <v>PL</v>
      </c>
      <c r="J1162">
        <f>Table1[[#This Row],[pakiet_wig]]*Table1[[#This Row],[kurs_zamkniecia]]</f>
        <v>123087510</v>
      </c>
      <c r="K1162" s="4" t="str" cm="1">
        <f t="array" ref="K1162">_xlfn.IFS(AND(Table1[[#This Row],[Column1]]=1,D1161-D1160&lt;Table1[[#This Row],[kurs_zamkniecia]]-D1161,D1160&lt;D1161,D1161&lt;Table1[[#This Row],[kurs_zamkniecia]]),"K",AND(Table1[[#This Row],[Column1]]=1,D1161-D1160&gt;Table1[[#This Row],[kurs_zamkniecia]]-D1161,D1160&gt;D1161,D1161&gt;Table1[[#This Row],[kurs_zamkniecia]]),"S",Table1[[#This Row],[Column1]]=1,"H",Table1[[#This Row],[Column1]]=0,0)</f>
        <v>K</v>
      </c>
      <c r="L1162"/>
      <c r="M1162"/>
      <c r="N1162"/>
      <c r="O1162"/>
      <c r="P1162"/>
      <c r="Q1162"/>
      <c r="R1162"/>
      <c r="S1162"/>
    </row>
    <row r="1163" spans="1:19" x14ac:dyDescent="0.3">
      <c r="A1163" s="2">
        <v>42025</v>
      </c>
      <c r="B1163" s="1" t="s">
        <v>781</v>
      </c>
      <c r="C1163" t="s">
        <v>782</v>
      </c>
      <c r="D1163">
        <v>6.2</v>
      </c>
      <c r="E1163">
        <v>20</v>
      </c>
      <c r="F1163">
        <v>120</v>
      </c>
      <c r="G1163">
        <v>2500000</v>
      </c>
      <c r="H1163">
        <f>IF(Table1[[#This Row],[data]]=DATE(2015, 1, 23),1,0)</f>
        <v>0</v>
      </c>
      <c r="I1163" t="str">
        <f>LEFT(Table1[[#This Row],[ISIN]],2)</f>
        <v>PL</v>
      </c>
      <c r="J1163">
        <f>Table1[[#This Row],[pakiet_wig]]*Table1[[#This Row],[kurs_zamkniecia]]</f>
        <v>15500000</v>
      </c>
      <c r="K1163" s="4" cm="1">
        <f t="array" ref="K1163">_xlfn.IFS(AND(Table1[[#This Row],[Column1]]=1,D1162-D1161&lt;Table1[[#This Row],[kurs_zamkniecia]]-D1162,D1161&lt;D1162,D1162&lt;Table1[[#This Row],[kurs_zamkniecia]]),"K",AND(Table1[[#This Row],[Column1]]=1,D1162-D1161&gt;Table1[[#This Row],[kurs_zamkniecia]]-D1162,D1161&gt;D1162,D1162&gt;Table1[[#This Row],[kurs_zamkniecia]]),"S",Table1[[#This Row],[Column1]]=1,"H",Table1[[#This Row],[Column1]]=0,0)</f>
        <v>0</v>
      </c>
      <c r="L1163"/>
      <c r="M1163"/>
      <c r="N1163"/>
      <c r="O1163"/>
      <c r="P1163"/>
      <c r="Q1163"/>
      <c r="R1163"/>
      <c r="S1163"/>
    </row>
    <row r="1164" spans="1:19" x14ac:dyDescent="0.3">
      <c r="A1164" s="2">
        <v>42026</v>
      </c>
      <c r="B1164" s="1" t="s">
        <v>781</v>
      </c>
      <c r="C1164" t="s">
        <v>782</v>
      </c>
      <c r="D1164">
        <v>6.15</v>
      </c>
      <c r="E1164">
        <v>700</v>
      </c>
      <c r="F1164">
        <v>4230</v>
      </c>
      <c r="G1164">
        <v>2500000</v>
      </c>
      <c r="H1164">
        <f>IF(Table1[[#This Row],[data]]=DATE(2015, 1, 23),1,0)</f>
        <v>0</v>
      </c>
      <c r="I1164" t="str">
        <f>LEFT(Table1[[#This Row],[ISIN]],2)</f>
        <v>PL</v>
      </c>
      <c r="J1164">
        <f>Table1[[#This Row],[pakiet_wig]]*Table1[[#This Row],[kurs_zamkniecia]]</f>
        <v>15375000</v>
      </c>
      <c r="K1164" s="4" cm="1">
        <f t="array" ref="K1164">_xlfn.IFS(AND(Table1[[#This Row],[Column1]]=1,D1163-D1162&lt;Table1[[#This Row],[kurs_zamkniecia]]-D1163,D1162&lt;D1163,D1163&lt;Table1[[#This Row],[kurs_zamkniecia]]),"K",AND(Table1[[#This Row],[Column1]]=1,D1163-D1162&gt;Table1[[#This Row],[kurs_zamkniecia]]-D1163,D1162&gt;D1163,D1163&gt;Table1[[#This Row],[kurs_zamkniecia]]),"S",Table1[[#This Row],[Column1]]=1,"H",Table1[[#This Row],[Column1]]=0,0)</f>
        <v>0</v>
      </c>
      <c r="L1164"/>
      <c r="M1164"/>
      <c r="N1164"/>
      <c r="O1164"/>
      <c r="P1164"/>
      <c r="Q1164"/>
      <c r="R1164"/>
      <c r="S1164"/>
    </row>
    <row r="1165" spans="1:19" x14ac:dyDescent="0.3">
      <c r="A1165" s="2">
        <v>42027</v>
      </c>
      <c r="B1165" s="1" t="s">
        <v>781</v>
      </c>
      <c r="C1165" t="s">
        <v>782</v>
      </c>
      <c r="D1165">
        <v>6</v>
      </c>
      <c r="E1165">
        <v>2699</v>
      </c>
      <c r="F1165">
        <v>16250</v>
      </c>
      <c r="G1165">
        <v>2500000</v>
      </c>
      <c r="H1165">
        <f>IF(Table1[[#This Row],[data]]=DATE(2015, 1, 23),1,0)</f>
        <v>1</v>
      </c>
      <c r="I1165" t="str">
        <f>LEFT(Table1[[#This Row],[ISIN]],2)</f>
        <v>PL</v>
      </c>
      <c r="J1165">
        <f>Table1[[#This Row],[pakiet_wig]]*Table1[[#This Row],[kurs_zamkniecia]]</f>
        <v>15000000</v>
      </c>
      <c r="K1165" s="4" t="str" cm="1">
        <f t="array" ref="K1165">_xlfn.IFS(AND(Table1[[#This Row],[Column1]]=1,D1164-D1163&lt;Table1[[#This Row],[kurs_zamkniecia]]-D1164,D1163&lt;D1164,D1164&lt;Table1[[#This Row],[kurs_zamkniecia]]),"K",AND(Table1[[#This Row],[Column1]]=1,D1164-D1163&gt;Table1[[#This Row],[kurs_zamkniecia]]-D1164,D1163&gt;D1164,D1164&gt;Table1[[#This Row],[kurs_zamkniecia]]),"S",Table1[[#This Row],[Column1]]=1,"H",Table1[[#This Row],[Column1]]=0,0)</f>
        <v>S</v>
      </c>
      <c r="L1165"/>
      <c r="M1165"/>
      <c r="N1165"/>
      <c r="O1165"/>
      <c r="P1165"/>
      <c r="Q1165"/>
      <c r="R1165"/>
      <c r="S1165"/>
    </row>
    <row r="1166" spans="1:19" x14ac:dyDescent="0.3">
      <c r="A1166" s="2">
        <v>42025</v>
      </c>
      <c r="B1166" s="1" t="s">
        <v>783</v>
      </c>
      <c r="C1166" t="s">
        <v>784</v>
      </c>
      <c r="D1166">
        <v>16.54</v>
      </c>
      <c r="E1166">
        <v>1005</v>
      </c>
      <c r="F1166">
        <v>16560</v>
      </c>
      <c r="G1166">
        <v>5246000</v>
      </c>
      <c r="H1166">
        <f>IF(Table1[[#This Row],[data]]=DATE(2015, 1, 23),1,0)</f>
        <v>0</v>
      </c>
      <c r="I1166" t="str">
        <f>LEFT(Table1[[#This Row],[ISIN]],2)</f>
        <v>PL</v>
      </c>
      <c r="J1166">
        <f>Table1[[#This Row],[pakiet_wig]]*Table1[[#This Row],[kurs_zamkniecia]]</f>
        <v>86768840</v>
      </c>
      <c r="K1166" s="4" cm="1">
        <f t="array" ref="K1166">_xlfn.IFS(AND(Table1[[#This Row],[Column1]]=1,D1165-D1164&lt;Table1[[#This Row],[kurs_zamkniecia]]-D1165,D1164&lt;D1165,D1165&lt;Table1[[#This Row],[kurs_zamkniecia]]),"K",AND(Table1[[#This Row],[Column1]]=1,D1165-D1164&gt;Table1[[#This Row],[kurs_zamkniecia]]-D1165,D1164&gt;D1165,D1165&gt;Table1[[#This Row],[kurs_zamkniecia]]),"S",Table1[[#This Row],[Column1]]=1,"H",Table1[[#This Row],[Column1]]=0,0)</f>
        <v>0</v>
      </c>
      <c r="L1166"/>
      <c r="M1166"/>
      <c r="N1166"/>
      <c r="O1166"/>
      <c r="P1166"/>
      <c r="Q1166"/>
      <c r="R1166"/>
      <c r="S1166"/>
    </row>
    <row r="1167" spans="1:19" x14ac:dyDescent="0.3">
      <c r="A1167" s="2">
        <v>42026</v>
      </c>
      <c r="B1167" s="1" t="s">
        <v>783</v>
      </c>
      <c r="C1167" t="s">
        <v>784</v>
      </c>
      <c r="D1167">
        <v>16.28</v>
      </c>
      <c r="E1167">
        <v>3279</v>
      </c>
      <c r="F1167">
        <v>52650</v>
      </c>
      <c r="G1167">
        <v>5246000</v>
      </c>
      <c r="H1167">
        <f>IF(Table1[[#This Row],[data]]=DATE(2015, 1, 23),1,0)</f>
        <v>0</v>
      </c>
      <c r="I1167" t="str">
        <f>LEFT(Table1[[#This Row],[ISIN]],2)</f>
        <v>PL</v>
      </c>
      <c r="J1167">
        <f>Table1[[#This Row],[pakiet_wig]]*Table1[[#This Row],[kurs_zamkniecia]]</f>
        <v>85404880</v>
      </c>
      <c r="K1167" s="4" cm="1">
        <f t="array" ref="K1167">_xlfn.IFS(AND(Table1[[#This Row],[Column1]]=1,D1166-D1165&lt;Table1[[#This Row],[kurs_zamkniecia]]-D1166,D1165&lt;D1166,D1166&lt;Table1[[#This Row],[kurs_zamkniecia]]),"K",AND(Table1[[#This Row],[Column1]]=1,D1166-D1165&gt;Table1[[#This Row],[kurs_zamkniecia]]-D1166,D1165&gt;D1166,D1166&gt;Table1[[#This Row],[kurs_zamkniecia]]),"S",Table1[[#This Row],[Column1]]=1,"H",Table1[[#This Row],[Column1]]=0,0)</f>
        <v>0</v>
      </c>
      <c r="L1167"/>
      <c r="M1167"/>
      <c r="N1167"/>
      <c r="O1167"/>
      <c r="P1167"/>
      <c r="Q1167"/>
      <c r="R1167"/>
      <c r="S1167"/>
    </row>
    <row r="1168" spans="1:19" x14ac:dyDescent="0.3">
      <c r="A1168" s="2">
        <v>42027</v>
      </c>
      <c r="B1168" s="1" t="s">
        <v>783</v>
      </c>
      <c r="C1168" t="s">
        <v>784</v>
      </c>
      <c r="D1168">
        <v>16.55</v>
      </c>
      <c r="E1168">
        <v>1670</v>
      </c>
      <c r="F1168">
        <v>27510</v>
      </c>
      <c r="G1168">
        <v>5246000</v>
      </c>
      <c r="H1168">
        <f>IF(Table1[[#This Row],[data]]=DATE(2015, 1, 23),1,0)</f>
        <v>1</v>
      </c>
      <c r="I1168" t="str">
        <f>LEFT(Table1[[#This Row],[ISIN]],2)</f>
        <v>PL</v>
      </c>
      <c r="J1168">
        <f>Table1[[#This Row],[pakiet_wig]]*Table1[[#This Row],[kurs_zamkniecia]]</f>
        <v>86821300</v>
      </c>
      <c r="K1168" s="4" t="str" cm="1">
        <f t="array" ref="K1168">_xlfn.IFS(AND(Table1[[#This Row],[Column1]]=1,D1167-D1166&lt;Table1[[#This Row],[kurs_zamkniecia]]-D1167,D1166&lt;D1167,D1167&lt;Table1[[#This Row],[kurs_zamkniecia]]),"K",AND(Table1[[#This Row],[Column1]]=1,D1167-D1166&gt;Table1[[#This Row],[kurs_zamkniecia]]-D1167,D1166&gt;D1167,D1167&gt;Table1[[#This Row],[kurs_zamkniecia]]),"S",Table1[[#This Row],[Column1]]=1,"H",Table1[[#This Row],[Column1]]=0,0)</f>
        <v>H</v>
      </c>
      <c r="L1168"/>
      <c r="M1168"/>
      <c r="N1168"/>
      <c r="O1168"/>
      <c r="P1168"/>
      <c r="Q1168"/>
      <c r="R1168"/>
      <c r="S1168"/>
    </row>
    <row r="1169" spans="1:19" x14ac:dyDescent="0.3">
      <c r="A1169" s="2">
        <v>42025</v>
      </c>
      <c r="B1169" s="1" t="s">
        <v>785</v>
      </c>
      <c r="C1169" t="s">
        <v>786</v>
      </c>
      <c r="D1169">
        <v>15.75</v>
      </c>
      <c r="E1169">
        <v>1452</v>
      </c>
      <c r="F1169">
        <v>22400</v>
      </c>
      <c r="G1169">
        <v>3182000</v>
      </c>
      <c r="H1169">
        <f>IF(Table1[[#This Row],[data]]=DATE(2015, 1, 23),1,0)</f>
        <v>0</v>
      </c>
      <c r="I1169" t="str">
        <f>LEFT(Table1[[#This Row],[ISIN]],2)</f>
        <v>PL</v>
      </c>
      <c r="J1169">
        <f>Table1[[#This Row],[pakiet_wig]]*Table1[[#This Row],[kurs_zamkniecia]]</f>
        <v>50116500</v>
      </c>
      <c r="K1169" s="4" cm="1">
        <f t="array" ref="K1169">_xlfn.IFS(AND(Table1[[#This Row],[Column1]]=1,D1168-D1167&lt;Table1[[#This Row],[kurs_zamkniecia]]-D1168,D1167&lt;D1168,D1168&lt;Table1[[#This Row],[kurs_zamkniecia]]),"K",AND(Table1[[#This Row],[Column1]]=1,D1168-D1167&gt;Table1[[#This Row],[kurs_zamkniecia]]-D1168,D1167&gt;D1168,D1168&gt;Table1[[#This Row],[kurs_zamkniecia]]),"S",Table1[[#This Row],[Column1]]=1,"H",Table1[[#This Row],[Column1]]=0,0)</f>
        <v>0</v>
      </c>
      <c r="L1169"/>
      <c r="M1169"/>
      <c r="N1169"/>
      <c r="O1169"/>
      <c r="P1169"/>
      <c r="Q1169"/>
      <c r="R1169"/>
      <c r="S1169"/>
    </row>
    <row r="1170" spans="1:19" x14ac:dyDescent="0.3">
      <c r="A1170" s="2">
        <v>42026</v>
      </c>
      <c r="B1170" s="1" t="s">
        <v>785</v>
      </c>
      <c r="C1170" t="s">
        <v>786</v>
      </c>
      <c r="D1170">
        <v>15.6</v>
      </c>
      <c r="E1170">
        <v>1292</v>
      </c>
      <c r="F1170">
        <v>20190</v>
      </c>
      <c r="G1170">
        <v>3182000</v>
      </c>
      <c r="H1170">
        <f>IF(Table1[[#This Row],[data]]=DATE(2015, 1, 23),1,0)</f>
        <v>0</v>
      </c>
      <c r="I1170" t="str">
        <f>LEFT(Table1[[#This Row],[ISIN]],2)</f>
        <v>PL</v>
      </c>
      <c r="J1170">
        <f>Table1[[#This Row],[pakiet_wig]]*Table1[[#This Row],[kurs_zamkniecia]]</f>
        <v>49639200</v>
      </c>
      <c r="K1170" s="4" cm="1">
        <f t="array" ref="K1170">_xlfn.IFS(AND(Table1[[#This Row],[Column1]]=1,D1169-D1168&lt;Table1[[#This Row],[kurs_zamkniecia]]-D1169,D1168&lt;D1169,D1169&lt;Table1[[#This Row],[kurs_zamkniecia]]),"K",AND(Table1[[#This Row],[Column1]]=1,D1169-D1168&gt;Table1[[#This Row],[kurs_zamkniecia]]-D1169,D1168&gt;D1169,D1169&gt;Table1[[#This Row],[kurs_zamkniecia]]),"S",Table1[[#This Row],[Column1]]=1,"H",Table1[[#This Row],[Column1]]=0,0)</f>
        <v>0</v>
      </c>
      <c r="L1170"/>
      <c r="M1170"/>
      <c r="N1170"/>
      <c r="O1170"/>
      <c r="P1170"/>
      <c r="Q1170"/>
      <c r="R1170"/>
      <c r="S1170"/>
    </row>
    <row r="1171" spans="1:19" x14ac:dyDescent="0.3">
      <c r="A1171" s="2">
        <v>42027</v>
      </c>
      <c r="B1171" s="1" t="s">
        <v>785</v>
      </c>
      <c r="C1171" t="s">
        <v>786</v>
      </c>
      <c r="D1171">
        <v>15.7</v>
      </c>
      <c r="E1171">
        <v>250</v>
      </c>
      <c r="F1171">
        <v>3930</v>
      </c>
      <c r="G1171">
        <v>3182000</v>
      </c>
      <c r="H1171">
        <f>IF(Table1[[#This Row],[data]]=DATE(2015, 1, 23),1,0)</f>
        <v>1</v>
      </c>
      <c r="I1171" t="str">
        <f>LEFT(Table1[[#This Row],[ISIN]],2)</f>
        <v>PL</v>
      </c>
      <c r="J1171">
        <f>Table1[[#This Row],[pakiet_wig]]*Table1[[#This Row],[kurs_zamkniecia]]</f>
        <v>49957400</v>
      </c>
      <c r="K1171" s="4" t="str" cm="1">
        <f t="array" ref="K1171">_xlfn.IFS(AND(Table1[[#This Row],[Column1]]=1,D1170-D1169&lt;Table1[[#This Row],[kurs_zamkniecia]]-D1170,D1169&lt;D1170,D1170&lt;Table1[[#This Row],[kurs_zamkniecia]]),"K",AND(Table1[[#This Row],[Column1]]=1,D1170-D1169&gt;Table1[[#This Row],[kurs_zamkniecia]]-D1170,D1169&gt;D1170,D1170&gt;Table1[[#This Row],[kurs_zamkniecia]]),"S",Table1[[#This Row],[Column1]]=1,"H",Table1[[#This Row],[Column1]]=0,0)</f>
        <v>H</v>
      </c>
      <c r="L1171"/>
      <c r="M1171"/>
      <c r="N1171"/>
      <c r="O1171"/>
      <c r="P1171"/>
      <c r="Q1171"/>
      <c r="R1171"/>
      <c r="S1171"/>
    </row>
    <row r="1172" spans="1:19" x14ac:dyDescent="0.3">
      <c r="A1172" s="2">
        <v>42025</v>
      </c>
      <c r="B1172" s="1" t="s">
        <v>787</v>
      </c>
      <c r="C1172" t="s">
        <v>788</v>
      </c>
      <c r="D1172">
        <v>3.35</v>
      </c>
      <c r="E1172">
        <v>121741</v>
      </c>
      <c r="F1172">
        <v>410370</v>
      </c>
      <c r="G1172">
        <v>32839000</v>
      </c>
      <c r="H1172">
        <f>IF(Table1[[#This Row],[data]]=DATE(2015, 1, 23),1,0)</f>
        <v>0</v>
      </c>
      <c r="I1172" t="str">
        <f>LEFT(Table1[[#This Row],[ISIN]],2)</f>
        <v>CA</v>
      </c>
      <c r="J1172">
        <f>Table1[[#This Row],[pakiet_wig]]*Table1[[#This Row],[kurs_zamkniecia]]</f>
        <v>110010650</v>
      </c>
      <c r="K1172" s="4" cm="1">
        <f t="array" ref="K1172">_xlfn.IFS(AND(Table1[[#This Row],[Column1]]=1,D1171-D1170&lt;Table1[[#This Row],[kurs_zamkniecia]]-D1171,D1170&lt;D1171,D1171&lt;Table1[[#This Row],[kurs_zamkniecia]]),"K",AND(Table1[[#This Row],[Column1]]=1,D1171-D1170&gt;Table1[[#This Row],[kurs_zamkniecia]]-D1171,D1170&gt;D1171,D1171&gt;Table1[[#This Row],[kurs_zamkniecia]]),"S",Table1[[#This Row],[Column1]]=1,"H",Table1[[#This Row],[Column1]]=0,0)</f>
        <v>0</v>
      </c>
      <c r="L1172"/>
      <c r="M1172"/>
      <c r="N1172"/>
      <c r="O1172"/>
      <c r="P1172"/>
      <c r="Q1172"/>
      <c r="R1172"/>
      <c r="S1172"/>
    </row>
    <row r="1173" spans="1:19" x14ac:dyDescent="0.3">
      <c r="A1173" s="2">
        <v>42026</v>
      </c>
      <c r="B1173" s="1" t="s">
        <v>787</v>
      </c>
      <c r="C1173" t="s">
        <v>788</v>
      </c>
      <c r="D1173">
        <v>3.3</v>
      </c>
      <c r="E1173">
        <v>75052</v>
      </c>
      <c r="F1173">
        <v>250120</v>
      </c>
      <c r="G1173">
        <v>32839000</v>
      </c>
      <c r="H1173">
        <f>IF(Table1[[#This Row],[data]]=DATE(2015, 1, 23),1,0)</f>
        <v>0</v>
      </c>
      <c r="I1173" t="str">
        <f>LEFT(Table1[[#This Row],[ISIN]],2)</f>
        <v>CA</v>
      </c>
      <c r="J1173">
        <f>Table1[[#This Row],[pakiet_wig]]*Table1[[#This Row],[kurs_zamkniecia]]</f>
        <v>108368700</v>
      </c>
      <c r="K1173" s="4" cm="1">
        <f t="array" ref="K1173">_xlfn.IFS(AND(Table1[[#This Row],[Column1]]=1,D1172-D1171&lt;Table1[[#This Row],[kurs_zamkniecia]]-D1172,D1171&lt;D1172,D1172&lt;Table1[[#This Row],[kurs_zamkniecia]]),"K",AND(Table1[[#This Row],[Column1]]=1,D1172-D1171&gt;Table1[[#This Row],[kurs_zamkniecia]]-D1172,D1171&gt;D1172,D1172&gt;Table1[[#This Row],[kurs_zamkniecia]]),"S",Table1[[#This Row],[Column1]]=1,"H",Table1[[#This Row],[Column1]]=0,0)</f>
        <v>0</v>
      </c>
      <c r="L1173"/>
      <c r="M1173"/>
      <c r="N1173"/>
      <c r="O1173"/>
      <c r="P1173"/>
      <c r="Q1173"/>
      <c r="R1173"/>
      <c r="S1173"/>
    </row>
    <row r="1174" spans="1:19" x14ac:dyDescent="0.3">
      <c r="A1174" s="2">
        <v>42027</v>
      </c>
      <c r="B1174" s="1" t="s">
        <v>787</v>
      </c>
      <c r="C1174" t="s">
        <v>788</v>
      </c>
      <c r="D1174">
        <v>3.1</v>
      </c>
      <c r="E1174">
        <v>165158</v>
      </c>
      <c r="F1174">
        <v>531090</v>
      </c>
      <c r="G1174">
        <v>32839000</v>
      </c>
      <c r="H1174">
        <f>IF(Table1[[#This Row],[data]]=DATE(2015, 1, 23),1,0)</f>
        <v>1</v>
      </c>
      <c r="I1174" t="str">
        <f>LEFT(Table1[[#This Row],[ISIN]],2)</f>
        <v>CA</v>
      </c>
      <c r="J1174">
        <f>Table1[[#This Row],[pakiet_wig]]*Table1[[#This Row],[kurs_zamkniecia]]</f>
        <v>101800900</v>
      </c>
      <c r="K1174" s="4" t="str" cm="1">
        <f t="array" ref="K1174">_xlfn.IFS(AND(Table1[[#This Row],[Column1]]=1,D1173-D1172&lt;Table1[[#This Row],[kurs_zamkniecia]]-D1173,D1172&lt;D1173,D1173&lt;Table1[[#This Row],[kurs_zamkniecia]]),"K",AND(Table1[[#This Row],[Column1]]=1,D1173-D1172&gt;Table1[[#This Row],[kurs_zamkniecia]]-D1173,D1172&gt;D1173,D1173&gt;Table1[[#This Row],[kurs_zamkniecia]]),"S",Table1[[#This Row],[Column1]]=1,"H",Table1[[#This Row],[Column1]]=0,0)</f>
        <v>S</v>
      </c>
      <c r="L1174"/>
      <c r="M1174"/>
      <c r="N1174"/>
      <c r="O1174"/>
      <c r="P1174"/>
      <c r="Q1174"/>
      <c r="R1174"/>
      <c r="S1174"/>
    </row>
    <row r="1175" spans="1:19" x14ac:dyDescent="0.3">
      <c r="A1175" s="2">
        <v>42025</v>
      </c>
      <c r="B1175" s="1" t="s">
        <v>789</v>
      </c>
      <c r="C1175" t="s">
        <v>790</v>
      </c>
      <c r="D1175">
        <v>1.88</v>
      </c>
      <c r="E1175">
        <v>33353</v>
      </c>
      <c r="F1175">
        <v>64320</v>
      </c>
      <c r="G1175">
        <v>18377000</v>
      </c>
      <c r="H1175">
        <f>IF(Table1[[#This Row],[data]]=DATE(2015, 1, 23),1,0)</f>
        <v>0</v>
      </c>
      <c r="I1175" t="str">
        <f>LEFT(Table1[[#This Row],[ISIN]],2)</f>
        <v>PL</v>
      </c>
      <c r="J1175">
        <f>Table1[[#This Row],[pakiet_wig]]*Table1[[#This Row],[kurs_zamkniecia]]</f>
        <v>34548760</v>
      </c>
      <c r="K1175" s="4" cm="1">
        <f t="array" ref="K1175">_xlfn.IFS(AND(Table1[[#This Row],[Column1]]=1,D1174-D1173&lt;Table1[[#This Row],[kurs_zamkniecia]]-D1174,D1173&lt;D1174,D1174&lt;Table1[[#This Row],[kurs_zamkniecia]]),"K",AND(Table1[[#This Row],[Column1]]=1,D1174-D1173&gt;Table1[[#This Row],[kurs_zamkniecia]]-D1174,D1173&gt;D1174,D1174&gt;Table1[[#This Row],[kurs_zamkniecia]]),"S",Table1[[#This Row],[Column1]]=1,"H",Table1[[#This Row],[Column1]]=0,0)</f>
        <v>0</v>
      </c>
      <c r="L1175"/>
      <c r="M1175"/>
      <c r="N1175"/>
      <c r="O1175"/>
      <c r="P1175"/>
      <c r="Q1175"/>
      <c r="R1175"/>
      <c r="S1175"/>
    </row>
    <row r="1176" spans="1:19" x14ac:dyDescent="0.3">
      <c r="A1176" s="2">
        <v>42026</v>
      </c>
      <c r="B1176" s="1" t="s">
        <v>789</v>
      </c>
      <c r="C1176" t="s">
        <v>790</v>
      </c>
      <c r="D1176">
        <v>1.81</v>
      </c>
      <c r="E1176">
        <v>49988</v>
      </c>
      <c r="F1176">
        <v>92210</v>
      </c>
      <c r="G1176">
        <v>18377000</v>
      </c>
      <c r="H1176">
        <f>IF(Table1[[#This Row],[data]]=DATE(2015, 1, 23),1,0)</f>
        <v>0</v>
      </c>
      <c r="I1176" t="str">
        <f>LEFT(Table1[[#This Row],[ISIN]],2)</f>
        <v>PL</v>
      </c>
      <c r="J1176">
        <f>Table1[[#This Row],[pakiet_wig]]*Table1[[#This Row],[kurs_zamkniecia]]</f>
        <v>33262370</v>
      </c>
      <c r="K1176" s="4" cm="1">
        <f t="array" ref="K1176">_xlfn.IFS(AND(Table1[[#This Row],[Column1]]=1,D1175-D1174&lt;Table1[[#This Row],[kurs_zamkniecia]]-D1175,D1174&lt;D1175,D1175&lt;Table1[[#This Row],[kurs_zamkniecia]]),"K",AND(Table1[[#This Row],[Column1]]=1,D1175-D1174&gt;Table1[[#This Row],[kurs_zamkniecia]]-D1175,D1174&gt;D1175,D1175&gt;Table1[[#This Row],[kurs_zamkniecia]]),"S",Table1[[#This Row],[Column1]]=1,"H",Table1[[#This Row],[Column1]]=0,0)</f>
        <v>0</v>
      </c>
      <c r="L1176"/>
      <c r="M1176"/>
      <c r="N1176"/>
      <c r="O1176"/>
      <c r="P1176"/>
      <c r="Q1176"/>
      <c r="R1176"/>
      <c r="S1176"/>
    </row>
    <row r="1177" spans="1:19" x14ac:dyDescent="0.3">
      <c r="A1177" s="2">
        <v>42027</v>
      </c>
      <c r="B1177" s="1" t="s">
        <v>789</v>
      </c>
      <c r="C1177" t="s">
        <v>790</v>
      </c>
      <c r="D1177">
        <v>1.9</v>
      </c>
      <c r="E1177">
        <v>30788</v>
      </c>
      <c r="F1177">
        <v>57160</v>
      </c>
      <c r="G1177">
        <v>18377000</v>
      </c>
      <c r="H1177">
        <f>IF(Table1[[#This Row],[data]]=DATE(2015, 1, 23),1,0)</f>
        <v>1</v>
      </c>
      <c r="I1177" t="str">
        <f>LEFT(Table1[[#This Row],[ISIN]],2)</f>
        <v>PL</v>
      </c>
      <c r="J1177">
        <f>Table1[[#This Row],[pakiet_wig]]*Table1[[#This Row],[kurs_zamkniecia]]</f>
        <v>34916300</v>
      </c>
      <c r="K1177" s="4" t="str" cm="1">
        <f t="array" ref="K1177">_xlfn.IFS(AND(Table1[[#This Row],[Column1]]=1,D1176-D1175&lt;Table1[[#This Row],[kurs_zamkniecia]]-D1176,D1175&lt;D1176,D1176&lt;Table1[[#This Row],[kurs_zamkniecia]]),"K",AND(Table1[[#This Row],[Column1]]=1,D1176-D1175&gt;Table1[[#This Row],[kurs_zamkniecia]]-D1176,D1175&gt;D1176,D1176&gt;Table1[[#This Row],[kurs_zamkniecia]]),"S",Table1[[#This Row],[Column1]]=1,"H",Table1[[#This Row],[Column1]]=0,0)</f>
        <v>H</v>
      </c>
      <c r="L1177"/>
      <c r="M1177"/>
      <c r="N1177"/>
      <c r="O1177"/>
      <c r="P1177"/>
      <c r="Q1177"/>
      <c r="R1177"/>
      <c r="S1177"/>
    </row>
    <row r="1178" spans="1:19" x14ac:dyDescent="0.3">
      <c r="A1178" s="2">
        <v>42025</v>
      </c>
      <c r="B1178" s="1" t="s">
        <v>791</v>
      </c>
      <c r="C1178" t="s">
        <v>792</v>
      </c>
      <c r="D1178">
        <v>5.26</v>
      </c>
      <c r="E1178">
        <v>0</v>
      </c>
      <c r="F1178">
        <v>0</v>
      </c>
      <c r="G1178">
        <v>5448000</v>
      </c>
      <c r="H1178">
        <f>IF(Table1[[#This Row],[data]]=DATE(2015, 1, 23),1,0)</f>
        <v>0</v>
      </c>
      <c r="I1178" t="str">
        <f>LEFT(Table1[[#This Row],[ISIN]],2)</f>
        <v>EE</v>
      </c>
      <c r="J1178">
        <f>Table1[[#This Row],[pakiet_wig]]*Table1[[#This Row],[kurs_zamkniecia]]</f>
        <v>28656480</v>
      </c>
      <c r="K1178" s="4" cm="1">
        <f t="array" ref="K1178">_xlfn.IFS(AND(Table1[[#This Row],[Column1]]=1,D1177-D1176&lt;Table1[[#This Row],[kurs_zamkniecia]]-D1177,D1176&lt;D1177,D1177&lt;Table1[[#This Row],[kurs_zamkniecia]]),"K",AND(Table1[[#This Row],[Column1]]=1,D1177-D1176&gt;Table1[[#This Row],[kurs_zamkniecia]]-D1177,D1176&gt;D1177,D1177&gt;Table1[[#This Row],[kurs_zamkniecia]]),"S",Table1[[#This Row],[Column1]]=1,"H",Table1[[#This Row],[Column1]]=0,0)</f>
        <v>0</v>
      </c>
      <c r="L1178"/>
      <c r="M1178"/>
      <c r="N1178"/>
      <c r="O1178"/>
      <c r="P1178"/>
      <c r="Q1178"/>
      <c r="R1178"/>
      <c r="S1178"/>
    </row>
    <row r="1179" spans="1:19" x14ac:dyDescent="0.3">
      <c r="A1179" s="2">
        <v>42026</v>
      </c>
      <c r="B1179" s="1" t="s">
        <v>791</v>
      </c>
      <c r="C1179" t="s">
        <v>792</v>
      </c>
      <c r="D1179">
        <v>5.26</v>
      </c>
      <c r="E1179">
        <v>0</v>
      </c>
      <c r="F1179">
        <v>0</v>
      </c>
      <c r="G1179">
        <v>5448000</v>
      </c>
      <c r="H1179">
        <f>IF(Table1[[#This Row],[data]]=DATE(2015, 1, 23),1,0)</f>
        <v>0</v>
      </c>
      <c r="I1179" t="str">
        <f>LEFT(Table1[[#This Row],[ISIN]],2)</f>
        <v>EE</v>
      </c>
      <c r="J1179">
        <f>Table1[[#This Row],[pakiet_wig]]*Table1[[#This Row],[kurs_zamkniecia]]</f>
        <v>28656480</v>
      </c>
      <c r="K1179" s="4" cm="1">
        <f t="array" ref="K1179">_xlfn.IFS(AND(Table1[[#This Row],[Column1]]=1,D1178-D1177&lt;Table1[[#This Row],[kurs_zamkniecia]]-D1178,D1177&lt;D1178,D1178&lt;Table1[[#This Row],[kurs_zamkniecia]]),"K",AND(Table1[[#This Row],[Column1]]=1,D1178-D1177&gt;Table1[[#This Row],[kurs_zamkniecia]]-D1178,D1177&gt;D1178,D1178&gt;Table1[[#This Row],[kurs_zamkniecia]]),"S",Table1[[#This Row],[Column1]]=1,"H",Table1[[#This Row],[Column1]]=0,0)</f>
        <v>0</v>
      </c>
      <c r="L1179"/>
      <c r="M1179"/>
      <c r="N1179"/>
      <c r="O1179"/>
      <c r="P1179"/>
      <c r="Q1179"/>
      <c r="R1179"/>
      <c r="S1179"/>
    </row>
    <row r="1180" spans="1:19" x14ac:dyDescent="0.3">
      <c r="A1180" s="2">
        <v>42027</v>
      </c>
      <c r="B1180" s="1" t="s">
        <v>791</v>
      </c>
      <c r="C1180" t="s">
        <v>792</v>
      </c>
      <c r="D1180">
        <v>5.38</v>
      </c>
      <c r="E1180">
        <v>11641</v>
      </c>
      <c r="F1180">
        <v>62630</v>
      </c>
      <c r="G1180">
        <v>5448000</v>
      </c>
      <c r="H1180">
        <f>IF(Table1[[#This Row],[data]]=DATE(2015, 1, 23),1,0)</f>
        <v>1</v>
      </c>
      <c r="I1180" t="str">
        <f>LEFT(Table1[[#This Row],[ISIN]],2)</f>
        <v>EE</v>
      </c>
      <c r="J1180">
        <f>Table1[[#This Row],[pakiet_wig]]*Table1[[#This Row],[kurs_zamkniecia]]</f>
        <v>29310240</v>
      </c>
      <c r="K1180" s="4" t="str" cm="1">
        <f t="array" ref="K1180">_xlfn.IFS(AND(Table1[[#This Row],[Column1]]=1,D1179-D1178&lt;Table1[[#This Row],[kurs_zamkniecia]]-D1179,D1178&lt;D1179,D1179&lt;Table1[[#This Row],[kurs_zamkniecia]]),"K",AND(Table1[[#This Row],[Column1]]=1,D1179-D1178&gt;Table1[[#This Row],[kurs_zamkniecia]]-D1179,D1178&gt;D1179,D1179&gt;Table1[[#This Row],[kurs_zamkniecia]]),"S",Table1[[#This Row],[Column1]]=1,"H",Table1[[#This Row],[Column1]]=0,0)</f>
        <v>H</v>
      </c>
      <c r="L1180"/>
      <c r="M1180"/>
      <c r="N1180"/>
      <c r="O1180"/>
      <c r="P1180"/>
      <c r="Q1180"/>
      <c r="R1180"/>
      <c r="S1180"/>
    </row>
    <row r="1181" spans="1:19" x14ac:dyDescent="0.3">
      <c r="A1181" s="2">
        <v>42025</v>
      </c>
      <c r="B1181" s="1" t="s">
        <v>793</v>
      </c>
      <c r="C1181" t="s">
        <v>794</v>
      </c>
      <c r="D1181">
        <v>9.5500000000000007</v>
      </c>
      <c r="E1181">
        <v>400</v>
      </c>
      <c r="F1181">
        <v>3820</v>
      </c>
      <c r="G1181">
        <v>1962000</v>
      </c>
      <c r="H1181">
        <f>IF(Table1[[#This Row],[data]]=DATE(2015, 1, 23),1,0)</f>
        <v>0</v>
      </c>
      <c r="I1181" t="str">
        <f>LEFT(Table1[[#This Row],[ISIN]],2)</f>
        <v>PL</v>
      </c>
      <c r="J1181">
        <f>Table1[[#This Row],[pakiet_wig]]*Table1[[#This Row],[kurs_zamkniecia]]</f>
        <v>18737100</v>
      </c>
      <c r="K1181" s="4" cm="1">
        <f t="array" ref="K1181">_xlfn.IFS(AND(Table1[[#This Row],[Column1]]=1,D1180-D1179&lt;Table1[[#This Row],[kurs_zamkniecia]]-D1180,D1179&lt;D1180,D1180&lt;Table1[[#This Row],[kurs_zamkniecia]]),"K",AND(Table1[[#This Row],[Column1]]=1,D1180-D1179&gt;Table1[[#This Row],[kurs_zamkniecia]]-D1180,D1179&gt;D1180,D1180&gt;Table1[[#This Row],[kurs_zamkniecia]]),"S",Table1[[#This Row],[Column1]]=1,"H",Table1[[#This Row],[Column1]]=0,0)</f>
        <v>0</v>
      </c>
      <c r="L1181"/>
      <c r="M1181"/>
      <c r="N1181"/>
      <c r="O1181"/>
      <c r="P1181"/>
      <c r="Q1181"/>
      <c r="R1181"/>
      <c r="S1181"/>
    </row>
    <row r="1182" spans="1:19" x14ac:dyDescent="0.3">
      <c r="A1182" s="2">
        <v>42026</v>
      </c>
      <c r="B1182" s="1" t="s">
        <v>793</v>
      </c>
      <c r="C1182" t="s">
        <v>794</v>
      </c>
      <c r="D1182">
        <v>9.5500000000000007</v>
      </c>
      <c r="E1182">
        <v>0</v>
      </c>
      <c r="F1182">
        <v>0</v>
      </c>
      <c r="G1182">
        <v>1962000</v>
      </c>
      <c r="H1182">
        <f>IF(Table1[[#This Row],[data]]=DATE(2015, 1, 23),1,0)</f>
        <v>0</v>
      </c>
      <c r="I1182" t="str">
        <f>LEFT(Table1[[#This Row],[ISIN]],2)</f>
        <v>PL</v>
      </c>
      <c r="J1182">
        <f>Table1[[#This Row],[pakiet_wig]]*Table1[[#This Row],[kurs_zamkniecia]]</f>
        <v>18737100</v>
      </c>
      <c r="K1182" s="4" cm="1">
        <f t="array" ref="K1182">_xlfn.IFS(AND(Table1[[#This Row],[Column1]]=1,D1181-D1180&lt;Table1[[#This Row],[kurs_zamkniecia]]-D1181,D1180&lt;D1181,D1181&lt;Table1[[#This Row],[kurs_zamkniecia]]),"K",AND(Table1[[#This Row],[Column1]]=1,D1181-D1180&gt;Table1[[#This Row],[kurs_zamkniecia]]-D1181,D1180&gt;D1181,D1181&gt;Table1[[#This Row],[kurs_zamkniecia]]),"S",Table1[[#This Row],[Column1]]=1,"H",Table1[[#This Row],[Column1]]=0,0)</f>
        <v>0</v>
      </c>
      <c r="L1182"/>
      <c r="M1182"/>
      <c r="N1182"/>
      <c r="O1182"/>
      <c r="P1182"/>
      <c r="Q1182"/>
      <c r="R1182"/>
      <c r="S1182"/>
    </row>
    <row r="1183" spans="1:19" x14ac:dyDescent="0.3">
      <c r="A1183" s="2">
        <v>42027</v>
      </c>
      <c r="B1183" s="1" t="s">
        <v>793</v>
      </c>
      <c r="C1183" t="s">
        <v>794</v>
      </c>
      <c r="D1183">
        <v>9.4499999999999993</v>
      </c>
      <c r="E1183">
        <v>3</v>
      </c>
      <c r="F1183">
        <v>30</v>
      </c>
      <c r="G1183">
        <v>1962000</v>
      </c>
      <c r="H1183">
        <f>IF(Table1[[#This Row],[data]]=DATE(2015, 1, 23),1,0)</f>
        <v>1</v>
      </c>
      <c r="I1183" t="str">
        <f>LEFT(Table1[[#This Row],[ISIN]],2)</f>
        <v>PL</v>
      </c>
      <c r="J1183">
        <f>Table1[[#This Row],[pakiet_wig]]*Table1[[#This Row],[kurs_zamkniecia]]</f>
        <v>18540900</v>
      </c>
      <c r="K1183" s="4" t="str" cm="1">
        <f t="array" ref="K1183">_xlfn.IFS(AND(Table1[[#This Row],[Column1]]=1,D1182-D1181&lt;Table1[[#This Row],[kurs_zamkniecia]]-D1182,D1181&lt;D1182,D1182&lt;Table1[[#This Row],[kurs_zamkniecia]]),"K",AND(Table1[[#This Row],[Column1]]=1,D1182-D1181&gt;Table1[[#This Row],[kurs_zamkniecia]]-D1182,D1181&gt;D1182,D1182&gt;Table1[[#This Row],[kurs_zamkniecia]]),"S",Table1[[#This Row],[Column1]]=1,"H",Table1[[#This Row],[Column1]]=0,0)</f>
        <v>H</v>
      </c>
      <c r="L1183"/>
      <c r="M1183"/>
      <c r="N1183"/>
      <c r="O1183"/>
      <c r="P1183"/>
      <c r="Q1183"/>
      <c r="R1183"/>
      <c r="S1183"/>
    </row>
    <row r="1184" spans="1:19" x14ac:dyDescent="0.3">
      <c r="A1184" s="2">
        <v>42025</v>
      </c>
      <c r="B1184" s="1" t="s">
        <v>795</v>
      </c>
      <c r="C1184" t="s">
        <v>796</v>
      </c>
      <c r="D1184">
        <v>32.1</v>
      </c>
      <c r="E1184">
        <v>75</v>
      </c>
      <c r="F1184">
        <v>2440</v>
      </c>
      <c r="G1184">
        <v>1729000</v>
      </c>
      <c r="H1184">
        <f>IF(Table1[[#This Row],[data]]=DATE(2015, 1, 23),1,0)</f>
        <v>0</v>
      </c>
      <c r="I1184" t="str">
        <f>LEFT(Table1[[#This Row],[ISIN]],2)</f>
        <v>PL</v>
      </c>
      <c r="J1184">
        <f>Table1[[#This Row],[pakiet_wig]]*Table1[[#This Row],[kurs_zamkniecia]]</f>
        <v>55500900</v>
      </c>
      <c r="K1184" s="4" cm="1">
        <f t="array" ref="K1184">_xlfn.IFS(AND(Table1[[#This Row],[Column1]]=1,D1183-D1182&lt;Table1[[#This Row],[kurs_zamkniecia]]-D1183,D1182&lt;D1183,D1183&lt;Table1[[#This Row],[kurs_zamkniecia]]),"K",AND(Table1[[#This Row],[Column1]]=1,D1183-D1182&gt;Table1[[#This Row],[kurs_zamkniecia]]-D1183,D1182&gt;D1183,D1183&gt;Table1[[#This Row],[kurs_zamkniecia]]),"S",Table1[[#This Row],[Column1]]=1,"H",Table1[[#This Row],[Column1]]=0,0)</f>
        <v>0</v>
      </c>
      <c r="L1184"/>
      <c r="M1184"/>
      <c r="N1184"/>
      <c r="O1184"/>
      <c r="P1184"/>
      <c r="Q1184"/>
      <c r="R1184"/>
      <c r="S1184"/>
    </row>
    <row r="1185" spans="1:19" x14ac:dyDescent="0.3">
      <c r="A1185" s="2">
        <v>42026</v>
      </c>
      <c r="B1185" s="1" t="s">
        <v>795</v>
      </c>
      <c r="C1185" t="s">
        <v>796</v>
      </c>
      <c r="D1185">
        <v>33</v>
      </c>
      <c r="E1185">
        <v>1636</v>
      </c>
      <c r="F1185">
        <v>53780</v>
      </c>
      <c r="G1185">
        <v>1729000</v>
      </c>
      <c r="H1185">
        <f>IF(Table1[[#This Row],[data]]=DATE(2015, 1, 23),1,0)</f>
        <v>0</v>
      </c>
      <c r="I1185" t="str">
        <f>LEFT(Table1[[#This Row],[ISIN]],2)</f>
        <v>PL</v>
      </c>
      <c r="J1185">
        <f>Table1[[#This Row],[pakiet_wig]]*Table1[[#This Row],[kurs_zamkniecia]]</f>
        <v>57057000</v>
      </c>
      <c r="K1185" s="4" cm="1">
        <f t="array" ref="K1185">_xlfn.IFS(AND(Table1[[#This Row],[Column1]]=1,D1184-D1183&lt;Table1[[#This Row],[kurs_zamkniecia]]-D1184,D1183&lt;D1184,D1184&lt;Table1[[#This Row],[kurs_zamkniecia]]),"K",AND(Table1[[#This Row],[Column1]]=1,D1184-D1183&gt;Table1[[#This Row],[kurs_zamkniecia]]-D1184,D1183&gt;D1184,D1184&gt;Table1[[#This Row],[kurs_zamkniecia]]),"S",Table1[[#This Row],[Column1]]=1,"H",Table1[[#This Row],[Column1]]=0,0)</f>
        <v>0</v>
      </c>
      <c r="L1185"/>
      <c r="M1185"/>
      <c r="N1185"/>
      <c r="O1185"/>
      <c r="P1185"/>
      <c r="Q1185"/>
      <c r="R1185"/>
      <c r="S1185"/>
    </row>
    <row r="1186" spans="1:19" x14ac:dyDescent="0.3">
      <c r="A1186" s="2">
        <v>42027</v>
      </c>
      <c r="B1186" s="1" t="s">
        <v>795</v>
      </c>
      <c r="C1186" t="s">
        <v>796</v>
      </c>
      <c r="D1186">
        <v>35.65</v>
      </c>
      <c r="E1186">
        <v>35984</v>
      </c>
      <c r="F1186">
        <v>1260360</v>
      </c>
      <c r="G1186">
        <v>1729000</v>
      </c>
      <c r="H1186">
        <f>IF(Table1[[#This Row],[data]]=DATE(2015, 1, 23),1,0)</f>
        <v>1</v>
      </c>
      <c r="I1186" t="str">
        <f>LEFT(Table1[[#This Row],[ISIN]],2)</f>
        <v>PL</v>
      </c>
      <c r="J1186">
        <f>Table1[[#This Row],[pakiet_wig]]*Table1[[#This Row],[kurs_zamkniecia]]</f>
        <v>61638850</v>
      </c>
      <c r="K1186" s="4" t="str" cm="1">
        <f t="array" ref="K1186">_xlfn.IFS(AND(Table1[[#This Row],[Column1]]=1,D1185-D1184&lt;Table1[[#This Row],[kurs_zamkniecia]]-D1185,D1184&lt;D1185,D1185&lt;Table1[[#This Row],[kurs_zamkniecia]]),"K",AND(Table1[[#This Row],[Column1]]=1,D1185-D1184&gt;Table1[[#This Row],[kurs_zamkniecia]]-D1185,D1184&gt;D1185,D1185&gt;Table1[[#This Row],[kurs_zamkniecia]]),"S",Table1[[#This Row],[Column1]]=1,"H",Table1[[#This Row],[Column1]]=0,0)</f>
        <v>K</v>
      </c>
      <c r="L1186"/>
      <c r="M1186"/>
      <c r="N1186"/>
      <c r="O1186"/>
      <c r="P1186"/>
      <c r="Q1186"/>
      <c r="R1186"/>
      <c r="S1186"/>
    </row>
    <row r="1187" spans="1:19" x14ac:dyDescent="0.3">
      <c r="A1187" s="2">
        <v>42025</v>
      </c>
      <c r="B1187" s="1" t="s">
        <v>797</v>
      </c>
      <c r="C1187" t="s">
        <v>798</v>
      </c>
      <c r="D1187">
        <v>1.83</v>
      </c>
      <c r="E1187">
        <v>13615</v>
      </c>
      <c r="F1187">
        <v>25270</v>
      </c>
      <c r="G1187">
        <v>0</v>
      </c>
      <c r="H1187">
        <f>IF(Table1[[#This Row],[data]]=DATE(2015, 1, 23),1,0)</f>
        <v>0</v>
      </c>
      <c r="I1187" t="str">
        <f>LEFT(Table1[[#This Row],[ISIN]],2)</f>
        <v>PL</v>
      </c>
      <c r="J1187">
        <f>Table1[[#This Row],[pakiet_wig]]*Table1[[#This Row],[kurs_zamkniecia]]</f>
        <v>0</v>
      </c>
      <c r="K1187" s="4" cm="1">
        <f t="array" ref="K1187">_xlfn.IFS(AND(Table1[[#This Row],[Column1]]=1,D1186-D1185&lt;Table1[[#This Row],[kurs_zamkniecia]]-D1186,D1185&lt;D1186,D1186&lt;Table1[[#This Row],[kurs_zamkniecia]]),"K",AND(Table1[[#This Row],[Column1]]=1,D1186-D1185&gt;Table1[[#This Row],[kurs_zamkniecia]]-D1186,D1185&gt;D1186,D1186&gt;Table1[[#This Row],[kurs_zamkniecia]]),"S",Table1[[#This Row],[Column1]]=1,"H",Table1[[#This Row],[Column1]]=0,0)</f>
        <v>0</v>
      </c>
      <c r="L1187"/>
      <c r="M1187"/>
      <c r="N1187"/>
      <c r="O1187"/>
      <c r="P1187"/>
      <c r="Q1187"/>
      <c r="R1187"/>
      <c r="S1187"/>
    </row>
    <row r="1188" spans="1:19" x14ac:dyDescent="0.3">
      <c r="A1188" s="2">
        <v>42026</v>
      </c>
      <c r="B1188" s="1" t="s">
        <v>797</v>
      </c>
      <c r="C1188" t="s">
        <v>798</v>
      </c>
      <c r="D1188">
        <v>1.81</v>
      </c>
      <c r="E1188">
        <v>105</v>
      </c>
      <c r="F1188">
        <v>190</v>
      </c>
      <c r="G1188">
        <v>0</v>
      </c>
      <c r="H1188">
        <f>IF(Table1[[#This Row],[data]]=DATE(2015, 1, 23),1,0)</f>
        <v>0</v>
      </c>
      <c r="I1188" t="str">
        <f>LEFT(Table1[[#This Row],[ISIN]],2)</f>
        <v>PL</v>
      </c>
      <c r="J1188">
        <f>Table1[[#This Row],[pakiet_wig]]*Table1[[#This Row],[kurs_zamkniecia]]</f>
        <v>0</v>
      </c>
      <c r="K1188" s="4" cm="1">
        <f t="array" ref="K1188">_xlfn.IFS(AND(Table1[[#This Row],[Column1]]=1,D1187-D1186&lt;Table1[[#This Row],[kurs_zamkniecia]]-D1187,D1186&lt;D1187,D1187&lt;Table1[[#This Row],[kurs_zamkniecia]]),"K",AND(Table1[[#This Row],[Column1]]=1,D1187-D1186&gt;Table1[[#This Row],[kurs_zamkniecia]]-D1187,D1186&gt;D1187,D1187&gt;Table1[[#This Row],[kurs_zamkniecia]]),"S",Table1[[#This Row],[Column1]]=1,"H",Table1[[#This Row],[Column1]]=0,0)</f>
        <v>0</v>
      </c>
      <c r="L1188"/>
      <c r="M1188"/>
      <c r="N1188"/>
      <c r="O1188"/>
      <c r="P1188"/>
      <c r="Q1188"/>
      <c r="R1188"/>
      <c r="S1188"/>
    </row>
    <row r="1189" spans="1:19" x14ac:dyDescent="0.3">
      <c r="A1189" s="2">
        <v>42027</v>
      </c>
      <c r="B1189" s="1" t="s">
        <v>797</v>
      </c>
      <c r="C1189" t="s">
        <v>798</v>
      </c>
      <c r="D1189">
        <v>1.81</v>
      </c>
      <c r="E1189">
        <v>0</v>
      </c>
      <c r="F1189">
        <v>0</v>
      </c>
      <c r="G1189">
        <v>0</v>
      </c>
      <c r="H1189">
        <f>IF(Table1[[#This Row],[data]]=DATE(2015, 1, 23),1,0)</f>
        <v>1</v>
      </c>
      <c r="I1189" t="str">
        <f>LEFT(Table1[[#This Row],[ISIN]],2)</f>
        <v>PL</v>
      </c>
      <c r="J1189">
        <f>Table1[[#This Row],[pakiet_wig]]*Table1[[#This Row],[kurs_zamkniecia]]</f>
        <v>0</v>
      </c>
      <c r="K1189" s="4" t="str" cm="1">
        <f t="array" ref="K1189">_xlfn.IFS(AND(Table1[[#This Row],[Column1]]=1,D1188-D1187&lt;Table1[[#This Row],[kurs_zamkniecia]]-D1188,D1187&lt;D1188,D1188&lt;Table1[[#This Row],[kurs_zamkniecia]]),"K",AND(Table1[[#This Row],[Column1]]=1,D1188-D1187&gt;Table1[[#This Row],[kurs_zamkniecia]]-D1188,D1187&gt;D1188,D1188&gt;Table1[[#This Row],[kurs_zamkniecia]]),"S",Table1[[#This Row],[Column1]]=1,"H",Table1[[#This Row],[Column1]]=0,0)</f>
        <v>H</v>
      </c>
      <c r="L1189"/>
      <c r="M1189"/>
      <c r="N1189"/>
      <c r="O1189"/>
      <c r="P1189"/>
      <c r="Q1189"/>
      <c r="R1189"/>
      <c r="S1189"/>
    </row>
    <row r="1190" spans="1:19" x14ac:dyDescent="0.3">
      <c r="A1190" s="2">
        <v>42025</v>
      </c>
      <c r="B1190" s="1" t="s">
        <v>799</v>
      </c>
      <c r="C1190" t="s">
        <v>800</v>
      </c>
      <c r="D1190">
        <v>1.06</v>
      </c>
      <c r="E1190">
        <v>131014</v>
      </c>
      <c r="F1190">
        <v>136550</v>
      </c>
      <c r="G1190">
        <v>31508000</v>
      </c>
      <c r="H1190">
        <f>IF(Table1[[#This Row],[data]]=DATE(2015, 1, 23),1,0)</f>
        <v>0</v>
      </c>
      <c r="I1190" t="str">
        <f>LEFT(Table1[[#This Row],[ISIN]],2)</f>
        <v>PL</v>
      </c>
      <c r="J1190">
        <f>Table1[[#This Row],[pakiet_wig]]*Table1[[#This Row],[kurs_zamkniecia]]</f>
        <v>33398480</v>
      </c>
      <c r="K1190" s="4" cm="1">
        <f t="array" ref="K1190">_xlfn.IFS(AND(Table1[[#This Row],[Column1]]=1,D1189-D1188&lt;Table1[[#This Row],[kurs_zamkniecia]]-D1189,D1188&lt;D1189,D1189&lt;Table1[[#This Row],[kurs_zamkniecia]]),"K",AND(Table1[[#This Row],[Column1]]=1,D1189-D1188&gt;Table1[[#This Row],[kurs_zamkniecia]]-D1189,D1188&gt;D1189,D1189&gt;Table1[[#This Row],[kurs_zamkniecia]]),"S",Table1[[#This Row],[Column1]]=1,"H",Table1[[#This Row],[Column1]]=0,0)</f>
        <v>0</v>
      </c>
      <c r="L1190"/>
      <c r="M1190"/>
      <c r="N1190"/>
      <c r="O1190"/>
      <c r="P1190"/>
      <c r="Q1190"/>
      <c r="R1190"/>
      <c r="S1190"/>
    </row>
    <row r="1191" spans="1:19" x14ac:dyDescent="0.3">
      <c r="A1191" s="2">
        <v>42026</v>
      </c>
      <c r="B1191" s="1" t="s">
        <v>799</v>
      </c>
      <c r="C1191" t="s">
        <v>800</v>
      </c>
      <c r="D1191">
        <v>1.02</v>
      </c>
      <c r="E1191">
        <v>99531</v>
      </c>
      <c r="F1191">
        <v>102480</v>
      </c>
      <c r="G1191">
        <v>31508000</v>
      </c>
      <c r="H1191">
        <f>IF(Table1[[#This Row],[data]]=DATE(2015, 1, 23),1,0)</f>
        <v>0</v>
      </c>
      <c r="I1191" t="str">
        <f>LEFT(Table1[[#This Row],[ISIN]],2)</f>
        <v>PL</v>
      </c>
      <c r="J1191">
        <f>Table1[[#This Row],[pakiet_wig]]*Table1[[#This Row],[kurs_zamkniecia]]</f>
        <v>32138160</v>
      </c>
      <c r="K1191" s="4" cm="1">
        <f t="array" ref="K1191">_xlfn.IFS(AND(Table1[[#This Row],[Column1]]=1,D1190-D1189&lt;Table1[[#This Row],[kurs_zamkniecia]]-D1190,D1189&lt;D1190,D1190&lt;Table1[[#This Row],[kurs_zamkniecia]]),"K",AND(Table1[[#This Row],[Column1]]=1,D1190-D1189&gt;Table1[[#This Row],[kurs_zamkniecia]]-D1190,D1189&gt;D1190,D1190&gt;Table1[[#This Row],[kurs_zamkniecia]]),"S",Table1[[#This Row],[Column1]]=1,"H",Table1[[#This Row],[Column1]]=0,0)</f>
        <v>0</v>
      </c>
      <c r="L1191"/>
      <c r="M1191"/>
      <c r="N1191"/>
      <c r="O1191"/>
      <c r="P1191"/>
      <c r="Q1191"/>
      <c r="R1191"/>
      <c r="S1191"/>
    </row>
    <row r="1192" spans="1:19" x14ac:dyDescent="0.3">
      <c r="A1192" s="2">
        <v>42027</v>
      </c>
      <c r="B1192" s="1" t="s">
        <v>799</v>
      </c>
      <c r="C1192" t="s">
        <v>800</v>
      </c>
      <c r="D1192">
        <v>1.05</v>
      </c>
      <c r="E1192">
        <v>318070</v>
      </c>
      <c r="F1192">
        <v>332020</v>
      </c>
      <c r="G1192">
        <v>31508000</v>
      </c>
      <c r="H1192">
        <f>IF(Table1[[#This Row],[data]]=DATE(2015, 1, 23),1,0)</f>
        <v>1</v>
      </c>
      <c r="I1192" t="str">
        <f>LEFT(Table1[[#This Row],[ISIN]],2)</f>
        <v>PL</v>
      </c>
      <c r="J1192">
        <f>Table1[[#This Row],[pakiet_wig]]*Table1[[#This Row],[kurs_zamkniecia]]</f>
        <v>33083400</v>
      </c>
      <c r="K1192" s="4" t="str" cm="1">
        <f t="array" ref="K1192">_xlfn.IFS(AND(Table1[[#This Row],[Column1]]=1,D1191-D1190&lt;Table1[[#This Row],[kurs_zamkniecia]]-D1191,D1190&lt;D1191,D1191&lt;Table1[[#This Row],[kurs_zamkniecia]]),"K",AND(Table1[[#This Row],[Column1]]=1,D1191-D1190&gt;Table1[[#This Row],[kurs_zamkniecia]]-D1191,D1190&gt;D1191,D1191&gt;Table1[[#This Row],[kurs_zamkniecia]]),"S",Table1[[#This Row],[Column1]]=1,"H",Table1[[#This Row],[Column1]]=0,0)</f>
        <v>H</v>
      </c>
      <c r="L1192"/>
      <c r="M1192"/>
      <c r="N1192"/>
      <c r="O1192"/>
      <c r="P1192"/>
      <c r="Q1192"/>
      <c r="R1192"/>
      <c r="S1192"/>
    </row>
    <row r="1193" spans="1:19" x14ac:dyDescent="0.3">
      <c r="A1193" s="2">
        <v>42025</v>
      </c>
      <c r="B1193" s="1" t="s">
        <v>801</v>
      </c>
      <c r="C1193" t="s">
        <v>802</v>
      </c>
      <c r="D1193">
        <v>0.53</v>
      </c>
      <c r="E1193">
        <v>46752</v>
      </c>
      <c r="F1193">
        <v>25570</v>
      </c>
      <c r="G1193">
        <v>0</v>
      </c>
      <c r="H1193">
        <f>IF(Table1[[#This Row],[data]]=DATE(2015, 1, 23),1,0)</f>
        <v>0</v>
      </c>
      <c r="I1193" t="str">
        <f>LEFT(Table1[[#This Row],[ISIN]],2)</f>
        <v>PL</v>
      </c>
      <c r="J1193">
        <f>Table1[[#This Row],[pakiet_wig]]*Table1[[#This Row],[kurs_zamkniecia]]</f>
        <v>0</v>
      </c>
      <c r="K1193" s="4" cm="1">
        <f t="array" ref="K1193">_xlfn.IFS(AND(Table1[[#This Row],[Column1]]=1,D1192-D1191&lt;Table1[[#This Row],[kurs_zamkniecia]]-D1192,D1191&lt;D1192,D1192&lt;Table1[[#This Row],[kurs_zamkniecia]]),"K",AND(Table1[[#This Row],[Column1]]=1,D1192-D1191&gt;Table1[[#This Row],[kurs_zamkniecia]]-D1192,D1191&gt;D1192,D1192&gt;Table1[[#This Row],[kurs_zamkniecia]]),"S",Table1[[#This Row],[Column1]]=1,"H",Table1[[#This Row],[Column1]]=0,0)</f>
        <v>0</v>
      </c>
      <c r="L1193"/>
      <c r="M1193"/>
      <c r="N1193"/>
      <c r="O1193"/>
      <c r="P1193"/>
      <c r="Q1193"/>
      <c r="R1193"/>
      <c r="S1193"/>
    </row>
    <row r="1194" spans="1:19" x14ac:dyDescent="0.3">
      <c r="A1194" s="2">
        <v>42026</v>
      </c>
      <c r="B1194" s="1" t="s">
        <v>801</v>
      </c>
      <c r="C1194" t="s">
        <v>802</v>
      </c>
      <c r="D1194">
        <v>0.56000000000000005</v>
      </c>
      <c r="E1194">
        <v>17400</v>
      </c>
      <c r="F1194">
        <v>9320</v>
      </c>
      <c r="G1194">
        <v>0</v>
      </c>
      <c r="H1194">
        <f>IF(Table1[[#This Row],[data]]=DATE(2015, 1, 23),1,0)</f>
        <v>0</v>
      </c>
      <c r="I1194" t="str">
        <f>LEFT(Table1[[#This Row],[ISIN]],2)</f>
        <v>PL</v>
      </c>
      <c r="J1194">
        <f>Table1[[#This Row],[pakiet_wig]]*Table1[[#This Row],[kurs_zamkniecia]]</f>
        <v>0</v>
      </c>
      <c r="K1194" s="4" cm="1">
        <f t="array" ref="K1194">_xlfn.IFS(AND(Table1[[#This Row],[Column1]]=1,D1193-D1192&lt;Table1[[#This Row],[kurs_zamkniecia]]-D1193,D1192&lt;D1193,D1193&lt;Table1[[#This Row],[kurs_zamkniecia]]),"K",AND(Table1[[#This Row],[Column1]]=1,D1193-D1192&gt;Table1[[#This Row],[kurs_zamkniecia]]-D1193,D1192&gt;D1193,D1193&gt;Table1[[#This Row],[kurs_zamkniecia]]),"S",Table1[[#This Row],[Column1]]=1,"H",Table1[[#This Row],[Column1]]=0,0)</f>
        <v>0</v>
      </c>
      <c r="L1194"/>
      <c r="M1194"/>
      <c r="N1194"/>
      <c r="O1194"/>
      <c r="P1194"/>
      <c r="Q1194"/>
      <c r="R1194"/>
      <c r="S1194"/>
    </row>
    <row r="1195" spans="1:19" x14ac:dyDescent="0.3">
      <c r="A1195" s="2">
        <v>42027</v>
      </c>
      <c r="B1195" s="1" t="s">
        <v>801</v>
      </c>
      <c r="C1195" t="s">
        <v>802</v>
      </c>
      <c r="D1195">
        <v>0.54</v>
      </c>
      <c r="E1195">
        <v>25961</v>
      </c>
      <c r="F1195">
        <v>13550</v>
      </c>
      <c r="G1195">
        <v>0</v>
      </c>
      <c r="H1195">
        <f>IF(Table1[[#This Row],[data]]=DATE(2015, 1, 23),1,0)</f>
        <v>1</v>
      </c>
      <c r="I1195" t="str">
        <f>LEFT(Table1[[#This Row],[ISIN]],2)</f>
        <v>PL</v>
      </c>
      <c r="J1195">
        <f>Table1[[#This Row],[pakiet_wig]]*Table1[[#This Row],[kurs_zamkniecia]]</f>
        <v>0</v>
      </c>
      <c r="K1195" s="4" t="str" cm="1">
        <f t="array" ref="K1195">_xlfn.IFS(AND(Table1[[#This Row],[Column1]]=1,D1194-D1193&lt;Table1[[#This Row],[kurs_zamkniecia]]-D1194,D1193&lt;D1194,D1194&lt;Table1[[#This Row],[kurs_zamkniecia]]),"K",AND(Table1[[#This Row],[Column1]]=1,D1194-D1193&gt;Table1[[#This Row],[kurs_zamkniecia]]-D1194,D1193&gt;D1194,D1194&gt;Table1[[#This Row],[kurs_zamkniecia]]),"S",Table1[[#This Row],[Column1]]=1,"H",Table1[[#This Row],[Column1]]=0,0)</f>
        <v>H</v>
      </c>
      <c r="L1195"/>
      <c r="M1195"/>
      <c r="N1195"/>
      <c r="O1195"/>
      <c r="P1195"/>
      <c r="Q1195"/>
      <c r="R1195"/>
      <c r="S1195"/>
    </row>
    <row r="1196" spans="1:19" x14ac:dyDescent="0.3">
      <c r="A1196" s="2">
        <v>42025</v>
      </c>
      <c r="B1196" s="1" t="s">
        <v>803</v>
      </c>
      <c r="C1196" t="s">
        <v>804</v>
      </c>
      <c r="D1196">
        <v>3</v>
      </c>
      <c r="E1196">
        <v>2162</v>
      </c>
      <c r="F1196">
        <v>6320</v>
      </c>
      <c r="G1196">
        <v>0</v>
      </c>
      <c r="H1196">
        <f>IF(Table1[[#This Row],[data]]=DATE(2015, 1, 23),1,0)</f>
        <v>0</v>
      </c>
      <c r="I1196" t="str">
        <f>LEFT(Table1[[#This Row],[ISIN]],2)</f>
        <v>PL</v>
      </c>
      <c r="J1196">
        <f>Table1[[#This Row],[pakiet_wig]]*Table1[[#This Row],[kurs_zamkniecia]]</f>
        <v>0</v>
      </c>
      <c r="K1196" s="4" cm="1">
        <f t="array" ref="K1196">_xlfn.IFS(AND(Table1[[#This Row],[Column1]]=1,D1195-D1194&lt;Table1[[#This Row],[kurs_zamkniecia]]-D1195,D1194&lt;D1195,D1195&lt;Table1[[#This Row],[kurs_zamkniecia]]),"K",AND(Table1[[#This Row],[Column1]]=1,D1195-D1194&gt;Table1[[#This Row],[kurs_zamkniecia]]-D1195,D1194&gt;D1195,D1195&gt;Table1[[#This Row],[kurs_zamkniecia]]),"S",Table1[[#This Row],[Column1]]=1,"H",Table1[[#This Row],[Column1]]=0,0)</f>
        <v>0</v>
      </c>
      <c r="L1196"/>
      <c r="M1196"/>
      <c r="N1196"/>
      <c r="O1196"/>
      <c r="P1196"/>
      <c r="Q1196"/>
      <c r="R1196"/>
      <c r="S1196"/>
    </row>
    <row r="1197" spans="1:19" x14ac:dyDescent="0.3">
      <c r="A1197" s="2">
        <v>42026</v>
      </c>
      <c r="B1197" s="1" t="s">
        <v>803</v>
      </c>
      <c r="C1197" t="s">
        <v>804</v>
      </c>
      <c r="D1197">
        <v>3.44</v>
      </c>
      <c r="E1197">
        <v>53362</v>
      </c>
      <c r="F1197">
        <v>163450</v>
      </c>
      <c r="G1197">
        <v>0</v>
      </c>
      <c r="H1197">
        <f>IF(Table1[[#This Row],[data]]=DATE(2015, 1, 23),1,0)</f>
        <v>0</v>
      </c>
      <c r="I1197" t="str">
        <f>LEFT(Table1[[#This Row],[ISIN]],2)</f>
        <v>PL</v>
      </c>
      <c r="J1197">
        <f>Table1[[#This Row],[pakiet_wig]]*Table1[[#This Row],[kurs_zamkniecia]]</f>
        <v>0</v>
      </c>
      <c r="K1197" s="4" cm="1">
        <f t="array" ref="K1197">_xlfn.IFS(AND(Table1[[#This Row],[Column1]]=1,D1196-D1195&lt;Table1[[#This Row],[kurs_zamkniecia]]-D1196,D1195&lt;D1196,D1196&lt;Table1[[#This Row],[kurs_zamkniecia]]),"K",AND(Table1[[#This Row],[Column1]]=1,D1196-D1195&gt;Table1[[#This Row],[kurs_zamkniecia]]-D1196,D1195&gt;D1196,D1196&gt;Table1[[#This Row],[kurs_zamkniecia]]),"S",Table1[[#This Row],[Column1]]=1,"H",Table1[[#This Row],[Column1]]=0,0)</f>
        <v>0</v>
      </c>
      <c r="L1197"/>
      <c r="M1197"/>
      <c r="N1197"/>
      <c r="O1197"/>
      <c r="P1197"/>
      <c r="Q1197"/>
      <c r="R1197"/>
      <c r="S1197"/>
    </row>
    <row r="1198" spans="1:19" x14ac:dyDescent="0.3">
      <c r="A1198" s="2">
        <v>42027</v>
      </c>
      <c r="B1198" s="1" t="s">
        <v>803</v>
      </c>
      <c r="C1198" t="s">
        <v>804</v>
      </c>
      <c r="D1198">
        <v>3.6</v>
      </c>
      <c r="E1198">
        <v>12896</v>
      </c>
      <c r="F1198">
        <v>45470</v>
      </c>
      <c r="G1198">
        <v>0</v>
      </c>
      <c r="H1198">
        <f>IF(Table1[[#This Row],[data]]=DATE(2015, 1, 23),1,0)</f>
        <v>1</v>
      </c>
      <c r="I1198" t="str">
        <f>LEFT(Table1[[#This Row],[ISIN]],2)</f>
        <v>PL</v>
      </c>
      <c r="J1198">
        <f>Table1[[#This Row],[pakiet_wig]]*Table1[[#This Row],[kurs_zamkniecia]]</f>
        <v>0</v>
      </c>
      <c r="K1198" s="4" t="str" cm="1">
        <f t="array" ref="K1198">_xlfn.IFS(AND(Table1[[#This Row],[Column1]]=1,D1197-D1196&lt;Table1[[#This Row],[kurs_zamkniecia]]-D1197,D1196&lt;D1197,D1197&lt;Table1[[#This Row],[kurs_zamkniecia]]),"K",AND(Table1[[#This Row],[Column1]]=1,D1197-D1196&gt;Table1[[#This Row],[kurs_zamkniecia]]-D1197,D1196&gt;D1197,D1197&gt;Table1[[#This Row],[kurs_zamkniecia]]),"S",Table1[[#This Row],[Column1]]=1,"H",Table1[[#This Row],[Column1]]=0,0)</f>
        <v>H</v>
      </c>
      <c r="L1198"/>
      <c r="M1198"/>
      <c r="N1198"/>
      <c r="O1198"/>
      <c r="P1198"/>
      <c r="Q1198"/>
      <c r="R1198"/>
      <c r="S1198"/>
    </row>
    <row r="1199" spans="1:19" x14ac:dyDescent="0.3">
      <c r="A1199" s="2">
        <v>42025</v>
      </c>
      <c r="B1199" s="1" t="s">
        <v>805</v>
      </c>
      <c r="C1199" t="s">
        <v>806</v>
      </c>
      <c r="D1199">
        <v>12.25</v>
      </c>
      <c r="E1199">
        <v>41889</v>
      </c>
      <c r="F1199">
        <v>513200</v>
      </c>
      <c r="G1199">
        <v>9601000</v>
      </c>
      <c r="H1199">
        <f>IF(Table1[[#This Row],[data]]=DATE(2015, 1, 23),1,0)</f>
        <v>0</v>
      </c>
      <c r="I1199" t="str">
        <f>LEFT(Table1[[#This Row],[ISIN]],2)</f>
        <v>PL</v>
      </c>
      <c r="J1199">
        <f>Table1[[#This Row],[pakiet_wig]]*Table1[[#This Row],[kurs_zamkniecia]]</f>
        <v>117612250</v>
      </c>
      <c r="K1199" s="4" cm="1">
        <f t="array" ref="K1199">_xlfn.IFS(AND(Table1[[#This Row],[Column1]]=1,D1198-D1197&lt;Table1[[#This Row],[kurs_zamkniecia]]-D1198,D1197&lt;D1198,D1198&lt;Table1[[#This Row],[kurs_zamkniecia]]),"K",AND(Table1[[#This Row],[Column1]]=1,D1198-D1197&gt;Table1[[#This Row],[kurs_zamkniecia]]-D1198,D1197&gt;D1198,D1198&gt;Table1[[#This Row],[kurs_zamkniecia]]),"S",Table1[[#This Row],[Column1]]=1,"H",Table1[[#This Row],[Column1]]=0,0)</f>
        <v>0</v>
      </c>
      <c r="L1199"/>
      <c r="M1199"/>
      <c r="N1199"/>
      <c r="O1199"/>
      <c r="P1199"/>
      <c r="Q1199"/>
      <c r="R1199"/>
      <c r="S1199"/>
    </row>
    <row r="1200" spans="1:19" x14ac:dyDescent="0.3">
      <c r="A1200" s="2">
        <v>42026</v>
      </c>
      <c r="B1200" s="1" t="s">
        <v>805</v>
      </c>
      <c r="C1200" t="s">
        <v>806</v>
      </c>
      <c r="D1200">
        <v>12.4</v>
      </c>
      <c r="E1200">
        <v>2624</v>
      </c>
      <c r="F1200">
        <v>32730</v>
      </c>
      <c r="G1200">
        <v>9601000</v>
      </c>
      <c r="H1200">
        <f>IF(Table1[[#This Row],[data]]=DATE(2015, 1, 23),1,0)</f>
        <v>0</v>
      </c>
      <c r="I1200" t="str">
        <f>LEFT(Table1[[#This Row],[ISIN]],2)</f>
        <v>PL</v>
      </c>
      <c r="J1200">
        <f>Table1[[#This Row],[pakiet_wig]]*Table1[[#This Row],[kurs_zamkniecia]]</f>
        <v>119052400</v>
      </c>
      <c r="K1200" s="4" cm="1">
        <f t="array" ref="K1200">_xlfn.IFS(AND(Table1[[#This Row],[Column1]]=1,D1199-D1198&lt;Table1[[#This Row],[kurs_zamkniecia]]-D1199,D1198&lt;D1199,D1199&lt;Table1[[#This Row],[kurs_zamkniecia]]),"K",AND(Table1[[#This Row],[Column1]]=1,D1199-D1198&gt;Table1[[#This Row],[kurs_zamkniecia]]-D1199,D1198&gt;D1199,D1199&gt;Table1[[#This Row],[kurs_zamkniecia]]),"S",Table1[[#This Row],[Column1]]=1,"H",Table1[[#This Row],[Column1]]=0,0)</f>
        <v>0</v>
      </c>
      <c r="L1200"/>
      <c r="M1200"/>
      <c r="N1200"/>
      <c r="O1200"/>
      <c r="P1200"/>
      <c r="Q1200"/>
      <c r="R1200"/>
      <c r="S1200"/>
    </row>
    <row r="1201" spans="1:19" x14ac:dyDescent="0.3">
      <c r="A1201" s="2">
        <v>42027</v>
      </c>
      <c r="B1201" s="1" t="s">
        <v>805</v>
      </c>
      <c r="C1201" t="s">
        <v>806</v>
      </c>
      <c r="D1201">
        <v>12.06</v>
      </c>
      <c r="E1201">
        <v>2350</v>
      </c>
      <c r="F1201">
        <v>28540</v>
      </c>
      <c r="G1201">
        <v>9601000</v>
      </c>
      <c r="H1201">
        <f>IF(Table1[[#This Row],[data]]=DATE(2015, 1, 23),1,0)</f>
        <v>1</v>
      </c>
      <c r="I1201" t="str">
        <f>LEFT(Table1[[#This Row],[ISIN]],2)</f>
        <v>PL</v>
      </c>
      <c r="J1201">
        <f>Table1[[#This Row],[pakiet_wig]]*Table1[[#This Row],[kurs_zamkniecia]]</f>
        <v>115788060</v>
      </c>
      <c r="K1201" s="4" t="str" cm="1">
        <f t="array" ref="K1201">_xlfn.IFS(AND(Table1[[#This Row],[Column1]]=1,D1200-D1199&lt;Table1[[#This Row],[kurs_zamkniecia]]-D1200,D1199&lt;D1200,D1200&lt;Table1[[#This Row],[kurs_zamkniecia]]),"K",AND(Table1[[#This Row],[Column1]]=1,D1200-D1199&gt;Table1[[#This Row],[kurs_zamkniecia]]-D1200,D1199&gt;D1200,D1200&gt;Table1[[#This Row],[kurs_zamkniecia]]),"S",Table1[[#This Row],[Column1]]=1,"H",Table1[[#This Row],[Column1]]=0,0)</f>
        <v>H</v>
      </c>
      <c r="L1201"/>
      <c r="M1201"/>
      <c r="N1201"/>
      <c r="O1201"/>
      <c r="P1201"/>
      <c r="Q1201"/>
      <c r="R1201"/>
      <c r="S1201"/>
    </row>
    <row r="1202" spans="1:19" x14ac:dyDescent="0.3">
      <c r="A1202" s="2">
        <v>42025</v>
      </c>
      <c r="B1202" s="1" t="s">
        <v>807</v>
      </c>
      <c r="C1202" t="s">
        <v>808</v>
      </c>
      <c r="D1202">
        <v>40.35</v>
      </c>
      <c r="E1202">
        <v>422</v>
      </c>
      <c r="F1202">
        <v>17440</v>
      </c>
      <c r="G1202">
        <v>5026000</v>
      </c>
      <c r="H1202">
        <f>IF(Table1[[#This Row],[data]]=DATE(2015, 1, 23),1,0)</f>
        <v>0</v>
      </c>
      <c r="I1202" t="str">
        <f>LEFT(Table1[[#This Row],[ISIN]],2)</f>
        <v>PL</v>
      </c>
      <c r="J1202">
        <f>Table1[[#This Row],[pakiet_wig]]*Table1[[#This Row],[kurs_zamkniecia]]</f>
        <v>202799100</v>
      </c>
      <c r="K1202" s="4" cm="1">
        <f t="array" ref="K1202">_xlfn.IFS(AND(Table1[[#This Row],[Column1]]=1,D1201-D1200&lt;Table1[[#This Row],[kurs_zamkniecia]]-D1201,D1200&lt;D1201,D1201&lt;Table1[[#This Row],[kurs_zamkniecia]]),"K",AND(Table1[[#This Row],[Column1]]=1,D1201-D1200&gt;Table1[[#This Row],[kurs_zamkniecia]]-D1201,D1200&gt;D1201,D1201&gt;Table1[[#This Row],[kurs_zamkniecia]]),"S",Table1[[#This Row],[Column1]]=1,"H",Table1[[#This Row],[Column1]]=0,0)</f>
        <v>0</v>
      </c>
      <c r="L1202"/>
      <c r="M1202"/>
      <c r="N1202"/>
      <c r="O1202"/>
      <c r="P1202"/>
      <c r="Q1202"/>
      <c r="R1202"/>
      <c r="S1202"/>
    </row>
    <row r="1203" spans="1:19" x14ac:dyDescent="0.3">
      <c r="A1203" s="2">
        <v>42026</v>
      </c>
      <c r="B1203" s="1" t="s">
        <v>807</v>
      </c>
      <c r="C1203" t="s">
        <v>808</v>
      </c>
      <c r="D1203">
        <v>41.31</v>
      </c>
      <c r="E1203">
        <v>213</v>
      </c>
      <c r="F1203">
        <v>8650</v>
      </c>
      <c r="G1203">
        <v>5026000</v>
      </c>
      <c r="H1203">
        <f>IF(Table1[[#This Row],[data]]=DATE(2015, 1, 23),1,0)</f>
        <v>0</v>
      </c>
      <c r="I1203" t="str">
        <f>LEFT(Table1[[#This Row],[ISIN]],2)</f>
        <v>PL</v>
      </c>
      <c r="J1203">
        <f>Table1[[#This Row],[pakiet_wig]]*Table1[[#This Row],[kurs_zamkniecia]]</f>
        <v>207624060</v>
      </c>
      <c r="K1203" s="4" cm="1">
        <f t="array" ref="K1203">_xlfn.IFS(AND(Table1[[#This Row],[Column1]]=1,D1202-D1201&lt;Table1[[#This Row],[kurs_zamkniecia]]-D1202,D1201&lt;D1202,D1202&lt;Table1[[#This Row],[kurs_zamkniecia]]),"K",AND(Table1[[#This Row],[Column1]]=1,D1202-D1201&gt;Table1[[#This Row],[kurs_zamkniecia]]-D1202,D1201&gt;D1202,D1202&gt;Table1[[#This Row],[kurs_zamkniecia]]),"S",Table1[[#This Row],[Column1]]=1,"H",Table1[[#This Row],[Column1]]=0,0)</f>
        <v>0</v>
      </c>
      <c r="L1203"/>
      <c r="M1203"/>
      <c r="N1203"/>
      <c r="O1203"/>
      <c r="P1203"/>
      <c r="Q1203"/>
      <c r="R1203"/>
      <c r="S1203"/>
    </row>
    <row r="1204" spans="1:19" x14ac:dyDescent="0.3">
      <c r="A1204" s="2">
        <v>42027</v>
      </c>
      <c r="B1204" s="1" t="s">
        <v>807</v>
      </c>
      <c r="C1204" t="s">
        <v>808</v>
      </c>
      <c r="D1204">
        <v>41.98</v>
      </c>
      <c r="E1204">
        <v>4383</v>
      </c>
      <c r="F1204">
        <v>180590</v>
      </c>
      <c r="G1204">
        <v>5026000</v>
      </c>
      <c r="H1204">
        <f>IF(Table1[[#This Row],[data]]=DATE(2015, 1, 23),1,0)</f>
        <v>1</v>
      </c>
      <c r="I1204" t="str">
        <f>LEFT(Table1[[#This Row],[ISIN]],2)</f>
        <v>PL</v>
      </c>
      <c r="J1204">
        <f>Table1[[#This Row],[pakiet_wig]]*Table1[[#This Row],[kurs_zamkniecia]]</f>
        <v>210991479.99999997</v>
      </c>
      <c r="K1204" s="4" t="str" cm="1">
        <f t="array" ref="K1204">_xlfn.IFS(AND(Table1[[#This Row],[Column1]]=1,D1203-D1202&lt;Table1[[#This Row],[kurs_zamkniecia]]-D1203,D1202&lt;D1203,D1203&lt;Table1[[#This Row],[kurs_zamkniecia]]),"K",AND(Table1[[#This Row],[Column1]]=1,D1203-D1202&gt;Table1[[#This Row],[kurs_zamkniecia]]-D1203,D1202&gt;D1203,D1203&gt;Table1[[#This Row],[kurs_zamkniecia]]),"S",Table1[[#This Row],[Column1]]=1,"H",Table1[[#This Row],[Column1]]=0,0)</f>
        <v>H</v>
      </c>
      <c r="L1204"/>
      <c r="M1204"/>
      <c r="N1204"/>
      <c r="O1204"/>
      <c r="P1204"/>
      <c r="Q1204"/>
      <c r="R1204"/>
      <c r="S1204"/>
    </row>
    <row r="1205" spans="1:19" x14ac:dyDescent="0.3">
      <c r="A1205" s="2">
        <v>42025</v>
      </c>
      <c r="B1205" s="1" t="s">
        <v>809</v>
      </c>
      <c r="C1205" t="s">
        <v>810</v>
      </c>
      <c r="D1205">
        <v>43</v>
      </c>
      <c r="E1205">
        <v>76</v>
      </c>
      <c r="F1205">
        <v>3270</v>
      </c>
      <c r="G1205">
        <v>176000</v>
      </c>
      <c r="H1205">
        <f>IF(Table1[[#This Row],[data]]=DATE(2015, 1, 23),1,0)</f>
        <v>0</v>
      </c>
      <c r="I1205" t="str">
        <f>LEFT(Table1[[#This Row],[ISIN]],2)</f>
        <v>FR</v>
      </c>
      <c r="J1205">
        <f>Table1[[#This Row],[pakiet_wig]]*Table1[[#This Row],[kurs_zamkniecia]]</f>
        <v>7568000</v>
      </c>
      <c r="K1205" s="4" cm="1">
        <f t="array" ref="K1205">_xlfn.IFS(AND(Table1[[#This Row],[Column1]]=1,D1204-D1203&lt;Table1[[#This Row],[kurs_zamkniecia]]-D1204,D1203&lt;D1204,D1204&lt;Table1[[#This Row],[kurs_zamkniecia]]),"K",AND(Table1[[#This Row],[Column1]]=1,D1204-D1203&gt;Table1[[#This Row],[kurs_zamkniecia]]-D1204,D1203&gt;D1204,D1204&gt;Table1[[#This Row],[kurs_zamkniecia]]),"S",Table1[[#This Row],[Column1]]=1,"H",Table1[[#This Row],[Column1]]=0,0)</f>
        <v>0</v>
      </c>
      <c r="L1205"/>
      <c r="M1205"/>
      <c r="N1205"/>
      <c r="O1205"/>
      <c r="P1205"/>
      <c r="Q1205"/>
      <c r="R1205"/>
      <c r="S1205"/>
    </row>
    <row r="1206" spans="1:19" x14ac:dyDescent="0.3">
      <c r="A1206" s="2">
        <v>42026</v>
      </c>
      <c r="B1206" s="1" t="s">
        <v>809</v>
      </c>
      <c r="C1206" t="s">
        <v>810</v>
      </c>
      <c r="D1206">
        <v>43.59</v>
      </c>
      <c r="E1206">
        <v>984</v>
      </c>
      <c r="F1206">
        <v>42770</v>
      </c>
      <c r="G1206">
        <v>176000</v>
      </c>
      <c r="H1206">
        <f>IF(Table1[[#This Row],[data]]=DATE(2015, 1, 23),1,0)</f>
        <v>0</v>
      </c>
      <c r="I1206" t="str">
        <f>LEFT(Table1[[#This Row],[ISIN]],2)</f>
        <v>FR</v>
      </c>
      <c r="J1206">
        <f>Table1[[#This Row],[pakiet_wig]]*Table1[[#This Row],[kurs_zamkniecia]]</f>
        <v>7671840.0000000009</v>
      </c>
      <c r="K1206" s="4" cm="1">
        <f t="array" ref="K1206">_xlfn.IFS(AND(Table1[[#This Row],[Column1]]=1,D1205-D1204&lt;Table1[[#This Row],[kurs_zamkniecia]]-D1205,D1204&lt;D1205,D1205&lt;Table1[[#This Row],[kurs_zamkniecia]]),"K",AND(Table1[[#This Row],[Column1]]=1,D1205-D1204&gt;Table1[[#This Row],[kurs_zamkniecia]]-D1205,D1204&gt;D1205,D1205&gt;Table1[[#This Row],[kurs_zamkniecia]]),"S",Table1[[#This Row],[Column1]]=1,"H",Table1[[#This Row],[Column1]]=0,0)</f>
        <v>0</v>
      </c>
      <c r="L1206"/>
      <c r="M1206"/>
      <c r="N1206"/>
      <c r="O1206"/>
      <c r="P1206"/>
      <c r="Q1206"/>
      <c r="R1206"/>
      <c r="S1206"/>
    </row>
    <row r="1207" spans="1:19" x14ac:dyDescent="0.3">
      <c r="A1207" s="2">
        <v>42027</v>
      </c>
      <c r="B1207" s="1" t="s">
        <v>809</v>
      </c>
      <c r="C1207" t="s">
        <v>810</v>
      </c>
      <c r="D1207">
        <v>43.58</v>
      </c>
      <c r="E1207">
        <v>120</v>
      </c>
      <c r="F1207">
        <v>5230</v>
      </c>
      <c r="G1207">
        <v>176000</v>
      </c>
      <c r="H1207">
        <f>IF(Table1[[#This Row],[data]]=DATE(2015, 1, 23),1,0)</f>
        <v>1</v>
      </c>
      <c r="I1207" t="str">
        <f>LEFT(Table1[[#This Row],[ISIN]],2)</f>
        <v>FR</v>
      </c>
      <c r="J1207">
        <f>Table1[[#This Row],[pakiet_wig]]*Table1[[#This Row],[kurs_zamkniecia]]</f>
        <v>7670080</v>
      </c>
      <c r="K1207" s="4" t="str" cm="1">
        <f t="array" ref="K1207">_xlfn.IFS(AND(Table1[[#This Row],[Column1]]=1,D1206-D1205&lt;Table1[[#This Row],[kurs_zamkniecia]]-D1206,D1205&lt;D1206,D1206&lt;Table1[[#This Row],[kurs_zamkniecia]]),"K",AND(Table1[[#This Row],[Column1]]=1,D1206-D1205&gt;Table1[[#This Row],[kurs_zamkniecia]]-D1206,D1205&gt;D1206,D1206&gt;Table1[[#This Row],[kurs_zamkniecia]]),"S",Table1[[#This Row],[Column1]]=1,"H",Table1[[#This Row],[Column1]]=0,0)</f>
        <v>H</v>
      </c>
      <c r="L1207"/>
      <c r="M1207"/>
      <c r="N1207"/>
      <c r="O1207"/>
      <c r="P1207"/>
      <c r="Q1207"/>
      <c r="R1207"/>
      <c r="S1207"/>
    </row>
    <row r="1208" spans="1:19" x14ac:dyDescent="0.3">
      <c r="A1208" s="2">
        <v>42025</v>
      </c>
      <c r="B1208" s="1" t="s">
        <v>811</v>
      </c>
      <c r="C1208" t="s">
        <v>812</v>
      </c>
      <c r="D1208">
        <v>2.6</v>
      </c>
      <c r="E1208">
        <v>11025</v>
      </c>
      <c r="F1208">
        <v>29010</v>
      </c>
      <c r="G1208">
        <v>12010000</v>
      </c>
      <c r="H1208">
        <f>IF(Table1[[#This Row],[data]]=DATE(2015, 1, 23),1,0)</f>
        <v>0</v>
      </c>
      <c r="I1208" t="str">
        <f>LEFT(Table1[[#This Row],[ISIN]],2)</f>
        <v>PL</v>
      </c>
      <c r="J1208">
        <f>Table1[[#This Row],[pakiet_wig]]*Table1[[#This Row],[kurs_zamkniecia]]</f>
        <v>31226000</v>
      </c>
      <c r="K1208" s="4" cm="1">
        <f t="array" ref="K1208">_xlfn.IFS(AND(Table1[[#This Row],[Column1]]=1,D1207-D1206&lt;Table1[[#This Row],[kurs_zamkniecia]]-D1207,D1206&lt;D1207,D1207&lt;Table1[[#This Row],[kurs_zamkniecia]]),"K",AND(Table1[[#This Row],[Column1]]=1,D1207-D1206&gt;Table1[[#This Row],[kurs_zamkniecia]]-D1207,D1206&gt;D1207,D1207&gt;Table1[[#This Row],[kurs_zamkniecia]]),"S",Table1[[#This Row],[Column1]]=1,"H",Table1[[#This Row],[Column1]]=0,0)</f>
        <v>0</v>
      </c>
      <c r="L1208"/>
      <c r="M1208"/>
      <c r="N1208"/>
      <c r="O1208"/>
      <c r="P1208"/>
      <c r="Q1208"/>
      <c r="R1208"/>
      <c r="S1208"/>
    </row>
    <row r="1209" spans="1:19" x14ac:dyDescent="0.3">
      <c r="A1209" s="2">
        <v>42026</v>
      </c>
      <c r="B1209" s="1" t="s">
        <v>811</v>
      </c>
      <c r="C1209" t="s">
        <v>812</v>
      </c>
      <c r="D1209">
        <v>2.5499999999999998</v>
      </c>
      <c r="E1209">
        <v>72481</v>
      </c>
      <c r="F1209">
        <v>188940</v>
      </c>
      <c r="G1209">
        <v>12010000</v>
      </c>
      <c r="H1209">
        <f>IF(Table1[[#This Row],[data]]=DATE(2015, 1, 23),1,0)</f>
        <v>0</v>
      </c>
      <c r="I1209" t="str">
        <f>LEFT(Table1[[#This Row],[ISIN]],2)</f>
        <v>PL</v>
      </c>
      <c r="J1209">
        <f>Table1[[#This Row],[pakiet_wig]]*Table1[[#This Row],[kurs_zamkniecia]]</f>
        <v>30625499.999999996</v>
      </c>
      <c r="K1209" s="4" cm="1">
        <f t="array" ref="K1209">_xlfn.IFS(AND(Table1[[#This Row],[Column1]]=1,D1208-D1207&lt;Table1[[#This Row],[kurs_zamkniecia]]-D1208,D1207&lt;D1208,D1208&lt;Table1[[#This Row],[kurs_zamkniecia]]),"K",AND(Table1[[#This Row],[Column1]]=1,D1208-D1207&gt;Table1[[#This Row],[kurs_zamkniecia]]-D1208,D1207&gt;D1208,D1208&gt;Table1[[#This Row],[kurs_zamkniecia]]),"S",Table1[[#This Row],[Column1]]=1,"H",Table1[[#This Row],[Column1]]=0,0)</f>
        <v>0</v>
      </c>
      <c r="L1209"/>
      <c r="M1209"/>
      <c r="N1209"/>
      <c r="O1209"/>
      <c r="P1209"/>
      <c r="Q1209"/>
      <c r="R1209"/>
      <c r="S1209"/>
    </row>
    <row r="1210" spans="1:19" x14ac:dyDescent="0.3">
      <c r="A1210" s="2">
        <v>42027</v>
      </c>
      <c r="B1210" s="1" t="s">
        <v>811</v>
      </c>
      <c r="C1210" t="s">
        <v>812</v>
      </c>
      <c r="D1210">
        <v>2.4</v>
      </c>
      <c r="E1210">
        <v>58946</v>
      </c>
      <c r="F1210">
        <v>142380</v>
      </c>
      <c r="G1210">
        <v>12010000</v>
      </c>
      <c r="H1210">
        <f>IF(Table1[[#This Row],[data]]=DATE(2015, 1, 23),1,0)</f>
        <v>1</v>
      </c>
      <c r="I1210" t="str">
        <f>LEFT(Table1[[#This Row],[ISIN]],2)</f>
        <v>PL</v>
      </c>
      <c r="J1210">
        <f>Table1[[#This Row],[pakiet_wig]]*Table1[[#This Row],[kurs_zamkniecia]]</f>
        <v>28824000</v>
      </c>
      <c r="K1210" s="4" t="str" cm="1">
        <f t="array" ref="K1210">_xlfn.IFS(AND(Table1[[#This Row],[Column1]]=1,D1209-D1208&lt;Table1[[#This Row],[kurs_zamkniecia]]-D1209,D1208&lt;D1209,D1209&lt;Table1[[#This Row],[kurs_zamkniecia]]),"K",AND(Table1[[#This Row],[Column1]]=1,D1209-D1208&gt;Table1[[#This Row],[kurs_zamkniecia]]-D1209,D1208&gt;D1209,D1209&gt;Table1[[#This Row],[kurs_zamkniecia]]),"S",Table1[[#This Row],[Column1]]=1,"H",Table1[[#This Row],[Column1]]=0,0)</f>
        <v>S</v>
      </c>
      <c r="L1210"/>
      <c r="M1210"/>
      <c r="N1210"/>
      <c r="O1210"/>
      <c r="P1210"/>
      <c r="Q1210"/>
      <c r="R1210"/>
      <c r="S1210"/>
    </row>
    <row r="1211" spans="1:19" x14ac:dyDescent="0.3">
      <c r="A1211" s="2">
        <v>42025</v>
      </c>
      <c r="B1211" s="1" t="s">
        <v>813</v>
      </c>
      <c r="C1211" t="s">
        <v>814</v>
      </c>
      <c r="D1211">
        <v>7.9</v>
      </c>
      <c r="E1211">
        <v>1057</v>
      </c>
      <c r="F1211">
        <v>8360</v>
      </c>
      <c r="G1211">
        <v>4755000</v>
      </c>
      <c r="H1211">
        <f>IF(Table1[[#This Row],[data]]=DATE(2015, 1, 23),1,0)</f>
        <v>0</v>
      </c>
      <c r="I1211" t="str">
        <f>LEFT(Table1[[#This Row],[ISIN]],2)</f>
        <v>PL</v>
      </c>
      <c r="J1211">
        <f>Table1[[#This Row],[pakiet_wig]]*Table1[[#This Row],[kurs_zamkniecia]]</f>
        <v>37564500</v>
      </c>
      <c r="K1211" s="4" cm="1">
        <f t="array" ref="K1211">_xlfn.IFS(AND(Table1[[#This Row],[Column1]]=1,D1210-D1209&lt;Table1[[#This Row],[kurs_zamkniecia]]-D1210,D1209&lt;D1210,D1210&lt;Table1[[#This Row],[kurs_zamkniecia]]),"K",AND(Table1[[#This Row],[Column1]]=1,D1210-D1209&gt;Table1[[#This Row],[kurs_zamkniecia]]-D1210,D1209&gt;D1210,D1210&gt;Table1[[#This Row],[kurs_zamkniecia]]),"S",Table1[[#This Row],[Column1]]=1,"H",Table1[[#This Row],[Column1]]=0,0)</f>
        <v>0</v>
      </c>
      <c r="L1211"/>
      <c r="M1211"/>
      <c r="N1211"/>
      <c r="O1211"/>
      <c r="P1211"/>
      <c r="Q1211"/>
      <c r="R1211"/>
      <c r="S1211"/>
    </row>
    <row r="1212" spans="1:19" x14ac:dyDescent="0.3">
      <c r="A1212" s="2">
        <v>42026</v>
      </c>
      <c r="B1212" s="1" t="s">
        <v>813</v>
      </c>
      <c r="C1212" t="s">
        <v>814</v>
      </c>
      <c r="D1212">
        <v>8.06</v>
      </c>
      <c r="E1212">
        <v>134</v>
      </c>
      <c r="F1212">
        <v>1070</v>
      </c>
      <c r="G1212">
        <v>4755000</v>
      </c>
      <c r="H1212">
        <f>IF(Table1[[#This Row],[data]]=DATE(2015, 1, 23),1,0)</f>
        <v>0</v>
      </c>
      <c r="I1212" t="str">
        <f>LEFT(Table1[[#This Row],[ISIN]],2)</f>
        <v>PL</v>
      </c>
      <c r="J1212">
        <f>Table1[[#This Row],[pakiet_wig]]*Table1[[#This Row],[kurs_zamkniecia]]</f>
        <v>38325300</v>
      </c>
      <c r="K1212" s="4" cm="1">
        <f t="array" ref="K1212">_xlfn.IFS(AND(Table1[[#This Row],[Column1]]=1,D1211-D1210&lt;Table1[[#This Row],[kurs_zamkniecia]]-D1211,D1210&lt;D1211,D1211&lt;Table1[[#This Row],[kurs_zamkniecia]]),"K",AND(Table1[[#This Row],[Column1]]=1,D1211-D1210&gt;Table1[[#This Row],[kurs_zamkniecia]]-D1211,D1210&gt;D1211,D1211&gt;Table1[[#This Row],[kurs_zamkniecia]]),"S",Table1[[#This Row],[Column1]]=1,"H",Table1[[#This Row],[Column1]]=0,0)</f>
        <v>0</v>
      </c>
      <c r="L1212"/>
      <c r="M1212"/>
      <c r="N1212"/>
      <c r="O1212"/>
      <c r="P1212"/>
      <c r="Q1212"/>
      <c r="R1212"/>
      <c r="S1212"/>
    </row>
    <row r="1213" spans="1:19" x14ac:dyDescent="0.3">
      <c r="A1213" s="2">
        <v>42027</v>
      </c>
      <c r="B1213" s="1" t="s">
        <v>813</v>
      </c>
      <c r="C1213" t="s">
        <v>814</v>
      </c>
      <c r="D1213">
        <v>8</v>
      </c>
      <c r="E1213">
        <v>550</v>
      </c>
      <c r="F1213">
        <v>4400</v>
      </c>
      <c r="G1213">
        <v>4755000</v>
      </c>
      <c r="H1213">
        <f>IF(Table1[[#This Row],[data]]=DATE(2015, 1, 23),1,0)</f>
        <v>1</v>
      </c>
      <c r="I1213" t="str">
        <f>LEFT(Table1[[#This Row],[ISIN]],2)</f>
        <v>PL</v>
      </c>
      <c r="J1213">
        <f>Table1[[#This Row],[pakiet_wig]]*Table1[[#This Row],[kurs_zamkniecia]]</f>
        <v>38040000</v>
      </c>
      <c r="K1213" s="4" t="str" cm="1">
        <f t="array" ref="K1213">_xlfn.IFS(AND(Table1[[#This Row],[Column1]]=1,D1212-D1211&lt;Table1[[#This Row],[kurs_zamkniecia]]-D1212,D1211&lt;D1212,D1212&lt;Table1[[#This Row],[kurs_zamkniecia]]),"K",AND(Table1[[#This Row],[Column1]]=1,D1212-D1211&gt;Table1[[#This Row],[kurs_zamkniecia]]-D1212,D1211&gt;D1212,D1212&gt;Table1[[#This Row],[kurs_zamkniecia]]),"S",Table1[[#This Row],[Column1]]=1,"H",Table1[[#This Row],[Column1]]=0,0)</f>
        <v>H</v>
      </c>
      <c r="L1213"/>
      <c r="M1213"/>
      <c r="N1213"/>
      <c r="O1213"/>
      <c r="P1213"/>
      <c r="Q1213"/>
      <c r="R1213"/>
      <c r="S1213"/>
    </row>
    <row r="1214" spans="1:19" x14ac:dyDescent="0.3">
      <c r="A1214" s="2">
        <v>42025</v>
      </c>
      <c r="B1214" s="1" t="s">
        <v>815</v>
      </c>
      <c r="C1214" t="s">
        <v>816</v>
      </c>
      <c r="D1214">
        <v>8.4</v>
      </c>
      <c r="E1214">
        <v>54</v>
      </c>
      <c r="F1214">
        <v>450</v>
      </c>
      <c r="G1214">
        <v>12000</v>
      </c>
      <c r="H1214">
        <f>IF(Table1[[#This Row],[data]]=DATE(2015, 1, 23),1,0)</f>
        <v>0</v>
      </c>
      <c r="I1214" t="str">
        <f>LEFT(Table1[[#This Row],[ISIN]],2)</f>
        <v>BG</v>
      </c>
      <c r="J1214">
        <f>Table1[[#This Row],[pakiet_wig]]*Table1[[#This Row],[kurs_zamkniecia]]</f>
        <v>100800</v>
      </c>
      <c r="K1214" s="4" cm="1">
        <f t="array" ref="K1214">_xlfn.IFS(AND(Table1[[#This Row],[Column1]]=1,D1213-D1212&lt;Table1[[#This Row],[kurs_zamkniecia]]-D1213,D1212&lt;D1213,D1213&lt;Table1[[#This Row],[kurs_zamkniecia]]),"K",AND(Table1[[#This Row],[Column1]]=1,D1213-D1212&gt;Table1[[#This Row],[kurs_zamkniecia]]-D1213,D1212&gt;D1213,D1213&gt;Table1[[#This Row],[kurs_zamkniecia]]),"S",Table1[[#This Row],[Column1]]=1,"H",Table1[[#This Row],[Column1]]=0,0)</f>
        <v>0</v>
      </c>
      <c r="L1214"/>
      <c r="M1214"/>
      <c r="N1214"/>
      <c r="O1214"/>
      <c r="P1214"/>
      <c r="Q1214"/>
      <c r="R1214"/>
      <c r="S1214"/>
    </row>
    <row r="1215" spans="1:19" x14ac:dyDescent="0.3">
      <c r="A1215" s="2">
        <v>42026</v>
      </c>
      <c r="B1215" s="1" t="s">
        <v>815</v>
      </c>
      <c r="C1215" t="s">
        <v>816</v>
      </c>
      <c r="D1215">
        <v>8.4</v>
      </c>
      <c r="E1215">
        <v>0</v>
      </c>
      <c r="F1215">
        <v>0</v>
      </c>
      <c r="G1215">
        <v>12000</v>
      </c>
      <c r="H1215">
        <f>IF(Table1[[#This Row],[data]]=DATE(2015, 1, 23),1,0)</f>
        <v>0</v>
      </c>
      <c r="I1215" t="str">
        <f>LEFT(Table1[[#This Row],[ISIN]],2)</f>
        <v>BG</v>
      </c>
      <c r="J1215">
        <f>Table1[[#This Row],[pakiet_wig]]*Table1[[#This Row],[kurs_zamkniecia]]</f>
        <v>100800</v>
      </c>
      <c r="K1215" s="4" cm="1">
        <f t="array" ref="K1215">_xlfn.IFS(AND(Table1[[#This Row],[Column1]]=1,D1214-D1213&lt;Table1[[#This Row],[kurs_zamkniecia]]-D1214,D1213&lt;D1214,D1214&lt;Table1[[#This Row],[kurs_zamkniecia]]),"K",AND(Table1[[#This Row],[Column1]]=1,D1214-D1213&gt;Table1[[#This Row],[kurs_zamkniecia]]-D1214,D1213&gt;D1214,D1214&gt;Table1[[#This Row],[kurs_zamkniecia]]),"S",Table1[[#This Row],[Column1]]=1,"H",Table1[[#This Row],[Column1]]=0,0)</f>
        <v>0</v>
      </c>
      <c r="L1215"/>
      <c r="M1215"/>
      <c r="N1215"/>
      <c r="O1215"/>
      <c r="P1215"/>
      <c r="Q1215"/>
      <c r="R1215"/>
      <c r="S1215"/>
    </row>
    <row r="1216" spans="1:19" x14ac:dyDescent="0.3">
      <c r="A1216" s="2">
        <v>42027</v>
      </c>
      <c r="B1216" s="1" t="s">
        <v>815</v>
      </c>
      <c r="C1216" t="s">
        <v>816</v>
      </c>
      <c r="D1216">
        <v>8.4</v>
      </c>
      <c r="E1216">
        <v>0</v>
      </c>
      <c r="F1216">
        <v>0</v>
      </c>
      <c r="G1216">
        <v>12000</v>
      </c>
      <c r="H1216">
        <f>IF(Table1[[#This Row],[data]]=DATE(2015, 1, 23),1,0)</f>
        <v>1</v>
      </c>
      <c r="I1216" t="str">
        <f>LEFT(Table1[[#This Row],[ISIN]],2)</f>
        <v>BG</v>
      </c>
      <c r="J1216">
        <f>Table1[[#This Row],[pakiet_wig]]*Table1[[#This Row],[kurs_zamkniecia]]</f>
        <v>100800</v>
      </c>
      <c r="K1216" s="4" t="str" cm="1">
        <f t="array" ref="K1216">_xlfn.IFS(AND(Table1[[#This Row],[Column1]]=1,D1215-D1214&lt;Table1[[#This Row],[kurs_zamkniecia]]-D1215,D1214&lt;D1215,D1215&lt;Table1[[#This Row],[kurs_zamkniecia]]),"K",AND(Table1[[#This Row],[Column1]]=1,D1215-D1214&gt;Table1[[#This Row],[kurs_zamkniecia]]-D1215,D1214&gt;D1215,D1215&gt;Table1[[#This Row],[kurs_zamkniecia]]),"S",Table1[[#This Row],[Column1]]=1,"H",Table1[[#This Row],[Column1]]=0,0)</f>
        <v>H</v>
      </c>
      <c r="L1216"/>
      <c r="M1216"/>
      <c r="N1216"/>
      <c r="O1216"/>
      <c r="P1216"/>
      <c r="Q1216"/>
      <c r="R1216"/>
      <c r="S1216"/>
    </row>
    <row r="1217" spans="1:19" x14ac:dyDescent="0.3">
      <c r="A1217" s="2">
        <v>42025</v>
      </c>
      <c r="B1217" s="1" t="s">
        <v>817</v>
      </c>
      <c r="C1217" t="s">
        <v>818</v>
      </c>
      <c r="D1217">
        <v>2.66</v>
      </c>
      <c r="E1217">
        <v>16449</v>
      </c>
      <c r="F1217">
        <v>43980</v>
      </c>
      <c r="G1217">
        <v>97338000</v>
      </c>
      <c r="H1217">
        <f>IF(Table1[[#This Row],[data]]=DATE(2015, 1, 23),1,0)</f>
        <v>0</v>
      </c>
      <c r="I1217" t="str">
        <f>LEFT(Table1[[#This Row],[ISIN]],2)</f>
        <v>PL</v>
      </c>
      <c r="J1217">
        <f>Table1[[#This Row],[pakiet_wig]]*Table1[[#This Row],[kurs_zamkniecia]]</f>
        <v>258919080</v>
      </c>
      <c r="K1217" s="4" cm="1">
        <f t="array" ref="K1217">_xlfn.IFS(AND(Table1[[#This Row],[Column1]]=1,D1216-D1215&lt;Table1[[#This Row],[kurs_zamkniecia]]-D1216,D1215&lt;D1216,D1216&lt;Table1[[#This Row],[kurs_zamkniecia]]),"K",AND(Table1[[#This Row],[Column1]]=1,D1216-D1215&gt;Table1[[#This Row],[kurs_zamkniecia]]-D1216,D1215&gt;D1216,D1216&gt;Table1[[#This Row],[kurs_zamkniecia]]),"S",Table1[[#This Row],[Column1]]=1,"H",Table1[[#This Row],[Column1]]=0,0)</f>
        <v>0</v>
      </c>
      <c r="L1217"/>
      <c r="M1217"/>
      <c r="N1217"/>
      <c r="O1217"/>
      <c r="P1217"/>
      <c r="Q1217"/>
      <c r="R1217"/>
      <c r="S1217"/>
    </row>
    <row r="1218" spans="1:19" x14ac:dyDescent="0.3">
      <c r="A1218" s="2">
        <v>42026</v>
      </c>
      <c r="B1218" s="1" t="s">
        <v>817</v>
      </c>
      <c r="C1218" t="s">
        <v>818</v>
      </c>
      <c r="D1218">
        <v>2.65</v>
      </c>
      <c r="E1218">
        <v>31459</v>
      </c>
      <c r="F1218">
        <v>83440</v>
      </c>
      <c r="G1218">
        <v>97338000</v>
      </c>
      <c r="H1218">
        <f>IF(Table1[[#This Row],[data]]=DATE(2015, 1, 23),1,0)</f>
        <v>0</v>
      </c>
      <c r="I1218" t="str">
        <f>LEFT(Table1[[#This Row],[ISIN]],2)</f>
        <v>PL</v>
      </c>
      <c r="J1218">
        <f>Table1[[#This Row],[pakiet_wig]]*Table1[[#This Row],[kurs_zamkniecia]]</f>
        <v>257945700</v>
      </c>
      <c r="K1218" s="4" cm="1">
        <f t="array" ref="K1218">_xlfn.IFS(AND(Table1[[#This Row],[Column1]]=1,D1217-D1216&lt;Table1[[#This Row],[kurs_zamkniecia]]-D1217,D1216&lt;D1217,D1217&lt;Table1[[#This Row],[kurs_zamkniecia]]),"K",AND(Table1[[#This Row],[Column1]]=1,D1217-D1216&gt;Table1[[#This Row],[kurs_zamkniecia]]-D1217,D1216&gt;D1217,D1217&gt;Table1[[#This Row],[kurs_zamkniecia]]),"S",Table1[[#This Row],[Column1]]=1,"H",Table1[[#This Row],[Column1]]=0,0)</f>
        <v>0</v>
      </c>
      <c r="L1218"/>
      <c r="M1218"/>
      <c r="N1218"/>
      <c r="O1218"/>
      <c r="P1218"/>
      <c r="Q1218"/>
      <c r="R1218"/>
      <c r="S1218"/>
    </row>
    <row r="1219" spans="1:19" x14ac:dyDescent="0.3">
      <c r="A1219" s="2">
        <v>42027</v>
      </c>
      <c r="B1219" s="1" t="s">
        <v>817</v>
      </c>
      <c r="C1219" t="s">
        <v>818</v>
      </c>
      <c r="D1219">
        <v>2.68</v>
      </c>
      <c r="E1219">
        <v>30778</v>
      </c>
      <c r="F1219">
        <v>82070</v>
      </c>
      <c r="G1219">
        <v>97338000</v>
      </c>
      <c r="H1219">
        <f>IF(Table1[[#This Row],[data]]=DATE(2015, 1, 23),1,0)</f>
        <v>1</v>
      </c>
      <c r="I1219" t="str">
        <f>LEFT(Table1[[#This Row],[ISIN]],2)</f>
        <v>PL</v>
      </c>
      <c r="J1219">
        <f>Table1[[#This Row],[pakiet_wig]]*Table1[[#This Row],[kurs_zamkniecia]]</f>
        <v>260865840.00000003</v>
      </c>
      <c r="K1219" s="4" t="str" cm="1">
        <f t="array" ref="K1219">_xlfn.IFS(AND(Table1[[#This Row],[Column1]]=1,D1218-D1217&lt;Table1[[#This Row],[kurs_zamkniecia]]-D1218,D1217&lt;D1218,D1218&lt;Table1[[#This Row],[kurs_zamkniecia]]),"K",AND(Table1[[#This Row],[Column1]]=1,D1218-D1217&gt;Table1[[#This Row],[kurs_zamkniecia]]-D1218,D1217&gt;D1218,D1218&gt;Table1[[#This Row],[kurs_zamkniecia]]),"S",Table1[[#This Row],[Column1]]=1,"H",Table1[[#This Row],[Column1]]=0,0)</f>
        <v>H</v>
      </c>
      <c r="L1219"/>
      <c r="M1219"/>
      <c r="N1219"/>
      <c r="O1219"/>
      <c r="P1219"/>
      <c r="Q1219"/>
      <c r="R1219"/>
      <c r="S1219"/>
    </row>
    <row r="1220" spans="1:19" x14ac:dyDescent="0.3">
      <c r="A1220" s="2">
        <v>42025</v>
      </c>
      <c r="B1220" s="1" t="s">
        <v>819</v>
      </c>
      <c r="C1220" t="s">
        <v>820</v>
      </c>
      <c r="D1220">
        <v>338.75</v>
      </c>
      <c r="E1220">
        <v>164</v>
      </c>
      <c r="F1220">
        <v>54790</v>
      </c>
      <c r="G1220">
        <v>1810000</v>
      </c>
      <c r="H1220">
        <f>IF(Table1[[#This Row],[data]]=DATE(2015, 1, 23),1,0)</f>
        <v>0</v>
      </c>
      <c r="I1220" t="str">
        <f>LEFT(Table1[[#This Row],[ISIN]],2)</f>
        <v>PL</v>
      </c>
      <c r="J1220">
        <f>Table1[[#This Row],[pakiet_wig]]*Table1[[#This Row],[kurs_zamkniecia]]</f>
        <v>613137500</v>
      </c>
      <c r="K1220" s="4" cm="1">
        <f t="array" ref="K1220">_xlfn.IFS(AND(Table1[[#This Row],[Column1]]=1,D1219-D1218&lt;Table1[[#This Row],[kurs_zamkniecia]]-D1219,D1218&lt;D1219,D1219&lt;Table1[[#This Row],[kurs_zamkniecia]]),"K",AND(Table1[[#This Row],[Column1]]=1,D1219-D1218&gt;Table1[[#This Row],[kurs_zamkniecia]]-D1219,D1218&gt;D1219,D1219&gt;Table1[[#This Row],[kurs_zamkniecia]]),"S",Table1[[#This Row],[Column1]]=1,"H",Table1[[#This Row],[Column1]]=0,0)</f>
        <v>0</v>
      </c>
      <c r="L1220"/>
      <c r="M1220"/>
      <c r="N1220"/>
      <c r="O1220"/>
      <c r="P1220"/>
      <c r="Q1220"/>
      <c r="R1220"/>
      <c r="S1220"/>
    </row>
    <row r="1221" spans="1:19" x14ac:dyDescent="0.3">
      <c r="A1221" s="2">
        <v>42026</v>
      </c>
      <c r="B1221" s="1" t="s">
        <v>819</v>
      </c>
      <c r="C1221" t="s">
        <v>820</v>
      </c>
      <c r="D1221">
        <v>343.9</v>
      </c>
      <c r="E1221">
        <v>1349</v>
      </c>
      <c r="F1221">
        <v>449300</v>
      </c>
      <c r="G1221">
        <v>1810000</v>
      </c>
      <c r="H1221">
        <f>IF(Table1[[#This Row],[data]]=DATE(2015, 1, 23),1,0)</f>
        <v>0</v>
      </c>
      <c r="I1221" t="str">
        <f>LEFT(Table1[[#This Row],[ISIN]],2)</f>
        <v>PL</v>
      </c>
      <c r="J1221">
        <f>Table1[[#This Row],[pakiet_wig]]*Table1[[#This Row],[kurs_zamkniecia]]</f>
        <v>622459000</v>
      </c>
      <c r="K1221" s="4" cm="1">
        <f t="array" ref="K1221">_xlfn.IFS(AND(Table1[[#This Row],[Column1]]=1,D1220-D1219&lt;Table1[[#This Row],[kurs_zamkniecia]]-D1220,D1219&lt;D1220,D1220&lt;Table1[[#This Row],[kurs_zamkniecia]]),"K",AND(Table1[[#This Row],[Column1]]=1,D1220-D1219&gt;Table1[[#This Row],[kurs_zamkniecia]]-D1220,D1219&gt;D1220,D1220&gt;Table1[[#This Row],[kurs_zamkniecia]]),"S",Table1[[#This Row],[Column1]]=1,"H",Table1[[#This Row],[Column1]]=0,0)</f>
        <v>0</v>
      </c>
      <c r="L1221"/>
      <c r="M1221"/>
      <c r="N1221"/>
      <c r="O1221"/>
      <c r="P1221"/>
      <c r="Q1221"/>
      <c r="R1221"/>
      <c r="S1221"/>
    </row>
    <row r="1222" spans="1:19" x14ac:dyDescent="0.3">
      <c r="A1222" s="2">
        <v>42027</v>
      </c>
      <c r="B1222" s="1" t="s">
        <v>819</v>
      </c>
      <c r="C1222" t="s">
        <v>820</v>
      </c>
      <c r="D1222">
        <v>353</v>
      </c>
      <c r="E1222">
        <v>488</v>
      </c>
      <c r="F1222">
        <v>170730</v>
      </c>
      <c r="G1222">
        <v>1810000</v>
      </c>
      <c r="H1222">
        <f>IF(Table1[[#This Row],[data]]=DATE(2015, 1, 23),1,0)</f>
        <v>1</v>
      </c>
      <c r="I1222" t="str">
        <f>LEFT(Table1[[#This Row],[ISIN]],2)</f>
        <v>PL</v>
      </c>
      <c r="J1222">
        <f>Table1[[#This Row],[pakiet_wig]]*Table1[[#This Row],[kurs_zamkniecia]]</f>
        <v>638930000</v>
      </c>
      <c r="K1222" s="4" t="str" cm="1">
        <f t="array" ref="K1222">_xlfn.IFS(AND(Table1[[#This Row],[Column1]]=1,D1221-D1220&lt;Table1[[#This Row],[kurs_zamkniecia]]-D1221,D1220&lt;D1221,D1221&lt;Table1[[#This Row],[kurs_zamkniecia]]),"K",AND(Table1[[#This Row],[Column1]]=1,D1221-D1220&gt;Table1[[#This Row],[kurs_zamkniecia]]-D1221,D1220&gt;D1221,D1221&gt;Table1[[#This Row],[kurs_zamkniecia]]),"S",Table1[[#This Row],[Column1]]=1,"H",Table1[[#This Row],[Column1]]=0,0)</f>
        <v>K</v>
      </c>
      <c r="L1222"/>
      <c r="M1222"/>
      <c r="N1222"/>
      <c r="O1222"/>
      <c r="P1222"/>
      <c r="Q1222"/>
      <c r="R1222"/>
      <c r="S1222"/>
    </row>
    <row r="1223" spans="1:19" x14ac:dyDescent="0.3">
      <c r="A1223" s="2">
        <v>42025</v>
      </c>
      <c r="B1223" s="1" t="s">
        <v>821</v>
      </c>
      <c r="C1223" t="s">
        <v>822</v>
      </c>
      <c r="D1223">
        <v>12.68</v>
      </c>
      <c r="E1223">
        <v>830</v>
      </c>
      <c r="F1223">
        <v>10540</v>
      </c>
      <c r="G1223">
        <v>7716000</v>
      </c>
      <c r="H1223">
        <f>IF(Table1[[#This Row],[data]]=DATE(2015, 1, 23),1,0)</f>
        <v>0</v>
      </c>
      <c r="I1223" t="str">
        <f>LEFT(Table1[[#This Row],[ISIN]],2)</f>
        <v>PL</v>
      </c>
      <c r="J1223">
        <f>Table1[[#This Row],[pakiet_wig]]*Table1[[#This Row],[kurs_zamkniecia]]</f>
        <v>97838880</v>
      </c>
      <c r="K1223" s="4" cm="1">
        <f t="array" ref="K1223">_xlfn.IFS(AND(Table1[[#This Row],[Column1]]=1,D1222-D1221&lt;Table1[[#This Row],[kurs_zamkniecia]]-D1222,D1221&lt;D1222,D1222&lt;Table1[[#This Row],[kurs_zamkniecia]]),"K",AND(Table1[[#This Row],[Column1]]=1,D1222-D1221&gt;Table1[[#This Row],[kurs_zamkniecia]]-D1222,D1221&gt;D1222,D1222&gt;Table1[[#This Row],[kurs_zamkniecia]]),"S",Table1[[#This Row],[Column1]]=1,"H",Table1[[#This Row],[Column1]]=0,0)</f>
        <v>0</v>
      </c>
      <c r="L1223"/>
      <c r="M1223"/>
      <c r="N1223"/>
      <c r="O1223"/>
      <c r="P1223"/>
      <c r="Q1223"/>
      <c r="R1223"/>
      <c r="S1223"/>
    </row>
    <row r="1224" spans="1:19" x14ac:dyDescent="0.3">
      <c r="A1224" s="2">
        <v>42026</v>
      </c>
      <c r="B1224" s="1" t="s">
        <v>821</v>
      </c>
      <c r="C1224" t="s">
        <v>822</v>
      </c>
      <c r="D1224">
        <v>12.7</v>
      </c>
      <c r="E1224">
        <v>3421</v>
      </c>
      <c r="F1224">
        <v>43300</v>
      </c>
      <c r="G1224">
        <v>7716000</v>
      </c>
      <c r="H1224">
        <f>IF(Table1[[#This Row],[data]]=DATE(2015, 1, 23),1,0)</f>
        <v>0</v>
      </c>
      <c r="I1224" t="str">
        <f>LEFT(Table1[[#This Row],[ISIN]],2)</f>
        <v>PL</v>
      </c>
      <c r="J1224">
        <f>Table1[[#This Row],[pakiet_wig]]*Table1[[#This Row],[kurs_zamkniecia]]</f>
        <v>97993200</v>
      </c>
      <c r="K1224" s="4" cm="1">
        <f t="array" ref="K1224">_xlfn.IFS(AND(Table1[[#This Row],[Column1]]=1,D1223-D1222&lt;Table1[[#This Row],[kurs_zamkniecia]]-D1223,D1222&lt;D1223,D1223&lt;Table1[[#This Row],[kurs_zamkniecia]]),"K",AND(Table1[[#This Row],[Column1]]=1,D1223-D1222&gt;Table1[[#This Row],[kurs_zamkniecia]]-D1223,D1222&gt;D1223,D1223&gt;Table1[[#This Row],[kurs_zamkniecia]]),"S",Table1[[#This Row],[Column1]]=1,"H",Table1[[#This Row],[Column1]]=0,0)</f>
        <v>0</v>
      </c>
      <c r="L1224"/>
      <c r="M1224"/>
      <c r="N1224"/>
      <c r="O1224"/>
      <c r="P1224"/>
      <c r="Q1224"/>
      <c r="R1224"/>
      <c r="S1224"/>
    </row>
    <row r="1225" spans="1:19" x14ac:dyDescent="0.3">
      <c r="A1225" s="2">
        <v>42027</v>
      </c>
      <c r="B1225" s="1" t="s">
        <v>821</v>
      </c>
      <c r="C1225" t="s">
        <v>822</v>
      </c>
      <c r="D1225">
        <v>12.45</v>
      </c>
      <c r="E1225">
        <v>926</v>
      </c>
      <c r="F1225">
        <v>11490</v>
      </c>
      <c r="G1225">
        <v>7716000</v>
      </c>
      <c r="H1225">
        <f>IF(Table1[[#This Row],[data]]=DATE(2015, 1, 23),1,0)</f>
        <v>1</v>
      </c>
      <c r="I1225" t="str">
        <f>LEFT(Table1[[#This Row],[ISIN]],2)</f>
        <v>PL</v>
      </c>
      <c r="J1225">
        <f>Table1[[#This Row],[pakiet_wig]]*Table1[[#This Row],[kurs_zamkniecia]]</f>
        <v>96064200</v>
      </c>
      <c r="K1225" s="4" t="str" cm="1">
        <f t="array" ref="K1225">_xlfn.IFS(AND(Table1[[#This Row],[Column1]]=1,D1224-D1223&lt;Table1[[#This Row],[kurs_zamkniecia]]-D1224,D1223&lt;D1224,D1224&lt;Table1[[#This Row],[kurs_zamkniecia]]),"K",AND(Table1[[#This Row],[Column1]]=1,D1224-D1223&gt;Table1[[#This Row],[kurs_zamkniecia]]-D1224,D1223&gt;D1224,D1224&gt;Table1[[#This Row],[kurs_zamkniecia]]),"S",Table1[[#This Row],[Column1]]=1,"H",Table1[[#This Row],[Column1]]=0,0)</f>
        <v>H</v>
      </c>
      <c r="L1225"/>
      <c r="M1225"/>
      <c r="N1225"/>
      <c r="O1225"/>
      <c r="P1225"/>
      <c r="Q1225"/>
      <c r="R1225"/>
      <c r="S1225"/>
    </row>
    <row r="1226" spans="1:19" x14ac:dyDescent="0.3">
      <c r="A1226" s="2">
        <v>42025</v>
      </c>
      <c r="B1226" s="1" t="s">
        <v>823</v>
      </c>
      <c r="C1226" t="s">
        <v>824</v>
      </c>
      <c r="D1226">
        <v>10.1</v>
      </c>
      <c r="E1226">
        <v>557</v>
      </c>
      <c r="F1226">
        <v>5790</v>
      </c>
      <c r="G1226">
        <v>1791000</v>
      </c>
      <c r="H1226">
        <f>IF(Table1[[#This Row],[data]]=DATE(2015, 1, 23),1,0)</f>
        <v>0</v>
      </c>
      <c r="I1226" t="str">
        <f>LEFT(Table1[[#This Row],[ISIN]],2)</f>
        <v>PL</v>
      </c>
      <c r="J1226">
        <f>Table1[[#This Row],[pakiet_wig]]*Table1[[#This Row],[kurs_zamkniecia]]</f>
        <v>18089100</v>
      </c>
      <c r="K1226" s="4" cm="1">
        <f t="array" ref="K1226">_xlfn.IFS(AND(Table1[[#This Row],[Column1]]=1,D1225-D1224&lt;Table1[[#This Row],[kurs_zamkniecia]]-D1225,D1224&lt;D1225,D1225&lt;Table1[[#This Row],[kurs_zamkniecia]]),"K",AND(Table1[[#This Row],[Column1]]=1,D1225-D1224&gt;Table1[[#This Row],[kurs_zamkniecia]]-D1225,D1224&gt;D1225,D1225&gt;Table1[[#This Row],[kurs_zamkniecia]]),"S",Table1[[#This Row],[Column1]]=1,"H",Table1[[#This Row],[Column1]]=0,0)</f>
        <v>0</v>
      </c>
      <c r="L1226"/>
      <c r="M1226"/>
      <c r="N1226"/>
      <c r="O1226"/>
      <c r="P1226"/>
      <c r="Q1226"/>
      <c r="R1226"/>
      <c r="S1226"/>
    </row>
    <row r="1227" spans="1:19" x14ac:dyDescent="0.3">
      <c r="A1227" s="2">
        <v>42026</v>
      </c>
      <c r="B1227" s="1" t="s">
        <v>823</v>
      </c>
      <c r="C1227" t="s">
        <v>824</v>
      </c>
      <c r="D1227">
        <v>10.31</v>
      </c>
      <c r="E1227">
        <v>1401</v>
      </c>
      <c r="F1227">
        <v>14500</v>
      </c>
      <c r="G1227">
        <v>1791000</v>
      </c>
      <c r="H1227">
        <f>IF(Table1[[#This Row],[data]]=DATE(2015, 1, 23),1,0)</f>
        <v>0</v>
      </c>
      <c r="I1227" t="str">
        <f>LEFT(Table1[[#This Row],[ISIN]],2)</f>
        <v>PL</v>
      </c>
      <c r="J1227">
        <f>Table1[[#This Row],[pakiet_wig]]*Table1[[#This Row],[kurs_zamkniecia]]</f>
        <v>18465210</v>
      </c>
      <c r="K1227" s="4" cm="1">
        <f t="array" ref="K1227">_xlfn.IFS(AND(Table1[[#This Row],[Column1]]=1,D1226-D1225&lt;Table1[[#This Row],[kurs_zamkniecia]]-D1226,D1225&lt;D1226,D1226&lt;Table1[[#This Row],[kurs_zamkniecia]]),"K",AND(Table1[[#This Row],[Column1]]=1,D1226-D1225&gt;Table1[[#This Row],[kurs_zamkniecia]]-D1226,D1225&gt;D1226,D1226&gt;Table1[[#This Row],[kurs_zamkniecia]]),"S",Table1[[#This Row],[Column1]]=1,"H",Table1[[#This Row],[Column1]]=0,0)</f>
        <v>0</v>
      </c>
      <c r="L1227"/>
      <c r="M1227"/>
      <c r="N1227"/>
      <c r="O1227"/>
      <c r="P1227"/>
      <c r="Q1227"/>
      <c r="R1227"/>
      <c r="S1227"/>
    </row>
    <row r="1228" spans="1:19" x14ac:dyDescent="0.3">
      <c r="A1228" s="2">
        <v>42027</v>
      </c>
      <c r="B1228" s="1" t="s">
        <v>823</v>
      </c>
      <c r="C1228" t="s">
        <v>824</v>
      </c>
      <c r="D1228">
        <v>10.5</v>
      </c>
      <c r="E1228">
        <v>783</v>
      </c>
      <c r="F1228">
        <v>8220</v>
      </c>
      <c r="G1228">
        <v>1791000</v>
      </c>
      <c r="H1228">
        <f>IF(Table1[[#This Row],[data]]=DATE(2015, 1, 23),1,0)</f>
        <v>1</v>
      </c>
      <c r="I1228" t="str">
        <f>LEFT(Table1[[#This Row],[ISIN]],2)</f>
        <v>PL</v>
      </c>
      <c r="J1228">
        <f>Table1[[#This Row],[pakiet_wig]]*Table1[[#This Row],[kurs_zamkniecia]]</f>
        <v>18805500</v>
      </c>
      <c r="K1228" s="4" t="str" cm="1">
        <f t="array" ref="K1228">_xlfn.IFS(AND(Table1[[#This Row],[Column1]]=1,D1227-D1226&lt;Table1[[#This Row],[kurs_zamkniecia]]-D1227,D1226&lt;D1227,D1227&lt;Table1[[#This Row],[kurs_zamkniecia]]),"K",AND(Table1[[#This Row],[Column1]]=1,D1227-D1226&gt;Table1[[#This Row],[kurs_zamkniecia]]-D1227,D1226&gt;D1227,D1227&gt;Table1[[#This Row],[kurs_zamkniecia]]),"S",Table1[[#This Row],[Column1]]=1,"H",Table1[[#This Row],[Column1]]=0,0)</f>
        <v>H</v>
      </c>
      <c r="L1228"/>
      <c r="M1228"/>
      <c r="N1228"/>
      <c r="O1228"/>
      <c r="P1228"/>
      <c r="Q1228"/>
      <c r="R1228"/>
      <c r="S1228"/>
    </row>
    <row r="1229" spans="1:19" x14ac:dyDescent="0.3">
      <c r="A1229" s="2">
        <v>42025</v>
      </c>
      <c r="B1229" s="1" t="s">
        <v>825</v>
      </c>
      <c r="C1229" t="s">
        <v>826</v>
      </c>
      <c r="D1229">
        <v>2.25</v>
      </c>
      <c r="E1229">
        <v>27899</v>
      </c>
      <c r="F1229">
        <v>63960</v>
      </c>
      <c r="G1229">
        <v>0</v>
      </c>
      <c r="H1229">
        <f>IF(Table1[[#This Row],[data]]=DATE(2015, 1, 23),1,0)</f>
        <v>0</v>
      </c>
      <c r="I1229" t="str">
        <f>LEFT(Table1[[#This Row],[ISIN]],2)</f>
        <v>PL</v>
      </c>
      <c r="J1229">
        <f>Table1[[#This Row],[pakiet_wig]]*Table1[[#This Row],[kurs_zamkniecia]]</f>
        <v>0</v>
      </c>
      <c r="K1229" s="4" cm="1">
        <f t="array" ref="K1229">_xlfn.IFS(AND(Table1[[#This Row],[Column1]]=1,D1228-D1227&lt;Table1[[#This Row],[kurs_zamkniecia]]-D1228,D1227&lt;D1228,D1228&lt;Table1[[#This Row],[kurs_zamkniecia]]),"K",AND(Table1[[#This Row],[Column1]]=1,D1228-D1227&gt;Table1[[#This Row],[kurs_zamkniecia]]-D1228,D1227&gt;D1228,D1228&gt;Table1[[#This Row],[kurs_zamkniecia]]),"S",Table1[[#This Row],[Column1]]=1,"H",Table1[[#This Row],[Column1]]=0,0)</f>
        <v>0</v>
      </c>
      <c r="L1229"/>
      <c r="M1229"/>
      <c r="N1229"/>
      <c r="O1229"/>
      <c r="P1229"/>
      <c r="Q1229"/>
      <c r="R1229"/>
      <c r="S1229"/>
    </row>
    <row r="1230" spans="1:19" x14ac:dyDescent="0.3">
      <c r="A1230" s="2">
        <v>42026</v>
      </c>
      <c r="B1230" s="1" t="s">
        <v>825</v>
      </c>
      <c r="C1230" t="s">
        <v>826</v>
      </c>
      <c r="D1230">
        <v>2.39</v>
      </c>
      <c r="E1230">
        <v>64285</v>
      </c>
      <c r="F1230">
        <v>147730</v>
      </c>
      <c r="G1230">
        <v>0</v>
      </c>
      <c r="H1230">
        <f>IF(Table1[[#This Row],[data]]=DATE(2015, 1, 23),1,0)</f>
        <v>0</v>
      </c>
      <c r="I1230" t="str">
        <f>LEFT(Table1[[#This Row],[ISIN]],2)</f>
        <v>PL</v>
      </c>
      <c r="J1230">
        <f>Table1[[#This Row],[pakiet_wig]]*Table1[[#This Row],[kurs_zamkniecia]]</f>
        <v>0</v>
      </c>
      <c r="K1230" s="4" cm="1">
        <f t="array" ref="K1230">_xlfn.IFS(AND(Table1[[#This Row],[Column1]]=1,D1229-D1228&lt;Table1[[#This Row],[kurs_zamkniecia]]-D1229,D1228&lt;D1229,D1229&lt;Table1[[#This Row],[kurs_zamkniecia]]),"K",AND(Table1[[#This Row],[Column1]]=1,D1229-D1228&gt;Table1[[#This Row],[kurs_zamkniecia]]-D1229,D1228&gt;D1229,D1229&gt;Table1[[#This Row],[kurs_zamkniecia]]),"S",Table1[[#This Row],[Column1]]=1,"H",Table1[[#This Row],[Column1]]=0,0)</f>
        <v>0</v>
      </c>
      <c r="L1230"/>
      <c r="M1230"/>
      <c r="N1230"/>
      <c r="O1230"/>
      <c r="P1230"/>
      <c r="Q1230"/>
      <c r="R1230"/>
      <c r="S1230"/>
    </row>
    <row r="1231" spans="1:19" x14ac:dyDescent="0.3">
      <c r="A1231" s="2">
        <v>42027</v>
      </c>
      <c r="B1231" s="1" t="s">
        <v>825</v>
      </c>
      <c r="C1231" t="s">
        <v>826</v>
      </c>
      <c r="D1231">
        <v>2.7</v>
      </c>
      <c r="E1231">
        <v>168911</v>
      </c>
      <c r="F1231">
        <v>437990</v>
      </c>
      <c r="G1231">
        <v>0</v>
      </c>
      <c r="H1231">
        <f>IF(Table1[[#This Row],[data]]=DATE(2015, 1, 23),1,0)</f>
        <v>1</v>
      </c>
      <c r="I1231" t="str">
        <f>LEFT(Table1[[#This Row],[ISIN]],2)</f>
        <v>PL</v>
      </c>
      <c r="J1231">
        <f>Table1[[#This Row],[pakiet_wig]]*Table1[[#This Row],[kurs_zamkniecia]]</f>
        <v>0</v>
      </c>
      <c r="K1231" s="4" t="str" cm="1">
        <f t="array" ref="K1231">_xlfn.IFS(AND(Table1[[#This Row],[Column1]]=1,D1230-D1229&lt;Table1[[#This Row],[kurs_zamkniecia]]-D1230,D1229&lt;D1230,D1230&lt;Table1[[#This Row],[kurs_zamkniecia]]),"K",AND(Table1[[#This Row],[Column1]]=1,D1230-D1229&gt;Table1[[#This Row],[kurs_zamkniecia]]-D1230,D1229&gt;D1230,D1230&gt;Table1[[#This Row],[kurs_zamkniecia]]),"S",Table1[[#This Row],[Column1]]=1,"H",Table1[[#This Row],[Column1]]=0,0)</f>
        <v>K</v>
      </c>
      <c r="L1231"/>
      <c r="M1231"/>
      <c r="N1231"/>
      <c r="O1231"/>
      <c r="P1231"/>
      <c r="Q1231"/>
      <c r="R1231"/>
      <c r="S1231"/>
    </row>
    <row r="1232" spans="1:19" x14ac:dyDescent="0.3">
      <c r="A1232" s="2">
        <v>42025</v>
      </c>
      <c r="B1232" s="1" t="s">
        <v>827</v>
      </c>
      <c r="C1232" t="s">
        <v>828</v>
      </c>
      <c r="D1232">
        <v>13.3</v>
      </c>
      <c r="E1232">
        <v>1937</v>
      </c>
      <c r="F1232">
        <v>25630</v>
      </c>
      <c r="G1232">
        <v>925000</v>
      </c>
      <c r="H1232">
        <f>IF(Table1[[#This Row],[data]]=DATE(2015, 1, 23),1,0)</f>
        <v>0</v>
      </c>
      <c r="I1232" t="str">
        <f>LEFT(Table1[[#This Row],[ISIN]],2)</f>
        <v>PL</v>
      </c>
      <c r="J1232">
        <f>Table1[[#This Row],[pakiet_wig]]*Table1[[#This Row],[kurs_zamkniecia]]</f>
        <v>12302500</v>
      </c>
      <c r="K1232" s="4" cm="1">
        <f t="array" ref="K1232">_xlfn.IFS(AND(Table1[[#This Row],[Column1]]=1,D1231-D1230&lt;Table1[[#This Row],[kurs_zamkniecia]]-D1231,D1230&lt;D1231,D1231&lt;Table1[[#This Row],[kurs_zamkniecia]]),"K",AND(Table1[[#This Row],[Column1]]=1,D1231-D1230&gt;Table1[[#This Row],[kurs_zamkniecia]]-D1231,D1230&gt;D1231,D1231&gt;Table1[[#This Row],[kurs_zamkniecia]]),"S",Table1[[#This Row],[Column1]]=1,"H",Table1[[#This Row],[Column1]]=0,0)</f>
        <v>0</v>
      </c>
      <c r="L1232"/>
      <c r="M1232"/>
      <c r="N1232"/>
      <c r="O1232"/>
      <c r="P1232"/>
      <c r="Q1232"/>
      <c r="R1232"/>
      <c r="S1232"/>
    </row>
    <row r="1233" spans="1:19" x14ac:dyDescent="0.3">
      <c r="A1233" s="2">
        <v>42026</v>
      </c>
      <c r="B1233" s="1" t="s">
        <v>827</v>
      </c>
      <c r="C1233" t="s">
        <v>828</v>
      </c>
      <c r="D1233">
        <v>13.3</v>
      </c>
      <c r="E1233">
        <v>115</v>
      </c>
      <c r="F1233">
        <v>1530</v>
      </c>
      <c r="G1233">
        <v>925000</v>
      </c>
      <c r="H1233">
        <f>IF(Table1[[#This Row],[data]]=DATE(2015, 1, 23),1,0)</f>
        <v>0</v>
      </c>
      <c r="I1233" t="str">
        <f>LEFT(Table1[[#This Row],[ISIN]],2)</f>
        <v>PL</v>
      </c>
      <c r="J1233">
        <f>Table1[[#This Row],[pakiet_wig]]*Table1[[#This Row],[kurs_zamkniecia]]</f>
        <v>12302500</v>
      </c>
      <c r="K1233" s="4" cm="1">
        <f t="array" ref="K1233">_xlfn.IFS(AND(Table1[[#This Row],[Column1]]=1,D1232-D1231&lt;Table1[[#This Row],[kurs_zamkniecia]]-D1232,D1231&lt;D1232,D1232&lt;Table1[[#This Row],[kurs_zamkniecia]]),"K",AND(Table1[[#This Row],[Column1]]=1,D1232-D1231&gt;Table1[[#This Row],[kurs_zamkniecia]]-D1232,D1231&gt;D1232,D1232&gt;Table1[[#This Row],[kurs_zamkniecia]]),"S",Table1[[#This Row],[Column1]]=1,"H",Table1[[#This Row],[Column1]]=0,0)</f>
        <v>0</v>
      </c>
      <c r="L1233"/>
      <c r="M1233"/>
      <c r="N1233"/>
      <c r="O1233"/>
      <c r="P1233"/>
      <c r="Q1233"/>
      <c r="R1233"/>
      <c r="S1233"/>
    </row>
    <row r="1234" spans="1:19" x14ac:dyDescent="0.3">
      <c r="A1234" s="2">
        <v>42027</v>
      </c>
      <c r="B1234" s="1" t="s">
        <v>827</v>
      </c>
      <c r="C1234" t="s">
        <v>828</v>
      </c>
      <c r="D1234">
        <v>13.3</v>
      </c>
      <c r="E1234">
        <v>379</v>
      </c>
      <c r="F1234">
        <v>4940</v>
      </c>
      <c r="G1234">
        <v>925000</v>
      </c>
      <c r="H1234">
        <f>IF(Table1[[#This Row],[data]]=DATE(2015, 1, 23),1,0)</f>
        <v>1</v>
      </c>
      <c r="I1234" t="str">
        <f>LEFT(Table1[[#This Row],[ISIN]],2)</f>
        <v>PL</v>
      </c>
      <c r="J1234">
        <f>Table1[[#This Row],[pakiet_wig]]*Table1[[#This Row],[kurs_zamkniecia]]</f>
        <v>12302500</v>
      </c>
      <c r="K1234" s="4" t="str" cm="1">
        <f t="array" ref="K1234">_xlfn.IFS(AND(Table1[[#This Row],[Column1]]=1,D1233-D1232&lt;Table1[[#This Row],[kurs_zamkniecia]]-D1233,D1232&lt;D1233,D1233&lt;Table1[[#This Row],[kurs_zamkniecia]]),"K",AND(Table1[[#This Row],[Column1]]=1,D1233-D1232&gt;Table1[[#This Row],[kurs_zamkniecia]]-D1233,D1232&gt;D1233,D1233&gt;Table1[[#This Row],[kurs_zamkniecia]]),"S",Table1[[#This Row],[Column1]]=1,"H",Table1[[#This Row],[Column1]]=0,0)</f>
        <v>H</v>
      </c>
      <c r="L1234"/>
      <c r="M1234"/>
      <c r="N1234"/>
      <c r="O1234"/>
      <c r="P1234"/>
      <c r="Q1234"/>
      <c r="R1234"/>
      <c r="S1234"/>
    </row>
    <row r="1235" spans="1:19" x14ac:dyDescent="0.3">
      <c r="A1235" s="2">
        <v>42025</v>
      </c>
      <c r="B1235" s="1" t="s">
        <v>829</v>
      </c>
      <c r="C1235" t="s">
        <v>830</v>
      </c>
      <c r="D1235">
        <v>0.22</v>
      </c>
      <c r="E1235">
        <v>20450</v>
      </c>
      <c r="F1235">
        <v>4650</v>
      </c>
      <c r="G1235">
        <v>0</v>
      </c>
      <c r="H1235">
        <f>IF(Table1[[#This Row],[data]]=DATE(2015, 1, 23),1,0)</f>
        <v>0</v>
      </c>
      <c r="I1235" t="str">
        <f>LEFT(Table1[[#This Row],[ISIN]],2)</f>
        <v>PL</v>
      </c>
      <c r="J1235">
        <f>Table1[[#This Row],[pakiet_wig]]*Table1[[#This Row],[kurs_zamkniecia]]</f>
        <v>0</v>
      </c>
      <c r="K1235" s="4" cm="1">
        <f t="array" ref="K1235">_xlfn.IFS(AND(Table1[[#This Row],[Column1]]=1,D1234-D1233&lt;Table1[[#This Row],[kurs_zamkniecia]]-D1234,D1233&lt;D1234,D1234&lt;Table1[[#This Row],[kurs_zamkniecia]]),"K",AND(Table1[[#This Row],[Column1]]=1,D1234-D1233&gt;Table1[[#This Row],[kurs_zamkniecia]]-D1234,D1233&gt;D1234,D1234&gt;Table1[[#This Row],[kurs_zamkniecia]]),"S",Table1[[#This Row],[Column1]]=1,"H",Table1[[#This Row],[Column1]]=0,0)</f>
        <v>0</v>
      </c>
      <c r="L1235"/>
      <c r="M1235"/>
      <c r="N1235"/>
      <c r="O1235"/>
      <c r="P1235"/>
      <c r="Q1235"/>
      <c r="R1235"/>
      <c r="S1235"/>
    </row>
    <row r="1236" spans="1:19" x14ac:dyDescent="0.3">
      <c r="A1236" s="2">
        <v>42026</v>
      </c>
      <c r="B1236" s="1" t="s">
        <v>829</v>
      </c>
      <c r="C1236" t="s">
        <v>830</v>
      </c>
      <c r="D1236">
        <v>0.24</v>
      </c>
      <c r="E1236">
        <v>25010</v>
      </c>
      <c r="F1236">
        <v>6000</v>
      </c>
      <c r="G1236">
        <v>0</v>
      </c>
      <c r="H1236">
        <f>IF(Table1[[#This Row],[data]]=DATE(2015, 1, 23),1,0)</f>
        <v>0</v>
      </c>
      <c r="I1236" t="str">
        <f>LEFT(Table1[[#This Row],[ISIN]],2)</f>
        <v>PL</v>
      </c>
      <c r="J1236">
        <f>Table1[[#This Row],[pakiet_wig]]*Table1[[#This Row],[kurs_zamkniecia]]</f>
        <v>0</v>
      </c>
      <c r="K1236" s="4" cm="1">
        <f t="array" ref="K1236">_xlfn.IFS(AND(Table1[[#This Row],[Column1]]=1,D1235-D1234&lt;Table1[[#This Row],[kurs_zamkniecia]]-D1235,D1234&lt;D1235,D1235&lt;Table1[[#This Row],[kurs_zamkniecia]]),"K",AND(Table1[[#This Row],[Column1]]=1,D1235-D1234&gt;Table1[[#This Row],[kurs_zamkniecia]]-D1235,D1234&gt;D1235,D1235&gt;Table1[[#This Row],[kurs_zamkniecia]]),"S",Table1[[#This Row],[Column1]]=1,"H",Table1[[#This Row],[Column1]]=0,0)</f>
        <v>0</v>
      </c>
      <c r="L1236"/>
      <c r="M1236"/>
      <c r="N1236"/>
      <c r="O1236"/>
      <c r="P1236"/>
      <c r="Q1236"/>
      <c r="R1236"/>
      <c r="S1236"/>
    </row>
    <row r="1237" spans="1:19" x14ac:dyDescent="0.3">
      <c r="A1237" s="2">
        <v>42027</v>
      </c>
      <c r="B1237" s="1" t="s">
        <v>829</v>
      </c>
      <c r="C1237" t="s">
        <v>830</v>
      </c>
      <c r="D1237">
        <v>0.24</v>
      </c>
      <c r="E1237">
        <v>14278</v>
      </c>
      <c r="F1237">
        <v>3500</v>
      </c>
      <c r="G1237">
        <v>0</v>
      </c>
      <c r="H1237">
        <f>IF(Table1[[#This Row],[data]]=DATE(2015, 1, 23),1,0)</f>
        <v>1</v>
      </c>
      <c r="I1237" t="str">
        <f>LEFT(Table1[[#This Row],[ISIN]],2)</f>
        <v>PL</v>
      </c>
      <c r="J1237">
        <f>Table1[[#This Row],[pakiet_wig]]*Table1[[#This Row],[kurs_zamkniecia]]</f>
        <v>0</v>
      </c>
      <c r="K1237" s="4" t="str" cm="1">
        <f t="array" ref="K1237">_xlfn.IFS(AND(Table1[[#This Row],[Column1]]=1,D1236-D1235&lt;Table1[[#This Row],[kurs_zamkniecia]]-D1236,D1235&lt;D1236,D1236&lt;Table1[[#This Row],[kurs_zamkniecia]]),"K",AND(Table1[[#This Row],[Column1]]=1,D1236-D1235&gt;Table1[[#This Row],[kurs_zamkniecia]]-D1236,D1235&gt;D1236,D1236&gt;Table1[[#This Row],[kurs_zamkniecia]]),"S",Table1[[#This Row],[Column1]]=1,"H",Table1[[#This Row],[Column1]]=0,0)</f>
        <v>H</v>
      </c>
      <c r="L1237"/>
      <c r="M1237"/>
      <c r="N1237"/>
      <c r="O1237"/>
      <c r="P1237"/>
      <c r="Q1237"/>
      <c r="R1237"/>
      <c r="S1237"/>
    </row>
    <row r="1238" spans="1:19" x14ac:dyDescent="0.3">
      <c r="A1238" s="2">
        <v>42025</v>
      </c>
      <c r="B1238" s="1" t="s">
        <v>831</v>
      </c>
      <c r="C1238" t="s">
        <v>832</v>
      </c>
      <c r="D1238">
        <v>13.19</v>
      </c>
      <c r="E1238">
        <v>3923</v>
      </c>
      <c r="F1238">
        <v>51280</v>
      </c>
      <c r="G1238">
        <v>11886000</v>
      </c>
      <c r="H1238">
        <f>IF(Table1[[#This Row],[data]]=DATE(2015, 1, 23),1,0)</f>
        <v>0</v>
      </c>
      <c r="I1238" t="str">
        <f>LEFT(Table1[[#This Row],[ISIN]],2)</f>
        <v>PL</v>
      </c>
      <c r="J1238">
        <f>Table1[[#This Row],[pakiet_wig]]*Table1[[#This Row],[kurs_zamkniecia]]</f>
        <v>156776340</v>
      </c>
      <c r="K1238" s="4" cm="1">
        <f t="array" ref="K1238">_xlfn.IFS(AND(Table1[[#This Row],[Column1]]=1,D1237-D1236&lt;Table1[[#This Row],[kurs_zamkniecia]]-D1237,D1236&lt;D1237,D1237&lt;Table1[[#This Row],[kurs_zamkniecia]]),"K",AND(Table1[[#This Row],[Column1]]=1,D1237-D1236&gt;Table1[[#This Row],[kurs_zamkniecia]]-D1237,D1236&gt;D1237,D1237&gt;Table1[[#This Row],[kurs_zamkniecia]]),"S",Table1[[#This Row],[Column1]]=1,"H",Table1[[#This Row],[Column1]]=0,0)</f>
        <v>0</v>
      </c>
      <c r="L1238"/>
      <c r="M1238"/>
      <c r="N1238"/>
      <c r="O1238"/>
      <c r="P1238"/>
      <c r="Q1238"/>
      <c r="R1238"/>
      <c r="S1238"/>
    </row>
    <row r="1239" spans="1:19" x14ac:dyDescent="0.3">
      <c r="A1239" s="2">
        <v>42026</v>
      </c>
      <c r="B1239" s="1" t="s">
        <v>831</v>
      </c>
      <c r="C1239" t="s">
        <v>832</v>
      </c>
      <c r="D1239">
        <v>13.2</v>
      </c>
      <c r="E1239">
        <v>2395</v>
      </c>
      <c r="F1239">
        <v>31530</v>
      </c>
      <c r="G1239">
        <v>11886000</v>
      </c>
      <c r="H1239">
        <f>IF(Table1[[#This Row],[data]]=DATE(2015, 1, 23),1,0)</f>
        <v>0</v>
      </c>
      <c r="I1239" t="str">
        <f>LEFT(Table1[[#This Row],[ISIN]],2)</f>
        <v>PL</v>
      </c>
      <c r="J1239">
        <f>Table1[[#This Row],[pakiet_wig]]*Table1[[#This Row],[kurs_zamkniecia]]</f>
        <v>156895200</v>
      </c>
      <c r="K1239" s="4" cm="1">
        <f t="array" ref="K1239">_xlfn.IFS(AND(Table1[[#This Row],[Column1]]=1,D1238-D1237&lt;Table1[[#This Row],[kurs_zamkniecia]]-D1238,D1237&lt;D1238,D1238&lt;Table1[[#This Row],[kurs_zamkniecia]]),"K",AND(Table1[[#This Row],[Column1]]=1,D1238-D1237&gt;Table1[[#This Row],[kurs_zamkniecia]]-D1238,D1237&gt;D1238,D1238&gt;Table1[[#This Row],[kurs_zamkniecia]]),"S",Table1[[#This Row],[Column1]]=1,"H",Table1[[#This Row],[Column1]]=0,0)</f>
        <v>0</v>
      </c>
      <c r="L1239"/>
      <c r="M1239"/>
      <c r="N1239"/>
      <c r="O1239"/>
      <c r="P1239"/>
      <c r="Q1239"/>
      <c r="R1239"/>
      <c r="S1239"/>
    </row>
    <row r="1240" spans="1:19" x14ac:dyDescent="0.3">
      <c r="A1240" s="2">
        <v>42027</v>
      </c>
      <c r="B1240" s="1" t="s">
        <v>831</v>
      </c>
      <c r="C1240" t="s">
        <v>832</v>
      </c>
      <c r="D1240">
        <v>13.6</v>
      </c>
      <c r="E1240">
        <v>10363</v>
      </c>
      <c r="F1240">
        <v>139310</v>
      </c>
      <c r="G1240">
        <v>11886000</v>
      </c>
      <c r="H1240">
        <f>IF(Table1[[#This Row],[data]]=DATE(2015, 1, 23),1,0)</f>
        <v>1</v>
      </c>
      <c r="I1240" t="str">
        <f>LEFT(Table1[[#This Row],[ISIN]],2)</f>
        <v>PL</v>
      </c>
      <c r="J1240">
        <f>Table1[[#This Row],[pakiet_wig]]*Table1[[#This Row],[kurs_zamkniecia]]</f>
        <v>161649600</v>
      </c>
      <c r="K1240" s="4" t="str" cm="1">
        <f t="array" ref="K1240">_xlfn.IFS(AND(Table1[[#This Row],[Column1]]=1,D1239-D1238&lt;Table1[[#This Row],[kurs_zamkniecia]]-D1239,D1238&lt;D1239,D1239&lt;Table1[[#This Row],[kurs_zamkniecia]]),"K",AND(Table1[[#This Row],[Column1]]=1,D1239-D1238&gt;Table1[[#This Row],[kurs_zamkniecia]]-D1239,D1238&gt;D1239,D1239&gt;Table1[[#This Row],[kurs_zamkniecia]]),"S",Table1[[#This Row],[Column1]]=1,"H",Table1[[#This Row],[Column1]]=0,0)</f>
        <v>K</v>
      </c>
      <c r="L1240"/>
      <c r="M1240"/>
      <c r="N1240"/>
      <c r="O1240"/>
      <c r="P1240"/>
      <c r="Q1240"/>
      <c r="R1240"/>
      <c r="S1240"/>
    </row>
    <row r="1241" spans="1:19" x14ac:dyDescent="0.3">
      <c r="A1241" s="2">
        <v>42025</v>
      </c>
      <c r="B1241" s="1" t="s">
        <v>833</v>
      </c>
      <c r="C1241" t="s">
        <v>834</v>
      </c>
      <c r="D1241">
        <v>21.6</v>
      </c>
      <c r="E1241">
        <v>2871</v>
      </c>
      <c r="F1241">
        <v>61830</v>
      </c>
      <c r="G1241">
        <v>5947000</v>
      </c>
      <c r="H1241">
        <f>IF(Table1[[#This Row],[data]]=DATE(2015, 1, 23),1,0)</f>
        <v>0</v>
      </c>
      <c r="I1241" t="str">
        <f>LEFT(Table1[[#This Row],[ISIN]],2)</f>
        <v>PL</v>
      </c>
      <c r="J1241">
        <f>Table1[[#This Row],[pakiet_wig]]*Table1[[#This Row],[kurs_zamkniecia]]</f>
        <v>128455200.00000001</v>
      </c>
      <c r="K1241" s="4" cm="1">
        <f t="array" ref="K1241">_xlfn.IFS(AND(Table1[[#This Row],[Column1]]=1,D1240-D1239&lt;Table1[[#This Row],[kurs_zamkniecia]]-D1240,D1239&lt;D1240,D1240&lt;Table1[[#This Row],[kurs_zamkniecia]]),"K",AND(Table1[[#This Row],[Column1]]=1,D1240-D1239&gt;Table1[[#This Row],[kurs_zamkniecia]]-D1240,D1239&gt;D1240,D1240&gt;Table1[[#This Row],[kurs_zamkniecia]]),"S",Table1[[#This Row],[Column1]]=1,"H",Table1[[#This Row],[Column1]]=0,0)</f>
        <v>0</v>
      </c>
      <c r="L1241"/>
      <c r="M1241"/>
      <c r="N1241"/>
      <c r="O1241"/>
      <c r="P1241"/>
      <c r="Q1241"/>
      <c r="R1241"/>
      <c r="S1241"/>
    </row>
    <row r="1242" spans="1:19" x14ac:dyDescent="0.3">
      <c r="A1242" s="2">
        <v>42026</v>
      </c>
      <c r="B1242" s="1" t="s">
        <v>833</v>
      </c>
      <c r="C1242" t="s">
        <v>834</v>
      </c>
      <c r="D1242">
        <v>21</v>
      </c>
      <c r="E1242">
        <v>5107</v>
      </c>
      <c r="F1242">
        <v>107820</v>
      </c>
      <c r="G1242">
        <v>5947000</v>
      </c>
      <c r="H1242">
        <f>IF(Table1[[#This Row],[data]]=DATE(2015, 1, 23),1,0)</f>
        <v>0</v>
      </c>
      <c r="I1242" t="str">
        <f>LEFT(Table1[[#This Row],[ISIN]],2)</f>
        <v>PL</v>
      </c>
      <c r="J1242">
        <f>Table1[[#This Row],[pakiet_wig]]*Table1[[#This Row],[kurs_zamkniecia]]</f>
        <v>124887000</v>
      </c>
      <c r="K1242" s="4" cm="1">
        <f t="array" ref="K1242">_xlfn.IFS(AND(Table1[[#This Row],[Column1]]=1,D1241-D1240&lt;Table1[[#This Row],[kurs_zamkniecia]]-D1241,D1240&lt;D1241,D1241&lt;Table1[[#This Row],[kurs_zamkniecia]]),"K",AND(Table1[[#This Row],[Column1]]=1,D1241-D1240&gt;Table1[[#This Row],[kurs_zamkniecia]]-D1241,D1240&gt;D1241,D1241&gt;Table1[[#This Row],[kurs_zamkniecia]]),"S",Table1[[#This Row],[Column1]]=1,"H",Table1[[#This Row],[Column1]]=0,0)</f>
        <v>0</v>
      </c>
      <c r="L1242"/>
      <c r="M1242"/>
      <c r="N1242"/>
      <c r="O1242"/>
      <c r="P1242"/>
      <c r="Q1242"/>
      <c r="R1242"/>
      <c r="S1242"/>
    </row>
    <row r="1243" spans="1:19" x14ac:dyDescent="0.3">
      <c r="A1243" s="2">
        <v>42027</v>
      </c>
      <c r="B1243" s="1" t="s">
        <v>833</v>
      </c>
      <c r="C1243" t="s">
        <v>834</v>
      </c>
      <c r="D1243">
        <v>21</v>
      </c>
      <c r="E1243">
        <v>19471</v>
      </c>
      <c r="F1243">
        <v>409050</v>
      </c>
      <c r="G1243">
        <v>5947000</v>
      </c>
      <c r="H1243">
        <f>IF(Table1[[#This Row],[data]]=DATE(2015, 1, 23),1,0)</f>
        <v>1</v>
      </c>
      <c r="I1243" t="str">
        <f>LEFT(Table1[[#This Row],[ISIN]],2)</f>
        <v>PL</v>
      </c>
      <c r="J1243">
        <f>Table1[[#This Row],[pakiet_wig]]*Table1[[#This Row],[kurs_zamkniecia]]</f>
        <v>124887000</v>
      </c>
      <c r="K1243" s="4" t="str" cm="1">
        <f t="array" ref="K1243">_xlfn.IFS(AND(Table1[[#This Row],[Column1]]=1,D1242-D1241&lt;Table1[[#This Row],[kurs_zamkniecia]]-D1242,D1241&lt;D1242,D1242&lt;Table1[[#This Row],[kurs_zamkniecia]]),"K",AND(Table1[[#This Row],[Column1]]=1,D1242-D1241&gt;Table1[[#This Row],[kurs_zamkniecia]]-D1242,D1241&gt;D1242,D1242&gt;Table1[[#This Row],[kurs_zamkniecia]]),"S",Table1[[#This Row],[Column1]]=1,"H",Table1[[#This Row],[Column1]]=0,0)</f>
        <v>H</v>
      </c>
      <c r="L1243"/>
      <c r="M1243"/>
      <c r="N1243"/>
      <c r="O1243"/>
      <c r="P1243"/>
      <c r="Q1243"/>
      <c r="R1243"/>
      <c r="S1243"/>
    </row>
    <row r="1244" spans="1:19" x14ac:dyDescent="0.3">
      <c r="A1244" s="2">
        <v>42025</v>
      </c>
      <c r="B1244" s="1" t="s">
        <v>835</v>
      </c>
      <c r="C1244" t="s">
        <v>836</v>
      </c>
      <c r="D1244">
        <v>3.97</v>
      </c>
      <c r="E1244">
        <v>682646</v>
      </c>
      <c r="F1244">
        <v>2722930</v>
      </c>
      <c r="G1244">
        <v>496690000</v>
      </c>
      <c r="H1244">
        <f>IF(Table1[[#This Row],[data]]=DATE(2015, 1, 23),1,0)</f>
        <v>0</v>
      </c>
      <c r="I1244" t="str">
        <f>LEFT(Table1[[#This Row],[ISIN]],2)</f>
        <v>PL</v>
      </c>
      <c r="J1244">
        <f>Table1[[#This Row],[pakiet_wig]]*Table1[[#This Row],[kurs_zamkniecia]]</f>
        <v>1971859300</v>
      </c>
      <c r="K1244" s="4" cm="1">
        <f t="array" ref="K1244">_xlfn.IFS(AND(Table1[[#This Row],[Column1]]=1,D1243-D1242&lt;Table1[[#This Row],[kurs_zamkniecia]]-D1243,D1242&lt;D1243,D1243&lt;Table1[[#This Row],[kurs_zamkniecia]]),"K",AND(Table1[[#This Row],[Column1]]=1,D1243-D1242&gt;Table1[[#This Row],[kurs_zamkniecia]]-D1243,D1242&gt;D1243,D1243&gt;Table1[[#This Row],[kurs_zamkniecia]]),"S",Table1[[#This Row],[Column1]]=1,"H",Table1[[#This Row],[Column1]]=0,0)</f>
        <v>0</v>
      </c>
      <c r="L1244"/>
      <c r="M1244"/>
      <c r="N1244"/>
      <c r="O1244"/>
      <c r="P1244"/>
      <c r="Q1244"/>
      <c r="R1244"/>
      <c r="S1244"/>
    </row>
    <row r="1245" spans="1:19" x14ac:dyDescent="0.3">
      <c r="A1245" s="2">
        <v>42026</v>
      </c>
      <c r="B1245" s="1" t="s">
        <v>835</v>
      </c>
      <c r="C1245" t="s">
        <v>836</v>
      </c>
      <c r="D1245">
        <v>4.0599999999999996</v>
      </c>
      <c r="E1245">
        <v>2463968</v>
      </c>
      <c r="F1245">
        <v>9970640</v>
      </c>
      <c r="G1245">
        <v>496690000</v>
      </c>
      <c r="H1245">
        <f>IF(Table1[[#This Row],[data]]=DATE(2015, 1, 23),1,0)</f>
        <v>0</v>
      </c>
      <c r="I1245" t="str">
        <f>LEFT(Table1[[#This Row],[ISIN]],2)</f>
        <v>PL</v>
      </c>
      <c r="J1245">
        <f>Table1[[#This Row],[pakiet_wig]]*Table1[[#This Row],[kurs_zamkniecia]]</f>
        <v>2016561399.9999998</v>
      </c>
      <c r="K1245" s="4" cm="1">
        <f t="array" ref="K1245">_xlfn.IFS(AND(Table1[[#This Row],[Column1]]=1,D1244-D1243&lt;Table1[[#This Row],[kurs_zamkniecia]]-D1244,D1243&lt;D1244,D1244&lt;Table1[[#This Row],[kurs_zamkniecia]]),"K",AND(Table1[[#This Row],[Column1]]=1,D1244-D1243&gt;Table1[[#This Row],[kurs_zamkniecia]]-D1244,D1243&gt;D1244,D1244&gt;Table1[[#This Row],[kurs_zamkniecia]]),"S",Table1[[#This Row],[Column1]]=1,"H",Table1[[#This Row],[Column1]]=0,0)</f>
        <v>0</v>
      </c>
      <c r="L1245"/>
      <c r="M1245"/>
      <c r="N1245"/>
      <c r="O1245"/>
      <c r="P1245"/>
      <c r="Q1245"/>
      <c r="R1245"/>
      <c r="S1245"/>
    </row>
    <row r="1246" spans="1:19" x14ac:dyDescent="0.3">
      <c r="A1246" s="2">
        <v>42027</v>
      </c>
      <c r="B1246" s="1" t="s">
        <v>835</v>
      </c>
      <c r="C1246" t="s">
        <v>836</v>
      </c>
      <c r="D1246">
        <v>4.07</v>
      </c>
      <c r="E1246">
        <v>1332264</v>
      </c>
      <c r="F1246">
        <v>5385470</v>
      </c>
      <c r="G1246">
        <v>496690000</v>
      </c>
      <c r="H1246">
        <f>IF(Table1[[#This Row],[data]]=DATE(2015, 1, 23),1,0)</f>
        <v>1</v>
      </c>
      <c r="I1246" t="str">
        <f>LEFT(Table1[[#This Row],[ISIN]],2)</f>
        <v>PL</v>
      </c>
      <c r="J1246">
        <f>Table1[[#This Row],[pakiet_wig]]*Table1[[#This Row],[kurs_zamkniecia]]</f>
        <v>2021528300.0000002</v>
      </c>
      <c r="K1246" s="4" t="str" cm="1">
        <f t="array" ref="K1246">_xlfn.IFS(AND(Table1[[#This Row],[Column1]]=1,D1245-D1244&lt;Table1[[#This Row],[kurs_zamkniecia]]-D1245,D1244&lt;D1245,D1245&lt;Table1[[#This Row],[kurs_zamkniecia]]),"K",AND(Table1[[#This Row],[Column1]]=1,D1245-D1244&gt;Table1[[#This Row],[kurs_zamkniecia]]-D1245,D1244&gt;D1245,D1245&gt;Table1[[#This Row],[kurs_zamkniecia]]),"S",Table1[[#This Row],[Column1]]=1,"H",Table1[[#This Row],[Column1]]=0,0)</f>
        <v>H</v>
      </c>
      <c r="L1246"/>
      <c r="M1246"/>
      <c r="N1246"/>
      <c r="O1246"/>
      <c r="P1246"/>
      <c r="Q1246"/>
      <c r="R1246"/>
      <c r="S1246"/>
    </row>
    <row r="1247" spans="1:19" x14ac:dyDescent="0.3">
      <c r="A1247" s="2">
        <v>42025</v>
      </c>
      <c r="B1247" s="1" t="s">
        <v>837</v>
      </c>
      <c r="C1247" t="s">
        <v>838</v>
      </c>
      <c r="D1247">
        <v>109</v>
      </c>
      <c r="E1247">
        <v>0</v>
      </c>
      <c r="F1247">
        <v>0</v>
      </c>
      <c r="G1247">
        <v>142000</v>
      </c>
      <c r="H1247">
        <f>IF(Table1[[#This Row],[data]]=DATE(2015, 1, 23),1,0)</f>
        <v>0</v>
      </c>
      <c r="I1247" t="str">
        <f>LEFT(Table1[[#This Row],[ISIN]],2)</f>
        <v>DE</v>
      </c>
      <c r="J1247">
        <f>Table1[[#This Row],[pakiet_wig]]*Table1[[#This Row],[kurs_zamkniecia]]</f>
        <v>15478000</v>
      </c>
      <c r="K1247" s="4" cm="1">
        <f t="array" ref="K1247">_xlfn.IFS(AND(Table1[[#This Row],[Column1]]=1,D1246-D1245&lt;Table1[[#This Row],[kurs_zamkniecia]]-D1246,D1245&lt;D1246,D1246&lt;Table1[[#This Row],[kurs_zamkniecia]]),"K",AND(Table1[[#This Row],[Column1]]=1,D1246-D1245&gt;Table1[[#This Row],[kurs_zamkniecia]]-D1246,D1245&gt;D1246,D1246&gt;Table1[[#This Row],[kurs_zamkniecia]]),"S",Table1[[#This Row],[Column1]]=1,"H",Table1[[#This Row],[Column1]]=0,0)</f>
        <v>0</v>
      </c>
      <c r="L1247"/>
      <c r="M1247"/>
      <c r="N1247"/>
      <c r="O1247"/>
      <c r="P1247"/>
      <c r="Q1247"/>
      <c r="R1247"/>
      <c r="S1247"/>
    </row>
    <row r="1248" spans="1:19" x14ac:dyDescent="0.3">
      <c r="A1248" s="2">
        <v>42026</v>
      </c>
      <c r="B1248" s="1" t="s">
        <v>837</v>
      </c>
      <c r="C1248" t="s">
        <v>838</v>
      </c>
      <c r="D1248">
        <v>109</v>
      </c>
      <c r="E1248">
        <v>0</v>
      </c>
      <c r="F1248">
        <v>0</v>
      </c>
      <c r="G1248">
        <v>142000</v>
      </c>
      <c r="H1248">
        <f>IF(Table1[[#This Row],[data]]=DATE(2015, 1, 23),1,0)</f>
        <v>0</v>
      </c>
      <c r="I1248" t="str">
        <f>LEFT(Table1[[#This Row],[ISIN]],2)</f>
        <v>DE</v>
      </c>
      <c r="J1248">
        <f>Table1[[#This Row],[pakiet_wig]]*Table1[[#This Row],[kurs_zamkniecia]]</f>
        <v>15478000</v>
      </c>
      <c r="K1248" s="4" cm="1">
        <f t="array" ref="K1248">_xlfn.IFS(AND(Table1[[#This Row],[Column1]]=1,D1247-D1246&lt;Table1[[#This Row],[kurs_zamkniecia]]-D1247,D1246&lt;D1247,D1247&lt;Table1[[#This Row],[kurs_zamkniecia]]),"K",AND(Table1[[#This Row],[Column1]]=1,D1247-D1246&gt;Table1[[#This Row],[kurs_zamkniecia]]-D1247,D1246&gt;D1247,D1247&gt;Table1[[#This Row],[kurs_zamkniecia]]),"S",Table1[[#This Row],[Column1]]=1,"H",Table1[[#This Row],[Column1]]=0,0)</f>
        <v>0</v>
      </c>
      <c r="L1248"/>
      <c r="M1248"/>
      <c r="N1248"/>
      <c r="O1248"/>
      <c r="P1248"/>
      <c r="Q1248"/>
      <c r="R1248"/>
      <c r="S1248"/>
    </row>
    <row r="1249" spans="1:19" x14ac:dyDescent="0.3">
      <c r="A1249" s="2">
        <v>42027</v>
      </c>
      <c r="B1249" s="1" t="s">
        <v>837</v>
      </c>
      <c r="C1249" t="s">
        <v>838</v>
      </c>
      <c r="D1249">
        <v>109</v>
      </c>
      <c r="E1249">
        <v>0</v>
      </c>
      <c r="F1249">
        <v>0</v>
      </c>
      <c r="G1249">
        <v>142000</v>
      </c>
      <c r="H1249">
        <f>IF(Table1[[#This Row],[data]]=DATE(2015, 1, 23),1,0)</f>
        <v>1</v>
      </c>
      <c r="I1249" t="str">
        <f>LEFT(Table1[[#This Row],[ISIN]],2)</f>
        <v>DE</v>
      </c>
      <c r="J1249">
        <f>Table1[[#This Row],[pakiet_wig]]*Table1[[#This Row],[kurs_zamkniecia]]</f>
        <v>15478000</v>
      </c>
      <c r="K1249" s="4" t="str" cm="1">
        <f t="array" ref="K1249">_xlfn.IFS(AND(Table1[[#This Row],[Column1]]=1,D1248-D1247&lt;Table1[[#This Row],[kurs_zamkniecia]]-D1248,D1247&lt;D1248,D1248&lt;Table1[[#This Row],[kurs_zamkniecia]]),"K",AND(Table1[[#This Row],[Column1]]=1,D1248-D1247&gt;Table1[[#This Row],[kurs_zamkniecia]]-D1248,D1247&gt;D1248,D1248&gt;Table1[[#This Row],[kurs_zamkniecia]]),"S",Table1[[#This Row],[Column1]]=1,"H",Table1[[#This Row],[Column1]]=0,0)</f>
        <v>H</v>
      </c>
      <c r="L1249"/>
      <c r="M1249"/>
      <c r="N1249"/>
      <c r="O1249"/>
      <c r="P1249"/>
      <c r="Q1249"/>
      <c r="R1249"/>
      <c r="S1249"/>
    </row>
    <row r="1250" spans="1:19" x14ac:dyDescent="0.3">
      <c r="A1250" s="2">
        <v>42025</v>
      </c>
      <c r="B1250" s="1" t="s">
        <v>839</v>
      </c>
      <c r="C1250" t="s">
        <v>840</v>
      </c>
      <c r="D1250">
        <v>22.2</v>
      </c>
      <c r="E1250">
        <v>382</v>
      </c>
      <c r="F1250">
        <v>8440</v>
      </c>
      <c r="G1250">
        <v>730000</v>
      </c>
      <c r="H1250">
        <f>IF(Table1[[#This Row],[data]]=DATE(2015, 1, 23),1,0)</f>
        <v>0</v>
      </c>
      <c r="I1250" t="str">
        <f>LEFT(Table1[[#This Row],[ISIN]],2)</f>
        <v>PL</v>
      </c>
      <c r="J1250">
        <f>Table1[[#This Row],[pakiet_wig]]*Table1[[#This Row],[kurs_zamkniecia]]</f>
        <v>16206000</v>
      </c>
      <c r="K1250" s="4" cm="1">
        <f t="array" ref="K1250">_xlfn.IFS(AND(Table1[[#This Row],[Column1]]=1,D1249-D1248&lt;Table1[[#This Row],[kurs_zamkniecia]]-D1249,D1248&lt;D1249,D1249&lt;Table1[[#This Row],[kurs_zamkniecia]]),"K",AND(Table1[[#This Row],[Column1]]=1,D1249-D1248&gt;Table1[[#This Row],[kurs_zamkniecia]]-D1249,D1248&gt;D1249,D1249&gt;Table1[[#This Row],[kurs_zamkniecia]]),"S",Table1[[#This Row],[Column1]]=1,"H",Table1[[#This Row],[Column1]]=0,0)</f>
        <v>0</v>
      </c>
      <c r="L1250"/>
      <c r="M1250"/>
      <c r="N1250"/>
      <c r="O1250"/>
      <c r="P1250"/>
      <c r="Q1250"/>
      <c r="R1250"/>
      <c r="S1250"/>
    </row>
    <row r="1251" spans="1:19" x14ac:dyDescent="0.3">
      <c r="A1251" s="2">
        <v>42026</v>
      </c>
      <c r="B1251" s="1" t="s">
        <v>839</v>
      </c>
      <c r="C1251" t="s">
        <v>840</v>
      </c>
      <c r="D1251">
        <v>21.8</v>
      </c>
      <c r="E1251">
        <v>3590</v>
      </c>
      <c r="F1251">
        <v>78590</v>
      </c>
      <c r="G1251">
        <v>730000</v>
      </c>
      <c r="H1251">
        <f>IF(Table1[[#This Row],[data]]=DATE(2015, 1, 23),1,0)</f>
        <v>0</v>
      </c>
      <c r="I1251" t="str">
        <f>LEFT(Table1[[#This Row],[ISIN]],2)</f>
        <v>PL</v>
      </c>
      <c r="J1251">
        <f>Table1[[#This Row],[pakiet_wig]]*Table1[[#This Row],[kurs_zamkniecia]]</f>
        <v>15914000</v>
      </c>
      <c r="K1251" s="4" cm="1">
        <f t="array" ref="K1251">_xlfn.IFS(AND(Table1[[#This Row],[Column1]]=1,D1250-D1249&lt;Table1[[#This Row],[kurs_zamkniecia]]-D1250,D1249&lt;D1250,D1250&lt;Table1[[#This Row],[kurs_zamkniecia]]),"K",AND(Table1[[#This Row],[Column1]]=1,D1250-D1249&gt;Table1[[#This Row],[kurs_zamkniecia]]-D1250,D1249&gt;D1250,D1250&gt;Table1[[#This Row],[kurs_zamkniecia]]),"S",Table1[[#This Row],[Column1]]=1,"H",Table1[[#This Row],[Column1]]=0,0)</f>
        <v>0</v>
      </c>
      <c r="L1251"/>
      <c r="M1251"/>
      <c r="N1251"/>
      <c r="O1251"/>
      <c r="P1251"/>
      <c r="Q1251"/>
      <c r="R1251"/>
      <c r="S1251"/>
    </row>
    <row r="1252" spans="1:19" x14ac:dyDescent="0.3">
      <c r="A1252" s="2">
        <v>42027</v>
      </c>
      <c r="B1252" s="1" t="s">
        <v>839</v>
      </c>
      <c r="C1252" t="s">
        <v>840</v>
      </c>
      <c r="D1252">
        <v>21.6</v>
      </c>
      <c r="E1252">
        <v>5441</v>
      </c>
      <c r="F1252">
        <v>117440</v>
      </c>
      <c r="G1252">
        <v>730000</v>
      </c>
      <c r="H1252">
        <f>IF(Table1[[#This Row],[data]]=DATE(2015, 1, 23),1,0)</f>
        <v>1</v>
      </c>
      <c r="I1252" t="str">
        <f>LEFT(Table1[[#This Row],[ISIN]],2)</f>
        <v>PL</v>
      </c>
      <c r="J1252">
        <f>Table1[[#This Row],[pakiet_wig]]*Table1[[#This Row],[kurs_zamkniecia]]</f>
        <v>15768000.000000002</v>
      </c>
      <c r="K1252" s="4" t="str" cm="1">
        <f t="array" ref="K1252">_xlfn.IFS(AND(Table1[[#This Row],[Column1]]=1,D1251-D1250&lt;Table1[[#This Row],[kurs_zamkniecia]]-D1251,D1250&lt;D1251,D1251&lt;Table1[[#This Row],[kurs_zamkniecia]]),"K",AND(Table1[[#This Row],[Column1]]=1,D1251-D1250&gt;Table1[[#This Row],[kurs_zamkniecia]]-D1251,D1250&gt;D1251,D1251&gt;Table1[[#This Row],[kurs_zamkniecia]]),"S",Table1[[#This Row],[Column1]]=1,"H",Table1[[#This Row],[Column1]]=0,0)</f>
        <v>H</v>
      </c>
      <c r="L1252"/>
      <c r="M1252"/>
      <c r="N1252"/>
      <c r="O1252"/>
      <c r="P1252"/>
      <c r="Q1252"/>
      <c r="R1252"/>
      <c r="S1252"/>
    </row>
    <row r="1253" spans="1:19" x14ac:dyDescent="0.3">
      <c r="A1253" s="2">
        <v>42025</v>
      </c>
      <c r="B1253" s="1" t="s">
        <v>841</v>
      </c>
      <c r="C1253" t="s">
        <v>842</v>
      </c>
      <c r="D1253">
        <v>12.35</v>
      </c>
      <c r="E1253">
        <v>642</v>
      </c>
      <c r="F1253">
        <v>7930</v>
      </c>
      <c r="G1253">
        <v>7000000</v>
      </c>
      <c r="H1253">
        <f>IF(Table1[[#This Row],[data]]=DATE(2015, 1, 23),1,0)</f>
        <v>0</v>
      </c>
      <c r="I1253" t="str">
        <f>LEFT(Table1[[#This Row],[ISIN]],2)</f>
        <v>PL</v>
      </c>
      <c r="J1253">
        <f>Table1[[#This Row],[pakiet_wig]]*Table1[[#This Row],[kurs_zamkniecia]]</f>
        <v>86450000</v>
      </c>
      <c r="K1253" s="4" cm="1">
        <f t="array" ref="K1253">_xlfn.IFS(AND(Table1[[#This Row],[Column1]]=1,D1252-D1251&lt;Table1[[#This Row],[kurs_zamkniecia]]-D1252,D1251&lt;D1252,D1252&lt;Table1[[#This Row],[kurs_zamkniecia]]),"K",AND(Table1[[#This Row],[Column1]]=1,D1252-D1251&gt;Table1[[#This Row],[kurs_zamkniecia]]-D1252,D1251&gt;D1252,D1252&gt;Table1[[#This Row],[kurs_zamkniecia]]),"S",Table1[[#This Row],[Column1]]=1,"H",Table1[[#This Row],[Column1]]=0,0)</f>
        <v>0</v>
      </c>
      <c r="L1253"/>
      <c r="M1253"/>
      <c r="N1253"/>
      <c r="O1253"/>
      <c r="P1253"/>
      <c r="Q1253"/>
      <c r="R1253"/>
      <c r="S1253"/>
    </row>
    <row r="1254" spans="1:19" x14ac:dyDescent="0.3">
      <c r="A1254" s="2">
        <v>42026</v>
      </c>
      <c r="B1254" s="1" t="s">
        <v>841</v>
      </c>
      <c r="C1254" t="s">
        <v>842</v>
      </c>
      <c r="D1254">
        <v>12.7</v>
      </c>
      <c r="E1254">
        <v>579</v>
      </c>
      <c r="F1254">
        <v>7140</v>
      </c>
      <c r="G1254">
        <v>7000000</v>
      </c>
      <c r="H1254">
        <f>IF(Table1[[#This Row],[data]]=DATE(2015, 1, 23),1,0)</f>
        <v>0</v>
      </c>
      <c r="I1254" t="str">
        <f>LEFT(Table1[[#This Row],[ISIN]],2)</f>
        <v>PL</v>
      </c>
      <c r="J1254">
        <f>Table1[[#This Row],[pakiet_wig]]*Table1[[#This Row],[kurs_zamkniecia]]</f>
        <v>88900000</v>
      </c>
      <c r="K1254" s="4" cm="1">
        <f t="array" ref="K1254">_xlfn.IFS(AND(Table1[[#This Row],[Column1]]=1,D1253-D1252&lt;Table1[[#This Row],[kurs_zamkniecia]]-D1253,D1252&lt;D1253,D1253&lt;Table1[[#This Row],[kurs_zamkniecia]]),"K",AND(Table1[[#This Row],[Column1]]=1,D1253-D1252&gt;Table1[[#This Row],[kurs_zamkniecia]]-D1253,D1252&gt;D1253,D1253&gt;Table1[[#This Row],[kurs_zamkniecia]]),"S",Table1[[#This Row],[Column1]]=1,"H",Table1[[#This Row],[Column1]]=0,0)</f>
        <v>0</v>
      </c>
      <c r="L1254"/>
      <c r="M1254"/>
      <c r="N1254"/>
      <c r="O1254"/>
      <c r="P1254"/>
      <c r="Q1254"/>
      <c r="R1254"/>
      <c r="S1254"/>
    </row>
    <row r="1255" spans="1:19" x14ac:dyDescent="0.3">
      <c r="A1255" s="2">
        <v>42027</v>
      </c>
      <c r="B1255" s="1" t="s">
        <v>841</v>
      </c>
      <c r="C1255" t="s">
        <v>842</v>
      </c>
      <c r="D1255">
        <v>12.75</v>
      </c>
      <c r="E1255">
        <v>1788</v>
      </c>
      <c r="F1255">
        <v>22660</v>
      </c>
      <c r="G1255">
        <v>7000000</v>
      </c>
      <c r="H1255">
        <f>IF(Table1[[#This Row],[data]]=DATE(2015, 1, 23),1,0)</f>
        <v>1</v>
      </c>
      <c r="I1255" t="str">
        <f>LEFT(Table1[[#This Row],[ISIN]],2)</f>
        <v>PL</v>
      </c>
      <c r="J1255">
        <f>Table1[[#This Row],[pakiet_wig]]*Table1[[#This Row],[kurs_zamkniecia]]</f>
        <v>89250000</v>
      </c>
      <c r="K1255" s="4" t="str" cm="1">
        <f t="array" ref="K1255">_xlfn.IFS(AND(Table1[[#This Row],[Column1]]=1,D1254-D1253&lt;Table1[[#This Row],[kurs_zamkniecia]]-D1254,D1253&lt;D1254,D1254&lt;Table1[[#This Row],[kurs_zamkniecia]]),"K",AND(Table1[[#This Row],[Column1]]=1,D1254-D1253&gt;Table1[[#This Row],[kurs_zamkniecia]]-D1254,D1253&gt;D1254,D1254&gt;Table1[[#This Row],[kurs_zamkniecia]]),"S",Table1[[#This Row],[Column1]]=1,"H",Table1[[#This Row],[Column1]]=0,0)</f>
        <v>H</v>
      </c>
      <c r="L1255"/>
      <c r="M1255"/>
      <c r="N1255"/>
      <c r="O1255"/>
      <c r="P1255"/>
      <c r="Q1255"/>
      <c r="R1255"/>
      <c r="S1255"/>
    </row>
    <row r="1256" spans="1:19" x14ac:dyDescent="0.3">
      <c r="A1256" s="2">
        <v>42025</v>
      </c>
      <c r="B1256" s="1" t="s">
        <v>843</v>
      </c>
      <c r="C1256" t="s">
        <v>844</v>
      </c>
      <c r="D1256">
        <v>87</v>
      </c>
      <c r="E1256">
        <v>0</v>
      </c>
      <c r="F1256">
        <v>0</v>
      </c>
      <c r="G1256">
        <v>84000</v>
      </c>
      <c r="H1256">
        <f>IF(Table1[[#This Row],[data]]=DATE(2015, 1, 23),1,0)</f>
        <v>0</v>
      </c>
      <c r="I1256" t="str">
        <f>LEFT(Table1[[#This Row],[ISIN]],2)</f>
        <v>SK</v>
      </c>
      <c r="J1256">
        <f>Table1[[#This Row],[pakiet_wig]]*Table1[[#This Row],[kurs_zamkniecia]]</f>
        <v>7308000</v>
      </c>
      <c r="K1256" s="4" cm="1">
        <f t="array" ref="K1256">_xlfn.IFS(AND(Table1[[#This Row],[Column1]]=1,D1255-D1254&lt;Table1[[#This Row],[kurs_zamkniecia]]-D1255,D1254&lt;D1255,D1255&lt;Table1[[#This Row],[kurs_zamkniecia]]),"K",AND(Table1[[#This Row],[Column1]]=1,D1255-D1254&gt;Table1[[#This Row],[kurs_zamkniecia]]-D1255,D1254&gt;D1255,D1255&gt;Table1[[#This Row],[kurs_zamkniecia]]),"S",Table1[[#This Row],[Column1]]=1,"H",Table1[[#This Row],[Column1]]=0,0)</f>
        <v>0</v>
      </c>
      <c r="L1256"/>
      <c r="M1256"/>
      <c r="N1256"/>
      <c r="O1256"/>
      <c r="P1256"/>
      <c r="Q1256"/>
      <c r="R1256"/>
      <c r="S1256"/>
    </row>
    <row r="1257" spans="1:19" x14ac:dyDescent="0.3">
      <c r="A1257" s="2">
        <v>42026</v>
      </c>
      <c r="B1257" s="1" t="s">
        <v>843</v>
      </c>
      <c r="C1257" t="s">
        <v>844</v>
      </c>
      <c r="D1257">
        <v>87</v>
      </c>
      <c r="E1257">
        <v>0</v>
      </c>
      <c r="F1257">
        <v>0</v>
      </c>
      <c r="G1257">
        <v>84000</v>
      </c>
      <c r="H1257">
        <f>IF(Table1[[#This Row],[data]]=DATE(2015, 1, 23),1,0)</f>
        <v>0</v>
      </c>
      <c r="I1257" t="str">
        <f>LEFT(Table1[[#This Row],[ISIN]],2)</f>
        <v>SK</v>
      </c>
      <c r="J1257">
        <f>Table1[[#This Row],[pakiet_wig]]*Table1[[#This Row],[kurs_zamkniecia]]</f>
        <v>7308000</v>
      </c>
      <c r="K1257" s="4" cm="1">
        <f t="array" ref="K1257">_xlfn.IFS(AND(Table1[[#This Row],[Column1]]=1,D1256-D1255&lt;Table1[[#This Row],[kurs_zamkniecia]]-D1256,D1255&lt;D1256,D1256&lt;Table1[[#This Row],[kurs_zamkniecia]]),"K",AND(Table1[[#This Row],[Column1]]=1,D1256-D1255&gt;Table1[[#This Row],[kurs_zamkniecia]]-D1256,D1255&gt;D1256,D1256&gt;Table1[[#This Row],[kurs_zamkniecia]]),"S",Table1[[#This Row],[Column1]]=1,"H",Table1[[#This Row],[Column1]]=0,0)</f>
        <v>0</v>
      </c>
      <c r="L1257"/>
      <c r="M1257"/>
      <c r="N1257"/>
      <c r="O1257"/>
      <c r="P1257"/>
      <c r="Q1257"/>
      <c r="R1257"/>
      <c r="S1257"/>
    </row>
    <row r="1258" spans="1:19" x14ac:dyDescent="0.3">
      <c r="A1258" s="2">
        <v>42027</v>
      </c>
      <c r="B1258" s="1" t="s">
        <v>843</v>
      </c>
      <c r="C1258" t="s">
        <v>844</v>
      </c>
      <c r="D1258">
        <v>87</v>
      </c>
      <c r="E1258">
        <v>0</v>
      </c>
      <c r="F1258">
        <v>0</v>
      </c>
      <c r="G1258">
        <v>84000</v>
      </c>
      <c r="H1258">
        <f>IF(Table1[[#This Row],[data]]=DATE(2015, 1, 23),1,0)</f>
        <v>1</v>
      </c>
      <c r="I1258" t="str">
        <f>LEFT(Table1[[#This Row],[ISIN]],2)</f>
        <v>SK</v>
      </c>
      <c r="J1258">
        <f>Table1[[#This Row],[pakiet_wig]]*Table1[[#This Row],[kurs_zamkniecia]]</f>
        <v>7308000</v>
      </c>
      <c r="K1258" s="4" t="str" cm="1">
        <f t="array" ref="K1258">_xlfn.IFS(AND(Table1[[#This Row],[Column1]]=1,D1257-D1256&lt;Table1[[#This Row],[kurs_zamkniecia]]-D1257,D1256&lt;D1257,D1257&lt;Table1[[#This Row],[kurs_zamkniecia]]),"K",AND(Table1[[#This Row],[Column1]]=1,D1257-D1256&gt;Table1[[#This Row],[kurs_zamkniecia]]-D1257,D1256&gt;D1257,D1257&gt;Table1[[#This Row],[kurs_zamkniecia]]),"S",Table1[[#This Row],[Column1]]=1,"H",Table1[[#This Row],[Column1]]=0,0)</f>
        <v>H</v>
      </c>
      <c r="L1258"/>
      <c r="M1258"/>
      <c r="N1258"/>
      <c r="O1258"/>
      <c r="P1258"/>
      <c r="Q1258"/>
      <c r="R1258"/>
      <c r="S1258"/>
    </row>
    <row r="1259" spans="1:19" x14ac:dyDescent="0.3">
      <c r="A1259" s="2">
        <v>42025</v>
      </c>
      <c r="B1259" s="1" t="s">
        <v>845</v>
      </c>
      <c r="C1259" t="s">
        <v>846</v>
      </c>
      <c r="D1259">
        <v>4.95</v>
      </c>
      <c r="E1259">
        <v>2248960</v>
      </c>
      <c r="F1259">
        <v>11012910</v>
      </c>
      <c r="G1259">
        <v>1043590000</v>
      </c>
      <c r="H1259">
        <f>IF(Table1[[#This Row],[data]]=DATE(2015, 1, 23),1,0)</f>
        <v>0</v>
      </c>
      <c r="I1259" t="str">
        <f>LEFT(Table1[[#This Row],[ISIN]],2)</f>
        <v>PL</v>
      </c>
      <c r="J1259">
        <f>Table1[[#This Row],[pakiet_wig]]*Table1[[#This Row],[kurs_zamkniecia]]</f>
        <v>5165770500</v>
      </c>
      <c r="K1259" s="4" cm="1">
        <f t="array" ref="K1259">_xlfn.IFS(AND(Table1[[#This Row],[Column1]]=1,D1258-D1257&lt;Table1[[#This Row],[kurs_zamkniecia]]-D1258,D1257&lt;D1258,D1258&lt;Table1[[#This Row],[kurs_zamkniecia]]),"K",AND(Table1[[#This Row],[Column1]]=1,D1258-D1257&gt;Table1[[#This Row],[kurs_zamkniecia]]-D1258,D1257&gt;D1258,D1258&gt;Table1[[#This Row],[kurs_zamkniecia]]),"S",Table1[[#This Row],[Column1]]=1,"H",Table1[[#This Row],[Column1]]=0,0)</f>
        <v>0</v>
      </c>
      <c r="L1259"/>
      <c r="M1259"/>
      <c r="N1259"/>
      <c r="O1259"/>
      <c r="P1259"/>
      <c r="Q1259"/>
      <c r="R1259"/>
      <c r="S1259"/>
    </row>
    <row r="1260" spans="1:19" x14ac:dyDescent="0.3">
      <c r="A1260" s="2">
        <v>42026</v>
      </c>
      <c r="B1260" s="1" t="s">
        <v>845</v>
      </c>
      <c r="C1260" t="s">
        <v>846</v>
      </c>
      <c r="D1260">
        <v>5.01</v>
      </c>
      <c r="E1260">
        <v>2472582</v>
      </c>
      <c r="F1260">
        <v>12404440</v>
      </c>
      <c r="G1260">
        <v>1043590000</v>
      </c>
      <c r="H1260">
        <f>IF(Table1[[#This Row],[data]]=DATE(2015, 1, 23),1,0)</f>
        <v>0</v>
      </c>
      <c r="I1260" t="str">
        <f>LEFT(Table1[[#This Row],[ISIN]],2)</f>
        <v>PL</v>
      </c>
      <c r="J1260">
        <f>Table1[[#This Row],[pakiet_wig]]*Table1[[#This Row],[kurs_zamkniecia]]</f>
        <v>5228385900</v>
      </c>
      <c r="K1260" s="4" cm="1">
        <f t="array" ref="K1260">_xlfn.IFS(AND(Table1[[#This Row],[Column1]]=1,D1259-D1258&lt;Table1[[#This Row],[kurs_zamkniecia]]-D1259,D1258&lt;D1259,D1259&lt;Table1[[#This Row],[kurs_zamkniecia]]),"K",AND(Table1[[#This Row],[Column1]]=1,D1259-D1258&gt;Table1[[#This Row],[kurs_zamkniecia]]-D1259,D1258&gt;D1259,D1259&gt;Table1[[#This Row],[kurs_zamkniecia]]),"S",Table1[[#This Row],[Column1]]=1,"H",Table1[[#This Row],[Column1]]=0,0)</f>
        <v>0</v>
      </c>
      <c r="L1260"/>
      <c r="M1260"/>
      <c r="N1260"/>
      <c r="O1260"/>
      <c r="P1260"/>
      <c r="Q1260"/>
      <c r="R1260"/>
      <c r="S1260"/>
    </row>
    <row r="1261" spans="1:19" x14ac:dyDescent="0.3">
      <c r="A1261" s="2">
        <v>42027</v>
      </c>
      <c r="B1261" s="1" t="s">
        <v>845</v>
      </c>
      <c r="C1261" t="s">
        <v>846</v>
      </c>
      <c r="D1261">
        <v>5.01</v>
      </c>
      <c r="E1261">
        <v>1875871</v>
      </c>
      <c r="F1261">
        <v>9435900</v>
      </c>
      <c r="G1261">
        <v>1043590000</v>
      </c>
      <c r="H1261">
        <f>IF(Table1[[#This Row],[data]]=DATE(2015, 1, 23),1,0)</f>
        <v>1</v>
      </c>
      <c r="I1261" t="str">
        <f>LEFT(Table1[[#This Row],[ISIN]],2)</f>
        <v>PL</v>
      </c>
      <c r="J1261">
        <f>Table1[[#This Row],[pakiet_wig]]*Table1[[#This Row],[kurs_zamkniecia]]</f>
        <v>5228385900</v>
      </c>
      <c r="K1261" s="4" t="str" cm="1">
        <f t="array" ref="K1261">_xlfn.IFS(AND(Table1[[#This Row],[Column1]]=1,D1260-D1259&lt;Table1[[#This Row],[kurs_zamkniecia]]-D1260,D1259&lt;D1260,D1260&lt;Table1[[#This Row],[kurs_zamkniecia]]),"K",AND(Table1[[#This Row],[Column1]]=1,D1260-D1259&gt;Table1[[#This Row],[kurs_zamkniecia]]-D1260,D1259&gt;D1260,D1260&gt;Table1[[#This Row],[kurs_zamkniecia]]),"S",Table1[[#This Row],[Column1]]=1,"H",Table1[[#This Row],[Column1]]=0,0)</f>
        <v>H</v>
      </c>
      <c r="L1261"/>
      <c r="M1261"/>
      <c r="N1261"/>
      <c r="O1261"/>
      <c r="P1261"/>
      <c r="Q1261"/>
      <c r="R1261"/>
      <c r="S1261"/>
    </row>
    <row r="1262" spans="1:19" x14ac:dyDescent="0.3">
      <c r="A1262" s="2">
        <v>42025</v>
      </c>
      <c r="B1262" s="1" t="s">
        <v>847</v>
      </c>
      <c r="C1262" t="s">
        <v>848</v>
      </c>
      <c r="D1262">
        <v>0.7</v>
      </c>
      <c r="E1262">
        <v>1746</v>
      </c>
      <c r="F1262">
        <v>1220</v>
      </c>
      <c r="G1262">
        <v>0</v>
      </c>
      <c r="H1262">
        <f>IF(Table1[[#This Row],[data]]=DATE(2015, 1, 23),1,0)</f>
        <v>0</v>
      </c>
      <c r="I1262" t="str">
        <f>LEFT(Table1[[#This Row],[ISIN]],2)</f>
        <v>PL</v>
      </c>
      <c r="J1262">
        <f>Table1[[#This Row],[pakiet_wig]]*Table1[[#This Row],[kurs_zamkniecia]]</f>
        <v>0</v>
      </c>
      <c r="K1262" s="4" cm="1">
        <f t="array" ref="K1262">_xlfn.IFS(AND(Table1[[#This Row],[Column1]]=1,D1261-D1260&lt;Table1[[#This Row],[kurs_zamkniecia]]-D1261,D1260&lt;D1261,D1261&lt;Table1[[#This Row],[kurs_zamkniecia]]),"K",AND(Table1[[#This Row],[Column1]]=1,D1261-D1260&gt;Table1[[#This Row],[kurs_zamkniecia]]-D1261,D1260&gt;D1261,D1261&gt;Table1[[#This Row],[kurs_zamkniecia]]),"S",Table1[[#This Row],[Column1]]=1,"H",Table1[[#This Row],[Column1]]=0,0)</f>
        <v>0</v>
      </c>
      <c r="L1262"/>
      <c r="M1262"/>
      <c r="N1262"/>
      <c r="O1262"/>
      <c r="P1262"/>
      <c r="Q1262"/>
      <c r="R1262"/>
      <c r="S1262"/>
    </row>
    <row r="1263" spans="1:19" x14ac:dyDescent="0.3">
      <c r="A1263" s="2">
        <v>42026</v>
      </c>
      <c r="B1263" s="1" t="s">
        <v>847</v>
      </c>
      <c r="C1263" t="s">
        <v>848</v>
      </c>
      <c r="D1263">
        <v>0.75</v>
      </c>
      <c r="E1263">
        <v>8875</v>
      </c>
      <c r="F1263">
        <v>6420</v>
      </c>
      <c r="G1263">
        <v>0</v>
      </c>
      <c r="H1263">
        <f>IF(Table1[[#This Row],[data]]=DATE(2015, 1, 23),1,0)</f>
        <v>0</v>
      </c>
      <c r="I1263" t="str">
        <f>LEFT(Table1[[#This Row],[ISIN]],2)</f>
        <v>PL</v>
      </c>
      <c r="J1263">
        <f>Table1[[#This Row],[pakiet_wig]]*Table1[[#This Row],[kurs_zamkniecia]]</f>
        <v>0</v>
      </c>
      <c r="K1263" s="4" cm="1">
        <f t="array" ref="K1263">_xlfn.IFS(AND(Table1[[#This Row],[Column1]]=1,D1262-D1261&lt;Table1[[#This Row],[kurs_zamkniecia]]-D1262,D1261&lt;D1262,D1262&lt;Table1[[#This Row],[kurs_zamkniecia]]),"K",AND(Table1[[#This Row],[Column1]]=1,D1262-D1261&gt;Table1[[#This Row],[kurs_zamkniecia]]-D1262,D1261&gt;D1262,D1262&gt;Table1[[#This Row],[kurs_zamkniecia]]),"S",Table1[[#This Row],[Column1]]=1,"H",Table1[[#This Row],[Column1]]=0,0)</f>
        <v>0</v>
      </c>
      <c r="L1263"/>
      <c r="M1263"/>
      <c r="N1263"/>
      <c r="O1263"/>
      <c r="P1263"/>
      <c r="Q1263"/>
      <c r="R1263"/>
      <c r="S1263"/>
    </row>
    <row r="1264" spans="1:19" x14ac:dyDescent="0.3">
      <c r="A1264" s="2">
        <v>42027</v>
      </c>
      <c r="B1264" s="1" t="s">
        <v>847</v>
      </c>
      <c r="C1264" t="s">
        <v>848</v>
      </c>
      <c r="D1264">
        <v>0.76</v>
      </c>
      <c r="E1264">
        <v>0</v>
      </c>
      <c r="F1264">
        <v>0</v>
      </c>
      <c r="G1264">
        <v>0</v>
      </c>
      <c r="H1264">
        <f>IF(Table1[[#This Row],[data]]=DATE(2015, 1, 23),1,0)</f>
        <v>1</v>
      </c>
      <c r="I1264" t="str">
        <f>LEFT(Table1[[#This Row],[ISIN]],2)</f>
        <v>PL</v>
      </c>
      <c r="J1264">
        <f>Table1[[#This Row],[pakiet_wig]]*Table1[[#This Row],[kurs_zamkniecia]]</f>
        <v>0</v>
      </c>
      <c r="K1264" s="4" t="str" cm="1">
        <f t="array" ref="K1264">_xlfn.IFS(AND(Table1[[#This Row],[Column1]]=1,D1263-D1262&lt;Table1[[#This Row],[kurs_zamkniecia]]-D1263,D1262&lt;D1263,D1263&lt;Table1[[#This Row],[kurs_zamkniecia]]),"K",AND(Table1[[#This Row],[Column1]]=1,D1263-D1262&gt;Table1[[#This Row],[kurs_zamkniecia]]-D1263,D1262&gt;D1263,D1263&gt;Table1[[#This Row],[kurs_zamkniecia]]),"S",Table1[[#This Row],[Column1]]=1,"H",Table1[[#This Row],[Column1]]=0,0)</f>
        <v>H</v>
      </c>
      <c r="L1264"/>
      <c r="M1264"/>
      <c r="N1264"/>
      <c r="O1264"/>
      <c r="P1264"/>
      <c r="Q1264"/>
      <c r="R1264"/>
      <c r="S1264"/>
    </row>
    <row r="1265" spans="1:19" x14ac:dyDescent="0.3">
      <c r="A1265" s="2">
        <v>42025</v>
      </c>
      <c r="B1265" s="1" t="s">
        <v>849</v>
      </c>
      <c r="C1265" t="s">
        <v>850</v>
      </c>
      <c r="D1265">
        <v>9.59</v>
      </c>
      <c r="E1265">
        <v>1523</v>
      </c>
      <c r="F1265">
        <v>14300</v>
      </c>
      <c r="G1265">
        <v>2847000</v>
      </c>
      <c r="H1265">
        <f>IF(Table1[[#This Row],[data]]=DATE(2015, 1, 23),1,0)</f>
        <v>0</v>
      </c>
      <c r="I1265" t="str">
        <f>LEFT(Table1[[#This Row],[ISIN]],2)</f>
        <v>PL</v>
      </c>
      <c r="J1265">
        <f>Table1[[#This Row],[pakiet_wig]]*Table1[[#This Row],[kurs_zamkniecia]]</f>
        <v>27302730</v>
      </c>
      <c r="K1265" s="4" cm="1">
        <f t="array" ref="K1265">_xlfn.IFS(AND(Table1[[#This Row],[Column1]]=1,D1264-D1263&lt;Table1[[#This Row],[kurs_zamkniecia]]-D1264,D1263&lt;D1264,D1264&lt;Table1[[#This Row],[kurs_zamkniecia]]),"K",AND(Table1[[#This Row],[Column1]]=1,D1264-D1263&gt;Table1[[#This Row],[kurs_zamkniecia]]-D1264,D1263&gt;D1264,D1264&gt;Table1[[#This Row],[kurs_zamkniecia]]),"S",Table1[[#This Row],[Column1]]=1,"H",Table1[[#This Row],[Column1]]=0,0)</f>
        <v>0</v>
      </c>
      <c r="L1265"/>
      <c r="M1265"/>
      <c r="N1265"/>
      <c r="O1265"/>
      <c r="P1265"/>
      <c r="Q1265"/>
      <c r="R1265"/>
      <c r="S1265"/>
    </row>
    <row r="1266" spans="1:19" x14ac:dyDescent="0.3">
      <c r="A1266" s="2">
        <v>42026</v>
      </c>
      <c r="B1266" s="1" t="s">
        <v>849</v>
      </c>
      <c r="C1266" t="s">
        <v>850</v>
      </c>
      <c r="D1266">
        <v>9.8000000000000007</v>
      </c>
      <c r="E1266">
        <v>1374</v>
      </c>
      <c r="F1266">
        <v>13260</v>
      </c>
      <c r="G1266">
        <v>2847000</v>
      </c>
      <c r="H1266">
        <f>IF(Table1[[#This Row],[data]]=DATE(2015, 1, 23),1,0)</f>
        <v>0</v>
      </c>
      <c r="I1266" t="str">
        <f>LEFT(Table1[[#This Row],[ISIN]],2)</f>
        <v>PL</v>
      </c>
      <c r="J1266">
        <f>Table1[[#This Row],[pakiet_wig]]*Table1[[#This Row],[kurs_zamkniecia]]</f>
        <v>27900600.000000004</v>
      </c>
      <c r="K1266" s="4" cm="1">
        <f t="array" ref="K1266">_xlfn.IFS(AND(Table1[[#This Row],[Column1]]=1,D1265-D1264&lt;Table1[[#This Row],[kurs_zamkniecia]]-D1265,D1264&lt;D1265,D1265&lt;Table1[[#This Row],[kurs_zamkniecia]]),"K",AND(Table1[[#This Row],[Column1]]=1,D1265-D1264&gt;Table1[[#This Row],[kurs_zamkniecia]]-D1265,D1264&gt;D1265,D1265&gt;Table1[[#This Row],[kurs_zamkniecia]]),"S",Table1[[#This Row],[Column1]]=1,"H",Table1[[#This Row],[Column1]]=0,0)</f>
        <v>0</v>
      </c>
      <c r="L1266"/>
      <c r="M1266"/>
      <c r="N1266"/>
      <c r="O1266"/>
      <c r="P1266"/>
      <c r="Q1266"/>
      <c r="R1266"/>
      <c r="S1266"/>
    </row>
    <row r="1267" spans="1:19" x14ac:dyDescent="0.3">
      <c r="A1267" s="2">
        <v>42027</v>
      </c>
      <c r="B1267" s="1" t="s">
        <v>849</v>
      </c>
      <c r="C1267" t="s">
        <v>850</v>
      </c>
      <c r="D1267">
        <v>9.7899999999999991</v>
      </c>
      <c r="E1267">
        <v>995</v>
      </c>
      <c r="F1267">
        <v>9740</v>
      </c>
      <c r="G1267">
        <v>2847000</v>
      </c>
      <c r="H1267">
        <f>IF(Table1[[#This Row],[data]]=DATE(2015, 1, 23),1,0)</f>
        <v>1</v>
      </c>
      <c r="I1267" t="str">
        <f>LEFT(Table1[[#This Row],[ISIN]],2)</f>
        <v>PL</v>
      </c>
      <c r="J1267">
        <f>Table1[[#This Row],[pakiet_wig]]*Table1[[#This Row],[kurs_zamkniecia]]</f>
        <v>27872129.999999996</v>
      </c>
      <c r="K1267" s="4" t="str" cm="1">
        <f t="array" ref="K1267">_xlfn.IFS(AND(Table1[[#This Row],[Column1]]=1,D1266-D1265&lt;Table1[[#This Row],[kurs_zamkniecia]]-D1266,D1265&lt;D1266,D1266&lt;Table1[[#This Row],[kurs_zamkniecia]]),"K",AND(Table1[[#This Row],[Column1]]=1,D1266-D1265&gt;Table1[[#This Row],[kurs_zamkniecia]]-D1266,D1265&gt;D1266,D1266&gt;Table1[[#This Row],[kurs_zamkniecia]]),"S",Table1[[#This Row],[Column1]]=1,"H",Table1[[#This Row],[Column1]]=0,0)</f>
        <v>H</v>
      </c>
      <c r="L1267"/>
      <c r="M1267"/>
      <c r="N1267"/>
      <c r="O1267"/>
      <c r="P1267"/>
      <c r="Q1267"/>
      <c r="R1267"/>
      <c r="S1267"/>
    </row>
    <row r="1268" spans="1:19" x14ac:dyDescent="0.3">
      <c r="A1268" s="2">
        <v>42025</v>
      </c>
      <c r="B1268" s="1" t="s">
        <v>851</v>
      </c>
      <c r="C1268" t="s">
        <v>852</v>
      </c>
      <c r="D1268">
        <v>16.48</v>
      </c>
      <c r="E1268">
        <v>135</v>
      </c>
      <c r="F1268">
        <v>2190</v>
      </c>
      <c r="G1268">
        <v>448000</v>
      </c>
      <c r="H1268">
        <f>IF(Table1[[#This Row],[data]]=DATE(2015, 1, 23),1,0)</f>
        <v>0</v>
      </c>
      <c r="I1268" t="str">
        <f>LEFT(Table1[[#This Row],[ISIN]],2)</f>
        <v>PL</v>
      </c>
      <c r="J1268">
        <f>Table1[[#This Row],[pakiet_wig]]*Table1[[#This Row],[kurs_zamkniecia]]</f>
        <v>7383040</v>
      </c>
      <c r="K1268" s="4" cm="1">
        <f t="array" ref="K1268">_xlfn.IFS(AND(Table1[[#This Row],[Column1]]=1,D1267-D1266&lt;Table1[[#This Row],[kurs_zamkniecia]]-D1267,D1266&lt;D1267,D1267&lt;Table1[[#This Row],[kurs_zamkniecia]]),"K",AND(Table1[[#This Row],[Column1]]=1,D1267-D1266&gt;Table1[[#This Row],[kurs_zamkniecia]]-D1267,D1266&gt;D1267,D1267&gt;Table1[[#This Row],[kurs_zamkniecia]]),"S",Table1[[#This Row],[Column1]]=1,"H",Table1[[#This Row],[Column1]]=0,0)</f>
        <v>0</v>
      </c>
      <c r="L1268"/>
      <c r="M1268"/>
      <c r="N1268"/>
      <c r="O1268"/>
      <c r="P1268"/>
      <c r="Q1268"/>
      <c r="R1268"/>
      <c r="S1268"/>
    </row>
    <row r="1269" spans="1:19" x14ac:dyDescent="0.3">
      <c r="A1269" s="2">
        <v>42026</v>
      </c>
      <c r="B1269" s="1" t="s">
        <v>851</v>
      </c>
      <c r="C1269" t="s">
        <v>852</v>
      </c>
      <c r="D1269">
        <v>16.73</v>
      </c>
      <c r="E1269">
        <v>695</v>
      </c>
      <c r="F1269">
        <v>11510</v>
      </c>
      <c r="G1269">
        <v>448000</v>
      </c>
      <c r="H1269">
        <f>IF(Table1[[#This Row],[data]]=DATE(2015, 1, 23),1,0)</f>
        <v>0</v>
      </c>
      <c r="I1269" t="str">
        <f>LEFT(Table1[[#This Row],[ISIN]],2)</f>
        <v>PL</v>
      </c>
      <c r="J1269">
        <f>Table1[[#This Row],[pakiet_wig]]*Table1[[#This Row],[kurs_zamkniecia]]</f>
        <v>7495040</v>
      </c>
      <c r="K1269" s="4" cm="1">
        <f t="array" ref="K1269">_xlfn.IFS(AND(Table1[[#This Row],[Column1]]=1,D1268-D1267&lt;Table1[[#This Row],[kurs_zamkniecia]]-D1268,D1267&lt;D1268,D1268&lt;Table1[[#This Row],[kurs_zamkniecia]]),"K",AND(Table1[[#This Row],[Column1]]=1,D1268-D1267&gt;Table1[[#This Row],[kurs_zamkniecia]]-D1268,D1267&gt;D1268,D1268&gt;Table1[[#This Row],[kurs_zamkniecia]]),"S",Table1[[#This Row],[Column1]]=1,"H",Table1[[#This Row],[Column1]]=0,0)</f>
        <v>0</v>
      </c>
      <c r="L1269"/>
      <c r="M1269"/>
      <c r="N1269"/>
      <c r="O1269"/>
      <c r="P1269"/>
      <c r="Q1269"/>
      <c r="R1269"/>
      <c r="S1269"/>
    </row>
    <row r="1270" spans="1:19" x14ac:dyDescent="0.3">
      <c r="A1270" s="2">
        <v>42027</v>
      </c>
      <c r="B1270" s="1" t="s">
        <v>851</v>
      </c>
      <c r="C1270" t="s">
        <v>852</v>
      </c>
      <c r="D1270">
        <v>16.2</v>
      </c>
      <c r="E1270">
        <v>231</v>
      </c>
      <c r="F1270">
        <v>3760</v>
      </c>
      <c r="G1270">
        <v>448000</v>
      </c>
      <c r="H1270">
        <f>IF(Table1[[#This Row],[data]]=DATE(2015, 1, 23),1,0)</f>
        <v>1</v>
      </c>
      <c r="I1270" t="str">
        <f>LEFT(Table1[[#This Row],[ISIN]],2)</f>
        <v>PL</v>
      </c>
      <c r="J1270">
        <f>Table1[[#This Row],[pakiet_wig]]*Table1[[#This Row],[kurs_zamkniecia]]</f>
        <v>7257600</v>
      </c>
      <c r="K1270" s="4" t="str" cm="1">
        <f t="array" ref="K1270">_xlfn.IFS(AND(Table1[[#This Row],[Column1]]=1,D1269-D1268&lt;Table1[[#This Row],[kurs_zamkniecia]]-D1269,D1268&lt;D1269,D1269&lt;Table1[[#This Row],[kurs_zamkniecia]]),"K",AND(Table1[[#This Row],[Column1]]=1,D1269-D1268&gt;Table1[[#This Row],[kurs_zamkniecia]]-D1269,D1268&gt;D1269,D1269&gt;Table1[[#This Row],[kurs_zamkniecia]]),"S",Table1[[#This Row],[Column1]]=1,"H",Table1[[#This Row],[Column1]]=0,0)</f>
        <v>H</v>
      </c>
      <c r="L1270"/>
      <c r="M1270"/>
      <c r="N1270"/>
      <c r="O1270"/>
      <c r="P1270"/>
      <c r="Q1270"/>
      <c r="R1270"/>
      <c r="S1270"/>
    </row>
    <row r="1271" spans="1:19" x14ac:dyDescent="0.3">
      <c r="A1271" s="2">
        <v>42025</v>
      </c>
      <c r="B1271" s="1" t="s">
        <v>853</v>
      </c>
      <c r="C1271" t="s">
        <v>854</v>
      </c>
      <c r="D1271">
        <v>4.5</v>
      </c>
      <c r="E1271">
        <v>2819</v>
      </c>
      <c r="F1271">
        <v>12730</v>
      </c>
      <c r="G1271">
        <v>19158000</v>
      </c>
      <c r="H1271">
        <f>IF(Table1[[#This Row],[data]]=DATE(2015, 1, 23),1,0)</f>
        <v>0</v>
      </c>
      <c r="I1271" t="str">
        <f>LEFT(Table1[[#This Row],[ISIN]],2)</f>
        <v>PL</v>
      </c>
      <c r="J1271">
        <f>Table1[[#This Row],[pakiet_wig]]*Table1[[#This Row],[kurs_zamkniecia]]</f>
        <v>86211000</v>
      </c>
      <c r="K1271" s="4" cm="1">
        <f t="array" ref="K1271">_xlfn.IFS(AND(Table1[[#This Row],[Column1]]=1,D1270-D1269&lt;Table1[[#This Row],[kurs_zamkniecia]]-D1270,D1269&lt;D1270,D1270&lt;Table1[[#This Row],[kurs_zamkniecia]]),"K",AND(Table1[[#This Row],[Column1]]=1,D1270-D1269&gt;Table1[[#This Row],[kurs_zamkniecia]]-D1270,D1269&gt;D1270,D1270&gt;Table1[[#This Row],[kurs_zamkniecia]]),"S",Table1[[#This Row],[Column1]]=1,"H",Table1[[#This Row],[Column1]]=0,0)</f>
        <v>0</v>
      </c>
      <c r="L1271"/>
      <c r="M1271"/>
      <c r="N1271"/>
      <c r="O1271"/>
      <c r="P1271"/>
      <c r="Q1271"/>
      <c r="R1271"/>
      <c r="S1271"/>
    </row>
    <row r="1272" spans="1:19" x14ac:dyDescent="0.3">
      <c r="A1272" s="2">
        <v>42026</v>
      </c>
      <c r="B1272" s="1" t="s">
        <v>853</v>
      </c>
      <c r="C1272" t="s">
        <v>854</v>
      </c>
      <c r="D1272">
        <v>4.05</v>
      </c>
      <c r="E1272">
        <v>13583</v>
      </c>
      <c r="F1272">
        <v>58210</v>
      </c>
      <c r="G1272">
        <v>19158000</v>
      </c>
      <c r="H1272">
        <f>IF(Table1[[#This Row],[data]]=DATE(2015, 1, 23),1,0)</f>
        <v>0</v>
      </c>
      <c r="I1272" t="str">
        <f>LEFT(Table1[[#This Row],[ISIN]],2)</f>
        <v>PL</v>
      </c>
      <c r="J1272">
        <f>Table1[[#This Row],[pakiet_wig]]*Table1[[#This Row],[kurs_zamkniecia]]</f>
        <v>77589900</v>
      </c>
      <c r="K1272" s="4" cm="1">
        <f t="array" ref="K1272">_xlfn.IFS(AND(Table1[[#This Row],[Column1]]=1,D1271-D1270&lt;Table1[[#This Row],[kurs_zamkniecia]]-D1271,D1270&lt;D1271,D1271&lt;Table1[[#This Row],[kurs_zamkniecia]]),"K",AND(Table1[[#This Row],[Column1]]=1,D1271-D1270&gt;Table1[[#This Row],[kurs_zamkniecia]]-D1271,D1270&gt;D1271,D1271&gt;Table1[[#This Row],[kurs_zamkniecia]]),"S",Table1[[#This Row],[Column1]]=1,"H",Table1[[#This Row],[Column1]]=0,0)</f>
        <v>0</v>
      </c>
      <c r="L1272"/>
      <c r="M1272"/>
      <c r="N1272"/>
      <c r="O1272"/>
      <c r="P1272"/>
      <c r="Q1272"/>
      <c r="R1272"/>
      <c r="S1272"/>
    </row>
    <row r="1273" spans="1:19" x14ac:dyDescent="0.3">
      <c r="A1273" s="2">
        <v>42027</v>
      </c>
      <c r="B1273" s="1" t="s">
        <v>853</v>
      </c>
      <c r="C1273" t="s">
        <v>854</v>
      </c>
      <c r="D1273">
        <v>4</v>
      </c>
      <c r="E1273">
        <v>9861</v>
      </c>
      <c r="F1273">
        <v>35850</v>
      </c>
      <c r="G1273">
        <v>19158000</v>
      </c>
      <c r="H1273">
        <f>IF(Table1[[#This Row],[data]]=DATE(2015, 1, 23),1,0)</f>
        <v>1</v>
      </c>
      <c r="I1273" t="str">
        <f>LEFT(Table1[[#This Row],[ISIN]],2)</f>
        <v>PL</v>
      </c>
      <c r="J1273">
        <f>Table1[[#This Row],[pakiet_wig]]*Table1[[#This Row],[kurs_zamkniecia]]</f>
        <v>76632000</v>
      </c>
      <c r="K1273" s="4" t="str" cm="1">
        <f t="array" ref="K1273">_xlfn.IFS(AND(Table1[[#This Row],[Column1]]=1,D1272-D1271&lt;Table1[[#This Row],[kurs_zamkniecia]]-D1272,D1271&lt;D1272,D1272&lt;Table1[[#This Row],[kurs_zamkniecia]]),"K",AND(Table1[[#This Row],[Column1]]=1,D1272-D1271&gt;Table1[[#This Row],[kurs_zamkniecia]]-D1272,D1271&gt;D1272,D1272&gt;Table1[[#This Row],[kurs_zamkniecia]]),"S",Table1[[#This Row],[Column1]]=1,"H",Table1[[#This Row],[Column1]]=0,0)</f>
        <v>H</v>
      </c>
      <c r="L1273"/>
      <c r="M1273"/>
      <c r="N1273"/>
      <c r="O1273"/>
      <c r="P1273"/>
      <c r="Q1273"/>
      <c r="R1273"/>
      <c r="S1273"/>
    </row>
    <row r="1274" spans="1:19" x14ac:dyDescent="0.3">
      <c r="A1274" s="2">
        <v>42025</v>
      </c>
      <c r="B1274" s="1" t="s">
        <v>855</v>
      </c>
      <c r="C1274" t="s">
        <v>856</v>
      </c>
      <c r="D1274">
        <v>3.65</v>
      </c>
      <c r="E1274">
        <v>2106</v>
      </c>
      <c r="F1274">
        <v>7630</v>
      </c>
      <c r="G1274">
        <v>6157000</v>
      </c>
      <c r="H1274">
        <f>IF(Table1[[#This Row],[data]]=DATE(2015, 1, 23),1,0)</f>
        <v>0</v>
      </c>
      <c r="I1274" t="str">
        <f>LEFT(Table1[[#This Row],[ISIN]],2)</f>
        <v>PL</v>
      </c>
      <c r="J1274">
        <f>Table1[[#This Row],[pakiet_wig]]*Table1[[#This Row],[kurs_zamkniecia]]</f>
        <v>22473050</v>
      </c>
      <c r="K1274" s="4" cm="1">
        <f t="array" ref="K1274">_xlfn.IFS(AND(Table1[[#This Row],[Column1]]=1,D1273-D1272&lt;Table1[[#This Row],[kurs_zamkniecia]]-D1273,D1272&lt;D1273,D1273&lt;Table1[[#This Row],[kurs_zamkniecia]]),"K",AND(Table1[[#This Row],[Column1]]=1,D1273-D1272&gt;Table1[[#This Row],[kurs_zamkniecia]]-D1273,D1272&gt;D1273,D1273&gt;Table1[[#This Row],[kurs_zamkniecia]]),"S",Table1[[#This Row],[Column1]]=1,"H",Table1[[#This Row],[Column1]]=0,0)</f>
        <v>0</v>
      </c>
      <c r="L1274"/>
      <c r="M1274"/>
      <c r="N1274"/>
      <c r="O1274"/>
      <c r="P1274"/>
      <c r="Q1274"/>
      <c r="R1274"/>
      <c r="S1274"/>
    </row>
    <row r="1275" spans="1:19" x14ac:dyDescent="0.3">
      <c r="A1275" s="2">
        <v>42026</v>
      </c>
      <c r="B1275" s="1" t="s">
        <v>855</v>
      </c>
      <c r="C1275" t="s">
        <v>856</v>
      </c>
      <c r="D1275">
        <v>3.61</v>
      </c>
      <c r="E1275">
        <v>1536</v>
      </c>
      <c r="F1275">
        <v>5510</v>
      </c>
      <c r="G1275">
        <v>6157000</v>
      </c>
      <c r="H1275">
        <f>IF(Table1[[#This Row],[data]]=DATE(2015, 1, 23),1,0)</f>
        <v>0</v>
      </c>
      <c r="I1275" t="str">
        <f>LEFT(Table1[[#This Row],[ISIN]],2)</f>
        <v>PL</v>
      </c>
      <c r="J1275">
        <f>Table1[[#This Row],[pakiet_wig]]*Table1[[#This Row],[kurs_zamkniecia]]</f>
        <v>22226770</v>
      </c>
      <c r="K1275" s="4" cm="1">
        <f t="array" ref="K1275">_xlfn.IFS(AND(Table1[[#This Row],[Column1]]=1,D1274-D1273&lt;Table1[[#This Row],[kurs_zamkniecia]]-D1274,D1273&lt;D1274,D1274&lt;Table1[[#This Row],[kurs_zamkniecia]]),"K",AND(Table1[[#This Row],[Column1]]=1,D1274-D1273&gt;Table1[[#This Row],[kurs_zamkniecia]]-D1274,D1273&gt;D1274,D1274&gt;Table1[[#This Row],[kurs_zamkniecia]]),"S",Table1[[#This Row],[Column1]]=1,"H",Table1[[#This Row],[Column1]]=0,0)</f>
        <v>0</v>
      </c>
      <c r="L1275"/>
      <c r="M1275"/>
      <c r="N1275"/>
      <c r="O1275"/>
      <c r="P1275"/>
      <c r="Q1275"/>
      <c r="R1275"/>
      <c r="S1275"/>
    </row>
    <row r="1276" spans="1:19" x14ac:dyDescent="0.3">
      <c r="A1276" s="2">
        <v>42027</v>
      </c>
      <c r="B1276" s="1" t="s">
        <v>855</v>
      </c>
      <c r="C1276" t="s">
        <v>856</v>
      </c>
      <c r="D1276">
        <v>3.65</v>
      </c>
      <c r="E1276">
        <v>48</v>
      </c>
      <c r="F1276">
        <v>180</v>
      </c>
      <c r="G1276">
        <v>6157000</v>
      </c>
      <c r="H1276">
        <f>IF(Table1[[#This Row],[data]]=DATE(2015, 1, 23),1,0)</f>
        <v>1</v>
      </c>
      <c r="I1276" t="str">
        <f>LEFT(Table1[[#This Row],[ISIN]],2)</f>
        <v>PL</v>
      </c>
      <c r="J1276">
        <f>Table1[[#This Row],[pakiet_wig]]*Table1[[#This Row],[kurs_zamkniecia]]</f>
        <v>22473050</v>
      </c>
      <c r="K1276" s="4" t="str" cm="1">
        <f t="array" ref="K1276">_xlfn.IFS(AND(Table1[[#This Row],[Column1]]=1,D1275-D1274&lt;Table1[[#This Row],[kurs_zamkniecia]]-D1275,D1274&lt;D1275,D1275&lt;Table1[[#This Row],[kurs_zamkniecia]]),"K",AND(Table1[[#This Row],[Column1]]=1,D1275-D1274&gt;Table1[[#This Row],[kurs_zamkniecia]]-D1275,D1274&gt;D1275,D1275&gt;Table1[[#This Row],[kurs_zamkniecia]]),"S",Table1[[#This Row],[Column1]]=1,"H",Table1[[#This Row],[Column1]]=0,0)</f>
        <v>H</v>
      </c>
      <c r="L1276"/>
      <c r="M1276"/>
      <c r="N1276"/>
      <c r="O1276"/>
      <c r="P1276"/>
      <c r="Q1276"/>
      <c r="R1276"/>
      <c r="S1276"/>
    </row>
    <row r="1277" spans="1:19" x14ac:dyDescent="0.3">
      <c r="A1277" s="2">
        <v>42025</v>
      </c>
      <c r="B1277" s="1" t="s">
        <v>857</v>
      </c>
      <c r="C1277" t="s">
        <v>858</v>
      </c>
      <c r="D1277">
        <v>6.8</v>
      </c>
      <c r="E1277">
        <v>7469</v>
      </c>
      <c r="F1277">
        <v>49800</v>
      </c>
      <c r="G1277">
        <v>3969000</v>
      </c>
      <c r="H1277">
        <f>IF(Table1[[#This Row],[data]]=DATE(2015, 1, 23),1,0)</f>
        <v>0</v>
      </c>
      <c r="I1277" t="str">
        <f>LEFT(Table1[[#This Row],[ISIN]],2)</f>
        <v>PL</v>
      </c>
      <c r="J1277">
        <f>Table1[[#This Row],[pakiet_wig]]*Table1[[#This Row],[kurs_zamkniecia]]</f>
        <v>26989200</v>
      </c>
      <c r="K1277" s="4" cm="1">
        <f t="array" ref="K1277">_xlfn.IFS(AND(Table1[[#This Row],[Column1]]=1,D1276-D1275&lt;Table1[[#This Row],[kurs_zamkniecia]]-D1276,D1275&lt;D1276,D1276&lt;Table1[[#This Row],[kurs_zamkniecia]]),"K",AND(Table1[[#This Row],[Column1]]=1,D1276-D1275&gt;Table1[[#This Row],[kurs_zamkniecia]]-D1276,D1275&gt;D1276,D1276&gt;Table1[[#This Row],[kurs_zamkniecia]]),"S",Table1[[#This Row],[Column1]]=1,"H",Table1[[#This Row],[Column1]]=0,0)</f>
        <v>0</v>
      </c>
      <c r="L1277"/>
      <c r="M1277"/>
      <c r="N1277"/>
      <c r="O1277"/>
      <c r="P1277"/>
      <c r="Q1277"/>
      <c r="R1277"/>
      <c r="S1277"/>
    </row>
    <row r="1278" spans="1:19" x14ac:dyDescent="0.3">
      <c r="A1278" s="2">
        <v>42026</v>
      </c>
      <c r="B1278" s="1" t="s">
        <v>857</v>
      </c>
      <c r="C1278" t="s">
        <v>858</v>
      </c>
      <c r="D1278">
        <v>6.74</v>
      </c>
      <c r="E1278">
        <v>7295</v>
      </c>
      <c r="F1278">
        <v>48870</v>
      </c>
      <c r="G1278">
        <v>3969000</v>
      </c>
      <c r="H1278">
        <f>IF(Table1[[#This Row],[data]]=DATE(2015, 1, 23),1,0)</f>
        <v>0</v>
      </c>
      <c r="I1278" t="str">
        <f>LEFT(Table1[[#This Row],[ISIN]],2)</f>
        <v>PL</v>
      </c>
      <c r="J1278">
        <f>Table1[[#This Row],[pakiet_wig]]*Table1[[#This Row],[kurs_zamkniecia]]</f>
        <v>26751060</v>
      </c>
      <c r="K1278" s="4" cm="1">
        <f t="array" ref="K1278">_xlfn.IFS(AND(Table1[[#This Row],[Column1]]=1,D1277-D1276&lt;Table1[[#This Row],[kurs_zamkniecia]]-D1277,D1276&lt;D1277,D1277&lt;Table1[[#This Row],[kurs_zamkniecia]]),"K",AND(Table1[[#This Row],[Column1]]=1,D1277-D1276&gt;Table1[[#This Row],[kurs_zamkniecia]]-D1277,D1276&gt;D1277,D1277&gt;Table1[[#This Row],[kurs_zamkniecia]]),"S",Table1[[#This Row],[Column1]]=1,"H",Table1[[#This Row],[Column1]]=0,0)</f>
        <v>0</v>
      </c>
      <c r="L1278"/>
      <c r="M1278"/>
      <c r="N1278"/>
      <c r="O1278"/>
      <c r="P1278"/>
      <c r="Q1278"/>
      <c r="R1278"/>
      <c r="S1278"/>
    </row>
    <row r="1279" spans="1:19" x14ac:dyDescent="0.3">
      <c r="A1279" s="2">
        <v>42027</v>
      </c>
      <c r="B1279" s="1" t="s">
        <v>857</v>
      </c>
      <c r="C1279" t="s">
        <v>858</v>
      </c>
      <c r="D1279">
        <v>6.71</v>
      </c>
      <c r="E1279">
        <v>3744</v>
      </c>
      <c r="F1279">
        <v>25130</v>
      </c>
      <c r="G1279">
        <v>3969000</v>
      </c>
      <c r="H1279">
        <f>IF(Table1[[#This Row],[data]]=DATE(2015, 1, 23),1,0)</f>
        <v>1</v>
      </c>
      <c r="I1279" t="str">
        <f>LEFT(Table1[[#This Row],[ISIN]],2)</f>
        <v>PL</v>
      </c>
      <c r="J1279">
        <f>Table1[[#This Row],[pakiet_wig]]*Table1[[#This Row],[kurs_zamkniecia]]</f>
        <v>26631990</v>
      </c>
      <c r="K1279" s="4" t="str" cm="1">
        <f t="array" ref="K1279">_xlfn.IFS(AND(Table1[[#This Row],[Column1]]=1,D1278-D1277&lt;Table1[[#This Row],[kurs_zamkniecia]]-D1278,D1277&lt;D1278,D1278&lt;Table1[[#This Row],[kurs_zamkniecia]]),"K",AND(Table1[[#This Row],[Column1]]=1,D1278-D1277&gt;Table1[[#This Row],[kurs_zamkniecia]]-D1278,D1277&gt;D1278,D1278&gt;Table1[[#This Row],[kurs_zamkniecia]]),"S",Table1[[#This Row],[Column1]]=1,"H",Table1[[#This Row],[Column1]]=0,0)</f>
        <v>H</v>
      </c>
      <c r="L1279"/>
      <c r="M1279"/>
      <c r="N1279"/>
      <c r="O1279"/>
      <c r="P1279"/>
      <c r="Q1279"/>
      <c r="R1279"/>
      <c r="S1279"/>
    </row>
    <row r="1280" spans="1:19" x14ac:dyDescent="0.3">
      <c r="A1280" s="2">
        <v>42025</v>
      </c>
      <c r="B1280" s="1" t="s">
        <v>859</v>
      </c>
      <c r="C1280" t="s">
        <v>860</v>
      </c>
      <c r="D1280">
        <v>6.2</v>
      </c>
      <c r="E1280">
        <v>2492</v>
      </c>
      <c r="F1280">
        <v>15490</v>
      </c>
      <c r="G1280">
        <v>15008000</v>
      </c>
      <c r="H1280">
        <f>IF(Table1[[#This Row],[data]]=DATE(2015, 1, 23),1,0)</f>
        <v>0</v>
      </c>
      <c r="I1280" t="str">
        <f>LEFT(Table1[[#This Row],[ISIN]],2)</f>
        <v>PL</v>
      </c>
      <c r="J1280">
        <f>Table1[[#This Row],[pakiet_wig]]*Table1[[#This Row],[kurs_zamkniecia]]</f>
        <v>93049600</v>
      </c>
      <c r="K1280" s="4" cm="1">
        <f t="array" ref="K1280">_xlfn.IFS(AND(Table1[[#This Row],[Column1]]=1,D1279-D1278&lt;Table1[[#This Row],[kurs_zamkniecia]]-D1279,D1278&lt;D1279,D1279&lt;Table1[[#This Row],[kurs_zamkniecia]]),"K",AND(Table1[[#This Row],[Column1]]=1,D1279-D1278&gt;Table1[[#This Row],[kurs_zamkniecia]]-D1279,D1278&gt;D1279,D1279&gt;Table1[[#This Row],[kurs_zamkniecia]]),"S",Table1[[#This Row],[Column1]]=1,"H",Table1[[#This Row],[Column1]]=0,0)</f>
        <v>0</v>
      </c>
      <c r="L1280"/>
      <c r="M1280"/>
      <c r="N1280"/>
      <c r="O1280"/>
      <c r="P1280"/>
      <c r="Q1280"/>
      <c r="R1280"/>
      <c r="S1280"/>
    </row>
    <row r="1281" spans="1:19" x14ac:dyDescent="0.3">
      <c r="A1281" s="2">
        <v>42026</v>
      </c>
      <c r="B1281" s="1" t="s">
        <v>859</v>
      </c>
      <c r="C1281" t="s">
        <v>860</v>
      </c>
      <c r="D1281">
        <v>6.3</v>
      </c>
      <c r="E1281">
        <v>27571</v>
      </c>
      <c r="F1281">
        <v>168070</v>
      </c>
      <c r="G1281">
        <v>15008000</v>
      </c>
      <c r="H1281">
        <f>IF(Table1[[#This Row],[data]]=DATE(2015, 1, 23),1,0)</f>
        <v>0</v>
      </c>
      <c r="I1281" t="str">
        <f>LEFT(Table1[[#This Row],[ISIN]],2)</f>
        <v>PL</v>
      </c>
      <c r="J1281">
        <f>Table1[[#This Row],[pakiet_wig]]*Table1[[#This Row],[kurs_zamkniecia]]</f>
        <v>94550400</v>
      </c>
      <c r="K1281" s="4" cm="1">
        <f t="array" ref="K1281">_xlfn.IFS(AND(Table1[[#This Row],[Column1]]=1,D1280-D1279&lt;Table1[[#This Row],[kurs_zamkniecia]]-D1280,D1279&lt;D1280,D1280&lt;Table1[[#This Row],[kurs_zamkniecia]]),"K",AND(Table1[[#This Row],[Column1]]=1,D1280-D1279&gt;Table1[[#This Row],[kurs_zamkniecia]]-D1280,D1279&gt;D1280,D1280&gt;Table1[[#This Row],[kurs_zamkniecia]]),"S",Table1[[#This Row],[Column1]]=1,"H",Table1[[#This Row],[Column1]]=0,0)</f>
        <v>0</v>
      </c>
      <c r="L1281"/>
      <c r="M1281"/>
      <c r="N1281"/>
      <c r="O1281"/>
      <c r="P1281"/>
      <c r="Q1281"/>
      <c r="R1281"/>
      <c r="S1281"/>
    </row>
    <row r="1282" spans="1:19" x14ac:dyDescent="0.3">
      <c r="A1282" s="2">
        <v>42027</v>
      </c>
      <c r="B1282" s="1" t="s">
        <v>859</v>
      </c>
      <c r="C1282" t="s">
        <v>860</v>
      </c>
      <c r="D1282">
        <v>6.39</v>
      </c>
      <c r="E1282">
        <v>1380</v>
      </c>
      <c r="F1282">
        <v>8450</v>
      </c>
      <c r="G1282">
        <v>15008000</v>
      </c>
      <c r="H1282">
        <f>IF(Table1[[#This Row],[data]]=DATE(2015, 1, 23),1,0)</f>
        <v>1</v>
      </c>
      <c r="I1282" t="str">
        <f>LEFT(Table1[[#This Row],[ISIN]],2)</f>
        <v>PL</v>
      </c>
      <c r="J1282">
        <f>Table1[[#This Row],[pakiet_wig]]*Table1[[#This Row],[kurs_zamkniecia]]</f>
        <v>95901120</v>
      </c>
      <c r="K1282" s="4" t="str" cm="1">
        <f t="array" ref="K1282">_xlfn.IFS(AND(Table1[[#This Row],[Column1]]=1,D1281-D1280&lt;Table1[[#This Row],[kurs_zamkniecia]]-D1281,D1280&lt;D1281,D1281&lt;Table1[[#This Row],[kurs_zamkniecia]]),"K",AND(Table1[[#This Row],[Column1]]=1,D1281-D1280&gt;Table1[[#This Row],[kurs_zamkniecia]]-D1281,D1280&gt;D1281,D1281&gt;Table1[[#This Row],[kurs_zamkniecia]]),"S",Table1[[#This Row],[Column1]]=1,"H",Table1[[#This Row],[Column1]]=0,0)</f>
        <v>H</v>
      </c>
      <c r="L1282"/>
      <c r="M1282"/>
      <c r="N1282"/>
      <c r="O1282"/>
      <c r="P1282"/>
      <c r="Q1282"/>
      <c r="R1282"/>
      <c r="S1282"/>
    </row>
    <row r="1283" spans="1:19" x14ac:dyDescent="0.3">
      <c r="A1283" s="2">
        <v>42025</v>
      </c>
      <c r="B1283" s="1" t="s">
        <v>861</v>
      </c>
      <c r="C1283" t="s">
        <v>862</v>
      </c>
      <c r="D1283">
        <v>9.57</v>
      </c>
      <c r="E1283">
        <v>288</v>
      </c>
      <c r="F1283">
        <v>2740</v>
      </c>
      <c r="G1283">
        <v>14241000</v>
      </c>
      <c r="H1283">
        <f>IF(Table1[[#This Row],[data]]=DATE(2015, 1, 23),1,0)</f>
        <v>0</v>
      </c>
      <c r="I1283" t="str">
        <f>LEFT(Table1[[#This Row],[ISIN]],2)</f>
        <v>PL</v>
      </c>
      <c r="J1283">
        <f>Table1[[#This Row],[pakiet_wig]]*Table1[[#This Row],[kurs_zamkniecia]]</f>
        <v>136286370</v>
      </c>
      <c r="K1283" s="4" cm="1">
        <f t="array" ref="K1283">_xlfn.IFS(AND(Table1[[#This Row],[Column1]]=1,D1282-D1281&lt;Table1[[#This Row],[kurs_zamkniecia]]-D1282,D1281&lt;D1282,D1282&lt;Table1[[#This Row],[kurs_zamkniecia]]),"K",AND(Table1[[#This Row],[Column1]]=1,D1282-D1281&gt;Table1[[#This Row],[kurs_zamkniecia]]-D1282,D1281&gt;D1282,D1282&gt;Table1[[#This Row],[kurs_zamkniecia]]),"S",Table1[[#This Row],[Column1]]=1,"H",Table1[[#This Row],[Column1]]=0,0)</f>
        <v>0</v>
      </c>
      <c r="L1283"/>
      <c r="M1283"/>
      <c r="N1283"/>
      <c r="O1283"/>
      <c r="P1283"/>
      <c r="Q1283"/>
      <c r="R1283"/>
      <c r="S1283"/>
    </row>
    <row r="1284" spans="1:19" x14ac:dyDescent="0.3">
      <c r="A1284" s="2">
        <v>42026</v>
      </c>
      <c r="B1284" s="1" t="s">
        <v>861</v>
      </c>
      <c r="C1284" t="s">
        <v>862</v>
      </c>
      <c r="D1284">
        <v>9.5</v>
      </c>
      <c r="E1284">
        <v>8025</v>
      </c>
      <c r="F1284">
        <v>75730</v>
      </c>
      <c r="G1284">
        <v>14241000</v>
      </c>
      <c r="H1284">
        <f>IF(Table1[[#This Row],[data]]=DATE(2015, 1, 23),1,0)</f>
        <v>0</v>
      </c>
      <c r="I1284" t="str">
        <f>LEFT(Table1[[#This Row],[ISIN]],2)</f>
        <v>PL</v>
      </c>
      <c r="J1284">
        <f>Table1[[#This Row],[pakiet_wig]]*Table1[[#This Row],[kurs_zamkniecia]]</f>
        <v>135289500</v>
      </c>
      <c r="K1284" s="4" cm="1">
        <f t="array" ref="K1284">_xlfn.IFS(AND(Table1[[#This Row],[Column1]]=1,D1283-D1282&lt;Table1[[#This Row],[kurs_zamkniecia]]-D1283,D1282&lt;D1283,D1283&lt;Table1[[#This Row],[kurs_zamkniecia]]),"K",AND(Table1[[#This Row],[Column1]]=1,D1283-D1282&gt;Table1[[#This Row],[kurs_zamkniecia]]-D1283,D1282&gt;D1283,D1283&gt;Table1[[#This Row],[kurs_zamkniecia]]),"S",Table1[[#This Row],[Column1]]=1,"H",Table1[[#This Row],[Column1]]=0,0)</f>
        <v>0</v>
      </c>
      <c r="L1284"/>
      <c r="M1284"/>
      <c r="N1284"/>
      <c r="O1284"/>
      <c r="P1284"/>
      <c r="Q1284"/>
      <c r="R1284"/>
      <c r="S1284"/>
    </row>
    <row r="1285" spans="1:19" x14ac:dyDescent="0.3">
      <c r="A1285" s="2">
        <v>42027</v>
      </c>
      <c r="B1285" s="1" t="s">
        <v>861</v>
      </c>
      <c r="C1285" t="s">
        <v>862</v>
      </c>
      <c r="D1285">
        <v>9.75</v>
      </c>
      <c r="E1285">
        <v>8408</v>
      </c>
      <c r="F1285">
        <v>79930</v>
      </c>
      <c r="G1285">
        <v>14241000</v>
      </c>
      <c r="H1285">
        <f>IF(Table1[[#This Row],[data]]=DATE(2015, 1, 23),1,0)</f>
        <v>1</v>
      </c>
      <c r="I1285" t="str">
        <f>LEFT(Table1[[#This Row],[ISIN]],2)</f>
        <v>PL</v>
      </c>
      <c r="J1285">
        <f>Table1[[#This Row],[pakiet_wig]]*Table1[[#This Row],[kurs_zamkniecia]]</f>
        <v>138849750</v>
      </c>
      <c r="K1285" s="4" t="str" cm="1">
        <f t="array" ref="K1285">_xlfn.IFS(AND(Table1[[#This Row],[Column1]]=1,D1284-D1283&lt;Table1[[#This Row],[kurs_zamkniecia]]-D1284,D1283&lt;D1284,D1284&lt;Table1[[#This Row],[kurs_zamkniecia]]),"K",AND(Table1[[#This Row],[Column1]]=1,D1284-D1283&gt;Table1[[#This Row],[kurs_zamkniecia]]-D1284,D1283&gt;D1284,D1284&gt;Table1[[#This Row],[kurs_zamkniecia]]),"S",Table1[[#This Row],[Column1]]=1,"H",Table1[[#This Row],[Column1]]=0,0)</f>
        <v>H</v>
      </c>
      <c r="L1285"/>
      <c r="M1285"/>
      <c r="N1285"/>
      <c r="O1285"/>
      <c r="P1285"/>
      <c r="Q1285"/>
      <c r="R1285"/>
      <c r="S1285"/>
    </row>
    <row r="1286" spans="1:19" x14ac:dyDescent="0.3">
      <c r="A1286" s="2">
        <v>42025</v>
      </c>
      <c r="B1286" s="1" t="s">
        <v>863</v>
      </c>
      <c r="C1286" t="s">
        <v>864</v>
      </c>
      <c r="D1286">
        <v>4.53</v>
      </c>
      <c r="E1286">
        <v>12</v>
      </c>
      <c r="F1286">
        <v>50</v>
      </c>
      <c r="G1286">
        <v>11716000</v>
      </c>
      <c r="H1286">
        <f>IF(Table1[[#This Row],[data]]=DATE(2015, 1, 23),1,0)</f>
        <v>0</v>
      </c>
      <c r="I1286" t="str">
        <f>LEFT(Table1[[#This Row],[ISIN]],2)</f>
        <v>PL</v>
      </c>
      <c r="J1286">
        <f>Table1[[#This Row],[pakiet_wig]]*Table1[[#This Row],[kurs_zamkniecia]]</f>
        <v>53073480</v>
      </c>
      <c r="K1286" s="4" cm="1">
        <f t="array" ref="K1286">_xlfn.IFS(AND(Table1[[#This Row],[Column1]]=1,D1285-D1284&lt;Table1[[#This Row],[kurs_zamkniecia]]-D1285,D1284&lt;D1285,D1285&lt;Table1[[#This Row],[kurs_zamkniecia]]),"K",AND(Table1[[#This Row],[Column1]]=1,D1285-D1284&gt;Table1[[#This Row],[kurs_zamkniecia]]-D1285,D1284&gt;D1285,D1285&gt;Table1[[#This Row],[kurs_zamkniecia]]),"S",Table1[[#This Row],[Column1]]=1,"H",Table1[[#This Row],[Column1]]=0,0)</f>
        <v>0</v>
      </c>
      <c r="L1286"/>
      <c r="M1286"/>
      <c r="N1286"/>
      <c r="O1286"/>
      <c r="P1286"/>
      <c r="Q1286"/>
      <c r="R1286"/>
      <c r="S1286"/>
    </row>
    <row r="1287" spans="1:19" x14ac:dyDescent="0.3">
      <c r="A1287" s="2">
        <v>42026</v>
      </c>
      <c r="B1287" s="1" t="s">
        <v>863</v>
      </c>
      <c r="C1287" t="s">
        <v>864</v>
      </c>
      <c r="D1287">
        <v>4.84</v>
      </c>
      <c r="E1287">
        <v>3625</v>
      </c>
      <c r="F1287">
        <v>17000</v>
      </c>
      <c r="G1287">
        <v>11716000</v>
      </c>
      <c r="H1287">
        <f>IF(Table1[[#This Row],[data]]=DATE(2015, 1, 23),1,0)</f>
        <v>0</v>
      </c>
      <c r="I1287" t="str">
        <f>LEFT(Table1[[#This Row],[ISIN]],2)</f>
        <v>PL</v>
      </c>
      <c r="J1287">
        <f>Table1[[#This Row],[pakiet_wig]]*Table1[[#This Row],[kurs_zamkniecia]]</f>
        <v>56705440</v>
      </c>
      <c r="K1287" s="4" cm="1">
        <f t="array" ref="K1287">_xlfn.IFS(AND(Table1[[#This Row],[Column1]]=1,D1286-D1285&lt;Table1[[#This Row],[kurs_zamkniecia]]-D1286,D1285&lt;D1286,D1286&lt;Table1[[#This Row],[kurs_zamkniecia]]),"K",AND(Table1[[#This Row],[Column1]]=1,D1286-D1285&gt;Table1[[#This Row],[kurs_zamkniecia]]-D1286,D1285&gt;D1286,D1286&gt;Table1[[#This Row],[kurs_zamkniecia]]),"S",Table1[[#This Row],[Column1]]=1,"H",Table1[[#This Row],[Column1]]=0,0)</f>
        <v>0</v>
      </c>
      <c r="L1287"/>
      <c r="M1287"/>
      <c r="N1287"/>
      <c r="O1287"/>
      <c r="P1287"/>
      <c r="Q1287"/>
      <c r="R1287"/>
      <c r="S1287"/>
    </row>
    <row r="1288" spans="1:19" x14ac:dyDescent="0.3">
      <c r="A1288" s="2">
        <v>42027</v>
      </c>
      <c r="B1288" s="1" t="s">
        <v>863</v>
      </c>
      <c r="C1288" t="s">
        <v>864</v>
      </c>
      <c r="D1288">
        <v>4.8899999999999997</v>
      </c>
      <c r="E1288">
        <v>29004</v>
      </c>
      <c r="F1288">
        <v>138540</v>
      </c>
      <c r="G1288">
        <v>11716000</v>
      </c>
      <c r="H1288">
        <f>IF(Table1[[#This Row],[data]]=DATE(2015, 1, 23),1,0)</f>
        <v>1</v>
      </c>
      <c r="I1288" t="str">
        <f>LEFT(Table1[[#This Row],[ISIN]],2)</f>
        <v>PL</v>
      </c>
      <c r="J1288">
        <f>Table1[[#This Row],[pakiet_wig]]*Table1[[#This Row],[kurs_zamkniecia]]</f>
        <v>57291239.999999993</v>
      </c>
      <c r="K1288" s="4" t="str" cm="1">
        <f t="array" ref="K1288">_xlfn.IFS(AND(Table1[[#This Row],[Column1]]=1,D1287-D1286&lt;Table1[[#This Row],[kurs_zamkniecia]]-D1287,D1286&lt;D1287,D1287&lt;Table1[[#This Row],[kurs_zamkniecia]]),"K",AND(Table1[[#This Row],[Column1]]=1,D1287-D1286&gt;Table1[[#This Row],[kurs_zamkniecia]]-D1287,D1286&gt;D1287,D1287&gt;Table1[[#This Row],[kurs_zamkniecia]]),"S",Table1[[#This Row],[Column1]]=1,"H",Table1[[#This Row],[Column1]]=0,0)</f>
        <v>H</v>
      </c>
      <c r="L1288"/>
      <c r="M1288"/>
      <c r="N1288"/>
      <c r="O1288"/>
      <c r="P1288"/>
      <c r="Q1288"/>
      <c r="R1288"/>
      <c r="S1288"/>
    </row>
    <row r="1289" spans="1:19" x14ac:dyDescent="0.3">
      <c r="A1289" s="2">
        <v>42025</v>
      </c>
      <c r="B1289" s="1" t="s">
        <v>865</v>
      </c>
      <c r="C1289" t="s">
        <v>866</v>
      </c>
      <c r="D1289">
        <v>8.85</v>
      </c>
      <c r="E1289">
        <v>315031</v>
      </c>
      <c r="F1289">
        <v>2768260</v>
      </c>
      <c r="G1289">
        <v>36592000</v>
      </c>
      <c r="H1289">
        <f>IF(Table1[[#This Row],[data]]=DATE(2015, 1, 23),1,0)</f>
        <v>0</v>
      </c>
      <c r="I1289" t="str">
        <f>LEFT(Table1[[#This Row],[ISIN]],2)</f>
        <v>PL</v>
      </c>
      <c r="J1289">
        <f>Table1[[#This Row],[pakiet_wig]]*Table1[[#This Row],[kurs_zamkniecia]]</f>
        <v>323839200</v>
      </c>
      <c r="K1289" s="4" cm="1">
        <f t="array" ref="K1289">_xlfn.IFS(AND(Table1[[#This Row],[Column1]]=1,D1288-D1287&lt;Table1[[#This Row],[kurs_zamkniecia]]-D1288,D1287&lt;D1288,D1288&lt;Table1[[#This Row],[kurs_zamkniecia]]),"K",AND(Table1[[#This Row],[Column1]]=1,D1288-D1287&gt;Table1[[#This Row],[kurs_zamkniecia]]-D1288,D1287&gt;D1288,D1288&gt;Table1[[#This Row],[kurs_zamkniecia]]),"S",Table1[[#This Row],[Column1]]=1,"H",Table1[[#This Row],[Column1]]=0,0)</f>
        <v>0</v>
      </c>
      <c r="L1289"/>
      <c r="M1289"/>
      <c r="N1289"/>
      <c r="O1289"/>
      <c r="P1289"/>
      <c r="Q1289"/>
      <c r="R1289"/>
      <c r="S1289"/>
    </row>
    <row r="1290" spans="1:19" x14ac:dyDescent="0.3">
      <c r="A1290" s="2">
        <v>42026</v>
      </c>
      <c r="B1290" s="1" t="s">
        <v>865</v>
      </c>
      <c r="C1290" t="s">
        <v>866</v>
      </c>
      <c r="D1290">
        <v>8.8699999999999992</v>
      </c>
      <c r="E1290">
        <v>66225</v>
      </c>
      <c r="F1290">
        <v>584250</v>
      </c>
      <c r="G1290">
        <v>36592000</v>
      </c>
      <c r="H1290">
        <f>IF(Table1[[#This Row],[data]]=DATE(2015, 1, 23),1,0)</f>
        <v>0</v>
      </c>
      <c r="I1290" t="str">
        <f>LEFT(Table1[[#This Row],[ISIN]],2)</f>
        <v>PL</v>
      </c>
      <c r="J1290">
        <f>Table1[[#This Row],[pakiet_wig]]*Table1[[#This Row],[kurs_zamkniecia]]</f>
        <v>324571040</v>
      </c>
      <c r="K1290" s="4" cm="1">
        <f t="array" ref="K1290">_xlfn.IFS(AND(Table1[[#This Row],[Column1]]=1,D1289-D1288&lt;Table1[[#This Row],[kurs_zamkniecia]]-D1289,D1288&lt;D1289,D1289&lt;Table1[[#This Row],[kurs_zamkniecia]]),"K",AND(Table1[[#This Row],[Column1]]=1,D1289-D1288&gt;Table1[[#This Row],[kurs_zamkniecia]]-D1289,D1288&gt;D1289,D1289&gt;Table1[[#This Row],[kurs_zamkniecia]]),"S",Table1[[#This Row],[Column1]]=1,"H",Table1[[#This Row],[Column1]]=0,0)</f>
        <v>0</v>
      </c>
      <c r="L1290"/>
      <c r="M1290"/>
      <c r="N1290"/>
      <c r="O1290"/>
      <c r="P1290"/>
      <c r="Q1290"/>
      <c r="R1290"/>
      <c r="S1290"/>
    </row>
    <row r="1291" spans="1:19" x14ac:dyDescent="0.3">
      <c r="A1291" s="2">
        <v>42027</v>
      </c>
      <c r="B1291" s="1" t="s">
        <v>865</v>
      </c>
      <c r="C1291" t="s">
        <v>866</v>
      </c>
      <c r="D1291">
        <v>8.82</v>
      </c>
      <c r="E1291">
        <v>51479</v>
      </c>
      <c r="F1291">
        <v>456210</v>
      </c>
      <c r="G1291">
        <v>36592000</v>
      </c>
      <c r="H1291">
        <f>IF(Table1[[#This Row],[data]]=DATE(2015, 1, 23),1,0)</f>
        <v>1</v>
      </c>
      <c r="I1291" t="str">
        <f>LEFT(Table1[[#This Row],[ISIN]],2)</f>
        <v>PL</v>
      </c>
      <c r="J1291">
        <f>Table1[[#This Row],[pakiet_wig]]*Table1[[#This Row],[kurs_zamkniecia]]</f>
        <v>322741440</v>
      </c>
      <c r="K1291" s="4" t="str" cm="1">
        <f t="array" ref="K1291">_xlfn.IFS(AND(Table1[[#This Row],[Column1]]=1,D1290-D1289&lt;Table1[[#This Row],[kurs_zamkniecia]]-D1290,D1289&lt;D1290,D1290&lt;Table1[[#This Row],[kurs_zamkniecia]]),"K",AND(Table1[[#This Row],[Column1]]=1,D1290-D1289&gt;Table1[[#This Row],[kurs_zamkniecia]]-D1290,D1289&gt;D1290,D1290&gt;Table1[[#This Row],[kurs_zamkniecia]]),"S",Table1[[#This Row],[Column1]]=1,"H",Table1[[#This Row],[Column1]]=0,0)</f>
        <v>H</v>
      </c>
      <c r="L1291"/>
      <c r="M1291"/>
      <c r="N1291"/>
      <c r="O1291"/>
      <c r="P1291"/>
      <c r="Q1291"/>
      <c r="R1291"/>
      <c r="S1291"/>
    </row>
    <row r="1292" spans="1:19" x14ac:dyDescent="0.3">
      <c r="A1292" s="2">
        <v>42025</v>
      </c>
      <c r="B1292" s="1" t="s">
        <v>867</v>
      </c>
      <c r="C1292" t="s">
        <v>868</v>
      </c>
      <c r="D1292">
        <v>4.2699999999999996</v>
      </c>
      <c r="E1292">
        <v>0</v>
      </c>
      <c r="F1292">
        <v>0</v>
      </c>
      <c r="G1292">
        <v>2580000</v>
      </c>
      <c r="H1292">
        <f>IF(Table1[[#This Row],[data]]=DATE(2015, 1, 23),1,0)</f>
        <v>0</v>
      </c>
      <c r="I1292" t="str">
        <f>LEFT(Table1[[#This Row],[ISIN]],2)</f>
        <v>PL</v>
      </c>
      <c r="J1292">
        <f>Table1[[#This Row],[pakiet_wig]]*Table1[[#This Row],[kurs_zamkniecia]]</f>
        <v>11016599.999999998</v>
      </c>
      <c r="K1292" s="4" cm="1">
        <f t="array" ref="K1292">_xlfn.IFS(AND(Table1[[#This Row],[Column1]]=1,D1291-D1290&lt;Table1[[#This Row],[kurs_zamkniecia]]-D1291,D1290&lt;D1291,D1291&lt;Table1[[#This Row],[kurs_zamkniecia]]),"K",AND(Table1[[#This Row],[Column1]]=1,D1291-D1290&gt;Table1[[#This Row],[kurs_zamkniecia]]-D1291,D1290&gt;D1291,D1291&gt;Table1[[#This Row],[kurs_zamkniecia]]),"S",Table1[[#This Row],[Column1]]=1,"H",Table1[[#This Row],[Column1]]=0,0)</f>
        <v>0</v>
      </c>
      <c r="L1292"/>
      <c r="M1292"/>
      <c r="N1292"/>
      <c r="O1292"/>
      <c r="P1292"/>
      <c r="Q1292"/>
      <c r="R1292"/>
      <c r="S1292"/>
    </row>
    <row r="1293" spans="1:19" x14ac:dyDescent="0.3">
      <c r="A1293" s="2">
        <v>42026</v>
      </c>
      <c r="B1293" s="1" t="s">
        <v>867</v>
      </c>
      <c r="C1293" t="s">
        <v>868</v>
      </c>
      <c r="D1293">
        <v>4.68</v>
      </c>
      <c r="E1293">
        <v>377</v>
      </c>
      <c r="F1293">
        <v>1760</v>
      </c>
      <c r="G1293">
        <v>2580000</v>
      </c>
      <c r="H1293">
        <f>IF(Table1[[#This Row],[data]]=DATE(2015, 1, 23),1,0)</f>
        <v>0</v>
      </c>
      <c r="I1293" t="str">
        <f>LEFT(Table1[[#This Row],[ISIN]],2)</f>
        <v>PL</v>
      </c>
      <c r="J1293">
        <f>Table1[[#This Row],[pakiet_wig]]*Table1[[#This Row],[kurs_zamkniecia]]</f>
        <v>12074400</v>
      </c>
      <c r="K1293" s="4" cm="1">
        <f t="array" ref="K1293">_xlfn.IFS(AND(Table1[[#This Row],[Column1]]=1,D1292-D1291&lt;Table1[[#This Row],[kurs_zamkniecia]]-D1292,D1291&lt;D1292,D1292&lt;Table1[[#This Row],[kurs_zamkniecia]]),"K",AND(Table1[[#This Row],[Column1]]=1,D1292-D1291&gt;Table1[[#This Row],[kurs_zamkniecia]]-D1292,D1291&gt;D1292,D1292&gt;Table1[[#This Row],[kurs_zamkniecia]]),"S",Table1[[#This Row],[Column1]]=1,"H",Table1[[#This Row],[Column1]]=0,0)</f>
        <v>0</v>
      </c>
      <c r="L1293"/>
      <c r="M1293"/>
      <c r="N1293"/>
      <c r="O1293"/>
      <c r="P1293"/>
      <c r="Q1293"/>
      <c r="R1293"/>
      <c r="S1293"/>
    </row>
    <row r="1294" spans="1:19" x14ac:dyDescent="0.3">
      <c r="A1294" s="2">
        <v>42027</v>
      </c>
      <c r="B1294" s="1" t="s">
        <v>867</v>
      </c>
      <c r="C1294" t="s">
        <v>868</v>
      </c>
      <c r="D1294">
        <v>4.93</v>
      </c>
      <c r="E1294">
        <v>698</v>
      </c>
      <c r="F1294">
        <v>3440</v>
      </c>
      <c r="G1294">
        <v>2580000</v>
      </c>
      <c r="H1294">
        <f>IF(Table1[[#This Row],[data]]=DATE(2015, 1, 23),1,0)</f>
        <v>1</v>
      </c>
      <c r="I1294" t="str">
        <f>LEFT(Table1[[#This Row],[ISIN]],2)</f>
        <v>PL</v>
      </c>
      <c r="J1294">
        <f>Table1[[#This Row],[pakiet_wig]]*Table1[[#This Row],[kurs_zamkniecia]]</f>
        <v>12719400</v>
      </c>
      <c r="K1294" s="4" t="str" cm="1">
        <f t="array" ref="K1294">_xlfn.IFS(AND(Table1[[#This Row],[Column1]]=1,D1293-D1292&lt;Table1[[#This Row],[kurs_zamkniecia]]-D1293,D1292&lt;D1293,D1293&lt;Table1[[#This Row],[kurs_zamkniecia]]),"K",AND(Table1[[#This Row],[Column1]]=1,D1293-D1292&gt;Table1[[#This Row],[kurs_zamkniecia]]-D1293,D1292&gt;D1293,D1293&gt;Table1[[#This Row],[kurs_zamkniecia]]),"S",Table1[[#This Row],[Column1]]=1,"H",Table1[[#This Row],[Column1]]=0,0)</f>
        <v>H</v>
      </c>
      <c r="L1294"/>
      <c r="M1294"/>
      <c r="N1294"/>
      <c r="O1294"/>
      <c r="P1294"/>
      <c r="Q1294"/>
      <c r="R1294"/>
      <c r="S1294"/>
    </row>
    <row r="1295" spans="1:19" x14ac:dyDescent="0.3">
      <c r="A1295" s="2">
        <v>42025</v>
      </c>
      <c r="B1295" s="1" t="s">
        <v>869</v>
      </c>
      <c r="C1295" t="s">
        <v>870</v>
      </c>
      <c r="D1295">
        <v>3.96</v>
      </c>
      <c r="E1295">
        <v>0</v>
      </c>
      <c r="F1295">
        <v>0</v>
      </c>
      <c r="G1295">
        <v>0</v>
      </c>
      <c r="H1295">
        <f>IF(Table1[[#This Row],[data]]=DATE(2015, 1, 23),1,0)</f>
        <v>0</v>
      </c>
      <c r="I1295" t="str">
        <f>LEFT(Table1[[#This Row],[ISIN]],2)</f>
        <v>PL</v>
      </c>
      <c r="J1295">
        <f>Table1[[#This Row],[pakiet_wig]]*Table1[[#This Row],[kurs_zamkniecia]]</f>
        <v>0</v>
      </c>
      <c r="K1295" s="4" cm="1">
        <f t="array" ref="K1295">_xlfn.IFS(AND(Table1[[#This Row],[Column1]]=1,D1294-D1293&lt;Table1[[#This Row],[kurs_zamkniecia]]-D1294,D1293&lt;D1294,D1294&lt;Table1[[#This Row],[kurs_zamkniecia]]),"K",AND(Table1[[#This Row],[Column1]]=1,D1294-D1293&gt;Table1[[#This Row],[kurs_zamkniecia]]-D1294,D1293&gt;D1294,D1294&gt;Table1[[#This Row],[kurs_zamkniecia]]),"S",Table1[[#This Row],[Column1]]=1,"H",Table1[[#This Row],[Column1]]=0,0)</f>
        <v>0</v>
      </c>
      <c r="L1295"/>
      <c r="M1295"/>
      <c r="N1295"/>
      <c r="O1295"/>
      <c r="P1295"/>
      <c r="Q1295"/>
      <c r="R1295"/>
      <c r="S1295"/>
    </row>
    <row r="1296" spans="1:19" x14ac:dyDescent="0.3">
      <c r="A1296" s="2">
        <v>42026</v>
      </c>
      <c r="B1296" s="1" t="s">
        <v>869</v>
      </c>
      <c r="C1296" t="s">
        <v>870</v>
      </c>
      <c r="D1296">
        <v>3.96</v>
      </c>
      <c r="E1296">
        <v>50</v>
      </c>
      <c r="F1296">
        <v>200</v>
      </c>
      <c r="G1296">
        <v>0</v>
      </c>
      <c r="H1296">
        <f>IF(Table1[[#This Row],[data]]=DATE(2015, 1, 23),1,0)</f>
        <v>0</v>
      </c>
      <c r="I1296" t="str">
        <f>LEFT(Table1[[#This Row],[ISIN]],2)</f>
        <v>PL</v>
      </c>
      <c r="J1296">
        <f>Table1[[#This Row],[pakiet_wig]]*Table1[[#This Row],[kurs_zamkniecia]]</f>
        <v>0</v>
      </c>
      <c r="K1296" s="4" cm="1">
        <f t="array" ref="K1296">_xlfn.IFS(AND(Table1[[#This Row],[Column1]]=1,D1295-D1294&lt;Table1[[#This Row],[kurs_zamkniecia]]-D1295,D1294&lt;D1295,D1295&lt;Table1[[#This Row],[kurs_zamkniecia]]),"K",AND(Table1[[#This Row],[Column1]]=1,D1295-D1294&gt;Table1[[#This Row],[kurs_zamkniecia]]-D1295,D1294&gt;D1295,D1295&gt;Table1[[#This Row],[kurs_zamkniecia]]),"S",Table1[[#This Row],[Column1]]=1,"H",Table1[[#This Row],[Column1]]=0,0)</f>
        <v>0</v>
      </c>
      <c r="L1296"/>
      <c r="M1296"/>
      <c r="N1296"/>
      <c r="O1296"/>
      <c r="P1296"/>
      <c r="Q1296"/>
      <c r="R1296"/>
      <c r="S1296"/>
    </row>
    <row r="1297" spans="1:19" x14ac:dyDescent="0.3">
      <c r="A1297" s="2">
        <v>42027</v>
      </c>
      <c r="B1297" s="1" t="s">
        <v>869</v>
      </c>
      <c r="C1297" t="s">
        <v>870</v>
      </c>
      <c r="D1297">
        <v>3.96</v>
      </c>
      <c r="E1297">
        <v>0</v>
      </c>
      <c r="F1297">
        <v>0</v>
      </c>
      <c r="G1297">
        <v>0</v>
      </c>
      <c r="H1297">
        <f>IF(Table1[[#This Row],[data]]=DATE(2015, 1, 23),1,0)</f>
        <v>1</v>
      </c>
      <c r="I1297" t="str">
        <f>LEFT(Table1[[#This Row],[ISIN]],2)</f>
        <v>PL</v>
      </c>
      <c r="J1297">
        <f>Table1[[#This Row],[pakiet_wig]]*Table1[[#This Row],[kurs_zamkniecia]]</f>
        <v>0</v>
      </c>
      <c r="K1297" s="4" t="str" cm="1">
        <f t="array" ref="K1297">_xlfn.IFS(AND(Table1[[#This Row],[Column1]]=1,D1296-D1295&lt;Table1[[#This Row],[kurs_zamkniecia]]-D1296,D1295&lt;D1296,D1296&lt;Table1[[#This Row],[kurs_zamkniecia]]),"K",AND(Table1[[#This Row],[Column1]]=1,D1296-D1295&gt;Table1[[#This Row],[kurs_zamkniecia]]-D1296,D1295&gt;D1296,D1296&gt;Table1[[#This Row],[kurs_zamkniecia]]),"S",Table1[[#This Row],[Column1]]=1,"H",Table1[[#This Row],[Column1]]=0,0)</f>
        <v>H</v>
      </c>
      <c r="L1297"/>
      <c r="M1297"/>
      <c r="N1297"/>
      <c r="O1297"/>
      <c r="P1297"/>
      <c r="Q1297"/>
      <c r="R1297"/>
      <c r="S1297"/>
    </row>
    <row r="1298" spans="1:19" x14ac:dyDescent="0.3">
      <c r="A1298" s="2">
        <v>42025</v>
      </c>
      <c r="B1298" s="1" t="s">
        <v>871</v>
      </c>
      <c r="C1298" t="s">
        <v>872</v>
      </c>
      <c r="D1298">
        <v>1.95</v>
      </c>
      <c r="E1298">
        <v>112</v>
      </c>
      <c r="F1298">
        <v>220</v>
      </c>
      <c r="G1298">
        <v>3297000</v>
      </c>
      <c r="H1298">
        <f>IF(Table1[[#This Row],[data]]=DATE(2015, 1, 23),1,0)</f>
        <v>0</v>
      </c>
      <c r="I1298" t="str">
        <f>LEFT(Table1[[#This Row],[ISIN]],2)</f>
        <v>PL</v>
      </c>
      <c r="J1298">
        <f>Table1[[#This Row],[pakiet_wig]]*Table1[[#This Row],[kurs_zamkniecia]]</f>
        <v>6429150</v>
      </c>
      <c r="K1298" s="4" cm="1">
        <f t="array" ref="K1298">_xlfn.IFS(AND(Table1[[#This Row],[Column1]]=1,D1297-D1296&lt;Table1[[#This Row],[kurs_zamkniecia]]-D1297,D1296&lt;D1297,D1297&lt;Table1[[#This Row],[kurs_zamkniecia]]),"K",AND(Table1[[#This Row],[Column1]]=1,D1297-D1296&gt;Table1[[#This Row],[kurs_zamkniecia]]-D1297,D1296&gt;D1297,D1297&gt;Table1[[#This Row],[kurs_zamkniecia]]),"S",Table1[[#This Row],[Column1]]=1,"H",Table1[[#This Row],[Column1]]=0,0)</f>
        <v>0</v>
      </c>
      <c r="L1298"/>
      <c r="M1298"/>
      <c r="N1298"/>
      <c r="O1298"/>
      <c r="P1298"/>
      <c r="Q1298"/>
      <c r="R1298"/>
      <c r="S1298"/>
    </row>
    <row r="1299" spans="1:19" x14ac:dyDescent="0.3">
      <c r="A1299" s="2">
        <v>42026</v>
      </c>
      <c r="B1299" s="1" t="s">
        <v>871</v>
      </c>
      <c r="C1299" t="s">
        <v>872</v>
      </c>
      <c r="D1299">
        <v>1.95</v>
      </c>
      <c r="E1299">
        <v>0</v>
      </c>
      <c r="F1299">
        <v>0</v>
      </c>
      <c r="G1299">
        <v>3297000</v>
      </c>
      <c r="H1299">
        <f>IF(Table1[[#This Row],[data]]=DATE(2015, 1, 23),1,0)</f>
        <v>0</v>
      </c>
      <c r="I1299" t="str">
        <f>LEFT(Table1[[#This Row],[ISIN]],2)</f>
        <v>PL</v>
      </c>
      <c r="J1299">
        <f>Table1[[#This Row],[pakiet_wig]]*Table1[[#This Row],[kurs_zamkniecia]]</f>
        <v>6429150</v>
      </c>
      <c r="K1299" s="4" cm="1">
        <f t="array" ref="K1299">_xlfn.IFS(AND(Table1[[#This Row],[Column1]]=1,D1298-D1297&lt;Table1[[#This Row],[kurs_zamkniecia]]-D1298,D1297&lt;D1298,D1298&lt;Table1[[#This Row],[kurs_zamkniecia]]),"K",AND(Table1[[#This Row],[Column1]]=1,D1298-D1297&gt;Table1[[#This Row],[kurs_zamkniecia]]-D1298,D1297&gt;D1298,D1298&gt;Table1[[#This Row],[kurs_zamkniecia]]),"S",Table1[[#This Row],[Column1]]=1,"H",Table1[[#This Row],[Column1]]=0,0)</f>
        <v>0</v>
      </c>
      <c r="L1299"/>
      <c r="M1299"/>
      <c r="N1299"/>
      <c r="O1299"/>
      <c r="P1299"/>
      <c r="Q1299"/>
      <c r="R1299"/>
      <c r="S1299"/>
    </row>
    <row r="1300" spans="1:19" x14ac:dyDescent="0.3">
      <c r="A1300" s="2">
        <v>42027</v>
      </c>
      <c r="B1300" s="1" t="s">
        <v>871</v>
      </c>
      <c r="C1300" t="s">
        <v>872</v>
      </c>
      <c r="D1300">
        <v>1.95</v>
      </c>
      <c r="E1300">
        <v>0</v>
      </c>
      <c r="F1300">
        <v>0</v>
      </c>
      <c r="G1300">
        <v>3297000</v>
      </c>
      <c r="H1300">
        <f>IF(Table1[[#This Row],[data]]=DATE(2015, 1, 23),1,0)</f>
        <v>1</v>
      </c>
      <c r="I1300" t="str">
        <f>LEFT(Table1[[#This Row],[ISIN]],2)</f>
        <v>PL</v>
      </c>
      <c r="J1300">
        <f>Table1[[#This Row],[pakiet_wig]]*Table1[[#This Row],[kurs_zamkniecia]]</f>
        <v>6429150</v>
      </c>
      <c r="K1300" s="4" t="str" cm="1">
        <f t="array" ref="K1300">_xlfn.IFS(AND(Table1[[#This Row],[Column1]]=1,D1299-D1298&lt;Table1[[#This Row],[kurs_zamkniecia]]-D1299,D1298&lt;D1299,D1299&lt;Table1[[#This Row],[kurs_zamkniecia]]),"K",AND(Table1[[#This Row],[Column1]]=1,D1299-D1298&gt;Table1[[#This Row],[kurs_zamkniecia]]-D1299,D1298&gt;D1299,D1299&gt;Table1[[#This Row],[kurs_zamkniecia]]),"S",Table1[[#This Row],[Column1]]=1,"H",Table1[[#This Row],[Column1]]=0,0)</f>
        <v>H</v>
      </c>
      <c r="L1300"/>
      <c r="M1300"/>
      <c r="N1300"/>
      <c r="O1300"/>
      <c r="P1300"/>
      <c r="Q1300"/>
      <c r="R1300"/>
      <c r="S1300"/>
    </row>
    <row r="1301" spans="1:19" x14ac:dyDescent="0.3">
      <c r="A1301" s="2">
        <v>42025</v>
      </c>
      <c r="B1301" s="1" t="s">
        <v>873</v>
      </c>
      <c r="C1301" t="s">
        <v>874</v>
      </c>
      <c r="D1301">
        <v>17.48</v>
      </c>
      <c r="E1301">
        <v>72400</v>
      </c>
      <c r="F1301">
        <v>1275520</v>
      </c>
      <c r="G1301">
        <v>163100000</v>
      </c>
      <c r="H1301">
        <f>IF(Table1[[#This Row],[data]]=DATE(2015, 1, 23),1,0)</f>
        <v>0</v>
      </c>
      <c r="I1301" t="str">
        <f>LEFT(Table1[[#This Row],[ISIN]],2)</f>
        <v>PL</v>
      </c>
      <c r="J1301">
        <f>Table1[[#This Row],[pakiet_wig]]*Table1[[#This Row],[kurs_zamkniecia]]</f>
        <v>2850988000</v>
      </c>
      <c r="K1301" s="4" cm="1">
        <f t="array" ref="K1301">_xlfn.IFS(AND(Table1[[#This Row],[Column1]]=1,D1300-D1299&lt;Table1[[#This Row],[kurs_zamkniecia]]-D1300,D1299&lt;D1300,D1300&lt;Table1[[#This Row],[kurs_zamkniecia]]),"K",AND(Table1[[#This Row],[Column1]]=1,D1300-D1299&gt;Table1[[#This Row],[kurs_zamkniecia]]-D1300,D1299&gt;D1300,D1300&gt;Table1[[#This Row],[kurs_zamkniecia]]),"S",Table1[[#This Row],[Column1]]=1,"H",Table1[[#This Row],[Column1]]=0,0)</f>
        <v>0</v>
      </c>
      <c r="L1301"/>
      <c r="M1301"/>
      <c r="N1301"/>
      <c r="O1301"/>
      <c r="P1301"/>
      <c r="Q1301"/>
      <c r="R1301"/>
      <c r="S1301"/>
    </row>
    <row r="1302" spans="1:19" x14ac:dyDescent="0.3">
      <c r="A1302" s="2">
        <v>42026</v>
      </c>
      <c r="B1302" s="1" t="s">
        <v>873</v>
      </c>
      <c r="C1302" t="s">
        <v>874</v>
      </c>
      <c r="D1302">
        <v>17.600000000000001</v>
      </c>
      <c r="E1302">
        <v>227247</v>
      </c>
      <c r="F1302">
        <v>4038300</v>
      </c>
      <c r="G1302">
        <v>163100000</v>
      </c>
      <c r="H1302">
        <f>IF(Table1[[#This Row],[data]]=DATE(2015, 1, 23),1,0)</f>
        <v>0</v>
      </c>
      <c r="I1302" t="str">
        <f>LEFT(Table1[[#This Row],[ISIN]],2)</f>
        <v>PL</v>
      </c>
      <c r="J1302">
        <f>Table1[[#This Row],[pakiet_wig]]*Table1[[#This Row],[kurs_zamkniecia]]</f>
        <v>2870560000</v>
      </c>
      <c r="K1302" s="4" cm="1">
        <f t="array" ref="K1302">_xlfn.IFS(AND(Table1[[#This Row],[Column1]]=1,D1301-D1300&lt;Table1[[#This Row],[kurs_zamkniecia]]-D1301,D1300&lt;D1301,D1301&lt;Table1[[#This Row],[kurs_zamkniecia]]),"K",AND(Table1[[#This Row],[Column1]]=1,D1301-D1300&gt;Table1[[#This Row],[kurs_zamkniecia]]-D1301,D1300&gt;D1301,D1301&gt;Table1[[#This Row],[kurs_zamkniecia]]),"S",Table1[[#This Row],[Column1]]=1,"H",Table1[[#This Row],[Column1]]=0,0)</f>
        <v>0</v>
      </c>
      <c r="L1302"/>
      <c r="M1302"/>
      <c r="N1302"/>
      <c r="O1302"/>
      <c r="P1302"/>
      <c r="Q1302"/>
      <c r="R1302"/>
      <c r="S1302"/>
    </row>
    <row r="1303" spans="1:19" x14ac:dyDescent="0.3">
      <c r="A1303" s="2">
        <v>42027</v>
      </c>
      <c r="B1303" s="1" t="s">
        <v>873</v>
      </c>
      <c r="C1303" t="s">
        <v>874</v>
      </c>
      <c r="D1303">
        <v>17.600000000000001</v>
      </c>
      <c r="E1303">
        <v>295284</v>
      </c>
      <c r="F1303">
        <v>5210530</v>
      </c>
      <c r="G1303">
        <v>163100000</v>
      </c>
      <c r="H1303">
        <f>IF(Table1[[#This Row],[data]]=DATE(2015, 1, 23),1,0)</f>
        <v>1</v>
      </c>
      <c r="I1303" t="str">
        <f>LEFT(Table1[[#This Row],[ISIN]],2)</f>
        <v>PL</v>
      </c>
      <c r="J1303">
        <f>Table1[[#This Row],[pakiet_wig]]*Table1[[#This Row],[kurs_zamkniecia]]</f>
        <v>2870560000</v>
      </c>
      <c r="K1303" s="4" t="str" cm="1">
        <f t="array" ref="K1303">_xlfn.IFS(AND(Table1[[#This Row],[Column1]]=1,D1302-D1301&lt;Table1[[#This Row],[kurs_zamkniecia]]-D1302,D1301&lt;D1302,D1302&lt;Table1[[#This Row],[kurs_zamkniecia]]),"K",AND(Table1[[#This Row],[Column1]]=1,D1302-D1301&gt;Table1[[#This Row],[kurs_zamkniecia]]-D1302,D1301&gt;D1302,D1302&gt;Table1[[#This Row],[kurs_zamkniecia]]),"S",Table1[[#This Row],[Column1]]=1,"H",Table1[[#This Row],[Column1]]=0,0)</f>
        <v>H</v>
      </c>
      <c r="L1303"/>
      <c r="M1303"/>
      <c r="N1303"/>
      <c r="O1303"/>
      <c r="P1303"/>
      <c r="Q1303"/>
      <c r="R1303"/>
      <c r="S1303"/>
    </row>
    <row r="1304" spans="1:19" x14ac:dyDescent="0.3">
      <c r="A1304" s="2">
        <v>42025</v>
      </c>
      <c r="B1304" s="1" t="s">
        <v>875</v>
      </c>
      <c r="C1304" t="s">
        <v>876</v>
      </c>
      <c r="D1304">
        <v>56.69</v>
      </c>
      <c r="E1304">
        <v>0</v>
      </c>
      <c r="F1304">
        <v>0</v>
      </c>
      <c r="G1304">
        <v>1288000</v>
      </c>
      <c r="H1304">
        <f>IF(Table1[[#This Row],[data]]=DATE(2015, 1, 23),1,0)</f>
        <v>0</v>
      </c>
      <c r="I1304" t="str">
        <f>LEFT(Table1[[#This Row],[ISIN]],2)</f>
        <v>PL</v>
      </c>
      <c r="J1304">
        <f>Table1[[#This Row],[pakiet_wig]]*Table1[[#This Row],[kurs_zamkniecia]]</f>
        <v>73016720</v>
      </c>
      <c r="K1304" s="4" cm="1">
        <f t="array" ref="K1304">_xlfn.IFS(AND(Table1[[#This Row],[Column1]]=1,D1303-D1302&lt;Table1[[#This Row],[kurs_zamkniecia]]-D1303,D1302&lt;D1303,D1303&lt;Table1[[#This Row],[kurs_zamkniecia]]),"K",AND(Table1[[#This Row],[Column1]]=1,D1303-D1302&gt;Table1[[#This Row],[kurs_zamkniecia]]-D1303,D1302&gt;D1303,D1303&gt;Table1[[#This Row],[kurs_zamkniecia]]),"S",Table1[[#This Row],[Column1]]=1,"H",Table1[[#This Row],[Column1]]=0,0)</f>
        <v>0</v>
      </c>
      <c r="L1304"/>
      <c r="M1304"/>
      <c r="N1304"/>
      <c r="O1304"/>
      <c r="P1304"/>
      <c r="Q1304"/>
      <c r="R1304"/>
      <c r="S1304"/>
    </row>
    <row r="1305" spans="1:19" x14ac:dyDescent="0.3">
      <c r="A1305" s="2">
        <v>42026</v>
      </c>
      <c r="B1305" s="1" t="s">
        <v>875</v>
      </c>
      <c r="C1305" t="s">
        <v>876</v>
      </c>
      <c r="D1305">
        <v>56</v>
      </c>
      <c r="E1305">
        <v>1</v>
      </c>
      <c r="F1305">
        <v>60</v>
      </c>
      <c r="G1305">
        <v>1288000</v>
      </c>
      <c r="H1305">
        <f>IF(Table1[[#This Row],[data]]=DATE(2015, 1, 23),1,0)</f>
        <v>0</v>
      </c>
      <c r="I1305" t="str">
        <f>LEFT(Table1[[#This Row],[ISIN]],2)</f>
        <v>PL</v>
      </c>
      <c r="J1305">
        <f>Table1[[#This Row],[pakiet_wig]]*Table1[[#This Row],[kurs_zamkniecia]]</f>
        <v>72128000</v>
      </c>
      <c r="K1305" s="4" cm="1">
        <f t="array" ref="K1305">_xlfn.IFS(AND(Table1[[#This Row],[Column1]]=1,D1304-D1303&lt;Table1[[#This Row],[kurs_zamkniecia]]-D1304,D1303&lt;D1304,D1304&lt;Table1[[#This Row],[kurs_zamkniecia]]),"K",AND(Table1[[#This Row],[Column1]]=1,D1304-D1303&gt;Table1[[#This Row],[kurs_zamkniecia]]-D1304,D1303&gt;D1304,D1304&gt;Table1[[#This Row],[kurs_zamkniecia]]),"S",Table1[[#This Row],[Column1]]=1,"H",Table1[[#This Row],[Column1]]=0,0)</f>
        <v>0</v>
      </c>
      <c r="L1305"/>
      <c r="M1305"/>
      <c r="N1305"/>
      <c r="O1305"/>
      <c r="P1305"/>
      <c r="Q1305"/>
      <c r="R1305"/>
      <c r="S1305"/>
    </row>
    <row r="1306" spans="1:19" x14ac:dyDescent="0.3">
      <c r="A1306" s="2">
        <v>42027</v>
      </c>
      <c r="B1306" s="1" t="s">
        <v>875</v>
      </c>
      <c r="C1306" t="s">
        <v>876</v>
      </c>
      <c r="D1306">
        <v>56</v>
      </c>
      <c r="E1306">
        <v>29</v>
      </c>
      <c r="F1306">
        <v>1620</v>
      </c>
      <c r="G1306">
        <v>1288000</v>
      </c>
      <c r="H1306">
        <f>IF(Table1[[#This Row],[data]]=DATE(2015, 1, 23),1,0)</f>
        <v>1</v>
      </c>
      <c r="I1306" t="str">
        <f>LEFT(Table1[[#This Row],[ISIN]],2)</f>
        <v>PL</v>
      </c>
      <c r="J1306">
        <f>Table1[[#This Row],[pakiet_wig]]*Table1[[#This Row],[kurs_zamkniecia]]</f>
        <v>72128000</v>
      </c>
      <c r="K1306" s="4" t="str" cm="1">
        <f t="array" ref="K1306">_xlfn.IFS(AND(Table1[[#This Row],[Column1]]=1,D1305-D1304&lt;Table1[[#This Row],[kurs_zamkniecia]]-D1305,D1304&lt;D1305,D1305&lt;Table1[[#This Row],[kurs_zamkniecia]]),"K",AND(Table1[[#This Row],[Column1]]=1,D1305-D1304&gt;Table1[[#This Row],[kurs_zamkniecia]]-D1305,D1304&gt;D1305,D1305&gt;Table1[[#This Row],[kurs_zamkniecia]]),"S",Table1[[#This Row],[Column1]]=1,"H",Table1[[#This Row],[Column1]]=0,0)</f>
        <v>H</v>
      </c>
      <c r="L1306"/>
      <c r="M1306"/>
      <c r="N1306"/>
      <c r="O1306"/>
      <c r="P1306"/>
      <c r="Q1306"/>
      <c r="R1306"/>
      <c r="S1306"/>
    </row>
    <row r="1307" spans="1:19" x14ac:dyDescent="0.3">
      <c r="A1307" s="2">
        <v>42025</v>
      </c>
      <c r="B1307" s="1" t="s">
        <v>877</v>
      </c>
      <c r="C1307" t="s">
        <v>878</v>
      </c>
      <c r="D1307">
        <v>8.59</v>
      </c>
      <c r="E1307">
        <v>13535</v>
      </c>
      <c r="F1307">
        <v>115040</v>
      </c>
      <c r="G1307">
        <v>14002000</v>
      </c>
      <c r="H1307">
        <f>IF(Table1[[#This Row],[data]]=DATE(2015, 1, 23),1,0)</f>
        <v>0</v>
      </c>
      <c r="I1307" t="str">
        <f>LEFT(Table1[[#This Row],[ISIN]],2)</f>
        <v>PL</v>
      </c>
      <c r="J1307">
        <f>Table1[[#This Row],[pakiet_wig]]*Table1[[#This Row],[kurs_zamkniecia]]</f>
        <v>120277180</v>
      </c>
      <c r="K1307" s="4" cm="1">
        <f t="array" ref="K1307">_xlfn.IFS(AND(Table1[[#This Row],[Column1]]=1,D1306-D1305&lt;Table1[[#This Row],[kurs_zamkniecia]]-D1306,D1305&lt;D1306,D1306&lt;Table1[[#This Row],[kurs_zamkniecia]]),"K",AND(Table1[[#This Row],[Column1]]=1,D1306-D1305&gt;Table1[[#This Row],[kurs_zamkniecia]]-D1306,D1305&gt;D1306,D1306&gt;Table1[[#This Row],[kurs_zamkniecia]]),"S",Table1[[#This Row],[Column1]]=1,"H",Table1[[#This Row],[Column1]]=0,0)</f>
        <v>0</v>
      </c>
      <c r="L1307"/>
      <c r="M1307"/>
      <c r="N1307"/>
      <c r="O1307"/>
      <c r="P1307"/>
      <c r="Q1307"/>
      <c r="R1307"/>
      <c r="S1307"/>
    </row>
    <row r="1308" spans="1:19" x14ac:dyDescent="0.3">
      <c r="A1308" s="2">
        <v>42026</v>
      </c>
      <c r="B1308" s="1" t="s">
        <v>877</v>
      </c>
      <c r="C1308" t="s">
        <v>878</v>
      </c>
      <c r="D1308">
        <v>8.59</v>
      </c>
      <c r="E1308">
        <v>970</v>
      </c>
      <c r="F1308">
        <v>8310</v>
      </c>
      <c r="G1308">
        <v>14002000</v>
      </c>
      <c r="H1308">
        <f>IF(Table1[[#This Row],[data]]=DATE(2015, 1, 23),1,0)</f>
        <v>0</v>
      </c>
      <c r="I1308" t="str">
        <f>LEFT(Table1[[#This Row],[ISIN]],2)</f>
        <v>PL</v>
      </c>
      <c r="J1308">
        <f>Table1[[#This Row],[pakiet_wig]]*Table1[[#This Row],[kurs_zamkniecia]]</f>
        <v>120277180</v>
      </c>
      <c r="K1308" s="4" cm="1">
        <f t="array" ref="K1308">_xlfn.IFS(AND(Table1[[#This Row],[Column1]]=1,D1307-D1306&lt;Table1[[#This Row],[kurs_zamkniecia]]-D1307,D1306&lt;D1307,D1307&lt;Table1[[#This Row],[kurs_zamkniecia]]),"K",AND(Table1[[#This Row],[Column1]]=1,D1307-D1306&gt;Table1[[#This Row],[kurs_zamkniecia]]-D1307,D1306&gt;D1307,D1307&gt;Table1[[#This Row],[kurs_zamkniecia]]),"S",Table1[[#This Row],[Column1]]=1,"H",Table1[[#This Row],[Column1]]=0,0)</f>
        <v>0</v>
      </c>
      <c r="L1308"/>
      <c r="M1308"/>
      <c r="N1308"/>
      <c r="O1308"/>
      <c r="P1308"/>
      <c r="Q1308"/>
      <c r="R1308"/>
      <c r="S1308"/>
    </row>
    <row r="1309" spans="1:19" x14ac:dyDescent="0.3">
      <c r="A1309" s="2">
        <v>42027</v>
      </c>
      <c r="B1309" s="1" t="s">
        <v>877</v>
      </c>
      <c r="C1309" t="s">
        <v>878</v>
      </c>
      <c r="D1309">
        <v>8.6</v>
      </c>
      <c r="E1309">
        <v>3014</v>
      </c>
      <c r="F1309">
        <v>26040</v>
      </c>
      <c r="G1309">
        <v>14002000</v>
      </c>
      <c r="H1309">
        <f>IF(Table1[[#This Row],[data]]=DATE(2015, 1, 23),1,0)</f>
        <v>1</v>
      </c>
      <c r="I1309" t="str">
        <f>LEFT(Table1[[#This Row],[ISIN]],2)</f>
        <v>PL</v>
      </c>
      <c r="J1309">
        <f>Table1[[#This Row],[pakiet_wig]]*Table1[[#This Row],[kurs_zamkniecia]]</f>
        <v>120417200</v>
      </c>
      <c r="K1309" s="4" t="str" cm="1">
        <f t="array" ref="K1309">_xlfn.IFS(AND(Table1[[#This Row],[Column1]]=1,D1308-D1307&lt;Table1[[#This Row],[kurs_zamkniecia]]-D1308,D1307&lt;D1308,D1308&lt;Table1[[#This Row],[kurs_zamkniecia]]),"K",AND(Table1[[#This Row],[Column1]]=1,D1308-D1307&gt;Table1[[#This Row],[kurs_zamkniecia]]-D1308,D1307&gt;D1308,D1308&gt;Table1[[#This Row],[kurs_zamkniecia]]),"S",Table1[[#This Row],[Column1]]=1,"H",Table1[[#This Row],[Column1]]=0,0)</f>
        <v>H</v>
      </c>
      <c r="L1309"/>
      <c r="M1309"/>
      <c r="N1309"/>
      <c r="O1309"/>
      <c r="P1309"/>
      <c r="Q1309"/>
      <c r="R1309"/>
      <c r="S1309"/>
    </row>
    <row r="1310" spans="1:19" x14ac:dyDescent="0.3">
      <c r="A1310" s="2">
        <v>42025</v>
      </c>
      <c r="B1310" s="1" t="s">
        <v>879</v>
      </c>
      <c r="C1310" t="s">
        <v>880</v>
      </c>
      <c r="D1310">
        <v>23.4</v>
      </c>
      <c r="E1310">
        <v>519</v>
      </c>
      <c r="F1310">
        <v>12140</v>
      </c>
      <c r="G1310">
        <v>28378000</v>
      </c>
      <c r="H1310">
        <f>IF(Table1[[#This Row],[data]]=DATE(2015, 1, 23),1,0)</f>
        <v>0</v>
      </c>
      <c r="I1310" t="str">
        <f>LEFT(Table1[[#This Row],[ISIN]],2)</f>
        <v>IT</v>
      </c>
      <c r="J1310">
        <f>Table1[[#This Row],[pakiet_wig]]*Table1[[#This Row],[kurs_zamkniecia]]</f>
        <v>664045200</v>
      </c>
      <c r="K1310" s="4" cm="1">
        <f t="array" ref="K1310">_xlfn.IFS(AND(Table1[[#This Row],[Column1]]=1,D1309-D1308&lt;Table1[[#This Row],[kurs_zamkniecia]]-D1309,D1308&lt;D1309,D1309&lt;Table1[[#This Row],[kurs_zamkniecia]]),"K",AND(Table1[[#This Row],[Column1]]=1,D1309-D1308&gt;Table1[[#This Row],[kurs_zamkniecia]]-D1309,D1308&gt;D1309,D1309&gt;Table1[[#This Row],[kurs_zamkniecia]]),"S",Table1[[#This Row],[Column1]]=1,"H",Table1[[#This Row],[Column1]]=0,0)</f>
        <v>0</v>
      </c>
      <c r="L1310"/>
      <c r="M1310"/>
      <c r="N1310"/>
      <c r="O1310"/>
      <c r="P1310"/>
      <c r="Q1310"/>
      <c r="R1310"/>
      <c r="S1310"/>
    </row>
    <row r="1311" spans="1:19" x14ac:dyDescent="0.3">
      <c r="A1311" s="2">
        <v>42026</v>
      </c>
      <c r="B1311" s="1" t="s">
        <v>879</v>
      </c>
      <c r="C1311" t="s">
        <v>880</v>
      </c>
      <c r="D1311">
        <v>24.4</v>
      </c>
      <c r="E1311">
        <v>2729</v>
      </c>
      <c r="F1311">
        <v>66170</v>
      </c>
      <c r="G1311">
        <v>28378000</v>
      </c>
      <c r="H1311">
        <f>IF(Table1[[#This Row],[data]]=DATE(2015, 1, 23),1,0)</f>
        <v>0</v>
      </c>
      <c r="I1311" t="str">
        <f>LEFT(Table1[[#This Row],[ISIN]],2)</f>
        <v>IT</v>
      </c>
      <c r="J1311">
        <f>Table1[[#This Row],[pakiet_wig]]*Table1[[#This Row],[kurs_zamkniecia]]</f>
        <v>692423200</v>
      </c>
      <c r="K1311" s="4" cm="1">
        <f t="array" ref="K1311">_xlfn.IFS(AND(Table1[[#This Row],[Column1]]=1,D1310-D1309&lt;Table1[[#This Row],[kurs_zamkniecia]]-D1310,D1309&lt;D1310,D1310&lt;Table1[[#This Row],[kurs_zamkniecia]]),"K",AND(Table1[[#This Row],[Column1]]=1,D1310-D1309&gt;Table1[[#This Row],[kurs_zamkniecia]]-D1310,D1309&gt;D1310,D1310&gt;Table1[[#This Row],[kurs_zamkniecia]]),"S",Table1[[#This Row],[Column1]]=1,"H",Table1[[#This Row],[Column1]]=0,0)</f>
        <v>0</v>
      </c>
      <c r="L1311"/>
      <c r="M1311"/>
      <c r="N1311"/>
      <c r="O1311"/>
      <c r="P1311"/>
      <c r="Q1311"/>
      <c r="R1311"/>
      <c r="S1311"/>
    </row>
    <row r="1312" spans="1:19" x14ac:dyDescent="0.3">
      <c r="A1312" s="2">
        <v>42027</v>
      </c>
      <c r="B1312" s="1" t="s">
        <v>879</v>
      </c>
      <c r="C1312" t="s">
        <v>880</v>
      </c>
      <c r="D1312">
        <v>24.69</v>
      </c>
      <c r="E1312">
        <v>2056</v>
      </c>
      <c r="F1312">
        <v>50750</v>
      </c>
      <c r="G1312">
        <v>28378000</v>
      </c>
      <c r="H1312">
        <f>IF(Table1[[#This Row],[data]]=DATE(2015, 1, 23),1,0)</f>
        <v>1</v>
      </c>
      <c r="I1312" t="str">
        <f>LEFT(Table1[[#This Row],[ISIN]],2)</f>
        <v>IT</v>
      </c>
      <c r="J1312">
        <f>Table1[[#This Row],[pakiet_wig]]*Table1[[#This Row],[kurs_zamkniecia]]</f>
        <v>700652820</v>
      </c>
      <c r="K1312" s="4" t="str" cm="1">
        <f t="array" ref="K1312">_xlfn.IFS(AND(Table1[[#This Row],[Column1]]=1,D1311-D1310&lt;Table1[[#This Row],[kurs_zamkniecia]]-D1311,D1310&lt;D1311,D1311&lt;Table1[[#This Row],[kurs_zamkniecia]]),"K",AND(Table1[[#This Row],[Column1]]=1,D1311-D1310&gt;Table1[[#This Row],[kurs_zamkniecia]]-D1311,D1310&gt;D1311,D1311&gt;Table1[[#This Row],[kurs_zamkniecia]]),"S",Table1[[#This Row],[Column1]]=1,"H",Table1[[#This Row],[Column1]]=0,0)</f>
        <v>H</v>
      </c>
      <c r="L1312"/>
      <c r="M1312"/>
      <c r="N1312"/>
      <c r="O1312"/>
      <c r="P1312"/>
      <c r="Q1312"/>
      <c r="R1312"/>
      <c r="S1312"/>
    </row>
    <row r="1313" spans="1:19" x14ac:dyDescent="0.3">
      <c r="A1313" s="2">
        <v>42025</v>
      </c>
      <c r="B1313" s="1" t="s">
        <v>881</v>
      </c>
      <c r="C1313" t="s">
        <v>882</v>
      </c>
      <c r="D1313">
        <v>2.38</v>
      </c>
      <c r="E1313">
        <v>200</v>
      </c>
      <c r="F1313">
        <v>480</v>
      </c>
      <c r="G1313">
        <v>0</v>
      </c>
      <c r="H1313">
        <f>IF(Table1[[#This Row],[data]]=DATE(2015, 1, 23),1,0)</f>
        <v>0</v>
      </c>
      <c r="I1313" t="str">
        <f>LEFT(Table1[[#This Row],[ISIN]],2)</f>
        <v>PL</v>
      </c>
      <c r="J1313">
        <f>Table1[[#This Row],[pakiet_wig]]*Table1[[#This Row],[kurs_zamkniecia]]</f>
        <v>0</v>
      </c>
      <c r="K1313" s="4" cm="1">
        <f t="array" ref="K1313">_xlfn.IFS(AND(Table1[[#This Row],[Column1]]=1,D1312-D1311&lt;Table1[[#This Row],[kurs_zamkniecia]]-D1312,D1311&lt;D1312,D1312&lt;Table1[[#This Row],[kurs_zamkniecia]]),"K",AND(Table1[[#This Row],[Column1]]=1,D1312-D1311&gt;Table1[[#This Row],[kurs_zamkniecia]]-D1312,D1311&gt;D1312,D1312&gt;Table1[[#This Row],[kurs_zamkniecia]]),"S",Table1[[#This Row],[Column1]]=1,"H",Table1[[#This Row],[Column1]]=0,0)</f>
        <v>0</v>
      </c>
      <c r="L1313"/>
      <c r="M1313"/>
      <c r="N1313"/>
      <c r="O1313"/>
      <c r="P1313"/>
      <c r="Q1313"/>
      <c r="R1313"/>
      <c r="S1313"/>
    </row>
    <row r="1314" spans="1:19" x14ac:dyDescent="0.3">
      <c r="A1314" s="2">
        <v>42026</v>
      </c>
      <c r="B1314" s="1" t="s">
        <v>881</v>
      </c>
      <c r="C1314" t="s">
        <v>882</v>
      </c>
      <c r="D1314">
        <v>2.39</v>
      </c>
      <c r="E1314">
        <v>1262</v>
      </c>
      <c r="F1314">
        <v>3010</v>
      </c>
      <c r="G1314">
        <v>0</v>
      </c>
      <c r="H1314">
        <f>IF(Table1[[#This Row],[data]]=DATE(2015, 1, 23),1,0)</f>
        <v>0</v>
      </c>
      <c r="I1314" t="str">
        <f>LEFT(Table1[[#This Row],[ISIN]],2)</f>
        <v>PL</v>
      </c>
      <c r="J1314">
        <f>Table1[[#This Row],[pakiet_wig]]*Table1[[#This Row],[kurs_zamkniecia]]</f>
        <v>0</v>
      </c>
      <c r="K1314" s="4" cm="1">
        <f t="array" ref="K1314">_xlfn.IFS(AND(Table1[[#This Row],[Column1]]=1,D1313-D1312&lt;Table1[[#This Row],[kurs_zamkniecia]]-D1313,D1312&lt;D1313,D1313&lt;Table1[[#This Row],[kurs_zamkniecia]]),"K",AND(Table1[[#This Row],[Column1]]=1,D1313-D1312&gt;Table1[[#This Row],[kurs_zamkniecia]]-D1313,D1312&gt;D1313,D1313&gt;Table1[[#This Row],[kurs_zamkniecia]]),"S",Table1[[#This Row],[Column1]]=1,"H",Table1[[#This Row],[Column1]]=0,0)</f>
        <v>0</v>
      </c>
      <c r="L1314"/>
      <c r="M1314"/>
      <c r="N1314"/>
      <c r="O1314"/>
      <c r="P1314"/>
      <c r="Q1314"/>
      <c r="R1314"/>
      <c r="S1314"/>
    </row>
    <row r="1315" spans="1:19" x14ac:dyDescent="0.3">
      <c r="A1315" s="2">
        <v>42027</v>
      </c>
      <c r="B1315" s="1" t="s">
        <v>881</v>
      </c>
      <c r="C1315" t="s">
        <v>882</v>
      </c>
      <c r="D1315">
        <v>2.4</v>
      </c>
      <c r="E1315">
        <v>847</v>
      </c>
      <c r="F1315">
        <v>2030</v>
      </c>
      <c r="G1315">
        <v>0</v>
      </c>
      <c r="H1315">
        <f>IF(Table1[[#This Row],[data]]=DATE(2015, 1, 23),1,0)</f>
        <v>1</v>
      </c>
      <c r="I1315" t="str">
        <f>LEFT(Table1[[#This Row],[ISIN]],2)</f>
        <v>PL</v>
      </c>
      <c r="J1315">
        <f>Table1[[#This Row],[pakiet_wig]]*Table1[[#This Row],[kurs_zamkniecia]]</f>
        <v>0</v>
      </c>
      <c r="K1315" s="4" t="str" cm="1">
        <f t="array" ref="K1315">_xlfn.IFS(AND(Table1[[#This Row],[Column1]]=1,D1314-D1313&lt;Table1[[#This Row],[kurs_zamkniecia]]-D1314,D1313&lt;D1314,D1314&lt;Table1[[#This Row],[kurs_zamkniecia]]),"K",AND(Table1[[#This Row],[Column1]]=1,D1314-D1313&gt;Table1[[#This Row],[kurs_zamkniecia]]-D1314,D1313&gt;D1314,D1314&gt;Table1[[#This Row],[kurs_zamkniecia]]),"S",Table1[[#This Row],[Column1]]=1,"H",Table1[[#This Row],[Column1]]=0,0)</f>
        <v>H</v>
      </c>
      <c r="L1315"/>
      <c r="M1315"/>
      <c r="N1315"/>
      <c r="O1315"/>
      <c r="P1315"/>
      <c r="Q1315"/>
      <c r="R1315"/>
      <c r="S1315"/>
    </row>
    <row r="1316" spans="1:19" x14ac:dyDescent="0.3">
      <c r="A1316" s="2">
        <v>42025</v>
      </c>
      <c r="B1316" s="1" t="s">
        <v>883</v>
      </c>
      <c r="C1316" t="s">
        <v>884</v>
      </c>
      <c r="D1316">
        <v>2.0699999999999998</v>
      </c>
      <c r="E1316">
        <v>32307</v>
      </c>
      <c r="F1316">
        <v>66900</v>
      </c>
      <c r="G1316">
        <v>20551000</v>
      </c>
      <c r="H1316">
        <f>IF(Table1[[#This Row],[data]]=DATE(2015, 1, 23),1,0)</f>
        <v>0</v>
      </c>
      <c r="I1316" t="str">
        <f>LEFT(Table1[[#This Row],[ISIN]],2)</f>
        <v>PL</v>
      </c>
      <c r="J1316">
        <f>Table1[[#This Row],[pakiet_wig]]*Table1[[#This Row],[kurs_zamkniecia]]</f>
        <v>42540570</v>
      </c>
      <c r="K1316" s="4" cm="1">
        <f t="array" ref="K1316">_xlfn.IFS(AND(Table1[[#This Row],[Column1]]=1,D1315-D1314&lt;Table1[[#This Row],[kurs_zamkniecia]]-D1315,D1314&lt;D1315,D1315&lt;Table1[[#This Row],[kurs_zamkniecia]]),"K",AND(Table1[[#This Row],[Column1]]=1,D1315-D1314&gt;Table1[[#This Row],[kurs_zamkniecia]]-D1315,D1314&gt;D1315,D1315&gt;Table1[[#This Row],[kurs_zamkniecia]]),"S",Table1[[#This Row],[Column1]]=1,"H",Table1[[#This Row],[Column1]]=0,0)</f>
        <v>0</v>
      </c>
      <c r="L1316"/>
      <c r="M1316"/>
      <c r="N1316"/>
      <c r="O1316"/>
      <c r="P1316"/>
      <c r="Q1316"/>
      <c r="R1316"/>
      <c r="S1316"/>
    </row>
    <row r="1317" spans="1:19" x14ac:dyDescent="0.3">
      <c r="A1317" s="2">
        <v>42026</v>
      </c>
      <c r="B1317" s="1" t="s">
        <v>883</v>
      </c>
      <c r="C1317" t="s">
        <v>884</v>
      </c>
      <c r="D1317">
        <v>2.09</v>
      </c>
      <c r="E1317">
        <v>35436</v>
      </c>
      <c r="F1317">
        <v>73290</v>
      </c>
      <c r="G1317">
        <v>20551000</v>
      </c>
      <c r="H1317">
        <f>IF(Table1[[#This Row],[data]]=DATE(2015, 1, 23),1,0)</f>
        <v>0</v>
      </c>
      <c r="I1317" t="str">
        <f>LEFT(Table1[[#This Row],[ISIN]],2)</f>
        <v>PL</v>
      </c>
      <c r="J1317">
        <f>Table1[[#This Row],[pakiet_wig]]*Table1[[#This Row],[kurs_zamkniecia]]</f>
        <v>42951590</v>
      </c>
      <c r="K1317" s="4" cm="1">
        <f t="array" ref="K1317">_xlfn.IFS(AND(Table1[[#This Row],[Column1]]=1,D1316-D1315&lt;Table1[[#This Row],[kurs_zamkniecia]]-D1316,D1315&lt;D1316,D1316&lt;Table1[[#This Row],[kurs_zamkniecia]]),"K",AND(Table1[[#This Row],[Column1]]=1,D1316-D1315&gt;Table1[[#This Row],[kurs_zamkniecia]]-D1316,D1315&gt;D1316,D1316&gt;Table1[[#This Row],[kurs_zamkniecia]]),"S",Table1[[#This Row],[Column1]]=1,"H",Table1[[#This Row],[Column1]]=0,0)</f>
        <v>0</v>
      </c>
      <c r="L1317"/>
      <c r="M1317"/>
      <c r="N1317"/>
      <c r="O1317"/>
      <c r="P1317"/>
      <c r="Q1317"/>
      <c r="R1317"/>
      <c r="S1317"/>
    </row>
    <row r="1318" spans="1:19" x14ac:dyDescent="0.3">
      <c r="A1318" s="2">
        <v>42027</v>
      </c>
      <c r="B1318" s="1" t="s">
        <v>883</v>
      </c>
      <c r="C1318" t="s">
        <v>884</v>
      </c>
      <c r="D1318">
        <v>2.09</v>
      </c>
      <c r="E1318">
        <v>53823</v>
      </c>
      <c r="F1318">
        <v>111770</v>
      </c>
      <c r="G1318">
        <v>20551000</v>
      </c>
      <c r="H1318">
        <f>IF(Table1[[#This Row],[data]]=DATE(2015, 1, 23),1,0)</f>
        <v>1</v>
      </c>
      <c r="I1318" t="str">
        <f>LEFT(Table1[[#This Row],[ISIN]],2)</f>
        <v>PL</v>
      </c>
      <c r="J1318">
        <f>Table1[[#This Row],[pakiet_wig]]*Table1[[#This Row],[kurs_zamkniecia]]</f>
        <v>42951590</v>
      </c>
      <c r="K1318" s="4" t="str" cm="1">
        <f t="array" ref="K1318">_xlfn.IFS(AND(Table1[[#This Row],[Column1]]=1,D1317-D1316&lt;Table1[[#This Row],[kurs_zamkniecia]]-D1317,D1316&lt;D1317,D1317&lt;Table1[[#This Row],[kurs_zamkniecia]]),"K",AND(Table1[[#This Row],[Column1]]=1,D1317-D1316&gt;Table1[[#This Row],[kurs_zamkniecia]]-D1317,D1316&gt;D1317,D1317&gt;Table1[[#This Row],[kurs_zamkniecia]]),"S",Table1[[#This Row],[Column1]]=1,"H",Table1[[#This Row],[Column1]]=0,0)</f>
        <v>H</v>
      </c>
      <c r="L1318"/>
      <c r="M1318"/>
      <c r="N1318"/>
      <c r="O1318"/>
      <c r="P1318"/>
      <c r="Q1318"/>
      <c r="R1318"/>
      <c r="S1318"/>
    </row>
    <row r="1319" spans="1:19" x14ac:dyDescent="0.3">
      <c r="A1319" s="2">
        <v>42025</v>
      </c>
      <c r="B1319" s="1" t="s">
        <v>885</v>
      </c>
      <c r="C1319" t="s">
        <v>886</v>
      </c>
      <c r="D1319">
        <v>2.67</v>
      </c>
      <c r="E1319">
        <v>24</v>
      </c>
      <c r="F1319">
        <v>60</v>
      </c>
      <c r="G1319">
        <v>16914000</v>
      </c>
      <c r="H1319">
        <f>IF(Table1[[#This Row],[data]]=DATE(2015, 1, 23),1,0)</f>
        <v>0</v>
      </c>
      <c r="I1319" t="str">
        <f>LEFT(Table1[[#This Row],[ISIN]],2)</f>
        <v>PL</v>
      </c>
      <c r="J1319">
        <f>Table1[[#This Row],[pakiet_wig]]*Table1[[#This Row],[kurs_zamkniecia]]</f>
        <v>45160380</v>
      </c>
      <c r="K1319" s="4" cm="1">
        <f t="array" ref="K1319">_xlfn.IFS(AND(Table1[[#This Row],[Column1]]=1,D1318-D1317&lt;Table1[[#This Row],[kurs_zamkniecia]]-D1318,D1317&lt;D1318,D1318&lt;Table1[[#This Row],[kurs_zamkniecia]]),"K",AND(Table1[[#This Row],[Column1]]=1,D1318-D1317&gt;Table1[[#This Row],[kurs_zamkniecia]]-D1318,D1317&gt;D1318,D1318&gt;Table1[[#This Row],[kurs_zamkniecia]]),"S",Table1[[#This Row],[Column1]]=1,"H",Table1[[#This Row],[Column1]]=0,0)</f>
        <v>0</v>
      </c>
      <c r="L1319"/>
      <c r="M1319"/>
      <c r="N1319"/>
      <c r="O1319"/>
      <c r="P1319"/>
      <c r="Q1319"/>
      <c r="R1319"/>
      <c r="S1319"/>
    </row>
    <row r="1320" spans="1:19" x14ac:dyDescent="0.3">
      <c r="A1320" s="2">
        <v>42026</v>
      </c>
      <c r="B1320" s="1" t="s">
        <v>885</v>
      </c>
      <c r="C1320" t="s">
        <v>886</v>
      </c>
      <c r="D1320">
        <v>2.67</v>
      </c>
      <c r="E1320">
        <v>21</v>
      </c>
      <c r="F1320">
        <v>60</v>
      </c>
      <c r="G1320">
        <v>16914000</v>
      </c>
      <c r="H1320">
        <f>IF(Table1[[#This Row],[data]]=DATE(2015, 1, 23),1,0)</f>
        <v>0</v>
      </c>
      <c r="I1320" t="str">
        <f>LEFT(Table1[[#This Row],[ISIN]],2)</f>
        <v>PL</v>
      </c>
      <c r="J1320">
        <f>Table1[[#This Row],[pakiet_wig]]*Table1[[#This Row],[kurs_zamkniecia]]</f>
        <v>45160380</v>
      </c>
      <c r="K1320" s="4" cm="1">
        <f t="array" ref="K1320">_xlfn.IFS(AND(Table1[[#This Row],[Column1]]=1,D1319-D1318&lt;Table1[[#This Row],[kurs_zamkniecia]]-D1319,D1318&lt;D1319,D1319&lt;Table1[[#This Row],[kurs_zamkniecia]]),"K",AND(Table1[[#This Row],[Column1]]=1,D1319-D1318&gt;Table1[[#This Row],[kurs_zamkniecia]]-D1319,D1318&gt;D1319,D1319&gt;Table1[[#This Row],[kurs_zamkniecia]]),"S",Table1[[#This Row],[Column1]]=1,"H",Table1[[#This Row],[Column1]]=0,0)</f>
        <v>0</v>
      </c>
      <c r="L1320"/>
      <c r="M1320"/>
      <c r="N1320"/>
      <c r="O1320"/>
      <c r="P1320"/>
      <c r="Q1320"/>
      <c r="R1320"/>
      <c r="S1320"/>
    </row>
    <row r="1321" spans="1:19" x14ac:dyDescent="0.3">
      <c r="A1321" s="2">
        <v>42027</v>
      </c>
      <c r="B1321" s="1" t="s">
        <v>885</v>
      </c>
      <c r="C1321" t="s">
        <v>886</v>
      </c>
      <c r="D1321">
        <v>2.6</v>
      </c>
      <c r="E1321">
        <v>4544</v>
      </c>
      <c r="F1321">
        <v>11390</v>
      </c>
      <c r="G1321">
        <v>16914000</v>
      </c>
      <c r="H1321">
        <f>IF(Table1[[#This Row],[data]]=DATE(2015, 1, 23),1,0)</f>
        <v>1</v>
      </c>
      <c r="I1321" t="str">
        <f>LEFT(Table1[[#This Row],[ISIN]],2)</f>
        <v>PL</v>
      </c>
      <c r="J1321">
        <f>Table1[[#This Row],[pakiet_wig]]*Table1[[#This Row],[kurs_zamkniecia]]</f>
        <v>43976400</v>
      </c>
      <c r="K1321" s="4" t="str" cm="1">
        <f t="array" ref="K1321">_xlfn.IFS(AND(Table1[[#This Row],[Column1]]=1,D1320-D1319&lt;Table1[[#This Row],[kurs_zamkniecia]]-D1320,D1319&lt;D1320,D1320&lt;Table1[[#This Row],[kurs_zamkniecia]]),"K",AND(Table1[[#This Row],[Column1]]=1,D1320-D1319&gt;Table1[[#This Row],[kurs_zamkniecia]]-D1320,D1319&gt;D1320,D1320&gt;Table1[[#This Row],[kurs_zamkniecia]]),"S",Table1[[#This Row],[Column1]]=1,"H",Table1[[#This Row],[Column1]]=0,0)</f>
        <v>H</v>
      </c>
      <c r="L1321"/>
      <c r="M1321"/>
      <c r="N1321"/>
      <c r="O1321"/>
      <c r="P1321"/>
      <c r="Q1321"/>
      <c r="R1321"/>
      <c r="S1321"/>
    </row>
    <row r="1322" spans="1:19" x14ac:dyDescent="0.3">
      <c r="A1322" s="2">
        <v>42025</v>
      </c>
      <c r="B1322" s="1" t="s">
        <v>887</v>
      </c>
      <c r="C1322" t="s">
        <v>888</v>
      </c>
      <c r="D1322">
        <v>1.63</v>
      </c>
      <c r="E1322">
        <v>0</v>
      </c>
      <c r="F1322">
        <v>0</v>
      </c>
      <c r="G1322">
        <v>0</v>
      </c>
      <c r="H1322">
        <f>IF(Table1[[#This Row],[data]]=DATE(2015, 1, 23),1,0)</f>
        <v>0</v>
      </c>
      <c r="I1322" t="str">
        <f>LEFT(Table1[[#This Row],[ISIN]],2)</f>
        <v>PL</v>
      </c>
      <c r="J1322">
        <f>Table1[[#This Row],[pakiet_wig]]*Table1[[#This Row],[kurs_zamkniecia]]</f>
        <v>0</v>
      </c>
      <c r="K1322" s="4" cm="1">
        <f t="array" ref="K1322">_xlfn.IFS(AND(Table1[[#This Row],[Column1]]=1,D1321-D1320&lt;Table1[[#This Row],[kurs_zamkniecia]]-D1321,D1320&lt;D1321,D1321&lt;Table1[[#This Row],[kurs_zamkniecia]]),"K",AND(Table1[[#This Row],[Column1]]=1,D1321-D1320&gt;Table1[[#This Row],[kurs_zamkniecia]]-D1321,D1320&gt;D1321,D1321&gt;Table1[[#This Row],[kurs_zamkniecia]]),"S",Table1[[#This Row],[Column1]]=1,"H",Table1[[#This Row],[Column1]]=0,0)</f>
        <v>0</v>
      </c>
      <c r="L1322"/>
      <c r="M1322"/>
      <c r="N1322"/>
      <c r="O1322"/>
      <c r="P1322"/>
      <c r="Q1322"/>
      <c r="R1322"/>
      <c r="S1322"/>
    </row>
    <row r="1323" spans="1:19" x14ac:dyDescent="0.3">
      <c r="A1323" s="2">
        <v>42026</v>
      </c>
      <c r="B1323" s="1" t="s">
        <v>887</v>
      </c>
      <c r="C1323" t="s">
        <v>888</v>
      </c>
      <c r="D1323">
        <v>1.63</v>
      </c>
      <c r="E1323">
        <v>0</v>
      </c>
      <c r="F1323">
        <v>0</v>
      </c>
      <c r="G1323">
        <v>0</v>
      </c>
      <c r="H1323">
        <f>IF(Table1[[#This Row],[data]]=DATE(2015, 1, 23),1,0)</f>
        <v>0</v>
      </c>
      <c r="I1323" t="str">
        <f>LEFT(Table1[[#This Row],[ISIN]],2)</f>
        <v>PL</v>
      </c>
      <c r="J1323">
        <f>Table1[[#This Row],[pakiet_wig]]*Table1[[#This Row],[kurs_zamkniecia]]</f>
        <v>0</v>
      </c>
      <c r="K1323" s="4" cm="1">
        <f t="array" ref="K1323">_xlfn.IFS(AND(Table1[[#This Row],[Column1]]=1,D1322-D1321&lt;Table1[[#This Row],[kurs_zamkniecia]]-D1322,D1321&lt;D1322,D1322&lt;Table1[[#This Row],[kurs_zamkniecia]]),"K",AND(Table1[[#This Row],[Column1]]=1,D1322-D1321&gt;Table1[[#This Row],[kurs_zamkniecia]]-D1322,D1321&gt;D1322,D1322&gt;Table1[[#This Row],[kurs_zamkniecia]]),"S",Table1[[#This Row],[Column1]]=1,"H",Table1[[#This Row],[Column1]]=0,0)</f>
        <v>0</v>
      </c>
      <c r="L1323"/>
      <c r="M1323"/>
      <c r="N1323"/>
      <c r="O1323"/>
      <c r="P1323"/>
      <c r="Q1323"/>
      <c r="R1323"/>
      <c r="S1323"/>
    </row>
    <row r="1324" spans="1:19" x14ac:dyDescent="0.3">
      <c r="A1324" s="2">
        <v>42027</v>
      </c>
      <c r="B1324" s="1" t="s">
        <v>887</v>
      </c>
      <c r="C1324" t="s">
        <v>888</v>
      </c>
      <c r="D1324">
        <v>1.63</v>
      </c>
      <c r="E1324">
        <v>20</v>
      </c>
      <c r="F1324">
        <v>30</v>
      </c>
      <c r="G1324">
        <v>0</v>
      </c>
      <c r="H1324">
        <f>IF(Table1[[#This Row],[data]]=DATE(2015, 1, 23),1,0)</f>
        <v>1</v>
      </c>
      <c r="I1324" t="str">
        <f>LEFT(Table1[[#This Row],[ISIN]],2)</f>
        <v>PL</v>
      </c>
      <c r="J1324">
        <f>Table1[[#This Row],[pakiet_wig]]*Table1[[#This Row],[kurs_zamkniecia]]</f>
        <v>0</v>
      </c>
      <c r="K1324" s="4" t="str" cm="1">
        <f t="array" ref="K1324">_xlfn.IFS(AND(Table1[[#This Row],[Column1]]=1,D1323-D1322&lt;Table1[[#This Row],[kurs_zamkniecia]]-D1323,D1322&lt;D1323,D1323&lt;Table1[[#This Row],[kurs_zamkniecia]]),"K",AND(Table1[[#This Row],[Column1]]=1,D1323-D1322&gt;Table1[[#This Row],[kurs_zamkniecia]]-D1323,D1322&gt;D1323,D1323&gt;Table1[[#This Row],[kurs_zamkniecia]]),"S",Table1[[#This Row],[Column1]]=1,"H",Table1[[#This Row],[Column1]]=0,0)</f>
        <v>H</v>
      </c>
      <c r="L1324"/>
      <c r="M1324"/>
      <c r="N1324"/>
      <c r="O1324"/>
      <c r="P1324"/>
      <c r="Q1324"/>
      <c r="R1324"/>
      <c r="S1324"/>
    </row>
    <row r="1325" spans="1:19" x14ac:dyDescent="0.3">
      <c r="A1325" s="2">
        <v>42025</v>
      </c>
      <c r="B1325" s="1" t="s">
        <v>889</v>
      </c>
      <c r="C1325" t="s">
        <v>890</v>
      </c>
      <c r="D1325">
        <v>193.5</v>
      </c>
      <c r="E1325">
        <v>154</v>
      </c>
      <c r="F1325">
        <v>29370</v>
      </c>
      <c r="G1325">
        <v>370000</v>
      </c>
      <c r="H1325">
        <f>IF(Table1[[#This Row],[data]]=DATE(2015, 1, 23),1,0)</f>
        <v>0</v>
      </c>
      <c r="I1325" t="str">
        <f>LEFT(Table1[[#This Row],[ISIN]],2)</f>
        <v>PL</v>
      </c>
      <c r="J1325">
        <f>Table1[[#This Row],[pakiet_wig]]*Table1[[#This Row],[kurs_zamkniecia]]</f>
        <v>71595000</v>
      </c>
      <c r="K1325" s="4" cm="1">
        <f t="array" ref="K1325">_xlfn.IFS(AND(Table1[[#This Row],[Column1]]=1,D1324-D1323&lt;Table1[[#This Row],[kurs_zamkniecia]]-D1324,D1323&lt;D1324,D1324&lt;Table1[[#This Row],[kurs_zamkniecia]]),"K",AND(Table1[[#This Row],[Column1]]=1,D1324-D1323&gt;Table1[[#This Row],[kurs_zamkniecia]]-D1324,D1323&gt;D1324,D1324&gt;Table1[[#This Row],[kurs_zamkniecia]]),"S",Table1[[#This Row],[Column1]]=1,"H",Table1[[#This Row],[Column1]]=0,0)</f>
        <v>0</v>
      </c>
      <c r="L1325"/>
      <c r="M1325"/>
      <c r="N1325"/>
      <c r="O1325"/>
      <c r="P1325"/>
      <c r="Q1325"/>
      <c r="R1325"/>
      <c r="S1325"/>
    </row>
    <row r="1326" spans="1:19" x14ac:dyDescent="0.3">
      <c r="A1326" s="2">
        <v>42026</v>
      </c>
      <c r="B1326" s="1" t="s">
        <v>889</v>
      </c>
      <c r="C1326" t="s">
        <v>890</v>
      </c>
      <c r="D1326">
        <v>193.45</v>
      </c>
      <c r="E1326">
        <v>280</v>
      </c>
      <c r="F1326">
        <v>53670</v>
      </c>
      <c r="G1326">
        <v>370000</v>
      </c>
      <c r="H1326">
        <f>IF(Table1[[#This Row],[data]]=DATE(2015, 1, 23),1,0)</f>
        <v>0</v>
      </c>
      <c r="I1326" t="str">
        <f>LEFT(Table1[[#This Row],[ISIN]],2)</f>
        <v>PL</v>
      </c>
      <c r="J1326">
        <f>Table1[[#This Row],[pakiet_wig]]*Table1[[#This Row],[kurs_zamkniecia]]</f>
        <v>71576500</v>
      </c>
      <c r="K1326" s="4" cm="1">
        <f t="array" ref="K1326">_xlfn.IFS(AND(Table1[[#This Row],[Column1]]=1,D1325-D1324&lt;Table1[[#This Row],[kurs_zamkniecia]]-D1325,D1324&lt;D1325,D1325&lt;Table1[[#This Row],[kurs_zamkniecia]]),"K",AND(Table1[[#This Row],[Column1]]=1,D1325-D1324&gt;Table1[[#This Row],[kurs_zamkniecia]]-D1325,D1324&gt;D1325,D1325&gt;Table1[[#This Row],[kurs_zamkniecia]]),"S",Table1[[#This Row],[Column1]]=1,"H",Table1[[#This Row],[Column1]]=0,0)</f>
        <v>0</v>
      </c>
      <c r="L1326"/>
      <c r="M1326"/>
      <c r="N1326"/>
      <c r="O1326"/>
      <c r="P1326"/>
      <c r="Q1326"/>
      <c r="R1326"/>
      <c r="S1326"/>
    </row>
    <row r="1327" spans="1:19" x14ac:dyDescent="0.3">
      <c r="A1327" s="2">
        <v>42027</v>
      </c>
      <c r="B1327" s="1" t="s">
        <v>889</v>
      </c>
      <c r="C1327" t="s">
        <v>890</v>
      </c>
      <c r="D1327">
        <v>193</v>
      </c>
      <c r="E1327">
        <v>158</v>
      </c>
      <c r="F1327">
        <v>30180</v>
      </c>
      <c r="G1327">
        <v>370000</v>
      </c>
      <c r="H1327">
        <f>IF(Table1[[#This Row],[data]]=DATE(2015, 1, 23),1,0)</f>
        <v>1</v>
      </c>
      <c r="I1327" t="str">
        <f>LEFT(Table1[[#This Row],[ISIN]],2)</f>
        <v>PL</v>
      </c>
      <c r="J1327">
        <f>Table1[[#This Row],[pakiet_wig]]*Table1[[#This Row],[kurs_zamkniecia]]</f>
        <v>71410000</v>
      </c>
      <c r="K1327" s="4" t="str" cm="1">
        <f t="array" ref="K1327">_xlfn.IFS(AND(Table1[[#This Row],[Column1]]=1,D1326-D1325&lt;Table1[[#This Row],[kurs_zamkniecia]]-D1326,D1325&lt;D1326,D1326&lt;Table1[[#This Row],[kurs_zamkniecia]]),"K",AND(Table1[[#This Row],[Column1]]=1,D1326-D1325&gt;Table1[[#This Row],[kurs_zamkniecia]]-D1326,D1325&gt;D1326,D1326&gt;Table1[[#This Row],[kurs_zamkniecia]]),"S",Table1[[#This Row],[Column1]]=1,"H",Table1[[#This Row],[Column1]]=0,0)</f>
        <v>S</v>
      </c>
      <c r="L1327"/>
      <c r="M1327"/>
      <c r="N1327"/>
      <c r="O1327"/>
      <c r="P1327"/>
      <c r="Q1327"/>
      <c r="R1327"/>
      <c r="S1327"/>
    </row>
    <row r="1328" spans="1:19" x14ac:dyDescent="0.3">
      <c r="A1328" s="2">
        <v>42025</v>
      </c>
      <c r="B1328" s="1" t="s">
        <v>891</v>
      </c>
      <c r="C1328" t="s">
        <v>892</v>
      </c>
      <c r="D1328">
        <v>4.29</v>
      </c>
      <c r="E1328">
        <v>4855</v>
      </c>
      <c r="F1328">
        <v>20480</v>
      </c>
      <c r="G1328">
        <v>4890000</v>
      </c>
      <c r="H1328">
        <f>IF(Table1[[#This Row],[data]]=DATE(2015, 1, 23),1,0)</f>
        <v>0</v>
      </c>
      <c r="I1328" t="str">
        <f>LEFT(Table1[[#This Row],[ISIN]],2)</f>
        <v>PL</v>
      </c>
      <c r="J1328">
        <f>Table1[[#This Row],[pakiet_wig]]*Table1[[#This Row],[kurs_zamkniecia]]</f>
        <v>20978100</v>
      </c>
      <c r="K1328" s="4" cm="1">
        <f t="array" ref="K1328">_xlfn.IFS(AND(Table1[[#This Row],[Column1]]=1,D1327-D1326&lt;Table1[[#This Row],[kurs_zamkniecia]]-D1327,D1326&lt;D1327,D1327&lt;Table1[[#This Row],[kurs_zamkniecia]]),"K",AND(Table1[[#This Row],[Column1]]=1,D1327-D1326&gt;Table1[[#This Row],[kurs_zamkniecia]]-D1327,D1326&gt;D1327,D1327&gt;Table1[[#This Row],[kurs_zamkniecia]]),"S",Table1[[#This Row],[Column1]]=1,"H",Table1[[#This Row],[Column1]]=0,0)</f>
        <v>0</v>
      </c>
      <c r="L1328"/>
      <c r="M1328"/>
      <c r="N1328"/>
      <c r="O1328"/>
      <c r="P1328"/>
      <c r="Q1328"/>
      <c r="R1328"/>
      <c r="S1328"/>
    </row>
    <row r="1329" spans="1:19" x14ac:dyDescent="0.3">
      <c r="A1329" s="2">
        <v>42026</v>
      </c>
      <c r="B1329" s="1" t="s">
        <v>891</v>
      </c>
      <c r="C1329" t="s">
        <v>892</v>
      </c>
      <c r="D1329">
        <v>4.3</v>
      </c>
      <c r="E1329">
        <v>6744</v>
      </c>
      <c r="F1329">
        <v>28990</v>
      </c>
      <c r="G1329">
        <v>4890000</v>
      </c>
      <c r="H1329">
        <f>IF(Table1[[#This Row],[data]]=DATE(2015, 1, 23),1,0)</f>
        <v>0</v>
      </c>
      <c r="I1329" t="str">
        <f>LEFT(Table1[[#This Row],[ISIN]],2)</f>
        <v>PL</v>
      </c>
      <c r="J1329">
        <f>Table1[[#This Row],[pakiet_wig]]*Table1[[#This Row],[kurs_zamkniecia]]</f>
        <v>21027000</v>
      </c>
      <c r="K1329" s="4" cm="1">
        <f t="array" ref="K1329">_xlfn.IFS(AND(Table1[[#This Row],[Column1]]=1,D1328-D1327&lt;Table1[[#This Row],[kurs_zamkniecia]]-D1328,D1327&lt;D1328,D1328&lt;Table1[[#This Row],[kurs_zamkniecia]]),"K",AND(Table1[[#This Row],[Column1]]=1,D1328-D1327&gt;Table1[[#This Row],[kurs_zamkniecia]]-D1328,D1327&gt;D1328,D1328&gt;Table1[[#This Row],[kurs_zamkniecia]]),"S",Table1[[#This Row],[Column1]]=1,"H",Table1[[#This Row],[Column1]]=0,0)</f>
        <v>0</v>
      </c>
      <c r="L1329"/>
      <c r="M1329"/>
      <c r="N1329"/>
      <c r="O1329"/>
      <c r="P1329"/>
      <c r="Q1329"/>
      <c r="R1329"/>
      <c r="S1329"/>
    </row>
    <row r="1330" spans="1:19" x14ac:dyDescent="0.3">
      <c r="A1330" s="2">
        <v>42027</v>
      </c>
      <c r="B1330" s="1" t="s">
        <v>891</v>
      </c>
      <c r="C1330" t="s">
        <v>892</v>
      </c>
      <c r="D1330">
        <v>4.3499999999999996</v>
      </c>
      <c r="E1330">
        <v>5</v>
      </c>
      <c r="F1330">
        <v>20</v>
      </c>
      <c r="G1330">
        <v>4890000</v>
      </c>
      <c r="H1330">
        <f>IF(Table1[[#This Row],[data]]=DATE(2015, 1, 23),1,0)</f>
        <v>1</v>
      </c>
      <c r="I1330" t="str">
        <f>LEFT(Table1[[#This Row],[ISIN]],2)</f>
        <v>PL</v>
      </c>
      <c r="J1330">
        <f>Table1[[#This Row],[pakiet_wig]]*Table1[[#This Row],[kurs_zamkniecia]]</f>
        <v>21271500</v>
      </c>
      <c r="K1330" s="4" t="str" cm="1">
        <f t="array" ref="K1330">_xlfn.IFS(AND(Table1[[#This Row],[Column1]]=1,D1329-D1328&lt;Table1[[#This Row],[kurs_zamkniecia]]-D1329,D1328&lt;D1329,D1329&lt;Table1[[#This Row],[kurs_zamkniecia]]),"K",AND(Table1[[#This Row],[Column1]]=1,D1329-D1328&gt;Table1[[#This Row],[kurs_zamkniecia]]-D1329,D1328&gt;D1329,D1329&gt;Table1[[#This Row],[kurs_zamkniecia]]),"S",Table1[[#This Row],[Column1]]=1,"H",Table1[[#This Row],[Column1]]=0,0)</f>
        <v>K</v>
      </c>
      <c r="L1330"/>
      <c r="M1330"/>
      <c r="N1330"/>
      <c r="O1330"/>
      <c r="P1330"/>
      <c r="Q1330"/>
      <c r="R1330"/>
      <c r="S1330"/>
    </row>
    <row r="1331" spans="1:19" x14ac:dyDescent="0.3">
      <c r="A1331" s="2">
        <v>42025</v>
      </c>
      <c r="B1331" s="1" t="s">
        <v>893</v>
      </c>
      <c r="C1331" t="s">
        <v>894</v>
      </c>
      <c r="D1331">
        <v>9.15</v>
      </c>
      <c r="E1331">
        <v>5327</v>
      </c>
      <c r="F1331">
        <v>48050</v>
      </c>
      <c r="G1331">
        <v>4210000</v>
      </c>
      <c r="H1331">
        <f>IF(Table1[[#This Row],[data]]=DATE(2015, 1, 23),1,0)</f>
        <v>0</v>
      </c>
      <c r="I1331" t="str">
        <f>LEFT(Table1[[#This Row],[ISIN]],2)</f>
        <v>PL</v>
      </c>
      <c r="J1331">
        <f>Table1[[#This Row],[pakiet_wig]]*Table1[[#This Row],[kurs_zamkniecia]]</f>
        <v>38521500</v>
      </c>
      <c r="K1331" s="4" cm="1">
        <f t="array" ref="K1331">_xlfn.IFS(AND(Table1[[#This Row],[Column1]]=1,D1330-D1329&lt;Table1[[#This Row],[kurs_zamkniecia]]-D1330,D1329&lt;D1330,D1330&lt;Table1[[#This Row],[kurs_zamkniecia]]),"K",AND(Table1[[#This Row],[Column1]]=1,D1330-D1329&gt;Table1[[#This Row],[kurs_zamkniecia]]-D1330,D1329&gt;D1330,D1330&gt;Table1[[#This Row],[kurs_zamkniecia]]),"S",Table1[[#This Row],[Column1]]=1,"H",Table1[[#This Row],[Column1]]=0,0)</f>
        <v>0</v>
      </c>
      <c r="L1331"/>
      <c r="M1331"/>
      <c r="N1331"/>
      <c r="O1331"/>
      <c r="P1331"/>
      <c r="Q1331"/>
      <c r="R1331"/>
      <c r="S1331"/>
    </row>
    <row r="1332" spans="1:19" x14ac:dyDescent="0.3">
      <c r="A1332" s="2">
        <v>42026</v>
      </c>
      <c r="B1332" s="1" t="s">
        <v>893</v>
      </c>
      <c r="C1332" t="s">
        <v>894</v>
      </c>
      <c r="D1332">
        <v>9.24</v>
      </c>
      <c r="E1332">
        <v>5146</v>
      </c>
      <c r="F1332">
        <v>46510</v>
      </c>
      <c r="G1332">
        <v>4210000</v>
      </c>
      <c r="H1332">
        <f>IF(Table1[[#This Row],[data]]=DATE(2015, 1, 23),1,0)</f>
        <v>0</v>
      </c>
      <c r="I1332" t="str">
        <f>LEFT(Table1[[#This Row],[ISIN]],2)</f>
        <v>PL</v>
      </c>
      <c r="J1332">
        <f>Table1[[#This Row],[pakiet_wig]]*Table1[[#This Row],[kurs_zamkniecia]]</f>
        <v>38900400</v>
      </c>
      <c r="K1332" s="4" cm="1">
        <f t="array" ref="K1332">_xlfn.IFS(AND(Table1[[#This Row],[Column1]]=1,D1331-D1330&lt;Table1[[#This Row],[kurs_zamkniecia]]-D1331,D1330&lt;D1331,D1331&lt;Table1[[#This Row],[kurs_zamkniecia]]),"K",AND(Table1[[#This Row],[Column1]]=1,D1331-D1330&gt;Table1[[#This Row],[kurs_zamkniecia]]-D1331,D1330&gt;D1331,D1331&gt;Table1[[#This Row],[kurs_zamkniecia]]),"S",Table1[[#This Row],[Column1]]=1,"H",Table1[[#This Row],[Column1]]=0,0)</f>
        <v>0</v>
      </c>
      <c r="L1332"/>
      <c r="M1332"/>
      <c r="N1332"/>
      <c r="O1332"/>
      <c r="P1332"/>
      <c r="Q1332"/>
      <c r="R1332"/>
      <c r="S1332"/>
    </row>
    <row r="1333" spans="1:19" x14ac:dyDescent="0.3">
      <c r="A1333" s="2">
        <v>42027</v>
      </c>
      <c r="B1333" s="1" t="s">
        <v>893</v>
      </c>
      <c r="C1333" t="s">
        <v>894</v>
      </c>
      <c r="D1333">
        <v>9.59</v>
      </c>
      <c r="E1333">
        <v>5453</v>
      </c>
      <c r="F1333">
        <v>50710</v>
      </c>
      <c r="G1333">
        <v>4210000</v>
      </c>
      <c r="H1333">
        <f>IF(Table1[[#This Row],[data]]=DATE(2015, 1, 23),1,0)</f>
        <v>1</v>
      </c>
      <c r="I1333" t="str">
        <f>LEFT(Table1[[#This Row],[ISIN]],2)</f>
        <v>PL</v>
      </c>
      <c r="J1333">
        <f>Table1[[#This Row],[pakiet_wig]]*Table1[[#This Row],[kurs_zamkniecia]]</f>
        <v>40373900</v>
      </c>
      <c r="K1333" s="4" t="str" cm="1">
        <f t="array" ref="K1333">_xlfn.IFS(AND(Table1[[#This Row],[Column1]]=1,D1332-D1331&lt;Table1[[#This Row],[kurs_zamkniecia]]-D1332,D1331&lt;D1332,D1332&lt;Table1[[#This Row],[kurs_zamkniecia]]),"K",AND(Table1[[#This Row],[Column1]]=1,D1332-D1331&gt;Table1[[#This Row],[kurs_zamkniecia]]-D1332,D1331&gt;D1332,D1332&gt;Table1[[#This Row],[kurs_zamkniecia]]),"S",Table1[[#This Row],[Column1]]=1,"H",Table1[[#This Row],[Column1]]=0,0)</f>
        <v>K</v>
      </c>
      <c r="L1333"/>
      <c r="M1333"/>
      <c r="N1333"/>
      <c r="O1333"/>
      <c r="P1333"/>
      <c r="Q1333"/>
      <c r="R1333"/>
      <c r="S1333"/>
    </row>
    <row r="1334" spans="1:19" x14ac:dyDescent="0.3">
      <c r="A1334" s="2">
        <v>42025</v>
      </c>
      <c r="B1334" s="1" t="s">
        <v>895</v>
      </c>
      <c r="C1334" t="s">
        <v>896</v>
      </c>
      <c r="D1334">
        <v>1.97</v>
      </c>
      <c r="E1334">
        <v>447897</v>
      </c>
      <c r="F1334">
        <v>875600</v>
      </c>
      <c r="G1334">
        <v>158887000</v>
      </c>
      <c r="H1334">
        <f>IF(Table1[[#This Row],[data]]=DATE(2015, 1, 23),1,0)</f>
        <v>0</v>
      </c>
      <c r="I1334" t="str">
        <f>LEFT(Table1[[#This Row],[ISIN]],2)</f>
        <v>PL</v>
      </c>
      <c r="J1334">
        <f>Table1[[#This Row],[pakiet_wig]]*Table1[[#This Row],[kurs_zamkniecia]]</f>
        <v>313007390</v>
      </c>
      <c r="K1334" s="4" cm="1">
        <f t="array" ref="K1334">_xlfn.IFS(AND(Table1[[#This Row],[Column1]]=1,D1333-D1332&lt;Table1[[#This Row],[kurs_zamkniecia]]-D1333,D1332&lt;D1333,D1333&lt;Table1[[#This Row],[kurs_zamkniecia]]),"K",AND(Table1[[#This Row],[Column1]]=1,D1333-D1332&gt;Table1[[#This Row],[kurs_zamkniecia]]-D1333,D1332&gt;D1333,D1333&gt;Table1[[#This Row],[kurs_zamkniecia]]),"S",Table1[[#This Row],[Column1]]=1,"H",Table1[[#This Row],[Column1]]=0,0)</f>
        <v>0</v>
      </c>
      <c r="L1334"/>
      <c r="M1334"/>
      <c r="N1334"/>
      <c r="O1334"/>
      <c r="P1334"/>
      <c r="Q1334"/>
      <c r="R1334"/>
      <c r="S1334"/>
    </row>
    <row r="1335" spans="1:19" x14ac:dyDescent="0.3">
      <c r="A1335" s="2">
        <v>42026</v>
      </c>
      <c r="B1335" s="1" t="s">
        <v>895</v>
      </c>
      <c r="C1335" t="s">
        <v>896</v>
      </c>
      <c r="D1335">
        <v>2.0299999999999998</v>
      </c>
      <c r="E1335">
        <v>286713</v>
      </c>
      <c r="F1335">
        <v>576620</v>
      </c>
      <c r="G1335">
        <v>158887000</v>
      </c>
      <c r="H1335">
        <f>IF(Table1[[#This Row],[data]]=DATE(2015, 1, 23),1,0)</f>
        <v>0</v>
      </c>
      <c r="I1335" t="str">
        <f>LEFT(Table1[[#This Row],[ISIN]],2)</f>
        <v>PL</v>
      </c>
      <c r="J1335">
        <f>Table1[[#This Row],[pakiet_wig]]*Table1[[#This Row],[kurs_zamkniecia]]</f>
        <v>322540609.99999994</v>
      </c>
      <c r="K1335" s="4" cm="1">
        <f t="array" ref="K1335">_xlfn.IFS(AND(Table1[[#This Row],[Column1]]=1,D1334-D1333&lt;Table1[[#This Row],[kurs_zamkniecia]]-D1334,D1333&lt;D1334,D1334&lt;Table1[[#This Row],[kurs_zamkniecia]]),"K",AND(Table1[[#This Row],[Column1]]=1,D1334-D1333&gt;Table1[[#This Row],[kurs_zamkniecia]]-D1334,D1333&gt;D1334,D1334&gt;Table1[[#This Row],[kurs_zamkniecia]]),"S",Table1[[#This Row],[Column1]]=1,"H",Table1[[#This Row],[Column1]]=0,0)</f>
        <v>0</v>
      </c>
      <c r="L1335"/>
      <c r="M1335"/>
      <c r="N1335"/>
      <c r="O1335"/>
      <c r="P1335"/>
      <c r="Q1335"/>
      <c r="R1335"/>
      <c r="S1335"/>
    </row>
    <row r="1336" spans="1:19" x14ac:dyDescent="0.3">
      <c r="A1336" s="2">
        <v>42027</v>
      </c>
      <c r="B1336" s="1" t="s">
        <v>895</v>
      </c>
      <c r="C1336" t="s">
        <v>896</v>
      </c>
      <c r="D1336">
        <v>2.0299999999999998</v>
      </c>
      <c r="E1336">
        <v>279385</v>
      </c>
      <c r="F1336">
        <v>569310</v>
      </c>
      <c r="G1336">
        <v>158887000</v>
      </c>
      <c r="H1336">
        <f>IF(Table1[[#This Row],[data]]=DATE(2015, 1, 23),1,0)</f>
        <v>1</v>
      </c>
      <c r="I1336" t="str">
        <f>LEFT(Table1[[#This Row],[ISIN]],2)</f>
        <v>PL</v>
      </c>
      <c r="J1336">
        <f>Table1[[#This Row],[pakiet_wig]]*Table1[[#This Row],[kurs_zamkniecia]]</f>
        <v>322540609.99999994</v>
      </c>
      <c r="K1336" s="4" t="str" cm="1">
        <f t="array" ref="K1336">_xlfn.IFS(AND(Table1[[#This Row],[Column1]]=1,D1335-D1334&lt;Table1[[#This Row],[kurs_zamkniecia]]-D1335,D1334&lt;D1335,D1335&lt;Table1[[#This Row],[kurs_zamkniecia]]),"K",AND(Table1[[#This Row],[Column1]]=1,D1335-D1334&gt;Table1[[#This Row],[kurs_zamkniecia]]-D1335,D1334&gt;D1335,D1335&gt;Table1[[#This Row],[kurs_zamkniecia]]),"S",Table1[[#This Row],[Column1]]=1,"H",Table1[[#This Row],[Column1]]=0,0)</f>
        <v>H</v>
      </c>
      <c r="L1336"/>
      <c r="M1336"/>
      <c r="N1336"/>
      <c r="O1336"/>
      <c r="P1336"/>
      <c r="Q1336"/>
      <c r="R1336"/>
      <c r="S1336"/>
    </row>
    <row r="1337" spans="1:19" x14ac:dyDescent="0.3">
      <c r="A1337" s="2">
        <v>42025</v>
      </c>
      <c r="B1337" s="1" t="s">
        <v>897</v>
      </c>
      <c r="C1337" t="s">
        <v>898</v>
      </c>
      <c r="D1337">
        <v>9.1999999999999993</v>
      </c>
      <c r="E1337">
        <v>1236</v>
      </c>
      <c r="F1337">
        <v>11310</v>
      </c>
      <c r="G1337">
        <v>3957000</v>
      </c>
      <c r="H1337">
        <f>IF(Table1[[#This Row],[data]]=DATE(2015, 1, 23),1,0)</f>
        <v>0</v>
      </c>
      <c r="I1337" t="str">
        <f>LEFT(Table1[[#This Row],[ISIN]],2)</f>
        <v>PL</v>
      </c>
      <c r="J1337">
        <f>Table1[[#This Row],[pakiet_wig]]*Table1[[#This Row],[kurs_zamkniecia]]</f>
        <v>36404400</v>
      </c>
      <c r="K1337" s="4" cm="1">
        <f t="array" ref="K1337">_xlfn.IFS(AND(Table1[[#This Row],[Column1]]=1,D1336-D1335&lt;Table1[[#This Row],[kurs_zamkniecia]]-D1336,D1335&lt;D1336,D1336&lt;Table1[[#This Row],[kurs_zamkniecia]]),"K",AND(Table1[[#This Row],[Column1]]=1,D1336-D1335&gt;Table1[[#This Row],[kurs_zamkniecia]]-D1336,D1335&gt;D1336,D1336&gt;Table1[[#This Row],[kurs_zamkniecia]]),"S",Table1[[#This Row],[Column1]]=1,"H",Table1[[#This Row],[Column1]]=0,0)</f>
        <v>0</v>
      </c>
      <c r="L1337"/>
      <c r="M1337"/>
      <c r="N1337"/>
      <c r="O1337"/>
      <c r="P1337"/>
      <c r="Q1337"/>
      <c r="R1337"/>
      <c r="S1337"/>
    </row>
    <row r="1338" spans="1:19" x14ac:dyDescent="0.3">
      <c r="A1338" s="2">
        <v>42026</v>
      </c>
      <c r="B1338" s="1" t="s">
        <v>897</v>
      </c>
      <c r="C1338" t="s">
        <v>898</v>
      </c>
      <c r="D1338">
        <v>9.49</v>
      </c>
      <c r="E1338">
        <v>1193</v>
      </c>
      <c r="F1338">
        <v>11230</v>
      </c>
      <c r="G1338">
        <v>3957000</v>
      </c>
      <c r="H1338">
        <f>IF(Table1[[#This Row],[data]]=DATE(2015, 1, 23),1,0)</f>
        <v>0</v>
      </c>
      <c r="I1338" t="str">
        <f>LEFT(Table1[[#This Row],[ISIN]],2)</f>
        <v>PL</v>
      </c>
      <c r="J1338">
        <f>Table1[[#This Row],[pakiet_wig]]*Table1[[#This Row],[kurs_zamkniecia]]</f>
        <v>37551930</v>
      </c>
      <c r="K1338" s="4" cm="1">
        <f t="array" ref="K1338">_xlfn.IFS(AND(Table1[[#This Row],[Column1]]=1,D1337-D1336&lt;Table1[[#This Row],[kurs_zamkniecia]]-D1337,D1336&lt;D1337,D1337&lt;Table1[[#This Row],[kurs_zamkniecia]]),"K",AND(Table1[[#This Row],[Column1]]=1,D1337-D1336&gt;Table1[[#This Row],[kurs_zamkniecia]]-D1337,D1336&gt;D1337,D1337&gt;Table1[[#This Row],[kurs_zamkniecia]]),"S",Table1[[#This Row],[Column1]]=1,"H",Table1[[#This Row],[Column1]]=0,0)</f>
        <v>0</v>
      </c>
      <c r="L1338"/>
      <c r="M1338"/>
      <c r="N1338"/>
      <c r="O1338"/>
      <c r="P1338"/>
      <c r="Q1338"/>
      <c r="R1338"/>
      <c r="S1338"/>
    </row>
    <row r="1339" spans="1:19" x14ac:dyDescent="0.3">
      <c r="A1339" s="2">
        <v>42027</v>
      </c>
      <c r="B1339" s="1" t="s">
        <v>897</v>
      </c>
      <c r="C1339" t="s">
        <v>898</v>
      </c>
      <c r="D1339">
        <v>9.7799999999999994</v>
      </c>
      <c r="E1339">
        <v>3510</v>
      </c>
      <c r="F1339">
        <v>34090</v>
      </c>
      <c r="G1339">
        <v>3957000</v>
      </c>
      <c r="H1339">
        <f>IF(Table1[[#This Row],[data]]=DATE(2015, 1, 23),1,0)</f>
        <v>1</v>
      </c>
      <c r="I1339" t="str">
        <f>LEFT(Table1[[#This Row],[ISIN]],2)</f>
        <v>PL</v>
      </c>
      <c r="J1339">
        <f>Table1[[#This Row],[pakiet_wig]]*Table1[[#This Row],[kurs_zamkniecia]]</f>
        <v>38699460</v>
      </c>
      <c r="K1339" s="4" t="str" cm="1">
        <f t="array" ref="K1339">_xlfn.IFS(AND(Table1[[#This Row],[Column1]]=1,D1338-D1337&lt;Table1[[#This Row],[kurs_zamkniecia]]-D1338,D1337&lt;D1338,D1338&lt;Table1[[#This Row],[kurs_zamkniecia]]),"K",AND(Table1[[#This Row],[Column1]]=1,D1338-D1337&gt;Table1[[#This Row],[kurs_zamkniecia]]-D1338,D1337&gt;D1338,D1338&gt;Table1[[#This Row],[kurs_zamkniecia]]),"S",Table1[[#This Row],[Column1]]=1,"H",Table1[[#This Row],[Column1]]=0,0)</f>
        <v>H</v>
      </c>
      <c r="L1339"/>
      <c r="M1339"/>
      <c r="N1339"/>
      <c r="O1339"/>
      <c r="P1339"/>
      <c r="Q1339"/>
      <c r="R1339"/>
      <c r="S1339"/>
    </row>
    <row r="1340" spans="1:19" x14ac:dyDescent="0.3">
      <c r="A1340" s="2">
        <v>42025</v>
      </c>
      <c r="B1340" s="1" t="s">
        <v>899</v>
      </c>
      <c r="C1340" t="s">
        <v>900</v>
      </c>
      <c r="D1340">
        <v>9.76</v>
      </c>
      <c r="E1340">
        <v>3315</v>
      </c>
      <c r="F1340">
        <v>32560</v>
      </c>
      <c r="G1340">
        <v>5328000</v>
      </c>
      <c r="H1340">
        <f>IF(Table1[[#This Row],[data]]=DATE(2015, 1, 23),1,0)</f>
        <v>0</v>
      </c>
      <c r="I1340" t="str">
        <f>LEFT(Table1[[#This Row],[ISIN]],2)</f>
        <v>PL</v>
      </c>
      <c r="J1340">
        <f>Table1[[#This Row],[pakiet_wig]]*Table1[[#This Row],[kurs_zamkniecia]]</f>
        <v>52001280</v>
      </c>
      <c r="K1340" s="4" cm="1">
        <f t="array" ref="K1340">_xlfn.IFS(AND(Table1[[#This Row],[Column1]]=1,D1339-D1338&lt;Table1[[#This Row],[kurs_zamkniecia]]-D1339,D1338&lt;D1339,D1339&lt;Table1[[#This Row],[kurs_zamkniecia]]),"K",AND(Table1[[#This Row],[Column1]]=1,D1339-D1338&gt;Table1[[#This Row],[kurs_zamkniecia]]-D1339,D1338&gt;D1339,D1339&gt;Table1[[#This Row],[kurs_zamkniecia]]),"S",Table1[[#This Row],[Column1]]=1,"H",Table1[[#This Row],[Column1]]=0,0)</f>
        <v>0</v>
      </c>
      <c r="L1340"/>
      <c r="M1340"/>
      <c r="N1340"/>
      <c r="O1340"/>
      <c r="P1340"/>
      <c r="Q1340"/>
      <c r="R1340"/>
      <c r="S1340"/>
    </row>
    <row r="1341" spans="1:19" x14ac:dyDescent="0.3">
      <c r="A1341" s="2">
        <v>42026</v>
      </c>
      <c r="B1341" s="1" t="s">
        <v>899</v>
      </c>
      <c r="C1341" t="s">
        <v>900</v>
      </c>
      <c r="D1341">
        <v>9.65</v>
      </c>
      <c r="E1341">
        <v>165</v>
      </c>
      <c r="F1341">
        <v>1610</v>
      </c>
      <c r="G1341">
        <v>5328000</v>
      </c>
      <c r="H1341">
        <f>IF(Table1[[#This Row],[data]]=DATE(2015, 1, 23),1,0)</f>
        <v>0</v>
      </c>
      <c r="I1341" t="str">
        <f>LEFT(Table1[[#This Row],[ISIN]],2)</f>
        <v>PL</v>
      </c>
      <c r="J1341">
        <f>Table1[[#This Row],[pakiet_wig]]*Table1[[#This Row],[kurs_zamkniecia]]</f>
        <v>51415200</v>
      </c>
      <c r="K1341" s="4" cm="1">
        <f t="array" ref="K1341">_xlfn.IFS(AND(Table1[[#This Row],[Column1]]=1,D1340-D1339&lt;Table1[[#This Row],[kurs_zamkniecia]]-D1340,D1339&lt;D1340,D1340&lt;Table1[[#This Row],[kurs_zamkniecia]]),"K",AND(Table1[[#This Row],[Column1]]=1,D1340-D1339&gt;Table1[[#This Row],[kurs_zamkniecia]]-D1340,D1339&gt;D1340,D1340&gt;Table1[[#This Row],[kurs_zamkniecia]]),"S",Table1[[#This Row],[Column1]]=1,"H",Table1[[#This Row],[Column1]]=0,0)</f>
        <v>0</v>
      </c>
      <c r="L1341"/>
      <c r="M1341"/>
      <c r="N1341"/>
      <c r="O1341"/>
      <c r="P1341"/>
      <c r="Q1341"/>
      <c r="R1341"/>
      <c r="S1341"/>
    </row>
    <row r="1342" spans="1:19" x14ac:dyDescent="0.3">
      <c r="A1342" s="2">
        <v>42027</v>
      </c>
      <c r="B1342" s="1" t="s">
        <v>899</v>
      </c>
      <c r="C1342" t="s">
        <v>900</v>
      </c>
      <c r="D1342">
        <v>9.35</v>
      </c>
      <c r="E1342">
        <v>4246</v>
      </c>
      <c r="F1342">
        <v>39350</v>
      </c>
      <c r="G1342">
        <v>5328000</v>
      </c>
      <c r="H1342">
        <f>IF(Table1[[#This Row],[data]]=DATE(2015, 1, 23),1,0)</f>
        <v>1</v>
      </c>
      <c r="I1342" t="str">
        <f>LEFT(Table1[[#This Row],[ISIN]],2)</f>
        <v>PL</v>
      </c>
      <c r="J1342">
        <f>Table1[[#This Row],[pakiet_wig]]*Table1[[#This Row],[kurs_zamkniecia]]</f>
        <v>49816800</v>
      </c>
      <c r="K1342" s="4" t="str" cm="1">
        <f t="array" ref="K1342">_xlfn.IFS(AND(Table1[[#This Row],[Column1]]=1,D1341-D1340&lt;Table1[[#This Row],[kurs_zamkniecia]]-D1341,D1340&lt;D1341,D1341&lt;Table1[[#This Row],[kurs_zamkniecia]]),"K",AND(Table1[[#This Row],[Column1]]=1,D1341-D1340&gt;Table1[[#This Row],[kurs_zamkniecia]]-D1341,D1340&gt;D1341,D1341&gt;Table1[[#This Row],[kurs_zamkniecia]]),"S",Table1[[#This Row],[Column1]]=1,"H",Table1[[#This Row],[Column1]]=0,0)</f>
        <v>S</v>
      </c>
      <c r="L1342"/>
      <c r="M1342"/>
      <c r="N1342"/>
      <c r="O1342"/>
      <c r="P1342"/>
      <c r="Q1342"/>
      <c r="R1342"/>
      <c r="S1342"/>
    </row>
    <row r="1343" spans="1:19" x14ac:dyDescent="0.3">
      <c r="A1343" s="2">
        <v>42025</v>
      </c>
      <c r="B1343" s="1" t="s">
        <v>901</v>
      </c>
      <c r="C1343" t="s">
        <v>902</v>
      </c>
      <c r="D1343">
        <v>4.18</v>
      </c>
      <c r="E1343">
        <v>1125</v>
      </c>
      <c r="F1343">
        <v>4700</v>
      </c>
      <c r="G1343">
        <v>0</v>
      </c>
      <c r="H1343">
        <f>IF(Table1[[#This Row],[data]]=DATE(2015, 1, 23),1,0)</f>
        <v>0</v>
      </c>
      <c r="I1343" t="str">
        <f>LEFT(Table1[[#This Row],[ISIN]],2)</f>
        <v>PL</v>
      </c>
      <c r="J1343">
        <f>Table1[[#This Row],[pakiet_wig]]*Table1[[#This Row],[kurs_zamkniecia]]</f>
        <v>0</v>
      </c>
      <c r="K1343" s="4" cm="1">
        <f t="array" ref="K1343">_xlfn.IFS(AND(Table1[[#This Row],[Column1]]=1,D1342-D1341&lt;Table1[[#This Row],[kurs_zamkniecia]]-D1342,D1341&lt;D1342,D1342&lt;Table1[[#This Row],[kurs_zamkniecia]]),"K",AND(Table1[[#This Row],[Column1]]=1,D1342-D1341&gt;Table1[[#This Row],[kurs_zamkniecia]]-D1342,D1341&gt;D1342,D1342&gt;Table1[[#This Row],[kurs_zamkniecia]]),"S",Table1[[#This Row],[Column1]]=1,"H",Table1[[#This Row],[Column1]]=0,0)</f>
        <v>0</v>
      </c>
      <c r="L1343"/>
      <c r="M1343"/>
      <c r="N1343"/>
      <c r="O1343"/>
      <c r="P1343"/>
      <c r="Q1343"/>
      <c r="R1343"/>
      <c r="S1343"/>
    </row>
    <row r="1344" spans="1:19" x14ac:dyDescent="0.3">
      <c r="A1344" s="2">
        <v>42026</v>
      </c>
      <c r="B1344" s="1" t="s">
        <v>901</v>
      </c>
      <c r="C1344" t="s">
        <v>902</v>
      </c>
      <c r="D1344">
        <v>4.17</v>
      </c>
      <c r="E1344">
        <v>1000</v>
      </c>
      <c r="F1344">
        <v>4170</v>
      </c>
      <c r="G1344">
        <v>0</v>
      </c>
      <c r="H1344">
        <f>IF(Table1[[#This Row],[data]]=DATE(2015, 1, 23),1,0)</f>
        <v>0</v>
      </c>
      <c r="I1344" t="str">
        <f>LEFT(Table1[[#This Row],[ISIN]],2)</f>
        <v>PL</v>
      </c>
      <c r="J1344">
        <f>Table1[[#This Row],[pakiet_wig]]*Table1[[#This Row],[kurs_zamkniecia]]</f>
        <v>0</v>
      </c>
      <c r="K1344" s="4" cm="1">
        <f t="array" ref="K1344">_xlfn.IFS(AND(Table1[[#This Row],[Column1]]=1,D1343-D1342&lt;Table1[[#This Row],[kurs_zamkniecia]]-D1343,D1342&lt;D1343,D1343&lt;Table1[[#This Row],[kurs_zamkniecia]]),"K",AND(Table1[[#This Row],[Column1]]=1,D1343-D1342&gt;Table1[[#This Row],[kurs_zamkniecia]]-D1343,D1342&gt;D1343,D1343&gt;Table1[[#This Row],[kurs_zamkniecia]]),"S",Table1[[#This Row],[Column1]]=1,"H",Table1[[#This Row],[Column1]]=0,0)</f>
        <v>0</v>
      </c>
      <c r="L1344"/>
      <c r="M1344"/>
      <c r="N1344"/>
      <c r="O1344"/>
      <c r="P1344"/>
      <c r="Q1344"/>
      <c r="R1344"/>
      <c r="S1344"/>
    </row>
    <row r="1345" spans="1:19" x14ac:dyDescent="0.3">
      <c r="A1345" s="2">
        <v>42027</v>
      </c>
      <c r="B1345" s="1" t="s">
        <v>901</v>
      </c>
      <c r="C1345" t="s">
        <v>902</v>
      </c>
      <c r="D1345">
        <v>4.05</v>
      </c>
      <c r="E1345">
        <v>4683</v>
      </c>
      <c r="F1345">
        <v>19020</v>
      </c>
      <c r="G1345">
        <v>0</v>
      </c>
      <c r="H1345">
        <f>IF(Table1[[#This Row],[data]]=DATE(2015, 1, 23),1,0)</f>
        <v>1</v>
      </c>
      <c r="I1345" t="str">
        <f>LEFT(Table1[[#This Row],[ISIN]],2)</f>
        <v>PL</v>
      </c>
      <c r="J1345">
        <f>Table1[[#This Row],[pakiet_wig]]*Table1[[#This Row],[kurs_zamkniecia]]</f>
        <v>0</v>
      </c>
      <c r="K1345" s="4" t="str" cm="1">
        <f t="array" ref="K1345">_xlfn.IFS(AND(Table1[[#This Row],[Column1]]=1,D1344-D1343&lt;Table1[[#This Row],[kurs_zamkniecia]]-D1344,D1343&lt;D1344,D1344&lt;Table1[[#This Row],[kurs_zamkniecia]]),"K",AND(Table1[[#This Row],[Column1]]=1,D1344-D1343&gt;Table1[[#This Row],[kurs_zamkniecia]]-D1344,D1343&gt;D1344,D1344&gt;Table1[[#This Row],[kurs_zamkniecia]]),"S",Table1[[#This Row],[Column1]]=1,"H",Table1[[#This Row],[Column1]]=0,0)</f>
        <v>S</v>
      </c>
      <c r="L1345"/>
      <c r="M1345"/>
      <c r="N1345"/>
      <c r="O1345"/>
      <c r="P1345"/>
      <c r="Q1345"/>
      <c r="R1345"/>
      <c r="S1345"/>
    </row>
    <row r="1346" spans="1:19" x14ac:dyDescent="0.3">
      <c r="A1346" s="2">
        <v>42025</v>
      </c>
      <c r="B1346" s="1" t="s">
        <v>903</v>
      </c>
      <c r="C1346" t="s">
        <v>904</v>
      </c>
      <c r="D1346">
        <v>3.14</v>
      </c>
      <c r="E1346">
        <v>2461</v>
      </c>
      <c r="F1346">
        <v>7730</v>
      </c>
      <c r="G1346">
        <v>2113000</v>
      </c>
      <c r="H1346">
        <f>IF(Table1[[#This Row],[data]]=DATE(2015, 1, 23),1,0)</f>
        <v>0</v>
      </c>
      <c r="I1346" t="str">
        <f>LEFT(Table1[[#This Row],[ISIN]],2)</f>
        <v>PL</v>
      </c>
      <c r="J1346">
        <f>Table1[[#This Row],[pakiet_wig]]*Table1[[#This Row],[kurs_zamkniecia]]</f>
        <v>6634820</v>
      </c>
      <c r="K1346" s="4" cm="1">
        <f t="array" ref="K1346">_xlfn.IFS(AND(Table1[[#This Row],[Column1]]=1,D1345-D1344&lt;Table1[[#This Row],[kurs_zamkniecia]]-D1345,D1344&lt;D1345,D1345&lt;Table1[[#This Row],[kurs_zamkniecia]]),"K",AND(Table1[[#This Row],[Column1]]=1,D1345-D1344&gt;Table1[[#This Row],[kurs_zamkniecia]]-D1345,D1344&gt;D1345,D1345&gt;Table1[[#This Row],[kurs_zamkniecia]]),"S",Table1[[#This Row],[Column1]]=1,"H",Table1[[#This Row],[Column1]]=0,0)</f>
        <v>0</v>
      </c>
      <c r="L1346"/>
      <c r="M1346"/>
      <c r="N1346"/>
      <c r="O1346"/>
      <c r="P1346"/>
      <c r="Q1346"/>
      <c r="R1346"/>
      <c r="S1346"/>
    </row>
    <row r="1347" spans="1:19" x14ac:dyDescent="0.3">
      <c r="A1347" s="2">
        <v>42026</v>
      </c>
      <c r="B1347" s="1" t="s">
        <v>903</v>
      </c>
      <c r="C1347" t="s">
        <v>904</v>
      </c>
      <c r="D1347">
        <v>3.15</v>
      </c>
      <c r="E1347">
        <v>4371</v>
      </c>
      <c r="F1347">
        <v>13740</v>
      </c>
      <c r="G1347">
        <v>2113000</v>
      </c>
      <c r="H1347">
        <f>IF(Table1[[#This Row],[data]]=DATE(2015, 1, 23),1,0)</f>
        <v>0</v>
      </c>
      <c r="I1347" t="str">
        <f>LEFT(Table1[[#This Row],[ISIN]],2)</f>
        <v>PL</v>
      </c>
      <c r="J1347">
        <f>Table1[[#This Row],[pakiet_wig]]*Table1[[#This Row],[kurs_zamkniecia]]</f>
        <v>6655950</v>
      </c>
      <c r="K1347" s="4" cm="1">
        <f t="array" ref="K1347">_xlfn.IFS(AND(Table1[[#This Row],[Column1]]=1,D1346-D1345&lt;Table1[[#This Row],[kurs_zamkniecia]]-D1346,D1345&lt;D1346,D1346&lt;Table1[[#This Row],[kurs_zamkniecia]]),"K",AND(Table1[[#This Row],[Column1]]=1,D1346-D1345&gt;Table1[[#This Row],[kurs_zamkniecia]]-D1346,D1345&gt;D1346,D1346&gt;Table1[[#This Row],[kurs_zamkniecia]]),"S",Table1[[#This Row],[Column1]]=1,"H",Table1[[#This Row],[Column1]]=0,0)</f>
        <v>0</v>
      </c>
      <c r="L1347"/>
      <c r="M1347"/>
      <c r="N1347"/>
      <c r="O1347"/>
      <c r="P1347"/>
      <c r="Q1347"/>
      <c r="R1347"/>
      <c r="S1347"/>
    </row>
    <row r="1348" spans="1:19" x14ac:dyDescent="0.3">
      <c r="A1348" s="2">
        <v>42027</v>
      </c>
      <c r="B1348" s="1" t="s">
        <v>903</v>
      </c>
      <c r="C1348" t="s">
        <v>904</v>
      </c>
      <c r="D1348">
        <v>3.15</v>
      </c>
      <c r="E1348">
        <v>4430</v>
      </c>
      <c r="F1348">
        <v>13950</v>
      </c>
      <c r="G1348">
        <v>2113000</v>
      </c>
      <c r="H1348">
        <f>IF(Table1[[#This Row],[data]]=DATE(2015, 1, 23),1,0)</f>
        <v>1</v>
      </c>
      <c r="I1348" t="str">
        <f>LEFT(Table1[[#This Row],[ISIN]],2)</f>
        <v>PL</v>
      </c>
      <c r="J1348">
        <f>Table1[[#This Row],[pakiet_wig]]*Table1[[#This Row],[kurs_zamkniecia]]</f>
        <v>6655950</v>
      </c>
      <c r="K1348" s="4" t="str" cm="1">
        <f t="array" ref="K1348">_xlfn.IFS(AND(Table1[[#This Row],[Column1]]=1,D1347-D1346&lt;Table1[[#This Row],[kurs_zamkniecia]]-D1347,D1346&lt;D1347,D1347&lt;Table1[[#This Row],[kurs_zamkniecia]]),"K",AND(Table1[[#This Row],[Column1]]=1,D1347-D1346&gt;Table1[[#This Row],[kurs_zamkniecia]]-D1347,D1346&gt;D1347,D1347&gt;Table1[[#This Row],[kurs_zamkniecia]]),"S",Table1[[#This Row],[Column1]]=1,"H",Table1[[#This Row],[Column1]]=0,0)</f>
        <v>H</v>
      </c>
      <c r="L1348"/>
      <c r="M1348"/>
      <c r="N1348"/>
      <c r="O1348"/>
      <c r="P1348"/>
      <c r="Q1348"/>
      <c r="R1348"/>
      <c r="S1348"/>
    </row>
    <row r="1349" spans="1:19" x14ac:dyDescent="0.3">
      <c r="A1349" s="2">
        <v>42025</v>
      </c>
      <c r="B1349" s="1" t="s">
        <v>905</v>
      </c>
      <c r="C1349" t="s">
        <v>906</v>
      </c>
      <c r="D1349">
        <v>3.46</v>
      </c>
      <c r="E1349">
        <v>105</v>
      </c>
      <c r="F1349">
        <v>360</v>
      </c>
      <c r="G1349">
        <v>13763000</v>
      </c>
      <c r="H1349">
        <f>IF(Table1[[#This Row],[data]]=DATE(2015, 1, 23),1,0)</f>
        <v>0</v>
      </c>
      <c r="I1349" t="str">
        <f>LEFT(Table1[[#This Row],[ISIN]],2)</f>
        <v>AT</v>
      </c>
      <c r="J1349">
        <f>Table1[[#This Row],[pakiet_wig]]*Table1[[#This Row],[kurs_zamkniecia]]</f>
        <v>47619980</v>
      </c>
      <c r="K1349" s="4" cm="1">
        <f t="array" ref="K1349">_xlfn.IFS(AND(Table1[[#This Row],[Column1]]=1,D1348-D1347&lt;Table1[[#This Row],[kurs_zamkniecia]]-D1348,D1347&lt;D1348,D1348&lt;Table1[[#This Row],[kurs_zamkniecia]]),"K",AND(Table1[[#This Row],[Column1]]=1,D1348-D1347&gt;Table1[[#This Row],[kurs_zamkniecia]]-D1348,D1347&gt;D1348,D1348&gt;Table1[[#This Row],[kurs_zamkniecia]]),"S",Table1[[#This Row],[Column1]]=1,"H",Table1[[#This Row],[Column1]]=0,0)</f>
        <v>0</v>
      </c>
      <c r="L1349"/>
      <c r="M1349"/>
      <c r="N1349"/>
      <c r="O1349"/>
      <c r="P1349"/>
      <c r="Q1349"/>
      <c r="R1349"/>
      <c r="S1349"/>
    </row>
    <row r="1350" spans="1:19" x14ac:dyDescent="0.3">
      <c r="A1350" s="2">
        <v>42026</v>
      </c>
      <c r="B1350" s="1" t="s">
        <v>905</v>
      </c>
      <c r="C1350" t="s">
        <v>906</v>
      </c>
      <c r="D1350">
        <v>3.5</v>
      </c>
      <c r="E1350">
        <v>5</v>
      </c>
      <c r="F1350">
        <v>20</v>
      </c>
      <c r="G1350">
        <v>13763000</v>
      </c>
      <c r="H1350">
        <f>IF(Table1[[#This Row],[data]]=DATE(2015, 1, 23),1,0)</f>
        <v>0</v>
      </c>
      <c r="I1350" t="str">
        <f>LEFT(Table1[[#This Row],[ISIN]],2)</f>
        <v>AT</v>
      </c>
      <c r="J1350">
        <f>Table1[[#This Row],[pakiet_wig]]*Table1[[#This Row],[kurs_zamkniecia]]</f>
        <v>48170500</v>
      </c>
      <c r="K1350" s="4" cm="1">
        <f t="array" ref="K1350">_xlfn.IFS(AND(Table1[[#This Row],[Column1]]=1,D1349-D1348&lt;Table1[[#This Row],[kurs_zamkniecia]]-D1349,D1348&lt;D1349,D1349&lt;Table1[[#This Row],[kurs_zamkniecia]]),"K",AND(Table1[[#This Row],[Column1]]=1,D1349-D1348&gt;Table1[[#This Row],[kurs_zamkniecia]]-D1349,D1348&gt;D1349,D1349&gt;Table1[[#This Row],[kurs_zamkniecia]]),"S",Table1[[#This Row],[Column1]]=1,"H",Table1[[#This Row],[Column1]]=0,0)</f>
        <v>0</v>
      </c>
      <c r="L1350"/>
      <c r="M1350"/>
      <c r="N1350"/>
      <c r="O1350"/>
      <c r="P1350"/>
      <c r="Q1350"/>
      <c r="R1350"/>
      <c r="S1350"/>
    </row>
    <row r="1351" spans="1:19" x14ac:dyDescent="0.3">
      <c r="A1351" s="2">
        <v>42027</v>
      </c>
      <c r="B1351" s="1" t="s">
        <v>905</v>
      </c>
      <c r="C1351" t="s">
        <v>906</v>
      </c>
      <c r="D1351">
        <v>3.45</v>
      </c>
      <c r="E1351">
        <v>38182</v>
      </c>
      <c r="F1351">
        <v>131230</v>
      </c>
      <c r="G1351">
        <v>13763000</v>
      </c>
      <c r="H1351">
        <f>IF(Table1[[#This Row],[data]]=DATE(2015, 1, 23),1,0)</f>
        <v>1</v>
      </c>
      <c r="I1351" t="str">
        <f>LEFT(Table1[[#This Row],[ISIN]],2)</f>
        <v>AT</v>
      </c>
      <c r="J1351">
        <f>Table1[[#This Row],[pakiet_wig]]*Table1[[#This Row],[kurs_zamkniecia]]</f>
        <v>47482350</v>
      </c>
      <c r="K1351" s="4" t="str" cm="1">
        <f t="array" ref="K1351">_xlfn.IFS(AND(Table1[[#This Row],[Column1]]=1,D1350-D1349&lt;Table1[[#This Row],[kurs_zamkniecia]]-D1350,D1349&lt;D1350,D1350&lt;Table1[[#This Row],[kurs_zamkniecia]]),"K",AND(Table1[[#This Row],[Column1]]=1,D1350-D1349&gt;Table1[[#This Row],[kurs_zamkniecia]]-D1350,D1349&gt;D1350,D1350&gt;Table1[[#This Row],[kurs_zamkniecia]]),"S",Table1[[#This Row],[Column1]]=1,"H",Table1[[#This Row],[Column1]]=0,0)</f>
        <v>H</v>
      </c>
      <c r="L1351"/>
      <c r="M1351"/>
      <c r="N1351"/>
      <c r="O1351"/>
      <c r="P1351"/>
      <c r="Q1351"/>
      <c r="R1351"/>
      <c r="S1351"/>
    </row>
    <row r="1352" spans="1:19" x14ac:dyDescent="0.3">
      <c r="A1352" s="2">
        <v>42025</v>
      </c>
      <c r="B1352" s="1" t="s">
        <v>907</v>
      </c>
      <c r="C1352" t="s">
        <v>908</v>
      </c>
      <c r="D1352">
        <v>1.46</v>
      </c>
      <c r="E1352">
        <v>10309</v>
      </c>
      <c r="F1352">
        <v>14790</v>
      </c>
      <c r="G1352">
        <v>17392000</v>
      </c>
      <c r="H1352">
        <f>IF(Table1[[#This Row],[data]]=DATE(2015, 1, 23),1,0)</f>
        <v>0</v>
      </c>
      <c r="I1352" t="str">
        <f>LEFT(Table1[[#This Row],[ISIN]],2)</f>
        <v>PL</v>
      </c>
      <c r="J1352">
        <f>Table1[[#This Row],[pakiet_wig]]*Table1[[#This Row],[kurs_zamkniecia]]</f>
        <v>25392320</v>
      </c>
      <c r="K1352" s="4" cm="1">
        <f t="array" ref="K1352">_xlfn.IFS(AND(Table1[[#This Row],[Column1]]=1,D1351-D1350&lt;Table1[[#This Row],[kurs_zamkniecia]]-D1351,D1350&lt;D1351,D1351&lt;Table1[[#This Row],[kurs_zamkniecia]]),"K",AND(Table1[[#This Row],[Column1]]=1,D1351-D1350&gt;Table1[[#This Row],[kurs_zamkniecia]]-D1351,D1350&gt;D1351,D1351&gt;Table1[[#This Row],[kurs_zamkniecia]]),"S",Table1[[#This Row],[Column1]]=1,"H",Table1[[#This Row],[Column1]]=0,0)</f>
        <v>0</v>
      </c>
      <c r="L1352"/>
      <c r="M1352"/>
      <c r="N1352"/>
      <c r="O1352"/>
      <c r="P1352"/>
      <c r="Q1352"/>
      <c r="R1352"/>
      <c r="S1352"/>
    </row>
    <row r="1353" spans="1:19" x14ac:dyDescent="0.3">
      <c r="A1353" s="2">
        <v>42026</v>
      </c>
      <c r="B1353" s="1" t="s">
        <v>907</v>
      </c>
      <c r="C1353" t="s">
        <v>908</v>
      </c>
      <c r="D1353">
        <v>1.6</v>
      </c>
      <c r="E1353">
        <v>84892</v>
      </c>
      <c r="F1353">
        <v>130990</v>
      </c>
      <c r="G1353">
        <v>17392000</v>
      </c>
      <c r="H1353">
        <f>IF(Table1[[#This Row],[data]]=DATE(2015, 1, 23),1,0)</f>
        <v>0</v>
      </c>
      <c r="I1353" t="str">
        <f>LEFT(Table1[[#This Row],[ISIN]],2)</f>
        <v>PL</v>
      </c>
      <c r="J1353">
        <f>Table1[[#This Row],[pakiet_wig]]*Table1[[#This Row],[kurs_zamkniecia]]</f>
        <v>27827200</v>
      </c>
      <c r="K1353" s="4" cm="1">
        <f t="array" ref="K1353">_xlfn.IFS(AND(Table1[[#This Row],[Column1]]=1,D1352-D1351&lt;Table1[[#This Row],[kurs_zamkniecia]]-D1352,D1351&lt;D1352,D1352&lt;Table1[[#This Row],[kurs_zamkniecia]]),"K",AND(Table1[[#This Row],[Column1]]=1,D1352-D1351&gt;Table1[[#This Row],[kurs_zamkniecia]]-D1352,D1351&gt;D1352,D1352&gt;Table1[[#This Row],[kurs_zamkniecia]]),"S",Table1[[#This Row],[Column1]]=1,"H",Table1[[#This Row],[Column1]]=0,0)</f>
        <v>0</v>
      </c>
      <c r="L1353"/>
      <c r="M1353"/>
      <c r="N1353"/>
      <c r="O1353"/>
      <c r="P1353"/>
      <c r="Q1353"/>
      <c r="R1353"/>
      <c r="S1353"/>
    </row>
    <row r="1354" spans="1:19" x14ac:dyDescent="0.3">
      <c r="A1354" s="2">
        <v>42027</v>
      </c>
      <c r="B1354" s="1" t="s">
        <v>907</v>
      </c>
      <c r="C1354" t="s">
        <v>908</v>
      </c>
      <c r="D1354">
        <v>1.6</v>
      </c>
      <c r="E1354">
        <v>96646</v>
      </c>
      <c r="F1354">
        <v>157270</v>
      </c>
      <c r="G1354">
        <v>17392000</v>
      </c>
      <c r="H1354">
        <f>IF(Table1[[#This Row],[data]]=DATE(2015, 1, 23),1,0)</f>
        <v>1</v>
      </c>
      <c r="I1354" t="str">
        <f>LEFT(Table1[[#This Row],[ISIN]],2)</f>
        <v>PL</v>
      </c>
      <c r="J1354">
        <f>Table1[[#This Row],[pakiet_wig]]*Table1[[#This Row],[kurs_zamkniecia]]</f>
        <v>27827200</v>
      </c>
      <c r="K1354" s="4" t="str" cm="1">
        <f t="array" ref="K1354">_xlfn.IFS(AND(Table1[[#This Row],[Column1]]=1,D1353-D1352&lt;Table1[[#This Row],[kurs_zamkniecia]]-D1353,D1352&lt;D1353,D1353&lt;Table1[[#This Row],[kurs_zamkniecia]]),"K",AND(Table1[[#This Row],[Column1]]=1,D1353-D1352&gt;Table1[[#This Row],[kurs_zamkniecia]]-D1353,D1352&gt;D1353,D1353&gt;Table1[[#This Row],[kurs_zamkniecia]]),"S",Table1[[#This Row],[Column1]]=1,"H",Table1[[#This Row],[Column1]]=0,0)</f>
        <v>H</v>
      </c>
      <c r="L1354"/>
      <c r="M1354"/>
      <c r="N1354"/>
      <c r="O1354"/>
      <c r="P1354"/>
      <c r="Q1354"/>
      <c r="R1354"/>
      <c r="S1354"/>
    </row>
    <row r="1355" spans="1:19" x14ac:dyDescent="0.3">
      <c r="A1355" s="2">
        <v>42025</v>
      </c>
      <c r="B1355" s="1" t="s">
        <v>909</v>
      </c>
      <c r="C1355" t="s">
        <v>910</v>
      </c>
      <c r="D1355">
        <v>955</v>
      </c>
      <c r="E1355">
        <v>10799</v>
      </c>
      <c r="F1355">
        <v>10367730</v>
      </c>
      <c r="G1355">
        <v>717000</v>
      </c>
      <c r="H1355">
        <f>IF(Table1[[#This Row],[data]]=DATE(2015, 1, 23),1,0)</f>
        <v>0</v>
      </c>
      <c r="I1355" t="str">
        <f>LEFT(Table1[[#This Row],[ISIN]],2)</f>
        <v>PL</v>
      </c>
      <c r="J1355">
        <f>Table1[[#This Row],[pakiet_wig]]*Table1[[#This Row],[kurs_zamkniecia]]</f>
        <v>684735000</v>
      </c>
      <c r="K1355" s="4" cm="1">
        <f t="array" ref="K1355">_xlfn.IFS(AND(Table1[[#This Row],[Column1]]=1,D1354-D1353&lt;Table1[[#This Row],[kurs_zamkniecia]]-D1354,D1353&lt;D1354,D1354&lt;Table1[[#This Row],[kurs_zamkniecia]]),"K",AND(Table1[[#This Row],[Column1]]=1,D1354-D1353&gt;Table1[[#This Row],[kurs_zamkniecia]]-D1354,D1353&gt;D1354,D1354&gt;Table1[[#This Row],[kurs_zamkniecia]]),"S",Table1[[#This Row],[Column1]]=1,"H",Table1[[#This Row],[Column1]]=0,0)</f>
        <v>0</v>
      </c>
      <c r="L1355"/>
      <c r="M1355"/>
      <c r="N1355"/>
      <c r="O1355"/>
      <c r="P1355"/>
      <c r="Q1355"/>
      <c r="R1355"/>
      <c r="S1355"/>
    </row>
    <row r="1356" spans="1:19" x14ac:dyDescent="0.3">
      <c r="A1356" s="2">
        <v>42026</v>
      </c>
      <c r="B1356" s="1" t="s">
        <v>909</v>
      </c>
      <c r="C1356" t="s">
        <v>910</v>
      </c>
      <c r="D1356">
        <v>965</v>
      </c>
      <c r="E1356">
        <v>41</v>
      </c>
      <c r="F1356">
        <v>39540</v>
      </c>
      <c r="G1356">
        <v>717000</v>
      </c>
      <c r="H1356">
        <f>IF(Table1[[#This Row],[data]]=DATE(2015, 1, 23),1,0)</f>
        <v>0</v>
      </c>
      <c r="I1356" t="str">
        <f>LEFT(Table1[[#This Row],[ISIN]],2)</f>
        <v>PL</v>
      </c>
      <c r="J1356">
        <f>Table1[[#This Row],[pakiet_wig]]*Table1[[#This Row],[kurs_zamkniecia]]</f>
        <v>691905000</v>
      </c>
      <c r="K1356" s="4" cm="1">
        <f t="array" ref="K1356">_xlfn.IFS(AND(Table1[[#This Row],[Column1]]=1,D1355-D1354&lt;Table1[[#This Row],[kurs_zamkniecia]]-D1355,D1354&lt;D1355,D1355&lt;Table1[[#This Row],[kurs_zamkniecia]]),"K",AND(Table1[[#This Row],[Column1]]=1,D1355-D1354&gt;Table1[[#This Row],[kurs_zamkniecia]]-D1355,D1354&gt;D1355,D1355&gt;Table1[[#This Row],[kurs_zamkniecia]]),"S",Table1[[#This Row],[Column1]]=1,"H",Table1[[#This Row],[Column1]]=0,0)</f>
        <v>0</v>
      </c>
      <c r="L1356"/>
      <c r="M1356"/>
      <c r="N1356"/>
      <c r="O1356"/>
      <c r="P1356"/>
      <c r="Q1356"/>
      <c r="R1356"/>
      <c r="S1356"/>
    </row>
    <row r="1357" spans="1:19" x14ac:dyDescent="0.3">
      <c r="A1357" s="2">
        <v>42027</v>
      </c>
      <c r="B1357" s="1" t="s">
        <v>909</v>
      </c>
      <c r="C1357" t="s">
        <v>910</v>
      </c>
      <c r="D1357">
        <v>982.05</v>
      </c>
      <c r="E1357">
        <v>97</v>
      </c>
      <c r="F1357">
        <v>93970</v>
      </c>
      <c r="G1357">
        <v>717000</v>
      </c>
      <c r="H1357">
        <f>IF(Table1[[#This Row],[data]]=DATE(2015, 1, 23),1,0)</f>
        <v>1</v>
      </c>
      <c r="I1357" t="str">
        <f>LEFT(Table1[[#This Row],[ISIN]],2)</f>
        <v>PL</v>
      </c>
      <c r="J1357">
        <f>Table1[[#This Row],[pakiet_wig]]*Table1[[#This Row],[kurs_zamkniecia]]</f>
        <v>704129850</v>
      </c>
      <c r="K1357" s="4" t="str" cm="1">
        <f t="array" ref="K1357">_xlfn.IFS(AND(Table1[[#This Row],[Column1]]=1,D1356-D1355&lt;Table1[[#This Row],[kurs_zamkniecia]]-D1356,D1355&lt;D1356,D1356&lt;Table1[[#This Row],[kurs_zamkniecia]]),"K",AND(Table1[[#This Row],[Column1]]=1,D1356-D1355&gt;Table1[[#This Row],[kurs_zamkniecia]]-D1356,D1355&gt;D1356,D1356&gt;Table1[[#This Row],[kurs_zamkniecia]]),"S",Table1[[#This Row],[Column1]]=1,"H",Table1[[#This Row],[Column1]]=0,0)</f>
        <v>K</v>
      </c>
      <c r="L1357"/>
      <c r="M1357"/>
      <c r="N1357"/>
      <c r="O1357"/>
      <c r="P1357"/>
      <c r="Q1357"/>
      <c r="R1357"/>
      <c r="S1357"/>
    </row>
    <row r="1358" spans="1:19" x14ac:dyDescent="0.3">
      <c r="A1358" s="2">
        <v>42025</v>
      </c>
      <c r="B1358" s="1" t="s">
        <v>911</v>
      </c>
      <c r="C1358" t="s">
        <v>912</v>
      </c>
      <c r="D1358">
        <v>7.13</v>
      </c>
      <c r="E1358">
        <v>2142</v>
      </c>
      <c r="F1358">
        <v>15120</v>
      </c>
      <c r="G1358">
        <v>0</v>
      </c>
      <c r="H1358">
        <f>IF(Table1[[#This Row],[data]]=DATE(2015, 1, 23),1,0)</f>
        <v>0</v>
      </c>
      <c r="I1358" t="str">
        <f>LEFT(Table1[[#This Row],[ISIN]],2)</f>
        <v>PL</v>
      </c>
      <c r="J1358">
        <f>Table1[[#This Row],[pakiet_wig]]*Table1[[#This Row],[kurs_zamkniecia]]</f>
        <v>0</v>
      </c>
      <c r="K1358" s="4" cm="1">
        <f t="array" ref="K1358">_xlfn.IFS(AND(Table1[[#This Row],[Column1]]=1,D1357-D1356&lt;Table1[[#This Row],[kurs_zamkniecia]]-D1357,D1356&lt;D1357,D1357&lt;Table1[[#This Row],[kurs_zamkniecia]]),"K",AND(Table1[[#This Row],[Column1]]=1,D1357-D1356&gt;Table1[[#This Row],[kurs_zamkniecia]]-D1357,D1356&gt;D1357,D1357&gt;Table1[[#This Row],[kurs_zamkniecia]]),"S",Table1[[#This Row],[Column1]]=1,"H",Table1[[#This Row],[Column1]]=0,0)</f>
        <v>0</v>
      </c>
      <c r="L1358"/>
      <c r="M1358"/>
      <c r="N1358"/>
      <c r="O1358"/>
      <c r="P1358"/>
      <c r="Q1358"/>
      <c r="R1358"/>
      <c r="S1358"/>
    </row>
    <row r="1359" spans="1:19" x14ac:dyDescent="0.3">
      <c r="A1359" s="2">
        <v>42026</v>
      </c>
      <c r="B1359" s="1" t="s">
        <v>911</v>
      </c>
      <c r="C1359" t="s">
        <v>912</v>
      </c>
      <c r="D1359">
        <v>7.5</v>
      </c>
      <c r="E1359">
        <v>2255</v>
      </c>
      <c r="F1359">
        <v>16070</v>
      </c>
      <c r="G1359">
        <v>0</v>
      </c>
      <c r="H1359">
        <f>IF(Table1[[#This Row],[data]]=DATE(2015, 1, 23),1,0)</f>
        <v>0</v>
      </c>
      <c r="I1359" t="str">
        <f>LEFT(Table1[[#This Row],[ISIN]],2)</f>
        <v>PL</v>
      </c>
      <c r="J1359">
        <f>Table1[[#This Row],[pakiet_wig]]*Table1[[#This Row],[kurs_zamkniecia]]</f>
        <v>0</v>
      </c>
      <c r="K1359" s="4" cm="1">
        <f t="array" ref="K1359">_xlfn.IFS(AND(Table1[[#This Row],[Column1]]=1,D1358-D1357&lt;Table1[[#This Row],[kurs_zamkniecia]]-D1358,D1357&lt;D1358,D1358&lt;Table1[[#This Row],[kurs_zamkniecia]]),"K",AND(Table1[[#This Row],[Column1]]=1,D1358-D1357&gt;Table1[[#This Row],[kurs_zamkniecia]]-D1358,D1357&gt;D1358,D1358&gt;Table1[[#This Row],[kurs_zamkniecia]]),"S",Table1[[#This Row],[Column1]]=1,"H",Table1[[#This Row],[Column1]]=0,0)</f>
        <v>0</v>
      </c>
      <c r="L1359"/>
      <c r="M1359"/>
      <c r="N1359"/>
      <c r="O1359"/>
      <c r="P1359"/>
      <c r="Q1359"/>
      <c r="R1359"/>
      <c r="S1359"/>
    </row>
    <row r="1360" spans="1:19" x14ac:dyDescent="0.3">
      <c r="A1360" s="2">
        <v>42027</v>
      </c>
      <c r="B1360" s="1" t="s">
        <v>911</v>
      </c>
      <c r="C1360" t="s">
        <v>912</v>
      </c>
      <c r="D1360">
        <v>7.26</v>
      </c>
      <c r="E1360">
        <v>2927</v>
      </c>
      <c r="F1360">
        <v>20870</v>
      </c>
      <c r="G1360">
        <v>0</v>
      </c>
      <c r="H1360">
        <f>IF(Table1[[#This Row],[data]]=DATE(2015, 1, 23),1,0)</f>
        <v>1</v>
      </c>
      <c r="I1360" t="str">
        <f>LEFT(Table1[[#This Row],[ISIN]],2)</f>
        <v>PL</v>
      </c>
      <c r="J1360">
        <f>Table1[[#This Row],[pakiet_wig]]*Table1[[#This Row],[kurs_zamkniecia]]</f>
        <v>0</v>
      </c>
      <c r="K1360" s="4" t="str" cm="1">
        <f t="array" ref="K1360">_xlfn.IFS(AND(Table1[[#This Row],[Column1]]=1,D1359-D1358&lt;Table1[[#This Row],[kurs_zamkniecia]]-D1359,D1358&lt;D1359,D1359&lt;Table1[[#This Row],[kurs_zamkniecia]]),"K",AND(Table1[[#This Row],[Column1]]=1,D1359-D1358&gt;Table1[[#This Row],[kurs_zamkniecia]]-D1359,D1358&gt;D1359,D1359&gt;Table1[[#This Row],[kurs_zamkniecia]]),"S",Table1[[#This Row],[Column1]]=1,"H",Table1[[#This Row],[Column1]]=0,0)</f>
        <v>H</v>
      </c>
      <c r="L1360"/>
      <c r="M1360"/>
      <c r="N1360"/>
      <c r="O1360"/>
      <c r="P1360"/>
      <c r="Q1360"/>
      <c r="R1360"/>
      <c r="S1360"/>
    </row>
    <row r="1361" spans="1:19" x14ac:dyDescent="0.3">
      <c r="A1361" s="2">
        <v>42025</v>
      </c>
      <c r="B1361" s="1" t="s">
        <v>913</v>
      </c>
      <c r="C1361" t="s">
        <v>914</v>
      </c>
      <c r="D1361">
        <v>0.16</v>
      </c>
      <c r="E1361">
        <v>7923</v>
      </c>
      <c r="F1361">
        <v>1280</v>
      </c>
      <c r="G1361">
        <v>0</v>
      </c>
      <c r="H1361">
        <f>IF(Table1[[#This Row],[data]]=DATE(2015, 1, 23),1,0)</f>
        <v>0</v>
      </c>
      <c r="I1361" t="str">
        <f>LEFT(Table1[[#This Row],[ISIN]],2)</f>
        <v>LU</v>
      </c>
      <c r="J1361">
        <f>Table1[[#This Row],[pakiet_wig]]*Table1[[#This Row],[kurs_zamkniecia]]</f>
        <v>0</v>
      </c>
      <c r="K1361" s="4" cm="1">
        <f t="array" ref="K1361">_xlfn.IFS(AND(Table1[[#This Row],[Column1]]=1,D1360-D1359&lt;Table1[[#This Row],[kurs_zamkniecia]]-D1360,D1359&lt;D1360,D1360&lt;Table1[[#This Row],[kurs_zamkniecia]]),"K",AND(Table1[[#This Row],[Column1]]=1,D1360-D1359&gt;Table1[[#This Row],[kurs_zamkniecia]]-D1360,D1359&gt;D1360,D1360&gt;Table1[[#This Row],[kurs_zamkniecia]]),"S",Table1[[#This Row],[Column1]]=1,"H",Table1[[#This Row],[Column1]]=0,0)</f>
        <v>0</v>
      </c>
      <c r="L1361"/>
      <c r="M1361"/>
      <c r="N1361"/>
      <c r="O1361"/>
      <c r="P1361"/>
      <c r="Q1361"/>
      <c r="R1361"/>
      <c r="S1361"/>
    </row>
    <row r="1362" spans="1:19" x14ac:dyDescent="0.3">
      <c r="A1362" s="2">
        <v>42026</v>
      </c>
      <c r="B1362" s="1" t="s">
        <v>913</v>
      </c>
      <c r="C1362" t="s">
        <v>914</v>
      </c>
      <c r="D1362">
        <v>0.16</v>
      </c>
      <c r="E1362">
        <v>1049</v>
      </c>
      <c r="F1362">
        <v>160</v>
      </c>
      <c r="G1362">
        <v>0</v>
      </c>
      <c r="H1362">
        <f>IF(Table1[[#This Row],[data]]=DATE(2015, 1, 23),1,0)</f>
        <v>0</v>
      </c>
      <c r="I1362" t="str">
        <f>LEFT(Table1[[#This Row],[ISIN]],2)</f>
        <v>LU</v>
      </c>
      <c r="J1362">
        <f>Table1[[#This Row],[pakiet_wig]]*Table1[[#This Row],[kurs_zamkniecia]]</f>
        <v>0</v>
      </c>
      <c r="K1362" s="4" cm="1">
        <f t="array" ref="K1362">_xlfn.IFS(AND(Table1[[#This Row],[Column1]]=1,D1361-D1360&lt;Table1[[#This Row],[kurs_zamkniecia]]-D1361,D1360&lt;D1361,D1361&lt;Table1[[#This Row],[kurs_zamkniecia]]),"K",AND(Table1[[#This Row],[Column1]]=1,D1361-D1360&gt;Table1[[#This Row],[kurs_zamkniecia]]-D1361,D1360&gt;D1361,D1361&gt;Table1[[#This Row],[kurs_zamkniecia]]),"S",Table1[[#This Row],[Column1]]=1,"H",Table1[[#This Row],[Column1]]=0,0)</f>
        <v>0</v>
      </c>
      <c r="L1362"/>
      <c r="M1362"/>
      <c r="N1362"/>
      <c r="O1362"/>
      <c r="P1362"/>
      <c r="Q1362"/>
      <c r="R1362"/>
      <c r="S1362"/>
    </row>
    <row r="1363" spans="1:19" x14ac:dyDescent="0.3">
      <c r="A1363" s="2">
        <v>42027</v>
      </c>
      <c r="B1363" s="1" t="s">
        <v>913</v>
      </c>
      <c r="C1363" t="s">
        <v>914</v>
      </c>
      <c r="D1363">
        <v>0.14000000000000001</v>
      </c>
      <c r="E1363">
        <v>12000</v>
      </c>
      <c r="F1363">
        <v>1680</v>
      </c>
      <c r="G1363">
        <v>0</v>
      </c>
      <c r="H1363">
        <f>IF(Table1[[#This Row],[data]]=DATE(2015, 1, 23),1,0)</f>
        <v>1</v>
      </c>
      <c r="I1363" t="str">
        <f>LEFT(Table1[[#This Row],[ISIN]],2)</f>
        <v>LU</v>
      </c>
      <c r="J1363">
        <f>Table1[[#This Row],[pakiet_wig]]*Table1[[#This Row],[kurs_zamkniecia]]</f>
        <v>0</v>
      </c>
      <c r="K1363" s="4" t="str" cm="1">
        <f t="array" ref="K1363">_xlfn.IFS(AND(Table1[[#This Row],[Column1]]=1,D1362-D1361&lt;Table1[[#This Row],[kurs_zamkniecia]]-D1362,D1361&lt;D1362,D1362&lt;Table1[[#This Row],[kurs_zamkniecia]]),"K",AND(Table1[[#This Row],[Column1]]=1,D1362-D1361&gt;Table1[[#This Row],[kurs_zamkniecia]]-D1362,D1361&gt;D1362,D1362&gt;Table1[[#This Row],[kurs_zamkniecia]]),"S",Table1[[#This Row],[Column1]]=1,"H",Table1[[#This Row],[Column1]]=0,0)</f>
        <v>H</v>
      </c>
      <c r="L1363"/>
      <c r="M1363"/>
      <c r="N1363"/>
      <c r="O1363"/>
      <c r="P1363"/>
      <c r="Q1363"/>
      <c r="R1363"/>
      <c r="S1363"/>
    </row>
    <row r="1364" spans="1:19" x14ac:dyDescent="0.3">
      <c r="A1364" s="2">
        <v>42025</v>
      </c>
      <c r="B1364" s="1" t="s">
        <v>915</v>
      </c>
      <c r="C1364" t="s">
        <v>916</v>
      </c>
      <c r="D1364">
        <v>4.0999999999999996</v>
      </c>
      <c r="E1364">
        <v>113649</v>
      </c>
      <c r="F1364">
        <v>464150</v>
      </c>
      <c r="G1364">
        <v>17549000</v>
      </c>
      <c r="H1364">
        <f>IF(Table1[[#This Row],[data]]=DATE(2015, 1, 23),1,0)</f>
        <v>0</v>
      </c>
      <c r="I1364" t="str">
        <f>LEFT(Table1[[#This Row],[ISIN]],2)</f>
        <v>PL</v>
      </c>
      <c r="J1364">
        <f>Table1[[#This Row],[pakiet_wig]]*Table1[[#This Row],[kurs_zamkniecia]]</f>
        <v>71950900</v>
      </c>
      <c r="K1364" s="4" cm="1">
        <f t="array" ref="K1364">_xlfn.IFS(AND(Table1[[#This Row],[Column1]]=1,D1363-D1362&lt;Table1[[#This Row],[kurs_zamkniecia]]-D1363,D1362&lt;D1363,D1363&lt;Table1[[#This Row],[kurs_zamkniecia]]),"K",AND(Table1[[#This Row],[Column1]]=1,D1363-D1362&gt;Table1[[#This Row],[kurs_zamkniecia]]-D1363,D1362&gt;D1363,D1363&gt;Table1[[#This Row],[kurs_zamkniecia]]),"S",Table1[[#This Row],[Column1]]=1,"H",Table1[[#This Row],[Column1]]=0,0)</f>
        <v>0</v>
      </c>
      <c r="L1364"/>
      <c r="M1364"/>
      <c r="N1364"/>
      <c r="O1364"/>
      <c r="P1364"/>
      <c r="Q1364"/>
      <c r="R1364"/>
      <c r="S1364"/>
    </row>
    <row r="1365" spans="1:19" x14ac:dyDescent="0.3">
      <c r="A1365" s="2">
        <v>42026</v>
      </c>
      <c r="B1365" s="1" t="s">
        <v>915</v>
      </c>
      <c r="C1365" t="s">
        <v>916</v>
      </c>
      <c r="D1365">
        <v>4.47</v>
      </c>
      <c r="E1365">
        <v>117976</v>
      </c>
      <c r="F1365">
        <v>517810</v>
      </c>
      <c r="G1365">
        <v>17549000</v>
      </c>
      <c r="H1365">
        <f>IF(Table1[[#This Row],[data]]=DATE(2015, 1, 23),1,0)</f>
        <v>0</v>
      </c>
      <c r="I1365" t="str">
        <f>LEFT(Table1[[#This Row],[ISIN]],2)</f>
        <v>PL</v>
      </c>
      <c r="J1365">
        <f>Table1[[#This Row],[pakiet_wig]]*Table1[[#This Row],[kurs_zamkniecia]]</f>
        <v>78444030</v>
      </c>
      <c r="K1365" s="4" cm="1">
        <f t="array" ref="K1365">_xlfn.IFS(AND(Table1[[#This Row],[Column1]]=1,D1364-D1363&lt;Table1[[#This Row],[kurs_zamkniecia]]-D1364,D1363&lt;D1364,D1364&lt;Table1[[#This Row],[kurs_zamkniecia]]),"K",AND(Table1[[#This Row],[Column1]]=1,D1364-D1363&gt;Table1[[#This Row],[kurs_zamkniecia]]-D1364,D1363&gt;D1364,D1364&gt;Table1[[#This Row],[kurs_zamkniecia]]),"S",Table1[[#This Row],[Column1]]=1,"H",Table1[[#This Row],[Column1]]=0,0)</f>
        <v>0</v>
      </c>
      <c r="L1365"/>
      <c r="M1365"/>
      <c r="N1365"/>
      <c r="O1365"/>
      <c r="P1365"/>
      <c r="Q1365"/>
      <c r="R1365"/>
      <c r="S1365"/>
    </row>
    <row r="1366" spans="1:19" x14ac:dyDescent="0.3">
      <c r="A1366" s="2">
        <v>42027</v>
      </c>
      <c r="B1366" s="1" t="s">
        <v>915</v>
      </c>
      <c r="C1366" t="s">
        <v>916</v>
      </c>
      <c r="D1366">
        <v>4.4400000000000004</v>
      </c>
      <c r="E1366">
        <v>99554</v>
      </c>
      <c r="F1366">
        <v>445780</v>
      </c>
      <c r="G1366">
        <v>17549000</v>
      </c>
      <c r="H1366">
        <f>IF(Table1[[#This Row],[data]]=DATE(2015, 1, 23),1,0)</f>
        <v>1</v>
      </c>
      <c r="I1366" t="str">
        <f>LEFT(Table1[[#This Row],[ISIN]],2)</f>
        <v>PL</v>
      </c>
      <c r="J1366">
        <f>Table1[[#This Row],[pakiet_wig]]*Table1[[#This Row],[kurs_zamkniecia]]</f>
        <v>77917560</v>
      </c>
      <c r="K1366" s="4" t="str" cm="1">
        <f t="array" ref="K1366">_xlfn.IFS(AND(Table1[[#This Row],[Column1]]=1,D1365-D1364&lt;Table1[[#This Row],[kurs_zamkniecia]]-D1365,D1364&lt;D1365,D1365&lt;Table1[[#This Row],[kurs_zamkniecia]]),"K",AND(Table1[[#This Row],[Column1]]=1,D1365-D1364&gt;Table1[[#This Row],[kurs_zamkniecia]]-D1365,D1364&gt;D1365,D1365&gt;Table1[[#This Row],[kurs_zamkniecia]]),"S",Table1[[#This Row],[Column1]]=1,"H",Table1[[#This Row],[Column1]]=0,0)</f>
        <v>H</v>
      </c>
      <c r="L1366"/>
      <c r="M1366"/>
      <c r="N1366"/>
      <c r="O1366"/>
      <c r="P1366"/>
      <c r="Q1366"/>
      <c r="R1366"/>
      <c r="S1366"/>
    </row>
    <row r="1367" spans="1:19" x14ac:dyDescent="0.3">
      <c r="A1367" s="2">
        <v>42025</v>
      </c>
      <c r="B1367" s="1" t="s">
        <v>917</v>
      </c>
      <c r="C1367" t="s">
        <v>918</v>
      </c>
      <c r="D1367">
        <v>2</v>
      </c>
      <c r="E1367">
        <v>1</v>
      </c>
      <c r="F1367">
        <v>2</v>
      </c>
      <c r="G1367">
        <v>0</v>
      </c>
      <c r="H1367">
        <f>IF(Table1[[#This Row],[data]]=DATE(2015, 1, 23),1,0)</f>
        <v>0</v>
      </c>
      <c r="I1367" t="str">
        <f>LEFT(Table1[[#This Row],[ISIN]],2)</f>
        <v>PL</v>
      </c>
      <c r="J1367">
        <f>Table1[[#This Row],[pakiet_wig]]*Table1[[#This Row],[kurs_zamkniecia]]</f>
        <v>0</v>
      </c>
      <c r="K1367" s="4" cm="1">
        <f t="array" ref="K1367">_xlfn.IFS(AND(Table1[[#This Row],[Column1]]=1,D1366-D1365&lt;Table1[[#This Row],[kurs_zamkniecia]]-D1366,D1365&lt;D1366,D1366&lt;Table1[[#This Row],[kurs_zamkniecia]]),"K",AND(Table1[[#This Row],[Column1]]=1,D1366-D1365&gt;Table1[[#This Row],[kurs_zamkniecia]]-D1366,D1365&gt;D1366,D1366&gt;Table1[[#This Row],[kurs_zamkniecia]]),"S",Table1[[#This Row],[Column1]]=1,"H",Table1[[#This Row],[Column1]]=0,0)</f>
        <v>0</v>
      </c>
      <c r="L1367"/>
      <c r="M1367"/>
      <c r="N1367"/>
      <c r="O1367"/>
      <c r="P1367"/>
      <c r="Q1367"/>
      <c r="R1367"/>
      <c r="S1367"/>
    </row>
    <row r="1368" spans="1:19" x14ac:dyDescent="0.3">
      <c r="A1368" s="2">
        <v>42026</v>
      </c>
      <c r="B1368" s="1" t="s">
        <v>917</v>
      </c>
      <c r="C1368" t="s">
        <v>918</v>
      </c>
      <c r="D1368">
        <v>2.4</v>
      </c>
      <c r="E1368">
        <v>86</v>
      </c>
      <c r="F1368">
        <v>210</v>
      </c>
      <c r="G1368">
        <v>0</v>
      </c>
      <c r="H1368">
        <f>IF(Table1[[#This Row],[data]]=DATE(2015, 1, 23),1,0)</f>
        <v>0</v>
      </c>
      <c r="I1368" t="str">
        <f>LEFT(Table1[[#This Row],[ISIN]],2)</f>
        <v>PL</v>
      </c>
      <c r="J1368">
        <f>Table1[[#This Row],[pakiet_wig]]*Table1[[#This Row],[kurs_zamkniecia]]</f>
        <v>0</v>
      </c>
      <c r="K1368" s="4" cm="1">
        <f t="array" ref="K1368">_xlfn.IFS(AND(Table1[[#This Row],[Column1]]=1,D1367-D1366&lt;Table1[[#This Row],[kurs_zamkniecia]]-D1367,D1366&lt;D1367,D1367&lt;Table1[[#This Row],[kurs_zamkniecia]]),"K",AND(Table1[[#This Row],[Column1]]=1,D1367-D1366&gt;Table1[[#This Row],[kurs_zamkniecia]]-D1367,D1366&gt;D1367,D1367&gt;Table1[[#This Row],[kurs_zamkniecia]]),"S",Table1[[#This Row],[Column1]]=1,"H",Table1[[#This Row],[Column1]]=0,0)</f>
        <v>0</v>
      </c>
      <c r="L1368"/>
      <c r="M1368"/>
      <c r="N1368"/>
      <c r="O1368"/>
      <c r="P1368"/>
      <c r="Q1368"/>
      <c r="R1368"/>
      <c r="S1368"/>
    </row>
    <row r="1369" spans="1:19" x14ac:dyDescent="0.3">
      <c r="A1369" s="2">
        <v>42027</v>
      </c>
      <c r="B1369" s="1" t="s">
        <v>917</v>
      </c>
      <c r="C1369" t="s">
        <v>918</v>
      </c>
      <c r="D1369">
        <v>2.4</v>
      </c>
      <c r="E1369">
        <v>21</v>
      </c>
      <c r="F1369">
        <v>50</v>
      </c>
      <c r="G1369">
        <v>0</v>
      </c>
      <c r="H1369">
        <f>IF(Table1[[#This Row],[data]]=DATE(2015, 1, 23),1,0)</f>
        <v>1</v>
      </c>
      <c r="I1369" t="str">
        <f>LEFT(Table1[[#This Row],[ISIN]],2)</f>
        <v>PL</v>
      </c>
      <c r="J1369">
        <f>Table1[[#This Row],[pakiet_wig]]*Table1[[#This Row],[kurs_zamkniecia]]</f>
        <v>0</v>
      </c>
      <c r="K1369" s="4" t="str" cm="1">
        <f t="array" ref="K1369">_xlfn.IFS(AND(Table1[[#This Row],[Column1]]=1,D1368-D1367&lt;Table1[[#This Row],[kurs_zamkniecia]]-D1368,D1367&lt;D1368,D1368&lt;Table1[[#This Row],[kurs_zamkniecia]]),"K",AND(Table1[[#This Row],[Column1]]=1,D1368-D1367&gt;Table1[[#This Row],[kurs_zamkniecia]]-D1368,D1367&gt;D1368,D1368&gt;Table1[[#This Row],[kurs_zamkniecia]]),"S",Table1[[#This Row],[Column1]]=1,"H",Table1[[#This Row],[Column1]]=0,0)</f>
        <v>H</v>
      </c>
      <c r="L1369"/>
      <c r="M1369"/>
      <c r="N1369"/>
      <c r="O1369"/>
      <c r="P1369"/>
      <c r="Q1369"/>
      <c r="R1369"/>
      <c r="S1369"/>
    </row>
    <row r="1370" spans="1:19" x14ac:dyDescent="0.3">
      <c r="A1370" s="2">
        <v>42025</v>
      </c>
      <c r="B1370" s="1" t="s">
        <v>919</v>
      </c>
      <c r="C1370" t="s">
        <v>920</v>
      </c>
      <c r="D1370">
        <v>0.86</v>
      </c>
      <c r="E1370">
        <v>6000</v>
      </c>
      <c r="F1370">
        <v>5160</v>
      </c>
      <c r="G1370">
        <v>0</v>
      </c>
      <c r="H1370">
        <f>IF(Table1[[#This Row],[data]]=DATE(2015, 1, 23),1,0)</f>
        <v>0</v>
      </c>
      <c r="I1370" t="str">
        <f>LEFT(Table1[[#This Row],[ISIN]],2)</f>
        <v>PL</v>
      </c>
      <c r="J1370">
        <f>Table1[[#This Row],[pakiet_wig]]*Table1[[#This Row],[kurs_zamkniecia]]</f>
        <v>0</v>
      </c>
      <c r="K1370" s="4" cm="1">
        <f t="array" ref="K1370">_xlfn.IFS(AND(Table1[[#This Row],[Column1]]=1,D1369-D1368&lt;Table1[[#This Row],[kurs_zamkniecia]]-D1369,D1368&lt;D1369,D1369&lt;Table1[[#This Row],[kurs_zamkniecia]]),"K",AND(Table1[[#This Row],[Column1]]=1,D1369-D1368&gt;Table1[[#This Row],[kurs_zamkniecia]]-D1369,D1368&gt;D1369,D1369&gt;Table1[[#This Row],[kurs_zamkniecia]]),"S",Table1[[#This Row],[Column1]]=1,"H",Table1[[#This Row],[Column1]]=0,0)</f>
        <v>0</v>
      </c>
      <c r="L1370"/>
      <c r="M1370"/>
      <c r="N1370"/>
      <c r="O1370"/>
      <c r="P1370"/>
      <c r="Q1370"/>
      <c r="R1370"/>
      <c r="S1370"/>
    </row>
    <row r="1371" spans="1:19" x14ac:dyDescent="0.3">
      <c r="A1371" s="2">
        <v>42026</v>
      </c>
      <c r="B1371" s="1" t="s">
        <v>919</v>
      </c>
      <c r="C1371" t="s">
        <v>920</v>
      </c>
      <c r="D1371">
        <v>0.86</v>
      </c>
      <c r="E1371">
        <v>2317</v>
      </c>
      <c r="F1371">
        <v>1890</v>
      </c>
      <c r="G1371">
        <v>0</v>
      </c>
      <c r="H1371">
        <f>IF(Table1[[#This Row],[data]]=DATE(2015, 1, 23),1,0)</f>
        <v>0</v>
      </c>
      <c r="I1371" t="str">
        <f>LEFT(Table1[[#This Row],[ISIN]],2)</f>
        <v>PL</v>
      </c>
      <c r="J1371">
        <f>Table1[[#This Row],[pakiet_wig]]*Table1[[#This Row],[kurs_zamkniecia]]</f>
        <v>0</v>
      </c>
      <c r="K1371" s="4" cm="1">
        <f t="array" ref="K1371">_xlfn.IFS(AND(Table1[[#This Row],[Column1]]=1,D1370-D1369&lt;Table1[[#This Row],[kurs_zamkniecia]]-D1370,D1369&lt;D1370,D1370&lt;Table1[[#This Row],[kurs_zamkniecia]]),"K",AND(Table1[[#This Row],[Column1]]=1,D1370-D1369&gt;Table1[[#This Row],[kurs_zamkniecia]]-D1370,D1369&gt;D1370,D1370&gt;Table1[[#This Row],[kurs_zamkniecia]]),"S",Table1[[#This Row],[Column1]]=1,"H",Table1[[#This Row],[Column1]]=0,0)</f>
        <v>0</v>
      </c>
      <c r="L1371"/>
      <c r="M1371"/>
      <c r="N1371"/>
      <c r="O1371"/>
      <c r="P1371"/>
      <c r="Q1371"/>
      <c r="R1371"/>
      <c r="S1371"/>
    </row>
    <row r="1372" spans="1:19" x14ac:dyDescent="0.3">
      <c r="A1372" s="2">
        <v>42027</v>
      </c>
      <c r="B1372" s="1" t="s">
        <v>919</v>
      </c>
      <c r="C1372" t="s">
        <v>920</v>
      </c>
      <c r="D1372">
        <v>0.86</v>
      </c>
      <c r="E1372">
        <v>13050</v>
      </c>
      <c r="F1372">
        <v>10790</v>
      </c>
      <c r="G1372">
        <v>0</v>
      </c>
      <c r="H1372">
        <f>IF(Table1[[#This Row],[data]]=DATE(2015, 1, 23),1,0)</f>
        <v>1</v>
      </c>
      <c r="I1372" t="str">
        <f>LEFT(Table1[[#This Row],[ISIN]],2)</f>
        <v>PL</v>
      </c>
      <c r="J1372">
        <f>Table1[[#This Row],[pakiet_wig]]*Table1[[#This Row],[kurs_zamkniecia]]</f>
        <v>0</v>
      </c>
      <c r="K1372" s="4" t="str" cm="1">
        <f t="array" ref="K1372">_xlfn.IFS(AND(Table1[[#This Row],[Column1]]=1,D1371-D1370&lt;Table1[[#This Row],[kurs_zamkniecia]]-D1371,D1370&lt;D1371,D1371&lt;Table1[[#This Row],[kurs_zamkniecia]]),"K",AND(Table1[[#This Row],[Column1]]=1,D1371-D1370&gt;Table1[[#This Row],[kurs_zamkniecia]]-D1371,D1370&gt;D1371,D1371&gt;Table1[[#This Row],[kurs_zamkniecia]]),"S",Table1[[#This Row],[Column1]]=1,"H",Table1[[#This Row],[Column1]]=0,0)</f>
        <v>H</v>
      </c>
      <c r="L1372"/>
      <c r="M1372"/>
      <c r="N1372"/>
      <c r="O1372"/>
      <c r="P1372"/>
      <c r="Q1372"/>
      <c r="R1372"/>
      <c r="S1372"/>
    </row>
    <row r="1373" spans="1:19" x14ac:dyDescent="0.3">
      <c r="A1373" s="2">
        <v>42025</v>
      </c>
      <c r="B1373" s="1" t="s">
        <v>921</v>
      </c>
      <c r="C1373" t="s">
        <v>922</v>
      </c>
      <c r="D1373">
        <v>7.49</v>
      </c>
      <c r="E1373">
        <v>3</v>
      </c>
      <c r="F1373">
        <v>20</v>
      </c>
      <c r="G1373">
        <v>7452000</v>
      </c>
      <c r="H1373">
        <f>IF(Table1[[#This Row],[data]]=DATE(2015, 1, 23),1,0)</f>
        <v>0</v>
      </c>
      <c r="I1373" t="str">
        <f>LEFT(Table1[[#This Row],[ISIN]],2)</f>
        <v>PL</v>
      </c>
      <c r="J1373">
        <f>Table1[[#This Row],[pakiet_wig]]*Table1[[#This Row],[kurs_zamkniecia]]</f>
        <v>55815480</v>
      </c>
      <c r="K1373" s="4" cm="1">
        <f t="array" ref="K1373">_xlfn.IFS(AND(Table1[[#This Row],[Column1]]=1,D1372-D1371&lt;Table1[[#This Row],[kurs_zamkniecia]]-D1372,D1371&lt;D1372,D1372&lt;Table1[[#This Row],[kurs_zamkniecia]]),"K",AND(Table1[[#This Row],[Column1]]=1,D1372-D1371&gt;Table1[[#This Row],[kurs_zamkniecia]]-D1372,D1371&gt;D1372,D1372&gt;Table1[[#This Row],[kurs_zamkniecia]]),"S",Table1[[#This Row],[Column1]]=1,"H",Table1[[#This Row],[Column1]]=0,0)</f>
        <v>0</v>
      </c>
      <c r="L1373"/>
      <c r="M1373"/>
      <c r="N1373"/>
      <c r="O1373"/>
      <c r="P1373"/>
      <c r="Q1373"/>
      <c r="R1373"/>
      <c r="S1373"/>
    </row>
    <row r="1374" spans="1:19" x14ac:dyDescent="0.3">
      <c r="A1374" s="2">
        <v>42026</v>
      </c>
      <c r="B1374" s="1" t="s">
        <v>921</v>
      </c>
      <c r="C1374" t="s">
        <v>922</v>
      </c>
      <c r="D1374">
        <v>7.49</v>
      </c>
      <c r="E1374">
        <v>12</v>
      </c>
      <c r="F1374">
        <v>90</v>
      </c>
      <c r="G1374">
        <v>7452000</v>
      </c>
      <c r="H1374">
        <f>IF(Table1[[#This Row],[data]]=DATE(2015, 1, 23),1,0)</f>
        <v>0</v>
      </c>
      <c r="I1374" t="str">
        <f>LEFT(Table1[[#This Row],[ISIN]],2)</f>
        <v>PL</v>
      </c>
      <c r="J1374">
        <f>Table1[[#This Row],[pakiet_wig]]*Table1[[#This Row],[kurs_zamkniecia]]</f>
        <v>55815480</v>
      </c>
      <c r="K1374" s="4" cm="1">
        <f t="array" ref="K1374">_xlfn.IFS(AND(Table1[[#This Row],[Column1]]=1,D1373-D1372&lt;Table1[[#This Row],[kurs_zamkniecia]]-D1373,D1372&lt;D1373,D1373&lt;Table1[[#This Row],[kurs_zamkniecia]]),"K",AND(Table1[[#This Row],[Column1]]=1,D1373-D1372&gt;Table1[[#This Row],[kurs_zamkniecia]]-D1373,D1372&gt;D1373,D1373&gt;Table1[[#This Row],[kurs_zamkniecia]]),"S",Table1[[#This Row],[Column1]]=1,"H",Table1[[#This Row],[Column1]]=0,0)</f>
        <v>0</v>
      </c>
      <c r="L1374"/>
      <c r="M1374"/>
      <c r="N1374"/>
      <c r="O1374"/>
      <c r="P1374"/>
      <c r="Q1374"/>
      <c r="R1374"/>
      <c r="S1374"/>
    </row>
    <row r="1375" spans="1:19" x14ac:dyDescent="0.3">
      <c r="A1375" s="2">
        <v>42027</v>
      </c>
      <c r="B1375" s="1" t="s">
        <v>921</v>
      </c>
      <c r="C1375" t="s">
        <v>922</v>
      </c>
      <c r="D1375">
        <v>7.48</v>
      </c>
      <c r="E1375">
        <v>1</v>
      </c>
      <c r="F1375">
        <v>10</v>
      </c>
      <c r="G1375">
        <v>7452000</v>
      </c>
      <c r="H1375">
        <f>IF(Table1[[#This Row],[data]]=DATE(2015, 1, 23),1,0)</f>
        <v>1</v>
      </c>
      <c r="I1375" t="str">
        <f>LEFT(Table1[[#This Row],[ISIN]],2)</f>
        <v>PL</v>
      </c>
      <c r="J1375">
        <f>Table1[[#This Row],[pakiet_wig]]*Table1[[#This Row],[kurs_zamkniecia]]</f>
        <v>55740960</v>
      </c>
      <c r="K1375" s="4" t="str" cm="1">
        <f t="array" ref="K1375">_xlfn.IFS(AND(Table1[[#This Row],[Column1]]=1,D1374-D1373&lt;Table1[[#This Row],[kurs_zamkniecia]]-D1374,D1373&lt;D1374,D1374&lt;Table1[[#This Row],[kurs_zamkniecia]]),"K",AND(Table1[[#This Row],[Column1]]=1,D1374-D1373&gt;Table1[[#This Row],[kurs_zamkniecia]]-D1374,D1373&gt;D1374,D1374&gt;Table1[[#This Row],[kurs_zamkniecia]]),"S",Table1[[#This Row],[Column1]]=1,"H",Table1[[#This Row],[Column1]]=0,0)</f>
        <v>H</v>
      </c>
      <c r="L1375"/>
      <c r="M1375"/>
      <c r="N1375"/>
      <c r="O1375"/>
      <c r="P1375"/>
      <c r="Q1375"/>
      <c r="R1375"/>
      <c r="S1375"/>
    </row>
    <row r="1376" spans="1:19" x14ac:dyDescent="0.3">
      <c r="A1376" s="2">
        <v>42025</v>
      </c>
      <c r="B1376" s="1" t="s">
        <v>923</v>
      </c>
      <c r="C1376" t="s">
        <v>924</v>
      </c>
      <c r="D1376">
        <v>38.9</v>
      </c>
      <c r="E1376">
        <v>150</v>
      </c>
      <c r="F1376">
        <v>5840</v>
      </c>
      <c r="G1376">
        <v>0</v>
      </c>
      <c r="H1376">
        <f>IF(Table1[[#This Row],[data]]=DATE(2015, 1, 23),1,0)</f>
        <v>0</v>
      </c>
      <c r="I1376" t="str">
        <f>LEFT(Table1[[#This Row],[ISIN]],2)</f>
        <v>PL</v>
      </c>
      <c r="J1376">
        <f>Table1[[#This Row],[pakiet_wig]]*Table1[[#This Row],[kurs_zamkniecia]]</f>
        <v>0</v>
      </c>
      <c r="K1376" s="4" cm="1">
        <f t="array" ref="K1376">_xlfn.IFS(AND(Table1[[#This Row],[Column1]]=1,D1375-D1374&lt;Table1[[#This Row],[kurs_zamkniecia]]-D1375,D1374&lt;D1375,D1375&lt;Table1[[#This Row],[kurs_zamkniecia]]),"K",AND(Table1[[#This Row],[Column1]]=1,D1375-D1374&gt;Table1[[#This Row],[kurs_zamkniecia]]-D1375,D1374&gt;D1375,D1375&gt;Table1[[#This Row],[kurs_zamkniecia]]),"S",Table1[[#This Row],[Column1]]=1,"H",Table1[[#This Row],[Column1]]=0,0)</f>
        <v>0</v>
      </c>
      <c r="L1376"/>
      <c r="M1376"/>
      <c r="N1376"/>
      <c r="O1376"/>
      <c r="P1376"/>
      <c r="Q1376"/>
      <c r="R1376"/>
      <c r="S1376"/>
    </row>
    <row r="1377" spans="1:19" x14ac:dyDescent="0.3">
      <c r="A1377" s="2">
        <v>42026</v>
      </c>
      <c r="B1377" s="1" t="s">
        <v>923</v>
      </c>
      <c r="C1377" t="s">
        <v>924</v>
      </c>
      <c r="D1377">
        <v>38.9</v>
      </c>
      <c r="E1377">
        <v>0</v>
      </c>
      <c r="F1377">
        <v>0</v>
      </c>
      <c r="G1377">
        <v>0</v>
      </c>
      <c r="H1377">
        <f>IF(Table1[[#This Row],[data]]=DATE(2015, 1, 23),1,0)</f>
        <v>0</v>
      </c>
      <c r="I1377" t="str">
        <f>LEFT(Table1[[#This Row],[ISIN]],2)</f>
        <v>PL</v>
      </c>
      <c r="J1377">
        <f>Table1[[#This Row],[pakiet_wig]]*Table1[[#This Row],[kurs_zamkniecia]]</f>
        <v>0</v>
      </c>
      <c r="K1377" s="4" cm="1">
        <f t="array" ref="K1377">_xlfn.IFS(AND(Table1[[#This Row],[Column1]]=1,D1376-D1375&lt;Table1[[#This Row],[kurs_zamkniecia]]-D1376,D1375&lt;D1376,D1376&lt;Table1[[#This Row],[kurs_zamkniecia]]),"K",AND(Table1[[#This Row],[Column1]]=1,D1376-D1375&gt;Table1[[#This Row],[kurs_zamkniecia]]-D1376,D1375&gt;D1376,D1376&gt;Table1[[#This Row],[kurs_zamkniecia]]),"S",Table1[[#This Row],[Column1]]=1,"H",Table1[[#This Row],[Column1]]=0,0)</f>
        <v>0</v>
      </c>
      <c r="L1377"/>
      <c r="M1377"/>
      <c r="N1377"/>
      <c r="O1377"/>
      <c r="P1377"/>
      <c r="Q1377"/>
      <c r="R1377"/>
      <c r="S1377"/>
    </row>
    <row r="1378" spans="1:19" x14ac:dyDescent="0.3">
      <c r="A1378" s="2">
        <v>42027</v>
      </c>
      <c r="B1378" s="1" t="s">
        <v>923</v>
      </c>
      <c r="C1378" t="s">
        <v>924</v>
      </c>
      <c r="D1378">
        <v>38.9</v>
      </c>
      <c r="E1378">
        <v>0</v>
      </c>
      <c r="F1378">
        <v>0</v>
      </c>
      <c r="G1378">
        <v>0</v>
      </c>
      <c r="H1378">
        <f>IF(Table1[[#This Row],[data]]=DATE(2015, 1, 23),1,0)</f>
        <v>1</v>
      </c>
      <c r="I1378" t="str">
        <f>LEFT(Table1[[#This Row],[ISIN]],2)</f>
        <v>PL</v>
      </c>
      <c r="J1378">
        <f>Table1[[#This Row],[pakiet_wig]]*Table1[[#This Row],[kurs_zamkniecia]]</f>
        <v>0</v>
      </c>
      <c r="K1378" s="4" t="str" cm="1">
        <f t="array" ref="K1378">_xlfn.IFS(AND(Table1[[#This Row],[Column1]]=1,D1377-D1376&lt;Table1[[#This Row],[kurs_zamkniecia]]-D1377,D1376&lt;D1377,D1377&lt;Table1[[#This Row],[kurs_zamkniecia]]),"K",AND(Table1[[#This Row],[Column1]]=1,D1377-D1376&gt;Table1[[#This Row],[kurs_zamkniecia]]-D1377,D1376&gt;D1377,D1377&gt;Table1[[#This Row],[kurs_zamkniecia]]),"S",Table1[[#This Row],[Column1]]=1,"H",Table1[[#This Row],[Column1]]=0,0)</f>
        <v>H</v>
      </c>
      <c r="L1378"/>
      <c r="M1378"/>
      <c r="N1378"/>
      <c r="O1378"/>
      <c r="P1378"/>
      <c r="Q1378"/>
      <c r="R1378"/>
      <c r="S1378"/>
    </row>
    <row r="1379" spans="1:19" x14ac:dyDescent="0.3">
      <c r="A1379" s="2">
        <v>42025</v>
      </c>
      <c r="B1379" s="1" t="s">
        <v>925</v>
      </c>
      <c r="C1379" t="s">
        <v>926</v>
      </c>
      <c r="D1379">
        <v>8.3000000000000007</v>
      </c>
      <c r="E1379">
        <v>30952</v>
      </c>
      <c r="F1379">
        <v>254700</v>
      </c>
      <c r="G1379">
        <v>2046000</v>
      </c>
      <c r="H1379">
        <f>IF(Table1[[#This Row],[data]]=DATE(2015, 1, 23),1,0)</f>
        <v>0</v>
      </c>
      <c r="I1379" t="str">
        <f>LEFT(Table1[[#This Row],[ISIN]],2)</f>
        <v>PL</v>
      </c>
      <c r="J1379">
        <f>Table1[[#This Row],[pakiet_wig]]*Table1[[#This Row],[kurs_zamkniecia]]</f>
        <v>16981800</v>
      </c>
      <c r="K1379" s="4" cm="1">
        <f t="array" ref="K1379">_xlfn.IFS(AND(Table1[[#This Row],[Column1]]=1,D1378-D1377&lt;Table1[[#This Row],[kurs_zamkniecia]]-D1378,D1377&lt;D1378,D1378&lt;Table1[[#This Row],[kurs_zamkniecia]]),"K",AND(Table1[[#This Row],[Column1]]=1,D1378-D1377&gt;Table1[[#This Row],[kurs_zamkniecia]]-D1378,D1377&gt;D1378,D1378&gt;Table1[[#This Row],[kurs_zamkniecia]]),"S",Table1[[#This Row],[Column1]]=1,"H",Table1[[#This Row],[Column1]]=0,0)</f>
        <v>0</v>
      </c>
      <c r="L1379"/>
      <c r="M1379"/>
      <c r="N1379"/>
      <c r="O1379"/>
      <c r="P1379"/>
      <c r="Q1379"/>
      <c r="R1379"/>
      <c r="S1379"/>
    </row>
    <row r="1380" spans="1:19" x14ac:dyDescent="0.3">
      <c r="A1380" s="2">
        <v>42026</v>
      </c>
      <c r="B1380" s="1" t="s">
        <v>925</v>
      </c>
      <c r="C1380" t="s">
        <v>926</v>
      </c>
      <c r="D1380">
        <v>8.5</v>
      </c>
      <c r="E1380">
        <v>22435</v>
      </c>
      <c r="F1380">
        <v>190230</v>
      </c>
      <c r="G1380">
        <v>2046000</v>
      </c>
      <c r="H1380">
        <f>IF(Table1[[#This Row],[data]]=DATE(2015, 1, 23),1,0)</f>
        <v>0</v>
      </c>
      <c r="I1380" t="str">
        <f>LEFT(Table1[[#This Row],[ISIN]],2)</f>
        <v>PL</v>
      </c>
      <c r="J1380">
        <f>Table1[[#This Row],[pakiet_wig]]*Table1[[#This Row],[kurs_zamkniecia]]</f>
        <v>17391000</v>
      </c>
      <c r="K1380" s="4" cm="1">
        <f t="array" ref="K1380">_xlfn.IFS(AND(Table1[[#This Row],[Column1]]=1,D1379-D1378&lt;Table1[[#This Row],[kurs_zamkniecia]]-D1379,D1378&lt;D1379,D1379&lt;Table1[[#This Row],[kurs_zamkniecia]]),"K",AND(Table1[[#This Row],[Column1]]=1,D1379-D1378&gt;Table1[[#This Row],[kurs_zamkniecia]]-D1379,D1378&gt;D1379,D1379&gt;Table1[[#This Row],[kurs_zamkniecia]]),"S",Table1[[#This Row],[Column1]]=1,"H",Table1[[#This Row],[Column1]]=0,0)</f>
        <v>0</v>
      </c>
      <c r="L1380"/>
      <c r="M1380"/>
      <c r="N1380"/>
      <c r="O1380"/>
      <c r="P1380"/>
      <c r="Q1380"/>
      <c r="R1380"/>
      <c r="S1380"/>
    </row>
    <row r="1381" spans="1:19" x14ac:dyDescent="0.3">
      <c r="A1381" s="2">
        <v>42027</v>
      </c>
      <c r="B1381" s="1" t="s">
        <v>925</v>
      </c>
      <c r="C1381" t="s">
        <v>926</v>
      </c>
      <c r="D1381">
        <v>8.69</v>
      </c>
      <c r="E1381">
        <v>58203</v>
      </c>
      <c r="F1381">
        <v>501040</v>
      </c>
      <c r="G1381">
        <v>2046000</v>
      </c>
      <c r="H1381">
        <f>IF(Table1[[#This Row],[data]]=DATE(2015, 1, 23),1,0)</f>
        <v>1</v>
      </c>
      <c r="I1381" t="str">
        <f>LEFT(Table1[[#This Row],[ISIN]],2)</f>
        <v>PL</v>
      </c>
      <c r="J1381">
        <f>Table1[[#This Row],[pakiet_wig]]*Table1[[#This Row],[kurs_zamkniecia]]</f>
        <v>17779740</v>
      </c>
      <c r="K1381" s="4" t="str" cm="1">
        <f t="array" ref="K1381">_xlfn.IFS(AND(Table1[[#This Row],[Column1]]=1,D1380-D1379&lt;Table1[[#This Row],[kurs_zamkniecia]]-D1380,D1379&lt;D1380,D1380&lt;Table1[[#This Row],[kurs_zamkniecia]]),"K",AND(Table1[[#This Row],[Column1]]=1,D1380-D1379&gt;Table1[[#This Row],[kurs_zamkniecia]]-D1380,D1379&gt;D1380,D1380&gt;Table1[[#This Row],[kurs_zamkniecia]]),"S",Table1[[#This Row],[Column1]]=1,"H",Table1[[#This Row],[Column1]]=0,0)</f>
        <v>H</v>
      </c>
      <c r="L1381"/>
      <c r="M1381"/>
      <c r="N1381"/>
      <c r="O1381"/>
      <c r="P1381"/>
      <c r="Q1381"/>
      <c r="R1381"/>
      <c r="S1381"/>
    </row>
    <row r="1382" spans="1:19" x14ac:dyDescent="0.3">
      <c r="A1382" s="2">
        <v>42025</v>
      </c>
      <c r="B1382" s="1" t="s">
        <v>927</v>
      </c>
      <c r="C1382" t="s">
        <v>928</v>
      </c>
      <c r="D1382">
        <v>18</v>
      </c>
      <c r="E1382">
        <v>39597</v>
      </c>
      <c r="F1382">
        <v>712660</v>
      </c>
      <c r="G1382">
        <v>24711000</v>
      </c>
      <c r="H1382">
        <f>IF(Table1[[#This Row],[data]]=DATE(2015, 1, 23),1,0)</f>
        <v>0</v>
      </c>
      <c r="I1382" t="str">
        <f>LEFT(Table1[[#This Row],[ISIN]],2)</f>
        <v>PL</v>
      </c>
      <c r="J1382">
        <f>Table1[[#This Row],[pakiet_wig]]*Table1[[#This Row],[kurs_zamkniecia]]</f>
        <v>444798000</v>
      </c>
      <c r="K1382" s="4" cm="1">
        <f t="array" ref="K1382">_xlfn.IFS(AND(Table1[[#This Row],[Column1]]=1,D1381-D1380&lt;Table1[[#This Row],[kurs_zamkniecia]]-D1381,D1380&lt;D1381,D1381&lt;Table1[[#This Row],[kurs_zamkniecia]]),"K",AND(Table1[[#This Row],[Column1]]=1,D1381-D1380&gt;Table1[[#This Row],[kurs_zamkniecia]]-D1381,D1380&gt;D1381,D1381&gt;Table1[[#This Row],[kurs_zamkniecia]]),"S",Table1[[#This Row],[Column1]]=1,"H",Table1[[#This Row],[Column1]]=0,0)</f>
        <v>0</v>
      </c>
      <c r="L1382"/>
      <c r="M1382"/>
      <c r="N1382"/>
      <c r="O1382"/>
      <c r="P1382"/>
      <c r="Q1382"/>
      <c r="R1382"/>
      <c r="S1382"/>
    </row>
    <row r="1383" spans="1:19" x14ac:dyDescent="0.3">
      <c r="A1383" s="2">
        <v>42026</v>
      </c>
      <c r="B1383" s="1" t="s">
        <v>927</v>
      </c>
      <c r="C1383" t="s">
        <v>928</v>
      </c>
      <c r="D1383">
        <v>18</v>
      </c>
      <c r="E1383">
        <v>3032</v>
      </c>
      <c r="F1383">
        <v>54610</v>
      </c>
      <c r="G1383">
        <v>24711000</v>
      </c>
      <c r="H1383">
        <f>IF(Table1[[#This Row],[data]]=DATE(2015, 1, 23),1,0)</f>
        <v>0</v>
      </c>
      <c r="I1383" t="str">
        <f>LEFT(Table1[[#This Row],[ISIN]],2)</f>
        <v>PL</v>
      </c>
      <c r="J1383">
        <f>Table1[[#This Row],[pakiet_wig]]*Table1[[#This Row],[kurs_zamkniecia]]</f>
        <v>444798000</v>
      </c>
      <c r="K1383" s="4" cm="1">
        <f t="array" ref="K1383">_xlfn.IFS(AND(Table1[[#This Row],[Column1]]=1,D1382-D1381&lt;Table1[[#This Row],[kurs_zamkniecia]]-D1382,D1381&lt;D1382,D1382&lt;Table1[[#This Row],[kurs_zamkniecia]]),"K",AND(Table1[[#This Row],[Column1]]=1,D1382-D1381&gt;Table1[[#This Row],[kurs_zamkniecia]]-D1382,D1381&gt;D1382,D1382&gt;Table1[[#This Row],[kurs_zamkniecia]]),"S",Table1[[#This Row],[Column1]]=1,"H",Table1[[#This Row],[Column1]]=0,0)</f>
        <v>0</v>
      </c>
      <c r="L1383"/>
      <c r="M1383"/>
      <c r="N1383"/>
      <c r="O1383"/>
      <c r="P1383"/>
      <c r="Q1383"/>
      <c r="R1383"/>
      <c r="S1383"/>
    </row>
    <row r="1384" spans="1:19" x14ac:dyDescent="0.3">
      <c r="A1384" s="2">
        <v>42027</v>
      </c>
      <c r="B1384" s="1" t="s">
        <v>927</v>
      </c>
      <c r="C1384" t="s">
        <v>928</v>
      </c>
      <c r="D1384">
        <v>18.11</v>
      </c>
      <c r="E1384">
        <v>21368</v>
      </c>
      <c r="F1384">
        <v>388600</v>
      </c>
      <c r="G1384">
        <v>24711000</v>
      </c>
      <c r="H1384">
        <f>IF(Table1[[#This Row],[data]]=DATE(2015, 1, 23),1,0)</f>
        <v>1</v>
      </c>
      <c r="I1384" t="str">
        <f>LEFT(Table1[[#This Row],[ISIN]],2)</f>
        <v>PL</v>
      </c>
      <c r="J1384">
        <f>Table1[[#This Row],[pakiet_wig]]*Table1[[#This Row],[kurs_zamkniecia]]</f>
        <v>447516210</v>
      </c>
      <c r="K1384" s="4" t="str" cm="1">
        <f t="array" ref="K1384">_xlfn.IFS(AND(Table1[[#This Row],[Column1]]=1,D1383-D1382&lt;Table1[[#This Row],[kurs_zamkniecia]]-D1383,D1382&lt;D1383,D1383&lt;Table1[[#This Row],[kurs_zamkniecia]]),"K",AND(Table1[[#This Row],[Column1]]=1,D1383-D1382&gt;Table1[[#This Row],[kurs_zamkniecia]]-D1383,D1382&gt;D1383,D1383&gt;Table1[[#This Row],[kurs_zamkniecia]]),"S",Table1[[#This Row],[Column1]]=1,"H",Table1[[#This Row],[Column1]]=0,0)</f>
        <v>H</v>
      </c>
      <c r="L1384"/>
      <c r="M1384"/>
      <c r="N1384"/>
      <c r="O1384"/>
      <c r="P1384"/>
      <c r="Q1384"/>
      <c r="R1384"/>
      <c r="S1384"/>
    </row>
    <row r="1385" spans="1:19" x14ac:dyDescent="0.3">
      <c r="A1385" s="2">
        <v>42025</v>
      </c>
      <c r="B1385" s="1" t="s">
        <v>929</v>
      </c>
      <c r="C1385" t="s">
        <v>930</v>
      </c>
      <c r="D1385">
        <v>8.4</v>
      </c>
      <c r="E1385">
        <v>200</v>
      </c>
      <c r="F1385">
        <v>1680</v>
      </c>
      <c r="G1385">
        <v>1535000</v>
      </c>
      <c r="H1385">
        <f>IF(Table1[[#This Row],[data]]=DATE(2015, 1, 23),1,0)</f>
        <v>0</v>
      </c>
      <c r="I1385" t="str">
        <f>LEFT(Table1[[#This Row],[ISIN]],2)</f>
        <v>PL</v>
      </c>
      <c r="J1385">
        <f>Table1[[#This Row],[pakiet_wig]]*Table1[[#This Row],[kurs_zamkniecia]]</f>
        <v>12894000</v>
      </c>
      <c r="K1385" s="4" cm="1">
        <f t="array" ref="K1385">_xlfn.IFS(AND(Table1[[#This Row],[Column1]]=1,D1384-D1383&lt;Table1[[#This Row],[kurs_zamkniecia]]-D1384,D1383&lt;D1384,D1384&lt;Table1[[#This Row],[kurs_zamkniecia]]),"K",AND(Table1[[#This Row],[Column1]]=1,D1384-D1383&gt;Table1[[#This Row],[kurs_zamkniecia]]-D1384,D1383&gt;D1384,D1384&gt;Table1[[#This Row],[kurs_zamkniecia]]),"S",Table1[[#This Row],[Column1]]=1,"H",Table1[[#This Row],[Column1]]=0,0)</f>
        <v>0</v>
      </c>
      <c r="L1385"/>
      <c r="M1385"/>
      <c r="N1385"/>
      <c r="O1385"/>
      <c r="P1385"/>
      <c r="Q1385"/>
      <c r="R1385"/>
      <c r="S1385"/>
    </row>
    <row r="1386" spans="1:19" x14ac:dyDescent="0.3">
      <c r="A1386" s="2">
        <v>42026</v>
      </c>
      <c r="B1386" s="1" t="s">
        <v>929</v>
      </c>
      <c r="C1386" t="s">
        <v>930</v>
      </c>
      <c r="D1386">
        <v>8.4</v>
      </c>
      <c r="E1386">
        <v>0</v>
      </c>
      <c r="F1386">
        <v>0</v>
      </c>
      <c r="G1386">
        <v>1535000</v>
      </c>
      <c r="H1386">
        <f>IF(Table1[[#This Row],[data]]=DATE(2015, 1, 23),1,0)</f>
        <v>0</v>
      </c>
      <c r="I1386" t="str">
        <f>LEFT(Table1[[#This Row],[ISIN]],2)</f>
        <v>PL</v>
      </c>
      <c r="J1386">
        <f>Table1[[#This Row],[pakiet_wig]]*Table1[[#This Row],[kurs_zamkniecia]]</f>
        <v>12894000</v>
      </c>
      <c r="K1386" s="4" cm="1">
        <f t="array" ref="K1386">_xlfn.IFS(AND(Table1[[#This Row],[Column1]]=1,D1385-D1384&lt;Table1[[#This Row],[kurs_zamkniecia]]-D1385,D1384&lt;D1385,D1385&lt;Table1[[#This Row],[kurs_zamkniecia]]),"K",AND(Table1[[#This Row],[Column1]]=1,D1385-D1384&gt;Table1[[#This Row],[kurs_zamkniecia]]-D1385,D1384&gt;D1385,D1385&gt;Table1[[#This Row],[kurs_zamkniecia]]),"S",Table1[[#This Row],[Column1]]=1,"H",Table1[[#This Row],[Column1]]=0,0)</f>
        <v>0</v>
      </c>
      <c r="L1386"/>
      <c r="M1386"/>
      <c r="N1386"/>
      <c r="O1386"/>
      <c r="P1386"/>
      <c r="Q1386"/>
      <c r="R1386"/>
      <c r="S1386"/>
    </row>
    <row r="1387" spans="1:19" x14ac:dyDescent="0.3">
      <c r="A1387" s="2">
        <v>42027</v>
      </c>
      <c r="B1387" s="1" t="s">
        <v>929</v>
      </c>
      <c r="C1387" t="s">
        <v>930</v>
      </c>
      <c r="D1387">
        <v>8.4</v>
      </c>
      <c r="E1387">
        <v>0</v>
      </c>
      <c r="F1387">
        <v>0</v>
      </c>
      <c r="G1387">
        <v>1535000</v>
      </c>
      <c r="H1387">
        <f>IF(Table1[[#This Row],[data]]=DATE(2015, 1, 23),1,0)</f>
        <v>1</v>
      </c>
      <c r="I1387" t="str">
        <f>LEFT(Table1[[#This Row],[ISIN]],2)</f>
        <v>PL</v>
      </c>
      <c r="J1387">
        <f>Table1[[#This Row],[pakiet_wig]]*Table1[[#This Row],[kurs_zamkniecia]]</f>
        <v>12894000</v>
      </c>
      <c r="K1387" s="4" t="str" cm="1">
        <f t="array" ref="K1387">_xlfn.IFS(AND(Table1[[#This Row],[Column1]]=1,D1386-D1385&lt;Table1[[#This Row],[kurs_zamkniecia]]-D1386,D1385&lt;D1386,D1386&lt;Table1[[#This Row],[kurs_zamkniecia]]),"K",AND(Table1[[#This Row],[Column1]]=1,D1386-D1385&gt;Table1[[#This Row],[kurs_zamkniecia]]-D1386,D1385&gt;D1386,D1386&gt;Table1[[#This Row],[kurs_zamkniecia]]),"S",Table1[[#This Row],[Column1]]=1,"H",Table1[[#This Row],[Column1]]=0,0)</f>
        <v>H</v>
      </c>
      <c r="L1387"/>
      <c r="M1387"/>
      <c r="N1387"/>
      <c r="O1387"/>
      <c r="P1387"/>
      <c r="Q1387"/>
      <c r="R1387"/>
      <c r="S1387"/>
    </row>
    <row r="1388" spans="1:19" x14ac:dyDescent="0.3">
      <c r="A1388" s="2">
        <v>42025</v>
      </c>
      <c r="B1388" s="1" t="s">
        <v>931</v>
      </c>
      <c r="C1388" t="s">
        <v>932</v>
      </c>
      <c r="D1388">
        <v>2.69</v>
      </c>
      <c r="E1388">
        <v>1828</v>
      </c>
      <c r="F1388">
        <v>4940</v>
      </c>
      <c r="G1388">
        <v>48149000</v>
      </c>
      <c r="H1388">
        <f>IF(Table1[[#This Row],[data]]=DATE(2015, 1, 23),1,0)</f>
        <v>0</v>
      </c>
      <c r="I1388" t="str">
        <f>LEFT(Table1[[#This Row],[ISIN]],2)</f>
        <v>PL</v>
      </c>
      <c r="J1388">
        <f>Table1[[#This Row],[pakiet_wig]]*Table1[[#This Row],[kurs_zamkniecia]]</f>
        <v>129520810</v>
      </c>
      <c r="K1388" s="4" cm="1">
        <f t="array" ref="K1388">_xlfn.IFS(AND(Table1[[#This Row],[Column1]]=1,D1387-D1386&lt;Table1[[#This Row],[kurs_zamkniecia]]-D1387,D1386&lt;D1387,D1387&lt;Table1[[#This Row],[kurs_zamkniecia]]),"K",AND(Table1[[#This Row],[Column1]]=1,D1387-D1386&gt;Table1[[#This Row],[kurs_zamkniecia]]-D1387,D1386&gt;D1387,D1387&gt;Table1[[#This Row],[kurs_zamkniecia]]),"S",Table1[[#This Row],[Column1]]=1,"H",Table1[[#This Row],[Column1]]=0,0)</f>
        <v>0</v>
      </c>
      <c r="L1388"/>
      <c r="M1388"/>
      <c r="N1388"/>
      <c r="O1388"/>
      <c r="P1388"/>
      <c r="Q1388"/>
      <c r="R1388"/>
      <c r="S1388"/>
    </row>
    <row r="1389" spans="1:19" x14ac:dyDescent="0.3">
      <c r="A1389" s="2">
        <v>42026</v>
      </c>
      <c r="B1389" s="1" t="s">
        <v>931</v>
      </c>
      <c r="C1389" t="s">
        <v>932</v>
      </c>
      <c r="D1389">
        <v>2.63</v>
      </c>
      <c r="E1389">
        <v>9100</v>
      </c>
      <c r="F1389">
        <v>23900</v>
      </c>
      <c r="G1389">
        <v>48149000</v>
      </c>
      <c r="H1389">
        <f>IF(Table1[[#This Row],[data]]=DATE(2015, 1, 23),1,0)</f>
        <v>0</v>
      </c>
      <c r="I1389" t="str">
        <f>LEFT(Table1[[#This Row],[ISIN]],2)</f>
        <v>PL</v>
      </c>
      <c r="J1389">
        <f>Table1[[#This Row],[pakiet_wig]]*Table1[[#This Row],[kurs_zamkniecia]]</f>
        <v>126631870</v>
      </c>
      <c r="K1389" s="4" cm="1">
        <f t="array" ref="K1389">_xlfn.IFS(AND(Table1[[#This Row],[Column1]]=1,D1388-D1387&lt;Table1[[#This Row],[kurs_zamkniecia]]-D1388,D1387&lt;D1388,D1388&lt;Table1[[#This Row],[kurs_zamkniecia]]),"K",AND(Table1[[#This Row],[Column1]]=1,D1388-D1387&gt;Table1[[#This Row],[kurs_zamkniecia]]-D1388,D1387&gt;D1388,D1388&gt;Table1[[#This Row],[kurs_zamkniecia]]),"S",Table1[[#This Row],[Column1]]=1,"H",Table1[[#This Row],[Column1]]=0,0)</f>
        <v>0</v>
      </c>
      <c r="L1389"/>
      <c r="M1389"/>
      <c r="N1389"/>
      <c r="O1389"/>
      <c r="P1389"/>
      <c r="Q1389"/>
      <c r="R1389"/>
      <c r="S1389"/>
    </row>
    <row r="1390" spans="1:19" x14ac:dyDescent="0.3">
      <c r="A1390" s="2">
        <v>42027</v>
      </c>
      <c r="B1390" s="1" t="s">
        <v>931</v>
      </c>
      <c r="C1390" t="s">
        <v>932</v>
      </c>
      <c r="D1390">
        <v>2.85</v>
      </c>
      <c r="E1390">
        <v>65869</v>
      </c>
      <c r="F1390">
        <v>181270</v>
      </c>
      <c r="G1390">
        <v>48149000</v>
      </c>
      <c r="H1390">
        <f>IF(Table1[[#This Row],[data]]=DATE(2015, 1, 23),1,0)</f>
        <v>1</v>
      </c>
      <c r="I1390" t="str">
        <f>LEFT(Table1[[#This Row],[ISIN]],2)</f>
        <v>PL</v>
      </c>
      <c r="J1390">
        <f>Table1[[#This Row],[pakiet_wig]]*Table1[[#This Row],[kurs_zamkniecia]]</f>
        <v>137224650</v>
      </c>
      <c r="K1390" s="4" t="str" cm="1">
        <f t="array" ref="K1390">_xlfn.IFS(AND(Table1[[#This Row],[Column1]]=1,D1389-D1388&lt;Table1[[#This Row],[kurs_zamkniecia]]-D1389,D1388&lt;D1389,D1389&lt;Table1[[#This Row],[kurs_zamkniecia]]),"K",AND(Table1[[#This Row],[Column1]]=1,D1389-D1388&gt;Table1[[#This Row],[kurs_zamkniecia]]-D1389,D1388&gt;D1389,D1389&gt;Table1[[#This Row],[kurs_zamkniecia]]),"S",Table1[[#This Row],[Column1]]=1,"H",Table1[[#This Row],[Column1]]=0,0)</f>
        <v>H</v>
      </c>
      <c r="L1390"/>
      <c r="M1390"/>
      <c r="N1390"/>
      <c r="O1390"/>
      <c r="P1390"/>
      <c r="Q1390"/>
      <c r="R1390"/>
      <c r="S1390"/>
    </row>
    <row r="1391" spans="1:19" x14ac:dyDescent="0.3">
      <c r="A1391" s="2">
        <v>42025</v>
      </c>
      <c r="B1391" s="1" t="s">
        <v>933</v>
      </c>
      <c r="C1391" t="s">
        <v>934</v>
      </c>
      <c r="D1391">
        <v>0.92</v>
      </c>
      <c r="E1391">
        <v>219424</v>
      </c>
      <c r="F1391">
        <v>198130</v>
      </c>
      <c r="G1391">
        <v>23434000</v>
      </c>
      <c r="H1391">
        <f>IF(Table1[[#This Row],[data]]=DATE(2015, 1, 23),1,0)</f>
        <v>0</v>
      </c>
      <c r="I1391" t="str">
        <f>LEFT(Table1[[#This Row],[ISIN]],2)</f>
        <v>PL</v>
      </c>
      <c r="J1391">
        <f>Table1[[#This Row],[pakiet_wig]]*Table1[[#This Row],[kurs_zamkniecia]]</f>
        <v>21559280</v>
      </c>
      <c r="K1391" s="4" cm="1">
        <f t="array" ref="K1391">_xlfn.IFS(AND(Table1[[#This Row],[Column1]]=1,D1390-D1389&lt;Table1[[#This Row],[kurs_zamkniecia]]-D1390,D1389&lt;D1390,D1390&lt;Table1[[#This Row],[kurs_zamkniecia]]),"K",AND(Table1[[#This Row],[Column1]]=1,D1390-D1389&gt;Table1[[#This Row],[kurs_zamkniecia]]-D1390,D1389&gt;D1390,D1390&gt;Table1[[#This Row],[kurs_zamkniecia]]),"S",Table1[[#This Row],[Column1]]=1,"H",Table1[[#This Row],[Column1]]=0,0)</f>
        <v>0</v>
      </c>
      <c r="L1391"/>
      <c r="M1391"/>
      <c r="N1391"/>
      <c r="O1391"/>
      <c r="P1391"/>
      <c r="Q1391"/>
      <c r="R1391"/>
      <c r="S1391"/>
    </row>
    <row r="1392" spans="1:19" x14ac:dyDescent="0.3">
      <c r="A1392" s="2">
        <v>42026</v>
      </c>
      <c r="B1392" s="1" t="s">
        <v>933</v>
      </c>
      <c r="C1392" t="s">
        <v>934</v>
      </c>
      <c r="D1392">
        <v>0.95</v>
      </c>
      <c r="E1392">
        <v>179029</v>
      </c>
      <c r="F1392">
        <v>165710</v>
      </c>
      <c r="G1392">
        <v>23434000</v>
      </c>
      <c r="H1392">
        <f>IF(Table1[[#This Row],[data]]=DATE(2015, 1, 23),1,0)</f>
        <v>0</v>
      </c>
      <c r="I1392" t="str">
        <f>LEFT(Table1[[#This Row],[ISIN]],2)</f>
        <v>PL</v>
      </c>
      <c r="J1392">
        <f>Table1[[#This Row],[pakiet_wig]]*Table1[[#This Row],[kurs_zamkniecia]]</f>
        <v>22262300</v>
      </c>
      <c r="K1392" s="4" cm="1">
        <f t="array" ref="K1392">_xlfn.IFS(AND(Table1[[#This Row],[Column1]]=1,D1391-D1390&lt;Table1[[#This Row],[kurs_zamkniecia]]-D1391,D1390&lt;D1391,D1391&lt;Table1[[#This Row],[kurs_zamkniecia]]),"K",AND(Table1[[#This Row],[Column1]]=1,D1391-D1390&gt;Table1[[#This Row],[kurs_zamkniecia]]-D1391,D1390&gt;D1391,D1391&gt;Table1[[#This Row],[kurs_zamkniecia]]),"S",Table1[[#This Row],[Column1]]=1,"H",Table1[[#This Row],[Column1]]=0,0)</f>
        <v>0</v>
      </c>
      <c r="L1392"/>
      <c r="M1392"/>
      <c r="N1392"/>
      <c r="O1392"/>
      <c r="P1392"/>
      <c r="Q1392"/>
      <c r="R1392"/>
      <c r="S1392"/>
    </row>
    <row r="1393" spans="1:19" x14ac:dyDescent="0.3">
      <c r="A1393" s="2">
        <v>42027</v>
      </c>
      <c r="B1393" s="1" t="s">
        <v>933</v>
      </c>
      <c r="C1393" t="s">
        <v>934</v>
      </c>
      <c r="D1393">
        <v>1.04</v>
      </c>
      <c r="E1393">
        <v>108647</v>
      </c>
      <c r="F1393">
        <v>106390</v>
      </c>
      <c r="G1393">
        <v>23434000</v>
      </c>
      <c r="H1393">
        <f>IF(Table1[[#This Row],[data]]=DATE(2015, 1, 23),1,0)</f>
        <v>1</v>
      </c>
      <c r="I1393" t="str">
        <f>LEFT(Table1[[#This Row],[ISIN]],2)</f>
        <v>PL</v>
      </c>
      <c r="J1393">
        <f>Table1[[#This Row],[pakiet_wig]]*Table1[[#This Row],[kurs_zamkniecia]]</f>
        <v>24371360</v>
      </c>
      <c r="K1393" s="4" t="str" cm="1">
        <f t="array" ref="K1393">_xlfn.IFS(AND(Table1[[#This Row],[Column1]]=1,D1392-D1391&lt;Table1[[#This Row],[kurs_zamkniecia]]-D1392,D1391&lt;D1392,D1392&lt;Table1[[#This Row],[kurs_zamkniecia]]),"K",AND(Table1[[#This Row],[Column1]]=1,D1392-D1391&gt;Table1[[#This Row],[kurs_zamkniecia]]-D1392,D1391&gt;D1392,D1392&gt;Table1[[#This Row],[kurs_zamkniecia]]),"S",Table1[[#This Row],[Column1]]=1,"H",Table1[[#This Row],[Column1]]=0,0)</f>
        <v>K</v>
      </c>
      <c r="L1393"/>
      <c r="M1393"/>
      <c r="N1393"/>
      <c r="O1393"/>
      <c r="P1393"/>
      <c r="Q1393"/>
      <c r="R1393"/>
      <c r="S1393"/>
    </row>
    <row r="1394" spans="1:19" x14ac:dyDescent="0.3">
      <c r="A1394" s="2">
        <v>42025</v>
      </c>
      <c r="B1394" s="1" t="s">
        <v>935</v>
      </c>
      <c r="C1394" t="s">
        <v>936</v>
      </c>
      <c r="D1394">
        <v>23.28</v>
      </c>
      <c r="E1394">
        <v>61806</v>
      </c>
      <c r="F1394">
        <v>1418850</v>
      </c>
      <c r="G1394">
        <v>24622000</v>
      </c>
      <c r="H1394">
        <f>IF(Table1[[#This Row],[data]]=DATE(2015, 1, 23),1,0)</f>
        <v>0</v>
      </c>
      <c r="I1394" t="str">
        <f>LEFT(Table1[[#This Row],[ISIN]],2)</f>
        <v>PL</v>
      </c>
      <c r="J1394">
        <f>Table1[[#This Row],[pakiet_wig]]*Table1[[#This Row],[kurs_zamkniecia]]</f>
        <v>573200160</v>
      </c>
      <c r="K1394" s="4" cm="1">
        <f t="array" ref="K1394">_xlfn.IFS(AND(Table1[[#This Row],[Column1]]=1,D1393-D1392&lt;Table1[[#This Row],[kurs_zamkniecia]]-D1393,D1392&lt;D1393,D1393&lt;Table1[[#This Row],[kurs_zamkniecia]]),"K",AND(Table1[[#This Row],[Column1]]=1,D1393-D1392&gt;Table1[[#This Row],[kurs_zamkniecia]]-D1393,D1392&gt;D1393,D1393&gt;Table1[[#This Row],[kurs_zamkniecia]]),"S",Table1[[#This Row],[Column1]]=1,"H",Table1[[#This Row],[Column1]]=0,0)</f>
        <v>0</v>
      </c>
      <c r="L1394"/>
      <c r="M1394"/>
      <c r="N1394"/>
      <c r="O1394"/>
      <c r="P1394"/>
      <c r="Q1394"/>
      <c r="R1394"/>
      <c r="S1394"/>
    </row>
    <row r="1395" spans="1:19" x14ac:dyDescent="0.3">
      <c r="A1395" s="2">
        <v>42026</v>
      </c>
      <c r="B1395" s="1" t="s">
        <v>935</v>
      </c>
      <c r="C1395" t="s">
        <v>936</v>
      </c>
      <c r="D1395">
        <v>24.1</v>
      </c>
      <c r="E1395">
        <v>19331</v>
      </c>
      <c r="F1395">
        <v>465220</v>
      </c>
      <c r="G1395">
        <v>24622000</v>
      </c>
      <c r="H1395">
        <f>IF(Table1[[#This Row],[data]]=DATE(2015, 1, 23),1,0)</f>
        <v>0</v>
      </c>
      <c r="I1395" t="str">
        <f>LEFT(Table1[[#This Row],[ISIN]],2)</f>
        <v>PL</v>
      </c>
      <c r="J1395">
        <f>Table1[[#This Row],[pakiet_wig]]*Table1[[#This Row],[kurs_zamkniecia]]</f>
        <v>593390200</v>
      </c>
      <c r="K1395" s="4" cm="1">
        <f t="array" ref="K1395">_xlfn.IFS(AND(Table1[[#This Row],[Column1]]=1,D1394-D1393&lt;Table1[[#This Row],[kurs_zamkniecia]]-D1394,D1393&lt;D1394,D1394&lt;Table1[[#This Row],[kurs_zamkniecia]]),"K",AND(Table1[[#This Row],[Column1]]=1,D1394-D1393&gt;Table1[[#This Row],[kurs_zamkniecia]]-D1394,D1393&gt;D1394,D1394&gt;Table1[[#This Row],[kurs_zamkniecia]]),"S",Table1[[#This Row],[Column1]]=1,"H",Table1[[#This Row],[Column1]]=0,0)</f>
        <v>0</v>
      </c>
      <c r="L1395"/>
      <c r="M1395"/>
      <c r="N1395"/>
      <c r="O1395"/>
      <c r="P1395"/>
      <c r="Q1395"/>
      <c r="R1395"/>
      <c r="S1395"/>
    </row>
    <row r="1396" spans="1:19" x14ac:dyDescent="0.3">
      <c r="A1396" s="2">
        <v>42027</v>
      </c>
      <c r="B1396" s="1" t="s">
        <v>935</v>
      </c>
      <c r="C1396" t="s">
        <v>936</v>
      </c>
      <c r="D1396">
        <v>24.62</v>
      </c>
      <c r="E1396">
        <v>15094</v>
      </c>
      <c r="F1396">
        <v>371620</v>
      </c>
      <c r="G1396">
        <v>24622000</v>
      </c>
      <c r="H1396">
        <f>IF(Table1[[#This Row],[data]]=DATE(2015, 1, 23),1,0)</f>
        <v>1</v>
      </c>
      <c r="I1396" t="str">
        <f>LEFT(Table1[[#This Row],[ISIN]],2)</f>
        <v>PL</v>
      </c>
      <c r="J1396">
        <f>Table1[[#This Row],[pakiet_wig]]*Table1[[#This Row],[kurs_zamkniecia]]</f>
        <v>606193640</v>
      </c>
      <c r="K1396" s="4" t="str" cm="1">
        <f t="array" ref="K1396">_xlfn.IFS(AND(Table1[[#This Row],[Column1]]=1,D1395-D1394&lt;Table1[[#This Row],[kurs_zamkniecia]]-D1395,D1394&lt;D1395,D1395&lt;Table1[[#This Row],[kurs_zamkniecia]]),"K",AND(Table1[[#This Row],[Column1]]=1,D1395-D1394&gt;Table1[[#This Row],[kurs_zamkniecia]]-D1395,D1394&gt;D1395,D1395&gt;Table1[[#This Row],[kurs_zamkniecia]]),"S",Table1[[#This Row],[Column1]]=1,"H",Table1[[#This Row],[Column1]]=0,0)</f>
        <v>H</v>
      </c>
      <c r="L1396"/>
      <c r="M1396"/>
      <c r="N1396"/>
      <c r="O1396"/>
      <c r="P1396"/>
      <c r="Q1396"/>
      <c r="R1396"/>
      <c r="S1396"/>
    </row>
    <row r="1397" spans="1:19" x14ac:dyDescent="0.3">
      <c r="A1397" s="2">
        <v>42025</v>
      </c>
      <c r="B1397" s="1" t="s">
        <v>937</v>
      </c>
      <c r="C1397" t="s">
        <v>938</v>
      </c>
      <c r="D1397">
        <v>64.989999999999995</v>
      </c>
      <c r="E1397">
        <v>39</v>
      </c>
      <c r="F1397">
        <v>2480</v>
      </c>
      <c r="G1397">
        <v>3288000</v>
      </c>
      <c r="H1397">
        <f>IF(Table1[[#This Row],[data]]=DATE(2015, 1, 23),1,0)</f>
        <v>0</v>
      </c>
      <c r="I1397" t="str">
        <f>LEFT(Table1[[#This Row],[ISIN]],2)</f>
        <v>PL</v>
      </c>
      <c r="J1397">
        <f>Table1[[#This Row],[pakiet_wig]]*Table1[[#This Row],[kurs_zamkniecia]]</f>
        <v>213687119.99999997</v>
      </c>
      <c r="K1397" s="4" cm="1">
        <f t="array" ref="K1397">_xlfn.IFS(AND(Table1[[#This Row],[Column1]]=1,D1396-D1395&lt;Table1[[#This Row],[kurs_zamkniecia]]-D1396,D1395&lt;D1396,D1396&lt;Table1[[#This Row],[kurs_zamkniecia]]),"K",AND(Table1[[#This Row],[Column1]]=1,D1396-D1395&gt;Table1[[#This Row],[kurs_zamkniecia]]-D1396,D1395&gt;D1396,D1396&gt;Table1[[#This Row],[kurs_zamkniecia]]),"S",Table1[[#This Row],[Column1]]=1,"H",Table1[[#This Row],[Column1]]=0,0)</f>
        <v>0</v>
      </c>
      <c r="L1397"/>
      <c r="M1397"/>
      <c r="N1397"/>
      <c r="O1397"/>
      <c r="P1397"/>
      <c r="Q1397"/>
      <c r="R1397"/>
      <c r="S1397"/>
    </row>
    <row r="1398" spans="1:19" x14ac:dyDescent="0.3">
      <c r="A1398" s="2">
        <v>42026</v>
      </c>
      <c r="B1398" s="1" t="s">
        <v>937</v>
      </c>
      <c r="C1398" t="s">
        <v>938</v>
      </c>
      <c r="D1398">
        <v>64.08</v>
      </c>
      <c r="E1398">
        <v>165</v>
      </c>
      <c r="F1398">
        <v>10630</v>
      </c>
      <c r="G1398">
        <v>3288000</v>
      </c>
      <c r="H1398">
        <f>IF(Table1[[#This Row],[data]]=DATE(2015, 1, 23),1,0)</f>
        <v>0</v>
      </c>
      <c r="I1398" t="str">
        <f>LEFT(Table1[[#This Row],[ISIN]],2)</f>
        <v>PL</v>
      </c>
      <c r="J1398">
        <f>Table1[[#This Row],[pakiet_wig]]*Table1[[#This Row],[kurs_zamkniecia]]</f>
        <v>210695040</v>
      </c>
      <c r="K1398" s="4" cm="1">
        <f t="array" ref="K1398">_xlfn.IFS(AND(Table1[[#This Row],[Column1]]=1,D1397-D1396&lt;Table1[[#This Row],[kurs_zamkniecia]]-D1397,D1396&lt;D1397,D1397&lt;Table1[[#This Row],[kurs_zamkniecia]]),"K",AND(Table1[[#This Row],[Column1]]=1,D1397-D1396&gt;Table1[[#This Row],[kurs_zamkniecia]]-D1397,D1396&gt;D1397,D1397&gt;Table1[[#This Row],[kurs_zamkniecia]]),"S",Table1[[#This Row],[Column1]]=1,"H",Table1[[#This Row],[Column1]]=0,0)</f>
        <v>0</v>
      </c>
      <c r="L1398"/>
      <c r="M1398"/>
      <c r="N1398"/>
      <c r="O1398"/>
      <c r="P1398"/>
      <c r="Q1398"/>
      <c r="R1398"/>
      <c r="S1398"/>
    </row>
    <row r="1399" spans="1:19" x14ac:dyDescent="0.3">
      <c r="A1399" s="2">
        <v>42027</v>
      </c>
      <c r="B1399" s="1" t="s">
        <v>937</v>
      </c>
      <c r="C1399" t="s">
        <v>938</v>
      </c>
      <c r="D1399">
        <v>64.790000000000006</v>
      </c>
      <c r="E1399">
        <v>876</v>
      </c>
      <c r="F1399">
        <v>56140</v>
      </c>
      <c r="G1399">
        <v>3288000</v>
      </c>
      <c r="H1399">
        <f>IF(Table1[[#This Row],[data]]=DATE(2015, 1, 23),1,0)</f>
        <v>1</v>
      </c>
      <c r="I1399" t="str">
        <f>LEFT(Table1[[#This Row],[ISIN]],2)</f>
        <v>PL</v>
      </c>
      <c r="J1399">
        <f>Table1[[#This Row],[pakiet_wig]]*Table1[[#This Row],[kurs_zamkniecia]]</f>
        <v>213029520.00000003</v>
      </c>
      <c r="K1399" s="4" t="str" cm="1">
        <f t="array" ref="K1399">_xlfn.IFS(AND(Table1[[#This Row],[Column1]]=1,D1398-D1397&lt;Table1[[#This Row],[kurs_zamkniecia]]-D1398,D1397&lt;D1398,D1398&lt;Table1[[#This Row],[kurs_zamkniecia]]),"K",AND(Table1[[#This Row],[Column1]]=1,D1398-D1397&gt;Table1[[#This Row],[kurs_zamkniecia]]-D1398,D1397&gt;D1398,D1398&gt;Table1[[#This Row],[kurs_zamkniecia]]),"S",Table1[[#This Row],[Column1]]=1,"H",Table1[[#This Row],[Column1]]=0,0)</f>
        <v>H</v>
      </c>
      <c r="L1399"/>
      <c r="M1399"/>
      <c r="N1399"/>
      <c r="O1399"/>
      <c r="P1399"/>
      <c r="Q1399"/>
      <c r="R1399"/>
      <c r="S1399"/>
    </row>
    <row r="1400" spans="1:19" x14ac:dyDescent="0.3">
      <c r="A1400" s="2">
        <v>42025</v>
      </c>
      <c r="B1400" s="1" t="s">
        <v>939</v>
      </c>
      <c r="C1400" t="s">
        <v>940</v>
      </c>
      <c r="D1400">
        <v>285</v>
      </c>
      <c r="E1400">
        <v>14</v>
      </c>
      <c r="F1400">
        <v>3990</v>
      </c>
      <c r="G1400">
        <v>699000</v>
      </c>
      <c r="H1400">
        <f>IF(Table1[[#This Row],[data]]=DATE(2015, 1, 23),1,0)</f>
        <v>0</v>
      </c>
      <c r="I1400" t="str">
        <f>LEFT(Table1[[#This Row],[ISIN]],2)</f>
        <v>PL</v>
      </c>
      <c r="J1400">
        <f>Table1[[#This Row],[pakiet_wig]]*Table1[[#This Row],[kurs_zamkniecia]]</f>
        <v>199215000</v>
      </c>
      <c r="K1400" s="4" cm="1">
        <f t="array" ref="K1400">_xlfn.IFS(AND(Table1[[#This Row],[Column1]]=1,D1399-D1398&lt;Table1[[#This Row],[kurs_zamkniecia]]-D1399,D1398&lt;D1399,D1399&lt;Table1[[#This Row],[kurs_zamkniecia]]),"K",AND(Table1[[#This Row],[Column1]]=1,D1399-D1398&gt;Table1[[#This Row],[kurs_zamkniecia]]-D1399,D1398&gt;D1399,D1399&gt;Table1[[#This Row],[kurs_zamkniecia]]),"S",Table1[[#This Row],[Column1]]=1,"H",Table1[[#This Row],[Column1]]=0,0)</f>
        <v>0</v>
      </c>
      <c r="L1400"/>
      <c r="M1400"/>
      <c r="N1400"/>
      <c r="O1400"/>
      <c r="P1400"/>
      <c r="Q1400"/>
      <c r="R1400"/>
      <c r="S1400"/>
    </row>
    <row r="1401" spans="1:19" x14ac:dyDescent="0.3">
      <c r="A1401" s="2">
        <v>42026</v>
      </c>
      <c r="B1401" s="1" t="s">
        <v>939</v>
      </c>
      <c r="C1401" t="s">
        <v>940</v>
      </c>
      <c r="D1401">
        <v>285</v>
      </c>
      <c r="E1401">
        <v>86</v>
      </c>
      <c r="F1401">
        <v>24500</v>
      </c>
      <c r="G1401">
        <v>699000</v>
      </c>
      <c r="H1401">
        <f>IF(Table1[[#This Row],[data]]=DATE(2015, 1, 23),1,0)</f>
        <v>0</v>
      </c>
      <c r="I1401" t="str">
        <f>LEFT(Table1[[#This Row],[ISIN]],2)</f>
        <v>PL</v>
      </c>
      <c r="J1401">
        <f>Table1[[#This Row],[pakiet_wig]]*Table1[[#This Row],[kurs_zamkniecia]]</f>
        <v>199215000</v>
      </c>
      <c r="K1401" s="4" cm="1">
        <f t="array" ref="K1401">_xlfn.IFS(AND(Table1[[#This Row],[Column1]]=1,D1400-D1399&lt;Table1[[#This Row],[kurs_zamkniecia]]-D1400,D1399&lt;D1400,D1400&lt;Table1[[#This Row],[kurs_zamkniecia]]),"K",AND(Table1[[#This Row],[Column1]]=1,D1400-D1399&gt;Table1[[#This Row],[kurs_zamkniecia]]-D1400,D1399&gt;D1400,D1400&gt;Table1[[#This Row],[kurs_zamkniecia]]),"S",Table1[[#This Row],[Column1]]=1,"H",Table1[[#This Row],[Column1]]=0,0)</f>
        <v>0</v>
      </c>
      <c r="L1401"/>
      <c r="M1401"/>
      <c r="N1401"/>
      <c r="O1401"/>
      <c r="P1401"/>
      <c r="Q1401"/>
      <c r="R1401"/>
      <c r="S1401"/>
    </row>
    <row r="1402" spans="1:19" x14ac:dyDescent="0.3">
      <c r="A1402" s="2">
        <v>42027</v>
      </c>
      <c r="B1402" s="1" t="s">
        <v>939</v>
      </c>
      <c r="C1402" t="s">
        <v>940</v>
      </c>
      <c r="D1402">
        <v>284.89999999999998</v>
      </c>
      <c r="E1402">
        <v>1</v>
      </c>
      <c r="F1402">
        <v>280</v>
      </c>
      <c r="G1402">
        <v>699000</v>
      </c>
      <c r="H1402">
        <f>IF(Table1[[#This Row],[data]]=DATE(2015, 1, 23),1,0)</f>
        <v>1</v>
      </c>
      <c r="I1402" t="str">
        <f>LEFT(Table1[[#This Row],[ISIN]],2)</f>
        <v>PL</v>
      </c>
      <c r="J1402">
        <f>Table1[[#This Row],[pakiet_wig]]*Table1[[#This Row],[kurs_zamkniecia]]</f>
        <v>199145099.99999997</v>
      </c>
      <c r="K1402" s="4" t="str" cm="1">
        <f t="array" ref="K1402">_xlfn.IFS(AND(Table1[[#This Row],[Column1]]=1,D1401-D1400&lt;Table1[[#This Row],[kurs_zamkniecia]]-D1401,D1400&lt;D1401,D1401&lt;Table1[[#This Row],[kurs_zamkniecia]]),"K",AND(Table1[[#This Row],[Column1]]=1,D1401-D1400&gt;Table1[[#This Row],[kurs_zamkniecia]]-D1401,D1400&gt;D1401,D1401&gt;Table1[[#This Row],[kurs_zamkniecia]]),"S",Table1[[#This Row],[Column1]]=1,"H",Table1[[#This Row],[Column1]]=0,0)</f>
        <v>H</v>
      </c>
      <c r="L1402"/>
      <c r="M1402"/>
      <c r="N1402"/>
      <c r="O1402"/>
      <c r="P1402"/>
      <c r="Q1402"/>
      <c r="R1402"/>
      <c r="S1402"/>
    </row>
    <row r="1403" spans="1:19" x14ac:dyDescent="0.3">
      <c r="A1403" s="2">
        <v>42025</v>
      </c>
      <c r="B1403" s="1" t="s">
        <v>941</v>
      </c>
      <c r="C1403" t="s">
        <v>942</v>
      </c>
      <c r="D1403">
        <v>1.55</v>
      </c>
      <c r="E1403">
        <v>3559</v>
      </c>
      <c r="F1403">
        <v>5440</v>
      </c>
      <c r="G1403">
        <v>6145000</v>
      </c>
      <c r="H1403">
        <f>IF(Table1[[#This Row],[data]]=DATE(2015, 1, 23),1,0)</f>
        <v>0</v>
      </c>
      <c r="I1403" t="str">
        <f>LEFT(Table1[[#This Row],[ISIN]],2)</f>
        <v>PL</v>
      </c>
      <c r="J1403">
        <f>Table1[[#This Row],[pakiet_wig]]*Table1[[#This Row],[kurs_zamkniecia]]</f>
        <v>9524750</v>
      </c>
      <c r="K1403" s="4" cm="1">
        <f t="array" ref="K1403">_xlfn.IFS(AND(Table1[[#This Row],[Column1]]=1,D1402-D1401&lt;Table1[[#This Row],[kurs_zamkniecia]]-D1402,D1401&lt;D1402,D1402&lt;Table1[[#This Row],[kurs_zamkniecia]]),"K",AND(Table1[[#This Row],[Column1]]=1,D1402-D1401&gt;Table1[[#This Row],[kurs_zamkniecia]]-D1402,D1401&gt;D1402,D1402&gt;Table1[[#This Row],[kurs_zamkniecia]]),"S",Table1[[#This Row],[Column1]]=1,"H",Table1[[#This Row],[Column1]]=0,0)</f>
        <v>0</v>
      </c>
      <c r="L1403"/>
      <c r="M1403"/>
      <c r="N1403"/>
      <c r="O1403"/>
      <c r="P1403"/>
      <c r="Q1403"/>
      <c r="R1403"/>
      <c r="S1403"/>
    </row>
    <row r="1404" spans="1:19" x14ac:dyDescent="0.3">
      <c r="A1404" s="2">
        <v>42026</v>
      </c>
      <c r="B1404" s="1" t="s">
        <v>941</v>
      </c>
      <c r="C1404" t="s">
        <v>942</v>
      </c>
      <c r="D1404">
        <v>1.54</v>
      </c>
      <c r="E1404">
        <v>8262</v>
      </c>
      <c r="F1404">
        <v>12780</v>
      </c>
      <c r="G1404">
        <v>6145000</v>
      </c>
      <c r="H1404">
        <f>IF(Table1[[#This Row],[data]]=DATE(2015, 1, 23),1,0)</f>
        <v>0</v>
      </c>
      <c r="I1404" t="str">
        <f>LEFT(Table1[[#This Row],[ISIN]],2)</f>
        <v>PL</v>
      </c>
      <c r="J1404">
        <f>Table1[[#This Row],[pakiet_wig]]*Table1[[#This Row],[kurs_zamkniecia]]</f>
        <v>9463300</v>
      </c>
      <c r="K1404" s="4" cm="1">
        <f t="array" ref="K1404">_xlfn.IFS(AND(Table1[[#This Row],[Column1]]=1,D1403-D1402&lt;Table1[[#This Row],[kurs_zamkniecia]]-D1403,D1402&lt;D1403,D1403&lt;Table1[[#This Row],[kurs_zamkniecia]]),"K",AND(Table1[[#This Row],[Column1]]=1,D1403-D1402&gt;Table1[[#This Row],[kurs_zamkniecia]]-D1403,D1402&gt;D1403,D1403&gt;Table1[[#This Row],[kurs_zamkniecia]]),"S",Table1[[#This Row],[Column1]]=1,"H",Table1[[#This Row],[Column1]]=0,0)</f>
        <v>0</v>
      </c>
      <c r="L1404"/>
      <c r="M1404"/>
      <c r="N1404"/>
      <c r="O1404"/>
      <c r="P1404"/>
      <c r="Q1404"/>
      <c r="R1404"/>
      <c r="S1404"/>
    </row>
    <row r="1405" spans="1:19" x14ac:dyDescent="0.3">
      <c r="A1405" s="2">
        <v>42027</v>
      </c>
      <c r="B1405" s="1" t="s">
        <v>941</v>
      </c>
      <c r="C1405" t="s">
        <v>942</v>
      </c>
      <c r="D1405">
        <v>1.55</v>
      </c>
      <c r="E1405">
        <v>4185</v>
      </c>
      <c r="F1405">
        <v>6260</v>
      </c>
      <c r="G1405">
        <v>6145000</v>
      </c>
      <c r="H1405">
        <f>IF(Table1[[#This Row],[data]]=DATE(2015, 1, 23),1,0)</f>
        <v>1</v>
      </c>
      <c r="I1405" t="str">
        <f>LEFT(Table1[[#This Row],[ISIN]],2)</f>
        <v>PL</v>
      </c>
      <c r="J1405">
        <f>Table1[[#This Row],[pakiet_wig]]*Table1[[#This Row],[kurs_zamkniecia]]</f>
        <v>9524750</v>
      </c>
      <c r="K1405" s="4" t="str" cm="1">
        <f t="array" ref="K1405">_xlfn.IFS(AND(Table1[[#This Row],[Column1]]=1,D1404-D1403&lt;Table1[[#This Row],[kurs_zamkniecia]]-D1404,D1403&lt;D1404,D1404&lt;Table1[[#This Row],[kurs_zamkniecia]]),"K",AND(Table1[[#This Row],[Column1]]=1,D1404-D1403&gt;Table1[[#This Row],[kurs_zamkniecia]]-D1404,D1403&gt;D1404,D1404&gt;Table1[[#This Row],[kurs_zamkniecia]]),"S",Table1[[#This Row],[Column1]]=1,"H",Table1[[#This Row],[Column1]]=0,0)</f>
        <v>H</v>
      </c>
      <c r="L1405"/>
      <c r="M1405"/>
      <c r="N1405"/>
      <c r="O1405"/>
      <c r="P1405"/>
      <c r="Q1405"/>
      <c r="R1405"/>
      <c r="S1405"/>
    </row>
    <row r="1406" spans="1:19" x14ac:dyDescent="0.3">
      <c r="A1406" s="2">
        <v>42025</v>
      </c>
      <c r="B1406" s="1" t="s">
        <v>943</v>
      </c>
      <c r="C1406" t="s">
        <v>944</v>
      </c>
      <c r="D1406">
        <v>6.27</v>
      </c>
      <c r="E1406">
        <v>7</v>
      </c>
      <c r="F1406">
        <v>40</v>
      </c>
      <c r="G1406">
        <v>8629000</v>
      </c>
      <c r="H1406">
        <f>IF(Table1[[#This Row],[data]]=DATE(2015, 1, 23),1,0)</f>
        <v>0</v>
      </c>
      <c r="I1406" t="str">
        <f>LEFT(Table1[[#This Row],[ISIN]],2)</f>
        <v>PL</v>
      </c>
      <c r="J1406">
        <f>Table1[[#This Row],[pakiet_wig]]*Table1[[#This Row],[kurs_zamkniecia]]</f>
        <v>54103830</v>
      </c>
      <c r="K1406" s="4" cm="1">
        <f t="array" ref="K1406">_xlfn.IFS(AND(Table1[[#This Row],[Column1]]=1,D1405-D1404&lt;Table1[[#This Row],[kurs_zamkniecia]]-D1405,D1404&lt;D1405,D1405&lt;Table1[[#This Row],[kurs_zamkniecia]]),"K",AND(Table1[[#This Row],[Column1]]=1,D1405-D1404&gt;Table1[[#This Row],[kurs_zamkniecia]]-D1405,D1404&gt;D1405,D1405&gt;Table1[[#This Row],[kurs_zamkniecia]]),"S",Table1[[#This Row],[Column1]]=1,"H",Table1[[#This Row],[Column1]]=0,0)</f>
        <v>0</v>
      </c>
      <c r="L1406"/>
      <c r="M1406"/>
      <c r="N1406"/>
      <c r="O1406"/>
      <c r="P1406"/>
      <c r="Q1406"/>
      <c r="R1406"/>
      <c r="S1406"/>
    </row>
    <row r="1407" spans="1:19" x14ac:dyDescent="0.3">
      <c r="A1407" s="2">
        <v>42026</v>
      </c>
      <c r="B1407" s="1" t="s">
        <v>943</v>
      </c>
      <c r="C1407" t="s">
        <v>944</v>
      </c>
      <c r="D1407">
        <v>6.45</v>
      </c>
      <c r="E1407">
        <v>576</v>
      </c>
      <c r="F1407">
        <v>3680</v>
      </c>
      <c r="G1407">
        <v>8629000</v>
      </c>
      <c r="H1407">
        <f>IF(Table1[[#This Row],[data]]=DATE(2015, 1, 23),1,0)</f>
        <v>0</v>
      </c>
      <c r="I1407" t="str">
        <f>LEFT(Table1[[#This Row],[ISIN]],2)</f>
        <v>PL</v>
      </c>
      <c r="J1407">
        <f>Table1[[#This Row],[pakiet_wig]]*Table1[[#This Row],[kurs_zamkniecia]]</f>
        <v>55657050</v>
      </c>
      <c r="K1407" s="4" cm="1">
        <f t="array" ref="K1407">_xlfn.IFS(AND(Table1[[#This Row],[Column1]]=1,D1406-D1405&lt;Table1[[#This Row],[kurs_zamkniecia]]-D1406,D1405&lt;D1406,D1406&lt;Table1[[#This Row],[kurs_zamkniecia]]),"K",AND(Table1[[#This Row],[Column1]]=1,D1406-D1405&gt;Table1[[#This Row],[kurs_zamkniecia]]-D1406,D1405&gt;D1406,D1406&gt;Table1[[#This Row],[kurs_zamkniecia]]),"S",Table1[[#This Row],[Column1]]=1,"H",Table1[[#This Row],[Column1]]=0,0)</f>
        <v>0</v>
      </c>
      <c r="L1407"/>
      <c r="M1407"/>
      <c r="N1407"/>
      <c r="O1407"/>
      <c r="P1407"/>
      <c r="Q1407"/>
      <c r="R1407"/>
      <c r="S1407"/>
    </row>
    <row r="1408" spans="1:19" x14ac:dyDescent="0.3">
      <c r="A1408" s="2">
        <v>42027</v>
      </c>
      <c r="B1408" s="1" t="s">
        <v>943</v>
      </c>
      <c r="C1408" t="s">
        <v>944</v>
      </c>
      <c r="D1408">
        <v>6.36</v>
      </c>
      <c r="E1408">
        <v>207</v>
      </c>
      <c r="F1408">
        <v>1320</v>
      </c>
      <c r="G1408">
        <v>8629000</v>
      </c>
      <c r="H1408">
        <f>IF(Table1[[#This Row],[data]]=DATE(2015, 1, 23),1,0)</f>
        <v>1</v>
      </c>
      <c r="I1408" t="str">
        <f>LEFT(Table1[[#This Row],[ISIN]],2)</f>
        <v>PL</v>
      </c>
      <c r="J1408">
        <f>Table1[[#This Row],[pakiet_wig]]*Table1[[#This Row],[kurs_zamkniecia]]</f>
        <v>54880440</v>
      </c>
      <c r="K1408" s="4" t="str" cm="1">
        <f t="array" ref="K1408">_xlfn.IFS(AND(Table1[[#This Row],[Column1]]=1,D1407-D1406&lt;Table1[[#This Row],[kurs_zamkniecia]]-D1407,D1406&lt;D1407,D1407&lt;Table1[[#This Row],[kurs_zamkniecia]]),"K",AND(Table1[[#This Row],[Column1]]=1,D1407-D1406&gt;Table1[[#This Row],[kurs_zamkniecia]]-D1407,D1406&gt;D1407,D1407&gt;Table1[[#This Row],[kurs_zamkniecia]]),"S",Table1[[#This Row],[Column1]]=1,"H",Table1[[#This Row],[Column1]]=0,0)</f>
        <v>H</v>
      </c>
      <c r="L1408"/>
      <c r="M1408"/>
      <c r="N1408"/>
      <c r="O1408"/>
      <c r="P1408"/>
      <c r="Q1408"/>
      <c r="R1408"/>
      <c r="S1408"/>
    </row>
    <row r="1409" spans="1:19" x14ac:dyDescent="0.3">
      <c r="A1409" s="2">
        <v>42025</v>
      </c>
      <c r="B1409" s="1" t="s">
        <v>945</v>
      </c>
      <c r="C1409" t="s">
        <v>946</v>
      </c>
      <c r="D1409">
        <v>391</v>
      </c>
      <c r="E1409">
        <v>20</v>
      </c>
      <c r="F1409">
        <v>7820</v>
      </c>
      <c r="G1409">
        <v>0</v>
      </c>
      <c r="H1409">
        <f>IF(Table1[[#This Row],[data]]=DATE(2015, 1, 23),1,0)</f>
        <v>0</v>
      </c>
      <c r="I1409" t="str">
        <f>LEFT(Table1[[#This Row],[ISIN]],2)</f>
        <v>PL</v>
      </c>
      <c r="J1409">
        <f>Table1[[#This Row],[pakiet_wig]]*Table1[[#This Row],[kurs_zamkniecia]]</f>
        <v>0</v>
      </c>
      <c r="K1409" s="4" cm="1">
        <f t="array" ref="K1409">_xlfn.IFS(AND(Table1[[#This Row],[Column1]]=1,D1408-D1407&lt;Table1[[#This Row],[kurs_zamkniecia]]-D1408,D1407&lt;D1408,D1408&lt;Table1[[#This Row],[kurs_zamkniecia]]),"K",AND(Table1[[#This Row],[Column1]]=1,D1408-D1407&gt;Table1[[#This Row],[kurs_zamkniecia]]-D1408,D1407&gt;D1408,D1408&gt;Table1[[#This Row],[kurs_zamkniecia]]),"S",Table1[[#This Row],[Column1]]=1,"H",Table1[[#This Row],[Column1]]=0,0)</f>
        <v>0</v>
      </c>
      <c r="L1409"/>
      <c r="M1409"/>
      <c r="N1409"/>
      <c r="O1409"/>
      <c r="P1409"/>
      <c r="Q1409"/>
      <c r="R1409"/>
      <c r="S1409"/>
    </row>
    <row r="1410" spans="1:19" x14ac:dyDescent="0.3">
      <c r="A1410" s="2">
        <v>42026</v>
      </c>
      <c r="B1410" s="1" t="s">
        <v>945</v>
      </c>
      <c r="C1410" t="s">
        <v>946</v>
      </c>
      <c r="D1410">
        <v>386</v>
      </c>
      <c r="E1410">
        <v>6</v>
      </c>
      <c r="F1410">
        <v>2340</v>
      </c>
      <c r="G1410">
        <v>0</v>
      </c>
      <c r="H1410">
        <f>IF(Table1[[#This Row],[data]]=DATE(2015, 1, 23),1,0)</f>
        <v>0</v>
      </c>
      <c r="I1410" t="str">
        <f>LEFT(Table1[[#This Row],[ISIN]],2)</f>
        <v>PL</v>
      </c>
      <c r="J1410">
        <f>Table1[[#This Row],[pakiet_wig]]*Table1[[#This Row],[kurs_zamkniecia]]</f>
        <v>0</v>
      </c>
      <c r="K1410" s="4" cm="1">
        <f t="array" ref="K1410">_xlfn.IFS(AND(Table1[[#This Row],[Column1]]=1,D1409-D1408&lt;Table1[[#This Row],[kurs_zamkniecia]]-D1409,D1408&lt;D1409,D1409&lt;Table1[[#This Row],[kurs_zamkniecia]]),"K",AND(Table1[[#This Row],[Column1]]=1,D1409-D1408&gt;Table1[[#This Row],[kurs_zamkniecia]]-D1409,D1408&gt;D1409,D1409&gt;Table1[[#This Row],[kurs_zamkniecia]]),"S",Table1[[#This Row],[Column1]]=1,"H",Table1[[#This Row],[Column1]]=0,0)</f>
        <v>0</v>
      </c>
      <c r="L1410"/>
      <c r="M1410"/>
      <c r="N1410"/>
      <c r="O1410"/>
      <c r="P1410"/>
      <c r="Q1410"/>
      <c r="R1410"/>
      <c r="S1410"/>
    </row>
    <row r="1411" spans="1:19" x14ac:dyDescent="0.3">
      <c r="A1411" s="2">
        <v>42027</v>
      </c>
      <c r="B1411" s="1" t="s">
        <v>945</v>
      </c>
      <c r="C1411" t="s">
        <v>946</v>
      </c>
      <c r="D1411">
        <v>386</v>
      </c>
      <c r="E1411">
        <v>7</v>
      </c>
      <c r="F1411">
        <v>2700</v>
      </c>
      <c r="G1411">
        <v>0</v>
      </c>
      <c r="H1411">
        <f>IF(Table1[[#This Row],[data]]=DATE(2015, 1, 23),1,0)</f>
        <v>1</v>
      </c>
      <c r="I1411" t="str">
        <f>LEFT(Table1[[#This Row],[ISIN]],2)</f>
        <v>PL</v>
      </c>
      <c r="J1411">
        <f>Table1[[#This Row],[pakiet_wig]]*Table1[[#This Row],[kurs_zamkniecia]]</f>
        <v>0</v>
      </c>
      <c r="K1411" s="4" t="str" cm="1">
        <f t="array" ref="K1411">_xlfn.IFS(AND(Table1[[#This Row],[Column1]]=1,D1410-D1409&lt;Table1[[#This Row],[kurs_zamkniecia]]-D1410,D1409&lt;D1410,D1410&lt;Table1[[#This Row],[kurs_zamkniecia]]),"K",AND(Table1[[#This Row],[Column1]]=1,D1410-D1409&gt;Table1[[#This Row],[kurs_zamkniecia]]-D1410,D1409&gt;D1410,D1410&gt;Table1[[#This Row],[kurs_zamkniecia]]),"S",Table1[[#This Row],[Column1]]=1,"H",Table1[[#This Row],[Column1]]=0,0)</f>
        <v>H</v>
      </c>
      <c r="L1411"/>
      <c r="M1411"/>
      <c r="N1411"/>
      <c r="O1411"/>
      <c r="P1411"/>
      <c r="Q1411"/>
      <c r="R1411"/>
      <c r="S141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Czasku</dc:creator>
  <cp:lastModifiedBy>Czasku</cp:lastModifiedBy>
  <dcterms:created xsi:type="dcterms:W3CDTF">2021-03-18T20:57:11Z</dcterms:created>
  <dcterms:modified xsi:type="dcterms:W3CDTF">2021-03-18T21:59:40Z</dcterms:modified>
</cp:coreProperties>
</file>