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E10"/>
  <c r="F12"/>
  <c r="E25"/>
  <c r="E24"/>
  <c r="F24" s="1"/>
  <c r="G24" s="1"/>
  <c r="H24" s="1"/>
  <c r="E22"/>
  <c r="F22" s="1"/>
  <c r="G22" s="1"/>
  <c r="H22" s="1"/>
  <c r="E20"/>
  <c r="F20" s="1"/>
  <c r="G20" s="1"/>
  <c r="H20" s="1"/>
  <c r="E18"/>
  <c r="F18" s="1"/>
  <c r="G18" s="1"/>
  <c r="H18" s="1"/>
  <c r="F10"/>
  <c r="G10" s="1"/>
  <c r="H10" s="1"/>
  <c r="E6"/>
  <c r="E5"/>
  <c r="C25"/>
  <c r="C24"/>
  <c r="C22"/>
  <c r="C20"/>
  <c r="C18"/>
  <c r="C12"/>
  <c r="C6"/>
  <c r="C10"/>
  <c r="C5"/>
  <c r="F5"/>
  <c r="G5" s="1"/>
  <c r="H5" s="1"/>
  <c r="G12"/>
  <c r="H12" s="1"/>
  <c r="F6"/>
  <c r="G6" s="1"/>
  <c r="F25"/>
  <c r="G25" s="1"/>
  <c r="H25" s="1"/>
  <c r="H27" l="1"/>
  <c r="G27"/>
  <c r="H14"/>
  <c r="H6"/>
  <c r="G14"/>
</calcChain>
</file>

<file path=xl/sharedStrings.xml><?xml version="1.0" encoding="utf-8"?>
<sst xmlns="http://schemas.openxmlformats.org/spreadsheetml/2006/main" count="18" uniqueCount="18">
  <si>
    <t>Morrissey</t>
  </si>
  <si>
    <t>Length, ft</t>
  </si>
  <si>
    <t>Volume, ft^3</t>
  </si>
  <si>
    <t>Vol, Gal</t>
  </si>
  <si>
    <t>2 drains</t>
  </si>
  <si>
    <t>Mt Vernon</t>
  </si>
  <si>
    <t>Mt Vernon - T</t>
  </si>
  <si>
    <t>Other side of the T</t>
  </si>
  <si>
    <t>Drainage Time, hr</t>
  </si>
  <si>
    <t>T - Plant</t>
  </si>
  <si>
    <t>After Valve</t>
  </si>
  <si>
    <t>Until First Valve</t>
  </si>
  <si>
    <t>First Valve - House</t>
  </si>
  <si>
    <t>House - Valve Shut Off 2</t>
  </si>
  <si>
    <t>Total Mt Vernon - Plant</t>
  </si>
  <si>
    <t>Total T</t>
  </si>
  <si>
    <t>Area</t>
  </si>
  <si>
    <t>Radius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</si>
</sst>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8" xfId="0" applyNumberFormat="1" applyFont="1" applyBorder="1"/>
    <xf numFmtId="1" fontId="0" fillId="0" borderId="9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1" fontId="0" fillId="0" borderId="1" xfId="0" applyNumberFormat="1" applyBorder="1"/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1" fontId="1" fillId="2" borderId="3" xfId="0" applyNumberFormat="1" applyFont="1" applyFill="1" applyBorder="1" applyAlignment="1">
      <alignment horizontal="left"/>
    </xf>
    <xf numFmtId="0" fontId="1" fillId="0" borderId="13" xfId="0" applyFont="1" applyBorder="1" applyAlignment="1">
      <alignment horizontal="center" vertical="center"/>
    </xf>
    <xf numFmtId="2" fontId="0" fillId="0" borderId="5" xfId="0" applyNumberFormat="1" applyBorder="1"/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6" xfId="0" applyNumberForma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7"/>
  <sheetViews>
    <sheetView tabSelected="1" workbookViewId="0">
      <selection activeCell="G22" sqref="G22"/>
    </sheetView>
  </sheetViews>
  <sheetFormatPr defaultRowHeight="15"/>
  <cols>
    <col min="2" max="3" width="10.85546875" customWidth="1"/>
    <col min="4" max="4" width="11.85546875" customWidth="1"/>
    <col min="5" max="5" width="14.7109375" customWidth="1"/>
    <col min="6" max="6" width="10.7109375" customWidth="1"/>
    <col min="7" max="7" width="11.7109375" customWidth="1"/>
  </cols>
  <sheetData>
    <row r="2" spans="2:8" ht="15.75" thickBot="1"/>
    <row r="3" spans="2:8" ht="15.75" thickBot="1">
      <c r="B3" s="26" t="s">
        <v>0</v>
      </c>
      <c r="C3" s="27"/>
      <c r="D3" s="27"/>
      <c r="E3" s="27"/>
      <c r="F3" s="27"/>
      <c r="G3" s="27"/>
      <c r="H3" s="28"/>
    </row>
    <row r="4" spans="2:8" ht="30.75" thickBot="1">
      <c r="B4" s="19" t="s">
        <v>17</v>
      </c>
      <c r="C4" s="35" t="s">
        <v>16</v>
      </c>
      <c r="D4" s="20" t="s">
        <v>1</v>
      </c>
      <c r="E4" s="20" t="s">
        <v>2</v>
      </c>
      <c r="F4" s="20" t="s">
        <v>3</v>
      </c>
      <c r="G4" s="21" t="s">
        <v>8</v>
      </c>
      <c r="H4" s="22" t="s">
        <v>4</v>
      </c>
    </row>
    <row r="5" spans="2:8">
      <c r="B5" s="3">
        <v>10</v>
      </c>
      <c r="C5" s="36">
        <f>((B5/12)^2)*3.14</f>
        <v>2.1805555555555558</v>
      </c>
      <c r="D5" s="4">
        <v>1845</v>
      </c>
      <c r="E5" s="4">
        <f>C5*D5</f>
        <v>4023.1250000000005</v>
      </c>
      <c r="F5" s="4">
        <f>E5*7.48</f>
        <v>30092.975000000006</v>
      </c>
      <c r="G5" s="4">
        <f>(F5/(2400))</f>
        <v>12.538739583333335</v>
      </c>
      <c r="H5" s="5">
        <f>G5/2</f>
        <v>6.2693697916666675</v>
      </c>
    </row>
    <row r="6" spans="2:8" ht="15.75" thickBot="1">
      <c r="B6" s="6">
        <v>9</v>
      </c>
      <c r="C6" s="44">
        <f>((B6/12)^2)*3.14</f>
        <v>1.7662500000000001</v>
      </c>
      <c r="D6" s="7">
        <v>20</v>
      </c>
      <c r="E6" s="7">
        <f>C6*D6</f>
        <v>35.325000000000003</v>
      </c>
      <c r="F6" s="7">
        <f>E6*7.48</f>
        <v>264.23100000000005</v>
      </c>
      <c r="G6" s="8">
        <f>(F6/(2400))</f>
        <v>0.11009625000000002</v>
      </c>
      <c r="H6" s="9">
        <f>G6/2</f>
        <v>5.504812500000001E-2</v>
      </c>
    </row>
    <row r="7" spans="2:8" ht="15.75" thickBot="1">
      <c r="B7" s="6"/>
      <c r="C7" s="44"/>
      <c r="D7" s="7"/>
      <c r="E7" s="7"/>
      <c r="F7" s="7"/>
      <c r="G7" s="8"/>
      <c r="H7" s="9"/>
    </row>
    <row r="8" spans="2:8" ht="15.75" thickBot="1">
      <c r="B8" s="29" t="s">
        <v>5</v>
      </c>
      <c r="C8" s="30"/>
      <c r="D8" s="30"/>
      <c r="E8" s="30"/>
      <c r="F8" s="30"/>
      <c r="G8" s="30"/>
      <c r="H8" s="31"/>
    </row>
    <row r="9" spans="2:8" ht="15.75" thickBot="1">
      <c r="B9" s="32" t="s">
        <v>6</v>
      </c>
      <c r="C9" s="33"/>
      <c r="D9" s="33"/>
      <c r="E9" s="33"/>
      <c r="F9" s="33"/>
      <c r="G9" s="33"/>
      <c r="H9" s="34"/>
    </row>
    <row r="10" spans="2:8" ht="15.75" thickBot="1">
      <c r="B10" s="3">
        <v>6</v>
      </c>
      <c r="C10" s="36">
        <f>((B10/12)^2)*3.14</f>
        <v>0.78500000000000003</v>
      </c>
      <c r="D10" s="4">
        <v>280</v>
      </c>
      <c r="E10" s="4">
        <f>C10*D10</f>
        <v>219.8</v>
      </c>
      <c r="F10" s="4">
        <f>E10*7.48</f>
        <v>1644.1040000000003</v>
      </c>
      <c r="G10" s="4">
        <f t="shared" ref="G10:G12" si="0">(F10/(2400))</f>
        <v>0.68504333333333345</v>
      </c>
      <c r="H10" s="5">
        <f t="shared" ref="H10:H12" si="1">G10/2</f>
        <v>0.34252166666666672</v>
      </c>
    </row>
    <row r="11" spans="2:8" ht="15.75" thickBot="1">
      <c r="B11" s="32" t="s">
        <v>9</v>
      </c>
      <c r="C11" s="33"/>
      <c r="D11" s="33"/>
      <c r="E11" s="33"/>
      <c r="F11" s="33"/>
      <c r="G11" s="33"/>
      <c r="H11" s="34"/>
    </row>
    <row r="12" spans="2:8" ht="15.75" thickBot="1">
      <c r="B12" s="6">
        <v>5</v>
      </c>
      <c r="C12" s="36">
        <f>((B12/12)^2)*3.14</f>
        <v>0.54513888888888895</v>
      </c>
      <c r="D12" s="7">
        <v>1475</v>
      </c>
      <c r="E12" s="7">
        <f>C12*D12</f>
        <v>804.0798611111112</v>
      </c>
      <c r="F12" s="7">
        <f>E12*7.48</f>
        <v>6014.5173611111122</v>
      </c>
      <c r="G12" s="7">
        <f t="shared" si="0"/>
        <v>2.5060489004629636</v>
      </c>
      <c r="H12" s="9">
        <f t="shared" si="1"/>
        <v>1.2530244502314818</v>
      </c>
    </row>
    <row r="13" spans="2:8" ht="15.75" thickBot="1">
      <c r="B13" s="23" t="s">
        <v>14</v>
      </c>
      <c r="C13" s="24"/>
      <c r="D13" s="24"/>
      <c r="E13" s="24"/>
      <c r="F13" s="24"/>
      <c r="G13" s="24"/>
      <c r="H13" s="25"/>
    </row>
    <row r="14" spans="2:8" ht="15.75" thickBot="1">
      <c r="B14" s="1"/>
      <c r="C14" s="2"/>
      <c r="D14" s="2"/>
      <c r="E14" s="2"/>
      <c r="F14" s="2"/>
      <c r="G14" s="10">
        <f>G10+G12</f>
        <v>3.1910922337962973</v>
      </c>
      <c r="H14" s="11">
        <f>H10+H12</f>
        <v>1.5955461168981486</v>
      </c>
    </row>
    <row r="15" spans="2:8" ht="15.75" thickBot="1">
      <c r="B15" s="1"/>
      <c r="C15" s="2"/>
      <c r="D15" s="2"/>
      <c r="E15" s="2"/>
      <c r="F15" s="2"/>
      <c r="G15" s="10"/>
      <c r="H15" s="11"/>
    </row>
    <row r="16" spans="2:8" ht="15.75" thickBot="1">
      <c r="B16" s="23" t="s">
        <v>7</v>
      </c>
      <c r="C16" s="24"/>
      <c r="D16" s="24"/>
      <c r="E16" s="24"/>
      <c r="F16" s="24"/>
      <c r="G16" s="24"/>
      <c r="H16" s="25"/>
    </row>
    <row r="17" spans="2:8" ht="15.75" thickBot="1">
      <c r="B17" s="12" t="s">
        <v>11</v>
      </c>
      <c r="C17" s="13"/>
      <c r="D17" s="13"/>
      <c r="E17" s="13"/>
      <c r="F17" s="13"/>
      <c r="G17" s="13"/>
      <c r="H17" s="14"/>
    </row>
    <row r="18" spans="2:8" ht="15.75" thickBot="1">
      <c r="B18" s="15">
        <v>6</v>
      </c>
      <c r="C18" s="36">
        <f>((B18/12)^2)*3.14</f>
        <v>0.78500000000000003</v>
      </c>
      <c r="D18" s="10">
        <v>10</v>
      </c>
      <c r="E18" s="10">
        <f>C18*D18</f>
        <v>7.8500000000000005</v>
      </c>
      <c r="F18" s="10">
        <f>E18*7.48</f>
        <v>58.718000000000011</v>
      </c>
      <c r="G18" s="10">
        <f>(F18/(2400))</f>
        <v>2.4465833333333339E-2</v>
      </c>
      <c r="H18" s="11">
        <f>G18/2</f>
        <v>1.223291666666667E-2</v>
      </c>
    </row>
    <row r="19" spans="2:8" ht="15.75" thickBot="1">
      <c r="B19" s="16" t="s">
        <v>12</v>
      </c>
      <c r="C19" s="17"/>
      <c r="D19" s="17"/>
      <c r="E19" s="17"/>
      <c r="F19" s="17"/>
      <c r="G19" s="17"/>
      <c r="H19" s="18"/>
    </row>
    <row r="20" spans="2:8" ht="15.75" thickBot="1">
      <c r="B20" s="15">
        <v>6</v>
      </c>
      <c r="C20" s="36">
        <f>((B20/12)^2)*3.14</f>
        <v>0.78500000000000003</v>
      </c>
      <c r="D20" s="10">
        <v>1350</v>
      </c>
      <c r="E20" s="10">
        <f>C20*D20</f>
        <v>1059.75</v>
      </c>
      <c r="F20" s="10">
        <f>E20*7.48</f>
        <v>7926.93</v>
      </c>
      <c r="G20" s="10">
        <f>(F20/(2400))</f>
        <v>3.3028875000000002</v>
      </c>
      <c r="H20" s="11">
        <f>G20/2</f>
        <v>1.6514437500000001</v>
      </c>
    </row>
    <row r="21" spans="2:8" ht="15.75" thickBot="1">
      <c r="B21" s="16" t="s">
        <v>13</v>
      </c>
      <c r="C21" s="17"/>
      <c r="D21" s="17"/>
      <c r="E21" s="17"/>
      <c r="F21" s="17"/>
      <c r="G21" s="17"/>
      <c r="H21" s="18"/>
    </row>
    <row r="22" spans="2:8" ht="15.75" thickBot="1">
      <c r="B22" s="15">
        <v>6</v>
      </c>
      <c r="C22" s="36">
        <f>((B22/12)^2)*3.14</f>
        <v>0.78500000000000003</v>
      </c>
      <c r="D22" s="10">
        <v>490</v>
      </c>
      <c r="E22" s="10">
        <f>C22*D22</f>
        <v>384.65000000000003</v>
      </c>
      <c r="F22" s="10">
        <f>E22*231</f>
        <v>88854.150000000009</v>
      </c>
      <c r="G22" s="10">
        <f>(F22/(2400))</f>
        <v>37.022562500000006</v>
      </c>
      <c r="H22" s="11">
        <f>G22/2</f>
        <v>18.511281250000003</v>
      </c>
    </row>
    <row r="23" spans="2:8" ht="15.75" thickBot="1">
      <c r="B23" s="37" t="s">
        <v>10</v>
      </c>
      <c r="C23" s="38"/>
      <c r="D23" s="39"/>
      <c r="E23" s="39"/>
      <c r="F23" s="39"/>
      <c r="G23" s="39"/>
      <c r="H23" s="40"/>
    </row>
    <row r="24" spans="2:8">
      <c r="B24" s="3">
        <v>6</v>
      </c>
      <c r="C24" s="36">
        <f>((B24/12)^2)*3.14</f>
        <v>0.78500000000000003</v>
      </c>
      <c r="D24" s="4">
        <v>150</v>
      </c>
      <c r="E24" s="4">
        <f>C24*D24</f>
        <v>117.75</v>
      </c>
      <c r="F24" s="4">
        <f>E24*231</f>
        <v>27200.25</v>
      </c>
      <c r="G24" s="4">
        <f>(F24/(2400))</f>
        <v>11.3334375</v>
      </c>
      <c r="H24" s="5">
        <f>G24/2</f>
        <v>5.6667187500000002</v>
      </c>
    </row>
    <row r="25" spans="2:8" ht="15.75" thickBot="1">
      <c r="B25" s="6">
        <v>4</v>
      </c>
      <c r="C25" s="44">
        <f>((B25/12)^2)*3.14</f>
        <v>0.34888888888888886</v>
      </c>
      <c r="D25" s="7">
        <v>300</v>
      </c>
      <c r="E25" s="7">
        <f>C25*D25</f>
        <v>104.66666666666666</v>
      </c>
      <c r="F25" s="7">
        <f>E25*231</f>
        <v>24177.999999999996</v>
      </c>
      <c r="G25" s="7">
        <f>(F25/(2400))</f>
        <v>10.074166666666665</v>
      </c>
      <c r="H25" s="9">
        <f>G25/2</f>
        <v>5.0370833333333325</v>
      </c>
    </row>
    <row r="26" spans="2:8" ht="15.75" thickBot="1">
      <c r="B26" s="41" t="s">
        <v>15</v>
      </c>
      <c r="C26" s="42"/>
      <c r="D26" s="42"/>
      <c r="E26" s="42"/>
      <c r="F26" s="42"/>
      <c r="G26" s="42"/>
      <c r="H26" s="43"/>
    </row>
    <row r="27" spans="2:8" ht="15.75" thickBot="1">
      <c r="B27" s="1"/>
      <c r="C27" s="2"/>
      <c r="D27" s="2"/>
      <c r="E27" s="2"/>
      <c r="F27" s="2"/>
      <c r="G27" s="10">
        <f>G18+G20+G22+G24+G25</f>
        <v>61.757520000000007</v>
      </c>
      <c r="H27" s="10">
        <f>H18+H20+H22+H24+H25</f>
        <v>30.878760000000003</v>
      </c>
    </row>
  </sheetData>
  <mergeCells count="7">
    <mergeCell ref="B26:H26"/>
    <mergeCell ref="B3:H3"/>
    <mergeCell ref="B8:H8"/>
    <mergeCell ref="B9:H9"/>
    <mergeCell ref="B13:H13"/>
    <mergeCell ref="B11:H11"/>
    <mergeCell ref="B16:H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agouveia</dc:creator>
  <cp:lastModifiedBy>agouveia</cp:lastModifiedBy>
  <cp:lastPrinted>2013-08-02T17:09:47Z</cp:lastPrinted>
  <dcterms:created xsi:type="dcterms:W3CDTF">2013-08-02T15:35:54Z</dcterms:created>
  <dcterms:modified xsi:type="dcterms:W3CDTF">2013-08-02T17:13:04Z</dcterms:modified>
</cp:coreProperties>
</file>