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ijazi/Documents/Git/RECSThermalMorbidity/references/materials/"/>
    </mc:Choice>
  </mc:AlternateContent>
  <xr:revisionPtr revIDLastSave="0" documentId="13_ncr:1_{1343EFB6-BF85-F945-8DD3-0173A147CB36}" xr6:coauthVersionLast="47" xr6:coauthVersionMax="47" xr10:uidLastSave="{00000000-0000-0000-0000-000000000000}"/>
  <bookViews>
    <workbookView xWindow="0" yWindow="720" windowWidth="29400" windowHeight="18400" xr2:uid="{817E67E6-A36A-D14C-A9A7-A458DC8D80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7" i="1"/>
  <c r="E7" i="1" s="1"/>
  <c r="D18" i="1"/>
  <c r="C18" i="1"/>
  <c r="B18" i="1"/>
  <c r="E14" i="1"/>
  <c r="E15" i="1"/>
  <c r="E16" i="1"/>
  <c r="E17" i="1"/>
  <c r="E19" i="1"/>
  <c r="E20" i="1"/>
  <c r="D13" i="1"/>
  <c r="E13" i="1" s="1"/>
  <c r="C9" i="1"/>
  <c r="B9" i="1"/>
  <c r="E9" i="1" s="1"/>
  <c r="C8" i="1"/>
  <c r="B8" i="1"/>
  <c r="E8" i="1" s="1"/>
  <c r="D6" i="1"/>
  <c r="C6" i="1"/>
  <c r="E6" i="1" s="1"/>
  <c r="B5" i="1"/>
  <c r="C4" i="1"/>
  <c r="E4" i="1" s="1"/>
  <c r="C5" i="1"/>
  <c r="C3" i="1"/>
  <c r="E3" i="1" s="1"/>
  <c r="E5" i="1" l="1"/>
  <c r="E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tc={D53568B8-44D5-CA49-BC49-DA101B2E8F0F}</author>
    <author>tc={8A047730-0FCD-B348-BEF1-D88BF56480C5}</author>
    <author>tc={208E578A-8FD5-2D4C-B608-637B5502D91C}</author>
    <author>tc={4DAAE20B-3B57-9C4C-9D12-2AAC220D26F2}</author>
    <author>tc={DDB2217D-6685-9648-B709-D5394C5CF4D0}</author>
    <author>tc={38F11643-1A88-7048-A8CA-562A73EBEAF1}</author>
    <author>tc={D1FBEB9E-5C34-674F-9DBD-D052E3924337}</author>
    <author>tc={74B11AC1-6E2E-D74D-A98A-47F6835D158D}</author>
    <author>tc={27C0920A-76DC-4C40-8840-261A4C9CDD6F}</author>
    <author>tc={8C1B6A5C-6518-3B44-B681-74583493FEB5}</author>
    <author>tc={E642B24B-B874-6149-82E2-2915575D7AE2}</author>
    <author>tc={13222BAD-0356-9049-826C-41539CA12011}</author>
    <author>tc={39413A2A-3D85-A24D-94F3-35F0415D4C0B}</author>
  </authors>
  <commentList>
    <comment ref="C3" authorId="0" shapeId="0" xr:uid="{D53568B8-44D5-CA49-BC49-DA101B2E8F0F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Brick, fired clay</t>
      </text>
    </comment>
    <comment ref="C4" authorId="1" shapeId="0" xr:uid="{8A047730-0FCD-B348-BEF1-D88BF56480C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plywood (douglas fir) and plywood/wood panels</t>
      </text>
    </comment>
    <comment ref="B5" authorId="2" shapeId="0" xr:uid="{208E578A-8FD5-2D4C-B608-637B5502D91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wood plywood, lapped, and aluminum, steel, or vinyl over sheathing</t>
      </text>
    </comment>
    <comment ref="C5" authorId="3" shapeId="0" xr:uid="{4DAAE20B-3B57-9C4C-9D12-2AAC220D26F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fiber/cement board</t>
      </text>
    </comment>
    <comment ref="B6" authorId="4" shapeId="0" xr:uid="{DDB2217D-6685-9648-B709-D5394C5CF4D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cement plaster, sand aggregate and sand aggregate, and sand aggregate on metal lath</t>
      </text>
    </comment>
    <comment ref="C6" authorId="5" shapeId="0" xr:uid="{38F11643-1A88-7048-A8CA-562A73EBEAF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cement plaster, sand aggregate, and sand aggregate on metal lath</t>
      </text>
    </comment>
    <comment ref="D6" authorId="6" shapeId="0" xr:uid="{D1FBEB9E-5C34-674F-9DBD-D052E392433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sand aggregate and sand aggregate on metal lath</t>
      </text>
    </comment>
    <comment ref="B8" authorId="7" shapeId="0" xr:uid="{74B11AC1-6E2E-D74D-A98A-47F6835D158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calcitic, dolomitic, limestone, marble, and granite and limestone</t>
      </text>
    </comment>
    <comment ref="C8" authorId="8" shapeId="0" xr:uid="{27C0920A-76DC-4C40-8840-261A4C9CDD6F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calcitic, dolomitic, limestone, marble, and granite and limestone</t>
      </text>
    </comment>
    <comment ref="B9" authorId="9" shapeId="0" xr:uid="{8C1B6A5C-6518-3B44-B681-74583493FEB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sanding gravel or stone aggregate concretes</t>
      </text>
    </comment>
    <comment ref="C9" authorId="10" shapeId="0" xr:uid="{E642B24B-B874-6149-82E2-2915575D7AE2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sanding gravel or stone aggregate concretes</t>
      </text>
    </comment>
    <comment ref="B18" authorId="11" shapeId="0" xr:uid="{13222BAD-0356-9049-826C-41539CA1201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sanding gravel or stone aggregate concretes</t>
      </text>
    </comment>
    <comment ref="C18" authorId="12" shapeId="0" xr:uid="{39413A2A-3D85-A24D-94F3-35F0415D4C0B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sanding gravel or stone aggregate concretes</t>
      </text>
    </comment>
  </commentList>
</comments>
</file>

<file path=xl/sharedStrings.xml><?xml version="1.0" encoding="utf-8"?>
<sst xmlns="http://schemas.openxmlformats.org/spreadsheetml/2006/main" count="28" uniqueCount="27">
  <si>
    <t>Material</t>
  </si>
  <si>
    <t>Wall</t>
  </si>
  <si>
    <t>Brick</t>
  </si>
  <si>
    <t>Wood</t>
  </si>
  <si>
    <t>Siding (aluminum, fiber cement, vinyl, or steel)</t>
  </si>
  <si>
    <t>Stucco</t>
  </si>
  <si>
    <t>Shingle (composition)</t>
  </si>
  <si>
    <t>Stone</t>
  </si>
  <si>
    <t>Concrete block</t>
  </si>
  <si>
    <t>Other</t>
  </si>
  <si>
    <t>Roof</t>
  </si>
  <si>
    <t>Ceramic or clay tiles</t>
  </si>
  <si>
    <t>Wood shingles/shakes</t>
  </si>
  <si>
    <t>Metal</t>
  </si>
  <si>
    <t>Slate or synthetic slate</t>
  </si>
  <si>
    <t>Shingles (composition or asphalt)</t>
  </si>
  <si>
    <t>Concrete tiles</t>
  </si>
  <si>
    <t>Not applicable</t>
  </si>
  <si>
    <t>Kappa</t>
  </si>
  <si>
    <t>Approximate thickness (mm)</t>
  </si>
  <si>
    <t>Density kg/m3)</t>
  </si>
  <si>
    <t>Specific Heat (kJ/kgK)</t>
  </si>
  <si>
    <t>Sources</t>
  </si>
  <si>
    <t>ASHRAE Handbook of Fundamentals, Chapter 26, Table 1</t>
  </si>
  <si>
    <t>Home Depot online catalog</t>
  </si>
  <si>
    <t>IESVE Table 6 System Material Database</t>
  </si>
  <si>
    <t>ASHRAE Handbook of Fundamentals, Chapter 33,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</si>
</sst>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2" fillId="0" borderId="0" xfId="0" applyNumberFormat="1" applyFont="1" applyBorder="1" applyAlignment="1">
      <alignment vertical="center" wrapText="1"/>
    </xf>
    <xf numFmtId="170" fontId="0" fillId="0" borderId="0" xfId="0" applyNumberFormat="1"/>
    <xf numFmtId="0" fontId="2" fillId="0" borderId="0" xfId="0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fa Aijazi" id="{C6E225B7-210C-9A46-8908-195B01A404A7}" userId="S::aaijazi@uwaterloo.ca::c696df8e-bee2-4077-af5b-5aee718ea5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11-18T04:11:37.03" personId="{C6E225B7-210C-9A46-8908-195B01A404A7}" id="{D53568B8-44D5-CA49-BC49-DA101B2E8F0F}">
    <text>Average of Brick, fired clay</text>
  </threadedComment>
  <threadedComment ref="C4" dT="2023-11-18T04:23:15.21" personId="{C6E225B7-210C-9A46-8908-195B01A404A7}" id="{8A047730-0FCD-B348-BEF1-D88BF56480C5}">
    <text>Average of plywood (douglas fir) and plywood/wood panels</text>
  </threadedComment>
  <threadedComment ref="B5" dT="2023-11-18T04:24:27.53" personId="{C6E225B7-210C-9A46-8908-195B01A404A7}" id="{208E578A-8FD5-2D4C-B608-637B5502D91C}">
    <text>Average of wood plywood, lapped, and aluminum, steel, or vinyl over sheathing</text>
  </threadedComment>
  <threadedComment ref="C5" dT="2023-11-18T04:28:58.19" personId="{C6E225B7-210C-9A46-8908-195B01A404A7}" id="{4DAAE20B-3B57-9C4C-9D12-2AAC220D26F2}">
    <text>Average of fiber/cement board</text>
  </threadedComment>
  <threadedComment ref="B6" dT="2023-11-18T04:46:43.24" personId="{C6E225B7-210C-9A46-8908-195B01A404A7}" id="{DDB2217D-6685-9648-B709-D5394C5CF4D0}">
    <text>Average of cement plaster, sand aggregate and sand aggregate, and sand aggregate on metal lath</text>
  </threadedComment>
  <threadedComment ref="C6" dT="2023-11-18T04:47:49.71" personId="{C6E225B7-210C-9A46-8908-195B01A404A7}" id="{38F11643-1A88-7048-A8CA-562A73EBEAF1}">
    <text>Average of cement plaster, sand aggregate, and sand aggregate on metal lath</text>
  </threadedComment>
  <threadedComment ref="D6" dT="2023-11-18T04:48:23.84" personId="{C6E225B7-210C-9A46-8908-195B01A404A7}" id="{D1FBEB9E-5C34-674F-9DBD-D052E3924337}">
    <text>Average of sand aggregate and sand aggregate on metal lath</text>
  </threadedComment>
  <threadedComment ref="B8" dT="2023-11-18T05:12:48.20" personId="{C6E225B7-210C-9A46-8908-195B01A404A7}" id="{74B11AC1-6E2E-D74D-A98A-47F6835D158D}">
    <text>Average of calcitic, dolomitic, limestone, marble, and granite and limestone</text>
  </threadedComment>
  <threadedComment ref="C8" dT="2023-11-18T05:12:52.81" personId="{C6E225B7-210C-9A46-8908-195B01A404A7}" id="{27C0920A-76DC-4C40-8840-261A4C9CDD6F}">
    <text>Average of calcitic, dolomitic, limestone, marble, and granite and limestone</text>
  </threadedComment>
  <threadedComment ref="B9" dT="2023-11-19T03:55:38.79" personId="{C6E225B7-210C-9A46-8908-195B01A404A7}" id="{8C1B6A5C-6518-3B44-B681-74583493FEB5}">
    <text>Average of sanding gravel or stone aggregate concretes</text>
  </threadedComment>
  <threadedComment ref="C9" dT="2023-11-19T03:55:44.69" personId="{C6E225B7-210C-9A46-8908-195B01A404A7}" id="{E642B24B-B874-6149-82E2-2915575D7AE2}">
    <text>Average of sanding gravel or stone aggregate concretes</text>
  </threadedComment>
  <threadedComment ref="B18" dT="2023-11-19T03:55:38.79" personId="{C6E225B7-210C-9A46-8908-195B01A404A7}" id="{13222BAD-0356-9049-826C-41539CA12011}">
    <text>Average of sanding gravel or stone aggregate concretes</text>
  </threadedComment>
  <threadedComment ref="C18" dT="2023-11-19T03:55:44.69" personId="{C6E225B7-210C-9A46-8908-195B01A404A7}" id="{39413A2A-3D85-A24D-94F3-35F0415D4C0B}">
    <text>Average of sanding gravel or stone aggregate concretes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8347-10DF-C641-BCD2-BA2EC41EFDF4}">
  <dimension ref="A1:F26"/>
  <sheetViews>
    <sheetView tabSelected="1" workbookViewId="0">
      <selection activeCell="A7" sqref="A7"/>
    </sheetView>
  </sheetViews>
  <sheetFormatPr baseColWidth="10" defaultRowHeight="16" x14ac:dyDescent="0.2"/>
  <cols>
    <col min="1" max="1" width="58.83203125" customWidth="1"/>
    <col min="2" max="5" width="18.83203125" customWidth="1"/>
  </cols>
  <sheetData>
    <row r="1" spans="1:6" ht="34" x14ac:dyDescent="0.2">
      <c r="A1" s="3" t="s">
        <v>0</v>
      </c>
      <c r="B1" s="3" t="s">
        <v>21</v>
      </c>
      <c r="C1" s="4" t="s">
        <v>20</v>
      </c>
      <c r="D1" s="4" t="s">
        <v>19</v>
      </c>
      <c r="E1" s="4" t="s">
        <v>18</v>
      </c>
      <c r="F1" s="4"/>
    </row>
    <row r="2" spans="1:6" x14ac:dyDescent="0.2">
      <c r="A2" s="1" t="s">
        <v>1</v>
      </c>
      <c r="B2" s="1"/>
    </row>
    <row r="3" spans="1:6" x14ac:dyDescent="0.2">
      <c r="A3" s="2" t="s">
        <v>2</v>
      </c>
      <c r="B3" s="5">
        <v>0.8</v>
      </c>
      <c r="C3" s="6">
        <f>AVERAGE(2400, 2240, 2080, 1920, 1760, 1600, 1440, 1280, 1120)</f>
        <v>1760</v>
      </c>
      <c r="D3" s="6">
        <v>101.6</v>
      </c>
      <c r="E3" s="8">
        <f>B3*C3*D3*10^-6</f>
        <v>0.14305279999999998</v>
      </c>
    </row>
    <row r="4" spans="1:6" x14ac:dyDescent="0.2">
      <c r="A4" s="2" t="s">
        <v>3</v>
      </c>
      <c r="B4" s="7">
        <v>1.88</v>
      </c>
      <c r="C4" s="6">
        <f>AVERAGE(460, 540, 450)</f>
        <v>483.33333333333331</v>
      </c>
      <c r="D4" s="6">
        <v>14.3</v>
      </c>
      <c r="E4" s="8">
        <f>B4*C4*D4*10^-6</f>
        <v>1.2993933333333334E-2</v>
      </c>
    </row>
    <row r="5" spans="1:6" x14ac:dyDescent="0.2">
      <c r="A5" s="2" t="s">
        <v>4</v>
      </c>
      <c r="B5" s="7">
        <f>AVERAGE(1.22, 1.22, 1.34)</f>
        <v>1.26</v>
      </c>
      <c r="C5" s="6">
        <f>AVERAGE(1400, 1000, 400, 300)</f>
        <v>775</v>
      </c>
      <c r="D5" s="6">
        <v>4.3179999999999996</v>
      </c>
      <c r="E5" s="8">
        <f>B5*C5*D5*10^-6</f>
        <v>4.2165269999999994E-3</v>
      </c>
    </row>
    <row r="6" spans="1:6" x14ac:dyDescent="0.2">
      <c r="A6" s="2" t="s">
        <v>5</v>
      </c>
      <c r="B6" s="7">
        <v>0.84</v>
      </c>
      <c r="C6" s="6">
        <f>AVERAGE(1860,1680)</f>
        <v>1770</v>
      </c>
      <c r="D6" s="6">
        <f>AVERAGE(10, 20, 19)</f>
        <v>16.333333333333332</v>
      </c>
      <c r="E6" s="8">
        <f>B6*C6*D6*10^-6</f>
        <v>2.4284399999999998E-2</v>
      </c>
    </row>
    <row r="7" spans="1:6" x14ac:dyDescent="0.2">
      <c r="A7" s="2" t="s">
        <v>6</v>
      </c>
      <c r="B7" s="7">
        <v>2</v>
      </c>
      <c r="C7" s="6">
        <f>AVERAGE(600, 900)</f>
        <v>750</v>
      </c>
      <c r="D7" s="6">
        <v>11</v>
      </c>
      <c r="E7" s="8">
        <f>B7*C7*D7*10^-6</f>
        <v>1.6500000000000001E-2</v>
      </c>
    </row>
    <row r="8" spans="1:6" x14ac:dyDescent="0.2">
      <c r="A8" s="2" t="s">
        <v>7</v>
      </c>
      <c r="B8" s="7">
        <f>AVERAGE(0.84, 0.88)</f>
        <v>0.86</v>
      </c>
      <c r="C8" s="6">
        <f>AVERAGE(2880, 2560, 2240, 1920, 1600, 2400, 2600)</f>
        <v>2314.2857142857142</v>
      </c>
      <c r="D8" s="6">
        <v>101.6</v>
      </c>
      <c r="E8" s="8">
        <f t="shared" ref="E8:E20" si="0">B8*C8*D8*10^-6</f>
        <v>0.20221302857142856</v>
      </c>
    </row>
    <row r="9" spans="1:6" x14ac:dyDescent="0.2">
      <c r="A9" s="2" t="s">
        <v>8</v>
      </c>
      <c r="B9" s="6">
        <f>AVERAGE(0.8, 1)</f>
        <v>0.9</v>
      </c>
      <c r="C9" s="6">
        <f>AVERAGE(2400, 2240, 2080)</f>
        <v>2240</v>
      </c>
      <c r="D9" s="6">
        <v>203.2</v>
      </c>
      <c r="E9" s="8">
        <f t="shared" si="0"/>
        <v>0.40965119999999994</v>
      </c>
    </row>
    <row r="10" spans="1:6" x14ac:dyDescent="0.2">
      <c r="A10" s="2" t="s">
        <v>9</v>
      </c>
      <c r="B10" s="7">
        <v>0</v>
      </c>
      <c r="C10" s="6">
        <v>0</v>
      </c>
      <c r="D10" s="6">
        <v>0</v>
      </c>
      <c r="E10" s="8">
        <f t="shared" si="0"/>
        <v>0</v>
      </c>
    </row>
    <row r="11" spans="1:6" x14ac:dyDescent="0.2">
      <c r="A11" s="2"/>
      <c r="B11" s="7"/>
      <c r="C11" s="6"/>
      <c r="D11" s="6"/>
      <c r="E11" s="8"/>
    </row>
    <row r="12" spans="1:6" x14ac:dyDescent="0.2">
      <c r="A12" s="1" t="s">
        <v>10</v>
      </c>
      <c r="B12" s="10"/>
      <c r="C12" s="6"/>
      <c r="D12" s="6"/>
      <c r="E12" s="8"/>
    </row>
    <row r="13" spans="1:6" x14ac:dyDescent="0.2">
      <c r="A13" s="2" t="s">
        <v>11</v>
      </c>
      <c r="B13" s="7">
        <v>0.84</v>
      </c>
      <c r="C13" s="6">
        <v>800</v>
      </c>
      <c r="D13" s="6">
        <f>AVERAGE(10,15)</f>
        <v>12.5</v>
      </c>
      <c r="E13" s="8">
        <f t="shared" si="0"/>
        <v>8.3999999999999995E-3</v>
      </c>
    </row>
    <row r="14" spans="1:6" x14ac:dyDescent="0.2">
      <c r="A14" s="2" t="s">
        <v>12</v>
      </c>
      <c r="B14" s="7">
        <v>1.3</v>
      </c>
      <c r="C14" s="6">
        <v>513</v>
      </c>
      <c r="D14" s="6">
        <v>19.05</v>
      </c>
      <c r="E14" s="8">
        <f t="shared" si="0"/>
        <v>1.2704445E-2</v>
      </c>
    </row>
    <row r="15" spans="1:6" x14ac:dyDescent="0.2">
      <c r="A15" s="2" t="s">
        <v>13</v>
      </c>
      <c r="B15" s="7">
        <v>0.5</v>
      </c>
      <c r="C15" s="6">
        <v>7830</v>
      </c>
      <c r="D15" s="6">
        <v>0.38100000000000001</v>
      </c>
      <c r="E15" s="8">
        <f t="shared" si="0"/>
        <v>1.491615E-3</v>
      </c>
    </row>
    <row r="16" spans="1:6" x14ac:dyDescent="0.2">
      <c r="A16" s="2" t="s">
        <v>14</v>
      </c>
      <c r="B16" s="7">
        <v>1.26</v>
      </c>
      <c r="C16" s="6">
        <v>2700</v>
      </c>
      <c r="D16" s="6">
        <v>13</v>
      </c>
      <c r="E16" s="8">
        <f t="shared" si="0"/>
        <v>4.4226000000000001E-2</v>
      </c>
    </row>
    <row r="17" spans="1:5" x14ac:dyDescent="0.2">
      <c r="A17" s="2" t="s">
        <v>15</v>
      </c>
      <c r="B17" s="7">
        <v>1.26</v>
      </c>
      <c r="C17" s="6">
        <v>900</v>
      </c>
      <c r="D17" s="6">
        <v>60.96</v>
      </c>
      <c r="E17" s="8">
        <f t="shared" si="0"/>
        <v>6.9128639999999991E-2</v>
      </c>
    </row>
    <row r="18" spans="1:5" x14ac:dyDescent="0.2">
      <c r="A18" s="2" t="s">
        <v>16</v>
      </c>
      <c r="B18" s="6">
        <f>AVERAGE(0.8, 1)</f>
        <v>0.9</v>
      </c>
      <c r="C18" s="6">
        <f>AVERAGE(2400, 2240, 2080)</f>
        <v>2240</v>
      </c>
      <c r="D18" s="6">
        <f>AVERAGE(12.7, 25)</f>
        <v>18.850000000000001</v>
      </c>
      <c r="E18" s="8">
        <f t="shared" si="0"/>
        <v>3.8001600000000003E-2</v>
      </c>
    </row>
    <row r="19" spans="1:5" x14ac:dyDescent="0.2">
      <c r="A19" s="2" t="s">
        <v>9</v>
      </c>
      <c r="B19" s="7">
        <v>0</v>
      </c>
      <c r="C19" s="6">
        <v>0</v>
      </c>
      <c r="D19" s="6">
        <v>0</v>
      </c>
      <c r="E19" s="8">
        <f t="shared" si="0"/>
        <v>0</v>
      </c>
    </row>
    <row r="20" spans="1:5" x14ac:dyDescent="0.2">
      <c r="A20" s="2" t="s">
        <v>17</v>
      </c>
      <c r="B20" s="7">
        <v>0</v>
      </c>
      <c r="C20" s="6">
        <v>0</v>
      </c>
      <c r="D20" s="6">
        <v>0</v>
      </c>
      <c r="E20" s="8">
        <f t="shared" si="0"/>
        <v>0</v>
      </c>
    </row>
    <row r="22" spans="1:5" x14ac:dyDescent="0.2">
      <c r="A22" s="9" t="s">
        <v>22</v>
      </c>
    </row>
    <row r="23" spans="1:5" x14ac:dyDescent="0.2">
      <c r="A23" s="9" t="s">
        <v>23</v>
      </c>
    </row>
    <row r="24" spans="1:5" x14ac:dyDescent="0.2">
      <c r="A24" s="9" t="s">
        <v>26</v>
      </c>
    </row>
    <row r="25" spans="1:5" x14ac:dyDescent="0.2">
      <c r="A25" s="9" t="s">
        <v>24</v>
      </c>
    </row>
    <row r="26" spans="1:5" x14ac:dyDescent="0.2">
      <c r="A26" s="9" t="s">
        <v>25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 Aijazi</dc:creator>
  <cp:lastModifiedBy>Arfa Aijazi</cp:lastModifiedBy>
  <dcterms:created xsi:type="dcterms:W3CDTF">2023-11-17T21:09:20Z</dcterms:created>
  <dcterms:modified xsi:type="dcterms:W3CDTF">2023-11-19T05:02:34Z</dcterms:modified>
</cp:coreProperties>
</file>