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323908a22793b6ae/Documents/Git/thermalManikinSleep/"/>
    </mc:Choice>
  </mc:AlternateContent>
  <xr:revisionPtr revIDLastSave="1438" documentId="8_{2C366468-4309-47A0-8E6C-A4449A44CF6C}" xr6:coauthVersionLast="47" xr6:coauthVersionMax="47" xr10:uidLastSave="{2BE2ED09-850E-42A5-933F-BB7B93E01036}"/>
  <bookViews>
    <workbookView xWindow="2955" yWindow="2145" windowWidth="15390" windowHeight="9443" xr2:uid="{87C7AE2A-E322-4181-9728-40D3BE7AE8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29" i="1" l="1"/>
  <c r="D228" i="1"/>
  <c r="D252" i="1"/>
  <c r="D251" i="1"/>
  <c r="D227" i="1"/>
  <c r="D226" i="1"/>
  <c r="D225" i="1"/>
  <c r="D224" i="1"/>
  <c r="D223" i="1"/>
  <c r="D222" i="1"/>
  <c r="D221" i="1"/>
  <c r="D220" i="1"/>
  <c r="D250" i="1"/>
  <c r="D253" i="1" s="1"/>
  <c r="D219" i="1"/>
  <c r="D240" i="1" s="1"/>
  <c r="D216" i="1"/>
  <c r="D218" i="1" s="1" a="1"/>
  <c r="D218" i="1" s="1"/>
  <c r="D167" i="1"/>
  <c r="D118" i="1"/>
  <c r="D117" i="1"/>
  <c r="D68" i="1"/>
  <c r="D103" i="1" s="1"/>
  <c r="D18" i="1"/>
  <c r="D2" i="1"/>
  <c r="D19" i="1"/>
  <c r="D54" i="1" s="1"/>
  <c r="D3" i="1"/>
  <c r="D11" i="1" s="1" a="1"/>
  <c r="D11" i="1" s="1"/>
  <c r="D247" i="1" l="1"/>
  <c r="D254" i="1"/>
  <c r="D246" i="1"/>
  <c r="D245" i="1"/>
  <c r="D244" i="1"/>
  <c r="D243" i="1"/>
  <c r="D242" i="1"/>
  <c r="D241" i="1"/>
  <c r="D159" i="1"/>
  <c r="D151" i="1"/>
  <c r="D152" i="1"/>
  <c r="D206" i="1"/>
  <c r="D155" i="1"/>
  <c r="D207" i="1"/>
  <c r="D158" i="1"/>
  <c r="D160" i="1"/>
  <c r="D163" i="1"/>
  <c r="D166" i="1"/>
  <c r="D203" i="1"/>
  <c r="D212" i="1"/>
  <c r="D156" i="1"/>
  <c r="D164" i="1"/>
  <c r="D204" i="1"/>
  <c r="D157" i="1"/>
  <c r="D165" i="1"/>
  <c r="D205" i="1"/>
  <c r="D213" i="1"/>
  <c r="D214" i="1"/>
  <c r="D215" i="1"/>
  <c r="D208" i="1"/>
  <c r="D200" i="1"/>
  <c r="D153" i="1"/>
  <c r="D161" i="1"/>
  <c r="D201" i="1"/>
  <c r="D209" i="1"/>
  <c r="D154" i="1"/>
  <c r="D162" i="1"/>
  <c r="D202" i="1"/>
  <c r="D210" i="1"/>
  <c r="D211" i="1"/>
  <c r="D13" i="1" a="1"/>
  <c r="D13" i="1" s="1"/>
  <c r="D14" i="1" a="1"/>
  <c r="D14" i="1" s="1"/>
  <c r="D10" i="1" a="1"/>
  <c r="D10" i="1" s="1"/>
  <c r="D12" i="1" a="1"/>
  <c r="D12" i="1" s="1"/>
  <c r="D61" i="1"/>
  <c r="D53" i="1"/>
  <c r="D102" i="1"/>
  <c r="D52" i="1"/>
  <c r="D101" i="1"/>
  <c r="D59" i="1"/>
  <c r="D66" i="1"/>
  <c r="D58" i="1"/>
  <c r="D115" i="1"/>
  <c r="D107" i="1"/>
  <c r="D110" i="1"/>
  <c r="D60" i="1"/>
  <c r="D109" i="1"/>
  <c r="D67" i="1"/>
  <c r="D116" i="1"/>
  <c r="D108" i="1"/>
  <c r="D65" i="1"/>
  <c r="D57" i="1"/>
  <c r="D114" i="1"/>
  <c r="D106" i="1"/>
  <c r="D64" i="1"/>
  <c r="D56" i="1"/>
  <c r="D113" i="1"/>
  <c r="D105" i="1"/>
  <c r="D63" i="1"/>
  <c r="D55" i="1"/>
  <c r="D112" i="1"/>
  <c r="D104" i="1"/>
  <c r="D62" i="1"/>
  <c r="D111" i="1"/>
  <c r="D16" i="1" l="1" a="1"/>
  <c r="D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<sst xmlns="http://schemas.openxmlformats.org/spreadsheetml/2006/main" count="562" uniqueCount="88">
  <si>
    <t>Description</t>
  </si>
  <si>
    <t>Value</t>
  </si>
  <si>
    <t>Units</t>
  </si>
  <si>
    <t>°C</t>
  </si>
  <si>
    <t>Component</t>
  </si>
  <si>
    <t>Measurement uncertainty of the thermal manikin temperature sensor</t>
  </si>
  <si>
    <t>Half the smallest division of measurement (0.05). Divided by sqrt(3)</t>
  </si>
  <si>
    <t>Measurement uncertainty of the thermal manikin power sensor</t>
  </si>
  <si>
    <t>W</t>
  </si>
  <si>
    <t>Uncertainty from each body segment during steady state</t>
  </si>
  <si>
    <t>Notes</t>
  </si>
  <si>
    <t>Back</t>
  </si>
  <si>
    <t>Chest</t>
  </si>
  <si>
    <t>Head</t>
  </si>
  <si>
    <t>Pelvis</t>
  </si>
  <si>
    <r>
      <t>Uncertainty in T</t>
    </r>
    <r>
      <rPr>
        <b/>
        <vertAlign val="subscript"/>
        <sz val="11"/>
        <color theme="1"/>
        <rFont val="Calibri"/>
        <family val="2"/>
        <scheme val="minor"/>
      </rPr>
      <t>ambient</t>
    </r>
  </si>
  <si>
    <t>Half the smallest division of measurement (0.05). Divided by sqrt(3). Assumes a uniform distribution.</t>
  </si>
  <si>
    <t>Half the smallest division of measurement (0.005 °C) divided by sqrt(3). Assumes a uniform distribution.</t>
  </si>
  <si>
    <t>Uncertainty from HOBO data logger during calibration</t>
  </si>
  <si>
    <t>Compute standard deviation of the difference between the calibrated temperature and the setpoint. Divide by sqrt(n) to give standard uncertainty. Assumes the differences are normally distributed around a mean of 0.</t>
  </si>
  <si>
    <t>Hobo 1.3</t>
  </si>
  <si>
    <t>Hobo 1.4</t>
  </si>
  <si>
    <t>Hobo 2</t>
  </si>
  <si>
    <t>Hobo 3</t>
  </si>
  <si>
    <t>Hobo 4</t>
  </si>
  <si>
    <t>Compute steady state mean for each run and body segment. Compute difference between measured value and mean. Divide by sqrt(n) to give standard uncertainty. Assumes the differences are normally distributed around a mean of 0.</t>
  </si>
  <si>
    <t>L.Foot</t>
  </si>
  <si>
    <t>L.Forearm</t>
  </si>
  <si>
    <t>L.Hand</t>
  </si>
  <si>
    <t>L.LowLeg</t>
  </si>
  <si>
    <t>L.Thigh</t>
  </si>
  <si>
    <t>L.UpperArm</t>
  </si>
  <si>
    <t>R.Foot</t>
  </si>
  <si>
    <t>R.Forearm</t>
  </si>
  <si>
    <t>R.Hand</t>
  </si>
  <si>
    <t>R.LowLeg</t>
  </si>
  <si>
    <t>R.Thigh</t>
  </si>
  <si>
    <t>R.UpperArm</t>
  </si>
  <si>
    <t>Uncertainty from each body segment in repeated trials</t>
  </si>
  <si>
    <t xml:space="preserve">Compute steady state mean for each run and body segment. Compute the mean for each group of repeated cases (at least 2 times). Compute the difference between the steady state mean and the group mean. Divide by sqrt(n) to give standard uncertainty. Assumes the differences are normally distributed around a mean of 0. </t>
  </si>
  <si>
    <t>Combined uncertatinty (by HOBO)</t>
  </si>
  <si>
    <r>
      <t>Uncertainty in T</t>
    </r>
    <r>
      <rPr>
        <b/>
        <vertAlign val="subscript"/>
        <sz val="11"/>
        <color theme="1"/>
        <rFont val="Calibri"/>
        <family val="2"/>
        <scheme val="minor"/>
      </rPr>
      <t xml:space="preserve">skin,I </t>
    </r>
    <r>
      <rPr>
        <b/>
        <sz val="11"/>
        <color theme="1"/>
        <rFont val="Calibri"/>
        <family val="2"/>
        <scheme val="minor"/>
      </rPr>
      <t>(reference cases)</t>
    </r>
  </si>
  <si>
    <t>https://new.marshallscientific.com/Polyscience-PD7LR-20-A11B-7L-Low-Profile-Refriger-p/pd7lr-20-a11b.htm</t>
  </si>
  <si>
    <t>Temperature stability per manufacturer specifications. Assume manufacturer reported value of +/- 0.005 °C is to 95% confidence. Divide by k = 2 to give standard uncertainty</t>
  </si>
  <si>
    <t>https://www.hobodataloggers.com.au/tmcx-hd-temperature-sensors-for-hobo-data-loggers-ux120-u12-and-zw-series</t>
  </si>
  <si>
    <t>Intrinsic uncertainty of the thermal bath</t>
  </si>
  <si>
    <t>Measurement uncertainty of the thermal bath</t>
  </si>
  <si>
    <t>Measurement uncertainty of HOBO temperature sensor</t>
  </si>
  <si>
    <t>Resolution with U12 HOBO per manufacturer specifications</t>
  </si>
  <si>
    <t>Temperature stability in each body segment during steady state</t>
  </si>
  <si>
    <t>Uncertaitny from HOBO data longer during calibration</t>
  </si>
  <si>
    <t>Combined uncertainty from a single HOBO</t>
  </si>
  <si>
    <t>Combined standard uncertainty (by body segment)</t>
  </si>
  <si>
    <r>
      <t>Combined standard uncertatinty (for mean T</t>
    </r>
    <r>
      <rPr>
        <vertAlign val="subscript"/>
        <sz val="11"/>
        <color theme="1"/>
        <rFont val="Calibri"/>
        <family val="2"/>
        <scheme val="minor"/>
      </rPr>
      <t>ambient</t>
    </r>
    <r>
      <rPr>
        <sz val="11"/>
        <color theme="1"/>
        <rFont val="Calibri"/>
        <family val="2"/>
        <scheme val="minor"/>
      </rPr>
      <t xml:space="preserve"> from all HOBO)</t>
    </r>
  </si>
  <si>
    <r>
      <t>Uncertainty in T</t>
    </r>
    <r>
      <rPr>
        <b/>
        <vertAlign val="subscript"/>
        <sz val="11"/>
        <color theme="1"/>
        <rFont val="Calibri"/>
        <family val="2"/>
        <scheme val="minor"/>
      </rPr>
      <t xml:space="preserve">skin,I </t>
    </r>
    <r>
      <rPr>
        <b/>
        <sz val="11"/>
        <color theme="1"/>
        <rFont val="Calibri"/>
        <family val="2"/>
        <scheme val="minor"/>
      </rPr>
      <t>(experimental cases)</t>
    </r>
  </si>
  <si>
    <t>Uncertainty in thermal manikin P (reference cases)</t>
  </si>
  <si>
    <t>Uncertainty in thermal manikin P (experimental cases)</t>
  </si>
  <si>
    <t>Uncertainty in ceiling fan power</t>
  </si>
  <si>
    <t>Measurement uncertainty</t>
  </si>
  <si>
    <t>Enmetric power meter accuracy</t>
  </si>
  <si>
    <t>Combined standard uncertainty</t>
  </si>
  <si>
    <t>Ceiling fan</t>
  </si>
  <si>
    <t>Kill A Watt meter accuracy</t>
  </si>
  <si>
    <t>https://escholarship.org/uc/item/6018h6wz</t>
  </si>
  <si>
    <t>As reported in Zhai et al. 2015</t>
  </si>
  <si>
    <t>Half the smallest division of measurement (0.000005). Divided by sqrt(3)</t>
  </si>
  <si>
    <t>Uncertainty from Kill A Watt meter</t>
  </si>
  <si>
    <t>Uncertainty from HOBO meter</t>
  </si>
  <si>
    <t>HOBO xxxx meter accuracy</t>
  </si>
  <si>
    <t>Uncertainty between multiple power cycles by PCS</t>
  </si>
  <si>
    <t>Chamber.SetPoint = 16, PCS = ElectricMPHigh, Baseline = Baseline</t>
  </si>
  <si>
    <t>Chamber.SetPoint = 16, PCS = ElectricMPHigh, Baseline = AllPassive</t>
  </si>
  <si>
    <t>Chamber.SetPoint = 16, PCS = ElectricMPLow, Baseline = AllPassive</t>
  </si>
  <si>
    <t>Chamber.SetPoint = 16, PCS = ElectricMPLow, Baseline = Baseline</t>
  </si>
  <si>
    <t>Chamber.SetPoint = 16, PCS = HydropoweredMP, Baseline = AllPassive</t>
  </si>
  <si>
    <t>Chamber.SetPoint = 16, PCS = HydropoweredMP, Baseline = Baseline</t>
  </si>
  <si>
    <t>Chamber.SetPoint = 28, PCS = HydropoweredMP, Baseline = AllPassive</t>
  </si>
  <si>
    <t>Chamber.SetPoint = 28, PCS = HydropoweredMP, Baseline = Baseline</t>
  </si>
  <si>
    <t xml:space="preserve">0.2% as reported by P3 International. Compute 0.2% of mean </t>
  </si>
  <si>
    <t xml:space="preserve">Compute the mean for each cycle by Chamber.SetPoint, Baseline, and PCS. Compute the mean for each group of repeated cycles (at least 2 times). Comput the difference between the cycle mean and the group mean. Divide by sqrt(n) to give standard uncertainty. Assumes the differences are normally distributed around a mean of 0. </t>
  </si>
  <si>
    <t>Combined uncertainty</t>
  </si>
  <si>
    <t>https://www.onsetcomp.com/datasheet/EG4115</t>
  </si>
  <si>
    <t>All Passive</t>
  </si>
  <si>
    <t>Baseline</t>
  </si>
  <si>
    <t>0.5% revenue grade accuracy. Compute mean of current and multiply by 0.5%</t>
  </si>
  <si>
    <t>Chamber.SetPoint = 28, PCS = PedestalFanLow</t>
  </si>
  <si>
    <t>Chamber.SetPoint = 28, PCS = PedstalFanHigh</t>
  </si>
  <si>
    <t xml:space="preserve">Compute steady state mean for each run and body segment. Compute the mean for each group of repeated cases (at least 3 times). Compute the difference between the steady state mean and the group mean. Divide by sqrt(n) to give standard uncertainty. Assumes the differences are normally distributed around a mean of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</si>
</sst>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
    <numFmt numFmtId="167" formatCode="0.00000"/>
  </numFmts>
  <fonts count="5" x14ac:knownFonts="1">
    <font>
      <sz val="11"/>
      <color theme="1"/>
      <name val="Calibri"/>
      <family val="2"/>
      <scheme val="minor"/>
    </font>
    <font>
      <b/>
      <sz val="11"/>
      <color theme="1"/>
      <name val="Calibri"/>
      <family val="2"/>
      <scheme val="minor"/>
    </font>
    <font>
      <b/>
      <vertAlign val="subscript"/>
      <sz val="11"/>
      <color theme="1"/>
      <name val="Calibri"/>
      <family val="2"/>
      <scheme val="minor"/>
    </font>
    <font>
      <vertAlign val="subscrip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11" fontId="0" fillId="0" borderId="0" xfId="0" applyNumberFormat="1"/>
    <xf numFmtId="0" fontId="0" fillId="0" borderId="0" xfId="0" applyAlignment="1">
      <alignment wrapText="1"/>
    </xf>
    <xf numFmtId="0" fontId="0" fillId="0" borderId="0" xfId="0" applyAlignment="1">
      <alignment horizontal="left" vertical="top"/>
    </xf>
    <xf numFmtId="166" fontId="0" fillId="0" borderId="0" xfId="0" applyNumberFormat="1"/>
    <xf numFmtId="165" fontId="0" fillId="0" borderId="0" xfId="0" applyNumberFormat="1" applyAlignment="1">
      <alignment horizontal="right" vertical="top"/>
    </xf>
    <xf numFmtId="0" fontId="1" fillId="0" borderId="0" xfId="0" applyFont="1"/>
    <xf numFmtId="164" fontId="0" fillId="0" borderId="0" xfId="0" applyNumberFormat="1" applyAlignment="1">
      <alignment horizontal="right" vertical="top"/>
    </xf>
    <xf numFmtId="0" fontId="1" fillId="0" borderId="0" xfId="0" applyFont="1" applyAlignment="1"/>
    <xf numFmtId="0" fontId="0" fillId="0" borderId="0" xfId="0" applyAlignment="1">
      <alignment horizontal="right" vertical="top"/>
    </xf>
    <xf numFmtId="2" fontId="0" fillId="0" borderId="0" xfId="0" applyNumberFormat="1" applyAlignment="1">
      <alignment horizontal="right" vertical="top"/>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xf numFmtId="0" fontId="0" fillId="0" borderId="0" xfId="0" applyFont="1"/>
    <xf numFmtId="0" fontId="0" fillId="0" borderId="0" xfId="0" applyAlignment="1">
      <alignment horizontal="left" vertical="top"/>
    </xf>
    <xf numFmtId="0" fontId="4" fillId="0" borderId="0" xfId="1"/>
    <xf numFmtId="2" fontId="0" fillId="0" borderId="0" xfId="0" applyNumberFormat="1" applyFont="1" applyAlignment="1">
      <alignment horizontal="right" vertical="top"/>
    </xf>
    <xf numFmtId="165" fontId="0" fillId="0" borderId="0" xfId="0" applyNumberFormat="1" applyFont="1" applyAlignment="1">
      <alignment horizontal="right" vertical="top"/>
    </xf>
    <xf numFmtId="164" fontId="0" fillId="0" borderId="0" xfId="0" applyNumberFormat="1" applyFont="1" applyAlignment="1">
      <alignment horizontal="right" vertical="top"/>
    </xf>
    <xf numFmtId="166" fontId="0" fillId="0" borderId="0" xfId="0" applyNumberFormat="1" applyFont="1"/>
    <xf numFmtId="2" fontId="0" fillId="0" borderId="0" xfId="0" applyNumberFormat="1" applyFont="1"/>
    <xf numFmtId="2" fontId="0" fillId="0" borderId="0" xfId="0" applyNumberFormat="1"/>
    <xf numFmtId="167" fontId="0" fillId="0" borderId="0" xfId="0" applyNumberFormat="1"/>
    <xf numFmtId="0" fontId="1" fillId="0" borderId="0" xfId="0" applyFont="1" applyAlignment="1">
      <alignment vertical="top" wrapText="1"/>
    </xf>
    <xf numFmtId="0" fontId="0" fillId="0" borderId="0" xfId="0" applyAlignment="1">
      <alignment horizontal="center" vertical="top" wrapText="1"/>
    </xf>
    <xf numFmtId="0" fontId="0" fillId="0" borderId="0" xfId="0" applyAlignment="1">
      <alignment vertical="top"/>
    </xf>
    <xf numFmtId="0" fontId="1" fillId="0" borderId="0" xfId="0" applyFont="1" applyAlignment="1">
      <alignment horizontal="left" vertical="top" wrapText="1"/>
    </xf>
    <xf numFmtId="0" fontId="0" fillId="0" borderId="0" xfId="0" applyFont="1" applyAlignment="1">
      <alignment vertical="top" wrapText="1"/>
    </xf>
    <xf numFmtId="0" fontId="0" fillId="0" borderId="0" xfId="0" applyFont="1" applyFill="1"/>
    <xf numFmtId="0" fontId="0" fillId="0" borderId="0" xfId="0" applyFont="1" applyFill="1" applyAlignment="1">
      <alignment wrapText="1"/>
    </xf>
    <xf numFmtId="0" fontId="0" fillId="0" borderId="0" xfId="0" applyFill="1" applyAlignment="1">
      <alignment horizontal="left" vertical="top" wrapText="1"/>
    </xf>
    <xf numFmtId="165" fontId="0" fillId="0" borderId="0" xfId="0" applyNumberFormat="1" applyFill="1" applyAlignment="1">
      <alignment horizontal="right" vertical="top"/>
    </xf>
    <xf numFmtId="0" fontId="0" fillId="0" borderId="0" xfId="0" applyFill="1" applyAlignment="1">
      <alignment wrapText="1"/>
    </xf>
    <xf numFmtId="0" fontId="0" fillId="0" borderId="0" xfId="0" applyFill="1"/>
    <xf numFmtId="0" fontId="0" fillId="0" borderId="0" xfId="0" applyAlignment="1">
      <alignment horizontal="left" vertical="top" wrapText="1"/>
    </xf>
    <xf numFmtId="0" fontId="1" fillId="0" borderId="0" xfId="0" applyFont="1" applyAlignment="1">
      <alignment horizontal="center" vertical="top"/>
    </xf>
    <xf numFmtId="0" fontId="0" fillId="0" borderId="0" xfId="0" applyAlignment="1">
      <alignment horizontal="center" vertical="top" wrapText="1"/>
    </xf>
    <xf numFmtId="0" fontId="0"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center" wrapText="1"/>
    </xf>
    <xf numFmtId="0" fontId="0" fillId="0" borderId="0" xfId="0" applyFont="1" applyAlignment="1">
      <alignment horizontal="center" vertical="top" wrapText="1"/>
    </xf>
    <xf numFmtId="0" fontId="1" fillId="0" borderId="0" xfId="0" applyFont="1" applyAlignment="1">
      <alignment horizontal="center" vertical="top" wrapText="1"/>
    </xf>
    <xf numFmtId="0" fontId="0" fillId="0" borderId="0" xfId="0" applyFont="1" applyAlignment="1">
      <alignment horizontal="center" vertical="top"/>
    </xf>
    <xf numFmtId="0" fontId="0"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obodataloggers.com.au/tmcx-hd-temperature-sensors-for-hobo-data-loggers-ux120-u12-and-zw-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FAF8-E22F-4C51-B34D-BDEC875D3696}">
  <dimension ref="A1:J254"/>
  <sheetViews>
    <sheetView tabSelected="1" topLeftCell="A195" zoomScale="90" zoomScaleNormal="90" workbookViewId="0">
      <selection activeCell="D200" sqref="D200"/>
    </sheetView>
  </sheetViews>
  <sheetFormatPr defaultRowHeight="14.25" x14ac:dyDescent="0.45"/>
  <cols>
    <col min="1" max="1" width="41.59765625" customWidth="1"/>
    <col min="2" max="2" width="34.6640625" customWidth="1"/>
    <col min="3" max="3" width="57.796875" customWidth="1"/>
    <col min="4" max="4" width="13" customWidth="1"/>
    <col min="6" max="6" width="13.73046875" customWidth="1"/>
  </cols>
  <sheetData>
    <row r="1" spans="1:10" x14ac:dyDescent="0.45">
      <c r="B1" s="6" t="s">
        <v>4</v>
      </c>
      <c r="C1" s="6" t="s">
        <v>0</v>
      </c>
      <c r="D1" s="6" t="s">
        <v>1</v>
      </c>
      <c r="E1" s="6" t="s">
        <v>2</v>
      </c>
      <c r="F1" s="6" t="s">
        <v>10</v>
      </c>
    </row>
    <row r="2" spans="1:10" ht="72" customHeight="1" x14ac:dyDescent="0.45">
      <c r="A2" s="36" t="s">
        <v>15</v>
      </c>
      <c r="B2" s="29" t="s">
        <v>45</v>
      </c>
      <c r="C2" s="30" t="s">
        <v>43</v>
      </c>
      <c r="D2" s="29">
        <f>0.005/2</f>
        <v>2.5000000000000001E-3</v>
      </c>
      <c r="E2" s="5" t="s">
        <v>3</v>
      </c>
      <c r="F2" s="14" t="s">
        <v>42</v>
      </c>
    </row>
    <row r="3" spans="1:10" ht="28.5" x14ac:dyDescent="0.45">
      <c r="A3" s="36"/>
      <c r="B3" s="31" t="s">
        <v>46</v>
      </c>
      <c r="C3" s="31" t="s">
        <v>17</v>
      </c>
      <c r="D3" s="32">
        <f>0.005/SQRT(3)</f>
        <v>2.886751345948129E-3</v>
      </c>
      <c r="E3" s="5" t="s">
        <v>3</v>
      </c>
    </row>
    <row r="4" spans="1:10" ht="28.5" x14ac:dyDescent="0.45">
      <c r="A4" s="36"/>
      <c r="B4" s="33" t="s">
        <v>47</v>
      </c>
      <c r="C4" s="34" t="s">
        <v>48</v>
      </c>
      <c r="D4" s="34">
        <v>0.03</v>
      </c>
      <c r="E4" s="5" t="s">
        <v>3</v>
      </c>
      <c r="F4" s="16" t="s">
        <v>44</v>
      </c>
    </row>
    <row r="5" spans="1:10" ht="101.65" customHeight="1" x14ac:dyDescent="0.45">
      <c r="A5" s="36"/>
      <c r="B5" s="35" t="s">
        <v>18</v>
      </c>
      <c r="C5" s="35" t="s">
        <v>19</v>
      </c>
      <c r="D5" s="5">
        <v>4.0000000000000002E-4</v>
      </c>
      <c r="E5" s="5" t="s">
        <v>3</v>
      </c>
      <c r="F5" s="9" t="s">
        <v>20</v>
      </c>
      <c r="I5" s="1"/>
      <c r="J5" s="1"/>
    </row>
    <row r="6" spans="1:10" ht="14.75" customHeight="1" x14ac:dyDescent="0.45">
      <c r="A6" s="36"/>
      <c r="B6" s="35"/>
      <c r="C6" s="35"/>
      <c r="D6" s="5">
        <v>2.9999999999999997E-4</v>
      </c>
      <c r="E6" s="5" t="s">
        <v>3</v>
      </c>
      <c r="F6" s="9" t="s">
        <v>21</v>
      </c>
      <c r="I6" s="1"/>
      <c r="J6" s="1"/>
    </row>
    <row r="7" spans="1:10" ht="14.75" customHeight="1" x14ac:dyDescent="0.45">
      <c r="A7" s="36"/>
      <c r="B7" s="35"/>
      <c r="C7" s="35"/>
      <c r="D7" s="5">
        <v>2.9999999999999997E-4</v>
      </c>
      <c r="E7" s="5" t="s">
        <v>3</v>
      </c>
      <c r="F7" s="9" t="s">
        <v>22</v>
      </c>
      <c r="I7" s="1"/>
      <c r="J7" s="1"/>
    </row>
    <row r="8" spans="1:10" ht="14.75" customHeight="1" x14ac:dyDescent="0.45">
      <c r="A8" s="36"/>
      <c r="B8" s="35"/>
      <c r="C8" s="35"/>
      <c r="D8" s="5">
        <v>5.9999999999999995E-4</v>
      </c>
      <c r="E8" s="5" t="s">
        <v>3</v>
      </c>
      <c r="F8" s="9" t="s">
        <v>23</v>
      </c>
      <c r="I8" s="1"/>
      <c r="J8" s="1"/>
    </row>
    <row r="9" spans="1:10" x14ac:dyDescent="0.45">
      <c r="A9" s="36"/>
      <c r="B9" s="35"/>
      <c r="C9" s="35"/>
      <c r="D9" s="5">
        <v>4.0000000000000002E-4</v>
      </c>
      <c r="E9" s="5" t="s">
        <v>3</v>
      </c>
      <c r="F9" s="9" t="s">
        <v>24</v>
      </c>
      <c r="I9" s="1"/>
      <c r="J9" s="1"/>
    </row>
    <row r="10" spans="1:10" x14ac:dyDescent="0.45">
      <c r="A10" s="36"/>
      <c r="B10" s="12" t="s">
        <v>40</v>
      </c>
      <c r="C10" s="3" t="s">
        <v>20</v>
      </c>
      <c r="D10" s="7" cm="1">
        <f t="array" ref="D10">SQRT(SUM($D$2:$D$4^2))+D5^2</f>
        <v>3.0242238852706757E-2</v>
      </c>
      <c r="E10" s="5" t="s">
        <v>3</v>
      </c>
      <c r="F10" s="9"/>
      <c r="I10" s="1"/>
      <c r="J10" s="1"/>
    </row>
    <row r="11" spans="1:10" x14ac:dyDescent="0.45">
      <c r="A11" s="36"/>
      <c r="B11" s="11"/>
      <c r="C11" s="3" t="s">
        <v>21</v>
      </c>
      <c r="D11" s="7" cm="1">
        <f t="array" ref="D11">SQRT(SUM($D$2:$D$4^2))+D6^2</f>
        <v>3.0242168852706759E-2</v>
      </c>
      <c r="E11" s="5" t="s">
        <v>3</v>
      </c>
      <c r="F11" s="9"/>
      <c r="I11" s="1"/>
      <c r="J11" s="1"/>
    </row>
    <row r="12" spans="1:10" x14ac:dyDescent="0.45">
      <c r="A12" s="36"/>
      <c r="B12" s="11"/>
      <c r="C12" s="3" t="s">
        <v>22</v>
      </c>
      <c r="D12" s="7" cm="1">
        <f t="array" ref="D12">SQRT(SUM($D$2:$D$4^2))+D7^2</f>
        <v>3.0242168852706759E-2</v>
      </c>
      <c r="E12" s="5" t="s">
        <v>3</v>
      </c>
      <c r="F12" s="9"/>
      <c r="I12" s="1"/>
      <c r="J12" s="1"/>
    </row>
    <row r="13" spans="1:10" x14ac:dyDescent="0.45">
      <c r="A13" s="36"/>
      <c r="C13" s="3" t="s">
        <v>23</v>
      </c>
      <c r="D13" s="7" cm="1">
        <f t="array" ref="D13">SQRT(SUM($D$2:$D$4^2))+D8^2</f>
        <v>3.0242438852706759E-2</v>
      </c>
      <c r="E13" s="5" t="s">
        <v>3</v>
      </c>
      <c r="F13" s="9"/>
      <c r="I13" s="1"/>
      <c r="J13" s="1"/>
    </row>
    <row r="14" spans="1:10" x14ac:dyDescent="0.45">
      <c r="A14" s="36"/>
      <c r="B14" s="8"/>
      <c r="C14" s="13" t="s">
        <v>24</v>
      </c>
      <c r="D14" s="7" cm="1">
        <f t="array" ref="D14">SQRT(SUM($D$2:$D$4^2))+D9^2</f>
        <v>3.0242238852706757E-2</v>
      </c>
      <c r="E14" s="5" t="s">
        <v>3</v>
      </c>
      <c r="I14" s="1"/>
      <c r="J14" s="1"/>
    </row>
    <row r="15" spans="1:10" x14ac:dyDescent="0.45">
      <c r="A15" s="36"/>
      <c r="B15" s="8"/>
      <c r="C15" s="13"/>
      <c r="D15" s="7"/>
      <c r="E15" s="5"/>
      <c r="I15" s="1"/>
      <c r="J15" s="1"/>
    </row>
    <row r="16" spans="1:10" ht="15.75" x14ac:dyDescent="0.55000000000000004">
      <c r="A16" s="36"/>
      <c r="B16" s="44" t="s">
        <v>53</v>
      </c>
      <c r="C16" s="44"/>
      <c r="D16" s="19" cm="1">
        <f t="array" ref="D16">SQRT(SUM(D10:D14^2))</f>
        <v>6.7623728699616178E-2</v>
      </c>
      <c r="E16" s="18" t="s">
        <v>3</v>
      </c>
      <c r="I16" s="1"/>
      <c r="J16" s="1"/>
    </row>
    <row r="17" spans="1:10" x14ac:dyDescent="0.45">
      <c r="A17" s="6"/>
      <c r="I17" s="1"/>
      <c r="J17" s="1"/>
    </row>
    <row r="18" spans="1:10" ht="15.75" customHeight="1" x14ac:dyDescent="0.45">
      <c r="A18" s="42" t="s">
        <v>41</v>
      </c>
      <c r="B18" t="s">
        <v>50</v>
      </c>
      <c r="C18" t="s">
        <v>51</v>
      </c>
      <c r="D18">
        <f>0.03</f>
        <v>0.03</v>
      </c>
      <c r="I18" s="1"/>
      <c r="J18" s="1"/>
    </row>
    <row r="19" spans="1:10" ht="28.5" x14ac:dyDescent="0.45">
      <c r="A19" s="42"/>
      <c r="B19" s="2" t="s">
        <v>5</v>
      </c>
      <c r="C19" s="2" t="s">
        <v>16</v>
      </c>
      <c r="D19" s="7">
        <f>0.05/SQRT(3)</f>
        <v>2.8867513459481291E-2</v>
      </c>
      <c r="E19" s="5" t="s">
        <v>3</v>
      </c>
      <c r="I19" s="4"/>
    </row>
    <row r="20" spans="1:10" ht="14.25" customHeight="1" x14ac:dyDescent="0.45">
      <c r="A20" s="42"/>
      <c r="B20" s="39" t="s">
        <v>49</v>
      </c>
      <c r="C20" s="35" t="s">
        <v>25</v>
      </c>
      <c r="D20" s="7">
        <v>2E-3</v>
      </c>
      <c r="E20" s="5" t="s">
        <v>3</v>
      </c>
      <c r="F20" t="s">
        <v>11</v>
      </c>
    </row>
    <row r="21" spans="1:10" ht="14.25" customHeight="1" x14ac:dyDescent="0.45">
      <c r="A21" s="42"/>
      <c r="B21" s="39"/>
      <c r="C21" s="35"/>
      <c r="D21" s="7">
        <v>2E-3</v>
      </c>
      <c r="E21" s="5" t="s">
        <v>3</v>
      </c>
      <c r="F21" t="s">
        <v>12</v>
      </c>
    </row>
    <row r="22" spans="1:10" ht="14.25" customHeight="1" x14ac:dyDescent="0.45">
      <c r="A22" s="42"/>
      <c r="B22" s="39"/>
      <c r="C22" s="35"/>
      <c r="D22" s="7">
        <v>2E-3</v>
      </c>
      <c r="E22" s="5" t="s">
        <v>3</v>
      </c>
      <c r="F22" t="s">
        <v>13</v>
      </c>
    </row>
    <row r="23" spans="1:10" ht="14.25" customHeight="1" x14ac:dyDescent="0.45">
      <c r="A23" s="42"/>
      <c r="B23" s="39"/>
      <c r="C23" s="35"/>
      <c r="D23" s="7">
        <v>2E-3</v>
      </c>
      <c r="E23" s="5" t="s">
        <v>3</v>
      </c>
      <c r="F23" t="s">
        <v>26</v>
      </c>
    </row>
    <row r="24" spans="1:10" ht="14.25" customHeight="1" x14ac:dyDescent="0.45">
      <c r="A24" s="42"/>
      <c r="B24" s="39"/>
      <c r="C24" s="35"/>
      <c r="D24" s="7">
        <v>2E-3</v>
      </c>
      <c r="E24" s="5" t="s">
        <v>3</v>
      </c>
      <c r="F24" t="s">
        <v>27</v>
      </c>
    </row>
    <row r="25" spans="1:10" ht="14.25" customHeight="1" x14ac:dyDescent="0.45">
      <c r="A25" s="42"/>
      <c r="B25" s="39"/>
      <c r="C25" s="35"/>
      <c r="D25" s="7">
        <v>2E-3</v>
      </c>
      <c r="E25" s="5" t="s">
        <v>3</v>
      </c>
      <c r="F25" t="s">
        <v>28</v>
      </c>
    </row>
    <row r="26" spans="1:10" ht="14.25" customHeight="1" x14ac:dyDescent="0.45">
      <c r="A26" s="42"/>
      <c r="B26" s="39"/>
      <c r="C26" s="35"/>
      <c r="D26" s="7">
        <v>2E-3</v>
      </c>
      <c r="E26" s="5" t="s">
        <v>3</v>
      </c>
      <c r="F26" t="s">
        <v>29</v>
      </c>
    </row>
    <row r="27" spans="1:10" ht="14.25" customHeight="1" x14ac:dyDescent="0.45">
      <c r="A27" s="42"/>
      <c r="B27" s="39"/>
      <c r="C27" s="35"/>
      <c r="D27" s="7">
        <v>2E-3</v>
      </c>
      <c r="E27" s="5" t="s">
        <v>3</v>
      </c>
      <c r="F27" t="s">
        <v>30</v>
      </c>
    </row>
    <row r="28" spans="1:10" ht="14.25" customHeight="1" x14ac:dyDescent="0.45">
      <c r="A28" s="42"/>
      <c r="B28" s="39"/>
      <c r="C28" s="35"/>
      <c r="D28" s="7">
        <v>2E-3</v>
      </c>
      <c r="E28" s="5" t="s">
        <v>3</v>
      </c>
      <c r="F28" t="s">
        <v>31</v>
      </c>
    </row>
    <row r="29" spans="1:10" ht="14.35" customHeight="1" x14ac:dyDescent="0.45">
      <c r="A29" s="42"/>
      <c r="B29" s="39"/>
      <c r="C29" s="35"/>
      <c r="D29" s="7">
        <v>3.0000000000000001E-3</v>
      </c>
      <c r="E29" s="5" t="s">
        <v>3</v>
      </c>
      <c r="F29" t="s">
        <v>14</v>
      </c>
    </row>
    <row r="30" spans="1:10" ht="14.35" customHeight="1" x14ac:dyDescent="0.45">
      <c r="A30" s="42"/>
      <c r="B30" s="39"/>
      <c r="C30" s="35"/>
      <c r="D30" s="7">
        <v>3.0000000000000001E-3</v>
      </c>
      <c r="E30" s="5" t="s">
        <v>3</v>
      </c>
      <c r="F30" t="s">
        <v>32</v>
      </c>
    </row>
    <row r="31" spans="1:10" ht="14.35" customHeight="1" x14ac:dyDescent="0.45">
      <c r="A31" s="42"/>
      <c r="B31" s="39"/>
      <c r="C31" s="35"/>
      <c r="D31" s="7">
        <v>3.0000000000000001E-3</v>
      </c>
      <c r="E31" s="5" t="s">
        <v>3</v>
      </c>
      <c r="F31" t="s">
        <v>33</v>
      </c>
    </row>
    <row r="32" spans="1:10" ht="14.35" customHeight="1" x14ac:dyDescent="0.45">
      <c r="A32" s="42"/>
      <c r="B32" s="39"/>
      <c r="C32" s="35"/>
      <c r="D32" s="7">
        <v>2E-3</v>
      </c>
      <c r="E32" s="5" t="s">
        <v>3</v>
      </c>
      <c r="F32" t="s">
        <v>34</v>
      </c>
    </row>
    <row r="33" spans="1:6" ht="14.35" customHeight="1" x14ac:dyDescent="0.45">
      <c r="A33" s="42"/>
      <c r="B33" s="39"/>
      <c r="C33" s="35"/>
      <c r="D33" s="7">
        <v>3.0000000000000001E-3</v>
      </c>
      <c r="E33" s="5" t="s">
        <v>3</v>
      </c>
      <c r="F33" t="s">
        <v>35</v>
      </c>
    </row>
    <row r="34" spans="1:6" ht="14.35" customHeight="1" x14ac:dyDescent="0.45">
      <c r="A34" s="42"/>
      <c r="B34" s="39"/>
      <c r="C34" s="35"/>
      <c r="D34" s="7">
        <v>3.0000000000000001E-3</v>
      </c>
      <c r="E34" s="5" t="s">
        <v>3</v>
      </c>
      <c r="F34" t="s">
        <v>36</v>
      </c>
    </row>
    <row r="35" spans="1:6" ht="14.35" customHeight="1" x14ac:dyDescent="0.45">
      <c r="A35" s="42"/>
      <c r="B35" s="39"/>
      <c r="C35" s="35"/>
      <c r="D35" s="7">
        <v>2E-3</v>
      </c>
      <c r="E35" s="5" t="s">
        <v>3</v>
      </c>
      <c r="F35" t="s">
        <v>37</v>
      </c>
    </row>
    <row r="36" spans="1:6" ht="14.25" customHeight="1" x14ac:dyDescent="0.45">
      <c r="A36" s="42"/>
      <c r="B36" s="39" t="s">
        <v>38</v>
      </c>
      <c r="C36" s="35" t="s">
        <v>87</v>
      </c>
      <c r="D36" s="10">
        <v>0.04</v>
      </c>
      <c r="E36" s="5" t="s">
        <v>3</v>
      </c>
      <c r="F36" t="s">
        <v>11</v>
      </c>
    </row>
    <row r="37" spans="1:6" ht="14.25" customHeight="1" x14ac:dyDescent="0.45">
      <c r="A37" s="42"/>
      <c r="B37" s="39"/>
      <c r="C37" s="35"/>
      <c r="D37" s="10">
        <v>0.06</v>
      </c>
      <c r="E37" s="5" t="s">
        <v>3</v>
      </c>
      <c r="F37" t="s">
        <v>12</v>
      </c>
    </row>
    <row r="38" spans="1:6" ht="14.25" customHeight="1" x14ac:dyDescent="0.45">
      <c r="A38" s="42"/>
      <c r="B38" s="39"/>
      <c r="C38" s="35"/>
      <c r="D38" s="10">
        <v>0.04</v>
      </c>
      <c r="E38" s="5" t="s">
        <v>3</v>
      </c>
      <c r="F38" t="s">
        <v>13</v>
      </c>
    </row>
    <row r="39" spans="1:6" ht="14.25" customHeight="1" x14ac:dyDescent="0.45">
      <c r="A39" s="42"/>
      <c r="B39" s="39"/>
      <c r="C39" s="35"/>
      <c r="D39" s="10">
        <v>0.05</v>
      </c>
      <c r="E39" s="5" t="s">
        <v>3</v>
      </c>
      <c r="F39" t="s">
        <v>26</v>
      </c>
    </row>
    <row r="40" spans="1:6" ht="14.25" customHeight="1" x14ac:dyDescent="0.45">
      <c r="A40" s="42"/>
      <c r="B40" s="39"/>
      <c r="C40" s="35"/>
      <c r="D40" s="10">
        <v>0.04</v>
      </c>
      <c r="E40" s="5" t="s">
        <v>3</v>
      </c>
      <c r="F40" t="s">
        <v>27</v>
      </c>
    </row>
    <row r="41" spans="1:6" ht="14.25" customHeight="1" x14ac:dyDescent="0.45">
      <c r="A41" s="42"/>
      <c r="B41" s="39"/>
      <c r="C41" s="35"/>
      <c r="D41" s="10">
        <v>0.04</v>
      </c>
      <c r="E41" s="5" t="s">
        <v>3</v>
      </c>
      <c r="F41" t="s">
        <v>28</v>
      </c>
    </row>
    <row r="42" spans="1:6" ht="14.25" customHeight="1" x14ac:dyDescent="0.45">
      <c r="A42" s="42"/>
      <c r="B42" s="39"/>
      <c r="C42" s="35"/>
      <c r="D42" s="10">
        <v>0.04</v>
      </c>
      <c r="E42" s="5" t="s">
        <v>3</v>
      </c>
      <c r="F42" t="s">
        <v>29</v>
      </c>
    </row>
    <row r="43" spans="1:6" ht="14.25" customHeight="1" x14ac:dyDescent="0.45">
      <c r="A43" s="42"/>
      <c r="B43" s="39"/>
      <c r="C43" s="35"/>
      <c r="D43" s="10">
        <v>0.03</v>
      </c>
      <c r="E43" s="5" t="s">
        <v>3</v>
      </c>
      <c r="F43" t="s">
        <v>30</v>
      </c>
    </row>
    <row r="44" spans="1:6" ht="14.25" customHeight="1" x14ac:dyDescent="0.45">
      <c r="A44" s="42"/>
      <c r="B44" s="39"/>
      <c r="C44" s="35"/>
      <c r="D44" s="10">
        <v>0.04</v>
      </c>
      <c r="E44" s="5" t="s">
        <v>3</v>
      </c>
      <c r="F44" t="s">
        <v>31</v>
      </c>
    </row>
    <row r="45" spans="1:6" ht="14.35" customHeight="1" x14ac:dyDescent="0.45">
      <c r="A45" s="42"/>
      <c r="B45" s="39"/>
      <c r="C45" s="35"/>
      <c r="D45" s="10">
        <v>0.03</v>
      </c>
      <c r="E45" s="5" t="s">
        <v>3</v>
      </c>
      <c r="F45" t="s">
        <v>14</v>
      </c>
    </row>
    <row r="46" spans="1:6" ht="14.35" customHeight="1" x14ac:dyDescent="0.45">
      <c r="A46" s="42"/>
      <c r="B46" s="39"/>
      <c r="C46" s="35"/>
      <c r="D46" s="10">
        <v>0.04</v>
      </c>
      <c r="E46" s="5" t="s">
        <v>3</v>
      </c>
      <c r="F46" t="s">
        <v>32</v>
      </c>
    </row>
    <row r="47" spans="1:6" ht="14.35" customHeight="1" x14ac:dyDescent="0.45">
      <c r="A47" s="42"/>
      <c r="B47" s="39"/>
      <c r="C47" s="35"/>
      <c r="D47" s="10">
        <v>0.03</v>
      </c>
      <c r="E47" s="5" t="s">
        <v>3</v>
      </c>
      <c r="F47" t="s">
        <v>33</v>
      </c>
    </row>
    <row r="48" spans="1:6" ht="14.35" customHeight="1" x14ac:dyDescent="0.45">
      <c r="A48" s="42"/>
      <c r="B48" s="39"/>
      <c r="C48" s="35"/>
      <c r="D48" s="10">
        <v>0.03</v>
      </c>
      <c r="E48" s="5" t="s">
        <v>3</v>
      </c>
      <c r="F48" t="s">
        <v>34</v>
      </c>
    </row>
    <row r="49" spans="1:6" ht="14.35" customHeight="1" x14ac:dyDescent="0.45">
      <c r="A49" s="42"/>
      <c r="B49" s="39"/>
      <c r="C49" s="35"/>
      <c r="D49" s="10">
        <v>0.04</v>
      </c>
      <c r="E49" s="5" t="s">
        <v>3</v>
      </c>
      <c r="F49" t="s">
        <v>35</v>
      </c>
    </row>
    <row r="50" spans="1:6" ht="14.35" customHeight="1" x14ac:dyDescent="0.45">
      <c r="A50" s="42"/>
      <c r="B50" s="39"/>
      <c r="C50" s="35"/>
      <c r="D50" s="10">
        <v>0.03</v>
      </c>
      <c r="E50" s="5" t="s">
        <v>3</v>
      </c>
      <c r="F50" t="s">
        <v>36</v>
      </c>
    </row>
    <row r="51" spans="1:6" ht="14.35" customHeight="1" x14ac:dyDescent="0.45">
      <c r="A51" s="42"/>
      <c r="B51" s="39"/>
      <c r="C51" s="35"/>
      <c r="D51" s="10">
        <v>0.03</v>
      </c>
      <c r="E51" s="5" t="s">
        <v>3</v>
      </c>
      <c r="F51" t="s">
        <v>37</v>
      </c>
    </row>
    <row r="52" spans="1:6" ht="14.25" customHeight="1" x14ac:dyDescent="0.45">
      <c r="A52" s="42"/>
      <c r="B52" s="43" t="s">
        <v>52</v>
      </c>
      <c r="C52" s="14" t="s">
        <v>11</v>
      </c>
      <c r="D52" s="17">
        <f t="shared" ref="D52:D67" si="0">SQRT($D$19^2+D20^2+D36^2)</f>
        <v>4.936935621752965E-2</v>
      </c>
      <c r="E52" s="18" t="s">
        <v>3</v>
      </c>
    </row>
    <row r="53" spans="1:6" ht="14.25" customHeight="1" x14ac:dyDescent="0.45">
      <c r="A53" s="42"/>
      <c r="B53" s="43"/>
      <c r="C53" s="14" t="s">
        <v>12</v>
      </c>
      <c r="D53" s="17">
        <f t="shared" si="0"/>
        <v>6.6613311982916243E-2</v>
      </c>
      <c r="E53" s="18" t="s">
        <v>3</v>
      </c>
    </row>
    <row r="54" spans="1:6" ht="14.25" customHeight="1" x14ac:dyDescent="0.45">
      <c r="A54" s="42"/>
      <c r="B54" s="43"/>
      <c r="C54" s="14" t="s">
        <v>13</v>
      </c>
      <c r="D54" s="17">
        <f t="shared" si="0"/>
        <v>4.936935621752965E-2</v>
      </c>
      <c r="E54" s="18" t="s">
        <v>3</v>
      </c>
    </row>
    <row r="55" spans="1:6" ht="14.25" customHeight="1" x14ac:dyDescent="0.45">
      <c r="A55" s="42"/>
      <c r="B55" s="43"/>
      <c r="C55" s="14" t="s">
        <v>26</v>
      </c>
      <c r="D55" s="17">
        <f t="shared" si="0"/>
        <v>5.7769657549039823E-2</v>
      </c>
      <c r="E55" s="18" t="s">
        <v>3</v>
      </c>
    </row>
    <row r="56" spans="1:6" ht="14.25" customHeight="1" x14ac:dyDescent="0.45">
      <c r="A56" s="42"/>
      <c r="B56" s="43"/>
      <c r="C56" s="14" t="s">
        <v>27</v>
      </c>
      <c r="D56" s="17">
        <f t="shared" si="0"/>
        <v>4.936935621752965E-2</v>
      </c>
      <c r="E56" s="18" t="s">
        <v>3</v>
      </c>
    </row>
    <row r="57" spans="1:6" ht="14.25" customHeight="1" x14ac:dyDescent="0.45">
      <c r="A57" s="42"/>
      <c r="B57" s="43"/>
      <c r="C57" s="14" t="s">
        <v>28</v>
      </c>
      <c r="D57" s="17">
        <f t="shared" si="0"/>
        <v>4.936935621752965E-2</v>
      </c>
      <c r="E57" s="18" t="s">
        <v>3</v>
      </c>
    </row>
    <row r="58" spans="1:6" ht="14.25" customHeight="1" x14ac:dyDescent="0.45">
      <c r="A58" s="42"/>
      <c r="B58" s="43"/>
      <c r="C58" s="14" t="s">
        <v>29</v>
      </c>
      <c r="D58" s="17">
        <f t="shared" si="0"/>
        <v>4.936935621752965E-2</v>
      </c>
      <c r="E58" s="18" t="s">
        <v>3</v>
      </c>
    </row>
    <row r="59" spans="1:6" ht="14.25" customHeight="1" x14ac:dyDescent="0.45">
      <c r="A59" s="42"/>
      <c r="B59" s="43"/>
      <c r="C59" s="14" t="s">
        <v>30</v>
      </c>
      <c r="D59" s="17">
        <f t="shared" si="0"/>
        <v>4.1681330752908231E-2</v>
      </c>
      <c r="E59" s="18" t="s">
        <v>3</v>
      </c>
    </row>
    <row r="60" spans="1:6" ht="14.25" customHeight="1" x14ac:dyDescent="0.45">
      <c r="A60" s="42"/>
      <c r="B60" s="43"/>
      <c r="C60" s="14" t="s">
        <v>31</v>
      </c>
      <c r="D60" s="17">
        <f t="shared" si="0"/>
        <v>4.936935621752965E-2</v>
      </c>
      <c r="E60" s="18" t="s">
        <v>3</v>
      </c>
    </row>
    <row r="61" spans="1:6" ht="14.35" customHeight="1" x14ac:dyDescent="0.45">
      <c r="A61" s="42"/>
      <c r="B61" s="43"/>
      <c r="C61" s="14" t="s">
        <v>14</v>
      </c>
      <c r="D61" s="17">
        <f t="shared" si="0"/>
        <v>4.1741266551619319E-2</v>
      </c>
      <c r="E61" s="18" t="s">
        <v>3</v>
      </c>
    </row>
    <row r="62" spans="1:6" ht="14.35" customHeight="1" x14ac:dyDescent="0.45">
      <c r="A62" s="42"/>
      <c r="B62" s="43"/>
      <c r="C62" s="14" t="s">
        <v>32</v>
      </c>
      <c r="D62" s="17">
        <f t="shared" si="0"/>
        <v>4.9419968973415329E-2</v>
      </c>
      <c r="E62" s="18" t="s">
        <v>3</v>
      </c>
    </row>
    <row r="63" spans="1:6" ht="14.35" customHeight="1" x14ac:dyDescent="0.45">
      <c r="A63" s="42"/>
      <c r="B63" s="43"/>
      <c r="C63" s="14" t="s">
        <v>33</v>
      </c>
      <c r="D63" s="17">
        <f t="shared" si="0"/>
        <v>4.1741266551619319E-2</v>
      </c>
      <c r="E63" s="18" t="s">
        <v>3</v>
      </c>
    </row>
    <row r="64" spans="1:6" ht="14.35" customHeight="1" x14ac:dyDescent="0.45">
      <c r="A64" s="42"/>
      <c r="B64" s="43"/>
      <c r="C64" s="14" t="s">
        <v>34</v>
      </c>
      <c r="D64" s="17">
        <f t="shared" si="0"/>
        <v>4.1681330752908231E-2</v>
      </c>
      <c r="E64" s="18" t="s">
        <v>3</v>
      </c>
    </row>
    <row r="65" spans="1:6" ht="14.35" customHeight="1" x14ac:dyDescent="0.45">
      <c r="A65" s="42"/>
      <c r="B65" s="43"/>
      <c r="C65" s="14" t="s">
        <v>35</v>
      </c>
      <c r="D65" s="17">
        <f t="shared" si="0"/>
        <v>4.9419968973415329E-2</v>
      </c>
      <c r="E65" s="18" t="s">
        <v>3</v>
      </c>
    </row>
    <row r="66" spans="1:6" ht="14.35" customHeight="1" x14ac:dyDescent="0.45">
      <c r="A66" s="42"/>
      <c r="B66" s="43"/>
      <c r="C66" s="14" t="s">
        <v>36</v>
      </c>
      <c r="D66" s="17">
        <f t="shared" si="0"/>
        <v>4.1741266551619319E-2</v>
      </c>
      <c r="E66" s="18" t="s">
        <v>3</v>
      </c>
    </row>
    <row r="67" spans="1:6" ht="14.35" customHeight="1" x14ac:dyDescent="0.45">
      <c r="A67" s="42"/>
      <c r="B67" s="43"/>
      <c r="C67" s="14" t="s">
        <v>37</v>
      </c>
      <c r="D67" s="17">
        <f t="shared" si="0"/>
        <v>4.1681330752908231E-2</v>
      </c>
      <c r="E67" s="18" t="s">
        <v>3</v>
      </c>
    </row>
    <row r="68" spans="1:6" ht="28.5" x14ac:dyDescent="0.45">
      <c r="A68" s="42" t="s">
        <v>55</v>
      </c>
      <c r="B68" s="2" t="s">
        <v>7</v>
      </c>
      <c r="C68" s="2" t="s">
        <v>6</v>
      </c>
      <c r="D68" s="7">
        <f>0.05/SQRT(3)</f>
        <v>2.8867513459481291E-2</v>
      </c>
      <c r="E68" s="5" t="s">
        <v>8</v>
      </c>
    </row>
    <row r="69" spans="1:6" x14ac:dyDescent="0.45">
      <c r="A69" s="42"/>
      <c r="B69" s="39" t="s">
        <v>9</v>
      </c>
      <c r="C69" s="35" t="s">
        <v>25</v>
      </c>
      <c r="D69" s="10">
        <v>0.02</v>
      </c>
      <c r="E69" s="5" t="s">
        <v>8</v>
      </c>
      <c r="F69" t="s">
        <v>11</v>
      </c>
    </row>
    <row r="70" spans="1:6" x14ac:dyDescent="0.45">
      <c r="A70" s="42"/>
      <c r="B70" s="39"/>
      <c r="C70" s="35"/>
      <c r="D70" s="10">
        <v>0.03</v>
      </c>
      <c r="E70" s="5" t="s">
        <v>8</v>
      </c>
      <c r="F70" t="s">
        <v>12</v>
      </c>
    </row>
    <row r="71" spans="1:6" x14ac:dyDescent="0.45">
      <c r="A71" s="42"/>
      <c r="B71" s="39"/>
      <c r="C71" s="35"/>
      <c r="D71" s="10">
        <v>0.02</v>
      </c>
      <c r="E71" s="5" t="s">
        <v>8</v>
      </c>
      <c r="F71" t="s">
        <v>13</v>
      </c>
    </row>
    <row r="72" spans="1:6" x14ac:dyDescent="0.45">
      <c r="A72" s="42"/>
      <c r="B72" s="39"/>
      <c r="C72" s="35"/>
      <c r="D72" s="10">
        <v>0.03</v>
      </c>
      <c r="E72" s="5" t="s">
        <v>8</v>
      </c>
      <c r="F72" t="s">
        <v>26</v>
      </c>
    </row>
    <row r="73" spans="1:6" x14ac:dyDescent="0.45">
      <c r="A73" s="42"/>
      <c r="B73" s="39"/>
      <c r="C73" s="35"/>
      <c r="D73" s="10">
        <v>0.02</v>
      </c>
      <c r="E73" s="5" t="s">
        <v>8</v>
      </c>
      <c r="F73" t="s">
        <v>27</v>
      </c>
    </row>
    <row r="74" spans="1:6" x14ac:dyDescent="0.45">
      <c r="A74" s="42"/>
      <c r="B74" s="39"/>
      <c r="C74" s="35"/>
      <c r="D74" s="10">
        <v>0.03</v>
      </c>
      <c r="E74" s="5" t="s">
        <v>8</v>
      </c>
      <c r="F74" t="s">
        <v>28</v>
      </c>
    </row>
    <row r="75" spans="1:6" x14ac:dyDescent="0.45">
      <c r="A75" s="42"/>
      <c r="B75" s="39"/>
      <c r="C75" s="35"/>
      <c r="D75" s="10">
        <v>0.04</v>
      </c>
      <c r="E75" s="5" t="s">
        <v>8</v>
      </c>
      <c r="F75" t="s">
        <v>29</v>
      </c>
    </row>
    <row r="76" spans="1:6" x14ac:dyDescent="0.45">
      <c r="A76" s="42"/>
      <c r="B76" s="39"/>
      <c r="C76" s="35"/>
      <c r="D76" s="10">
        <v>0.03</v>
      </c>
      <c r="E76" s="5" t="s">
        <v>8</v>
      </c>
      <c r="F76" t="s">
        <v>30</v>
      </c>
    </row>
    <row r="77" spans="1:6" x14ac:dyDescent="0.45">
      <c r="A77" s="42"/>
      <c r="B77" s="39"/>
      <c r="C77" s="35"/>
      <c r="D77" s="10">
        <v>0.02</v>
      </c>
      <c r="E77" s="5" t="s">
        <v>8</v>
      </c>
      <c r="F77" t="s">
        <v>31</v>
      </c>
    </row>
    <row r="78" spans="1:6" ht="14.35" customHeight="1" x14ac:dyDescent="0.45">
      <c r="A78" s="42"/>
      <c r="B78" s="39"/>
      <c r="C78" s="35"/>
      <c r="D78" s="10">
        <v>0.05</v>
      </c>
      <c r="E78" s="5" t="s">
        <v>8</v>
      </c>
      <c r="F78" t="s">
        <v>14</v>
      </c>
    </row>
    <row r="79" spans="1:6" ht="14.35" customHeight="1" x14ac:dyDescent="0.45">
      <c r="A79" s="42"/>
      <c r="B79" s="39"/>
      <c r="C79" s="35"/>
      <c r="D79" s="10">
        <v>0.04</v>
      </c>
      <c r="E79" s="5" t="s">
        <v>8</v>
      </c>
      <c r="F79" t="s">
        <v>32</v>
      </c>
    </row>
    <row r="80" spans="1:6" ht="14.35" customHeight="1" x14ac:dyDescent="0.45">
      <c r="A80" s="42"/>
      <c r="B80" s="39"/>
      <c r="C80" s="35"/>
      <c r="D80" s="10">
        <v>0.04</v>
      </c>
      <c r="E80" s="5" t="s">
        <v>8</v>
      </c>
      <c r="F80" t="s">
        <v>33</v>
      </c>
    </row>
    <row r="81" spans="1:6" ht="14.35" customHeight="1" x14ac:dyDescent="0.45">
      <c r="A81" s="42"/>
      <c r="B81" s="39"/>
      <c r="C81" s="35"/>
      <c r="D81" s="10">
        <v>0.04</v>
      </c>
      <c r="E81" s="5" t="s">
        <v>8</v>
      </c>
      <c r="F81" t="s">
        <v>34</v>
      </c>
    </row>
    <row r="82" spans="1:6" ht="14.35" customHeight="1" x14ac:dyDescent="0.45">
      <c r="A82" s="42"/>
      <c r="B82" s="39"/>
      <c r="C82" s="35"/>
      <c r="D82" s="10">
        <v>0.04</v>
      </c>
      <c r="E82" s="5" t="s">
        <v>8</v>
      </c>
      <c r="F82" t="s">
        <v>35</v>
      </c>
    </row>
    <row r="83" spans="1:6" ht="14.35" customHeight="1" x14ac:dyDescent="0.45">
      <c r="A83" s="42"/>
      <c r="B83" s="39"/>
      <c r="C83" s="35"/>
      <c r="D83" s="10">
        <v>0.05</v>
      </c>
      <c r="E83" s="5" t="s">
        <v>8</v>
      </c>
      <c r="F83" t="s">
        <v>36</v>
      </c>
    </row>
    <row r="84" spans="1:6" ht="14.35" customHeight="1" x14ac:dyDescent="0.45">
      <c r="A84" s="42"/>
      <c r="B84" s="39"/>
      <c r="C84" s="35"/>
      <c r="D84" s="10">
        <v>0.03</v>
      </c>
      <c r="E84" s="5" t="s">
        <v>8</v>
      </c>
      <c r="F84" t="s">
        <v>37</v>
      </c>
    </row>
    <row r="85" spans="1:6" ht="14.25" customHeight="1" x14ac:dyDescent="0.45">
      <c r="A85" s="42"/>
      <c r="B85" s="35" t="s">
        <v>38</v>
      </c>
      <c r="C85" s="35" t="s">
        <v>39</v>
      </c>
      <c r="D85" s="10">
        <v>0.78</v>
      </c>
      <c r="E85" s="5" t="s">
        <v>8</v>
      </c>
      <c r="F85" t="s">
        <v>11</v>
      </c>
    </row>
    <row r="86" spans="1:6" x14ac:dyDescent="0.45">
      <c r="A86" s="42"/>
      <c r="B86" s="35"/>
      <c r="C86" s="35"/>
      <c r="D86" s="10">
        <v>1.1499999999999999</v>
      </c>
      <c r="E86" s="5" t="s">
        <v>8</v>
      </c>
      <c r="F86" t="s">
        <v>12</v>
      </c>
    </row>
    <row r="87" spans="1:6" x14ac:dyDescent="0.45">
      <c r="A87" s="42"/>
      <c r="B87" s="35"/>
      <c r="C87" s="35"/>
      <c r="D87" s="10">
        <v>0.74</v>
      </c>
      <c r="E87" s="5" t="s">
        <v>8</v>
      </c>
      <c r="F87" t="s">
        <v>13</v>
      </c>
    </row>
    <row r="88" spans="1:6" x14ac:dyDescent="0.45">
      <c r="A88" s="42"/>
      <c r="B88" s="35"/>
      <c r="C88" s="35"/>
      <c r="D88" s="10">
        <v>0.99</v>
      </c>
      <c r="E88" s="5" t="s">
        <v>8</v>
      </c>
      <c r="F88" t="s">
        <v>26</v>
      </c>
    </row>
    <row r="89" spans="1:6" x14ac:dyDescent="0.45">
      <c r="A89" s="42"/>
      <c r="B89" s="35"/>
      <c r="C89" s="35"/>
      <c r="D89" s="10">
        <v>0.74</v>
      </c>
      <c r="E89" s="5" t="s">
        <v>8</v>
      </c>
      <c r="F89" t="s">
        <v>27</v>
      </c>
    </row>
    <row r="90" spans="1:6" x14ac:dyDescent="0.45">
      <c r="A90" s="42"/>
      <c r="B90" s="35"/>
      <c r="C90" s="35"/>
      <c r="D90" s="10">
        <v>0.7</v>
      </c>
      <c r="E90" s="5" t="s">
        <v>8</v>
      </c>
      <c r="F90" t="s">
        <v>28</v>
      </c>
    </row>
    <row r="91" spans="1:6" x14ac:dyDescent="0.45">
      <c r="A91" s="42"/>
      <c r="B91" s="35"/>
      <c r="C91" s="35"/>
      <c r="D91" s="10">
        <v>0.75</v>
      </c>
      <c r="E91" s="5" t="s">
        <v>8</v>
      </c>
      <c r="F91" t="s">
        <v>29</v>
      </c>
    </row>
    <row r="92" spans="1:6" x14ac:dyDescent="0.45">
      <c r="A92" s="42"/>
      <c r="B92" s="35"/>
      <c r="C92" s="35"/>
      <c r="D92" s="10">
        <v>0.63</v>
      </c>
      <c r="E92" s="5" t="s">
        <v>8</v>
      </c>
      <c r="F92" t="s">
        <v>30</v>
      </c>
    </row>
    <row r="93" spans="1:6" x14ac:dyDescent="0.45">
      <c r="A93" s="42"/>
      <c r="B93" s="35"/>
      <c r="C93" s="35"/>
      <c r="D93" s="10">
        <v>0.67</v>
      </c>
      <c r="E93" s="5" t="s">
        <v>8</v>
      </c>
      <c r="F93" t="s">
        <v>31</v>
      </c>
    </row>
    <row r="94" spans="1:6" ht="14.35" customHeight="1" x14ac:dyDescent="0.45">
      <c r="A94" s="42"/>
      <c r="B94" s="35"/>
      <c r="C94" s="35"/>
      <c r="D94" s="10">
        <v>0.57999999999999996</v>
      </c>
      <c r="E94" s="5" t="s">
        <v>8</v>
      </c>
      <c r="F94" t="s">
        <v>14</v>
      </c>
    </row>
    <row r="95" spans="1:6" ht="14.35" customHeight="1" x14ac:dyDescent="0.45">
      <c r="A95" s="42"/>
      <c r="B95" s="35"/>
      <c r="C95" s="35"/>
      <c r="D95" s="10">
        <v>0.82</v>
      </c>
      <c r="E95" s="5" t="s">
        <v>8</v>
      </c>
      <c r="F95" t="s">
        <v>32</v>
      </c>
    </row>
    <row r="96" spans="1:6" ht="14.35" customHeight="1" x14ac:dyDescent="0.45">
      <c r="A96" s="42"/>
      <c r="B96" s="35"/>
      <c r="C96" s="35"/>
      <c r="D96" s="10">
        <v>0.62</v>
      </c>
      <c r="E96" s="5" t="s">
        <v>8</v>
      </c>
      <c r="F96" t="s">
        <v>33</v>
      </c>
    </row>
    <row r="97" spans="1:6" ht="14.35" customHeight="1" x14ac:dyDescent="0.45">
      <c r="A97" s="42"/>
      <c r="B97" s="35"/>
      <c r="C97" s="35"/>
      <c r="D97" s="10">
        <v>0.63</v>
      </c>
      <c r="E97" s="5" t="s">
        <v>8</v>
      </c>
      <c r="F97" t="s">
        <v>34</v>
      </c>
    </row>
    <row r="98" spans="1:6" ht="14.35" customHeight="1" x14ac:dyDescent="0.45">
      <c r="A98" s="42"/>
      <c r="B98" s="35"/>
      <c r="C98" s="35"/>
      <c r="D98" s="10">
        <v>0.76</v>
      </c>
      <c r="E98" s="5" t="s">
        <v>8</v>
      </c>
      <c r="F98" t="s">
        <v>35</v>
      </c>
    </row>
    <row r="99" spans="1:6" ht="14.35" customHeight="1" x14ac:dyDescent="0.45">
      <c r="A99" s="42"/>
      <c r="B99" s="35"/>
      <c r="C99" s="35"/>
      <c r="D99" s="10">
        <v>0.52</v>
      </c>
      <c r="E99" s="5" t="s">
        <v>8</v>
      </c>
      <c r="F99" t="s">
        <v>36</v>
      </c>
    </row>
    <row r="100" spans="1:6" ht="14.35" customHeight="1" x14ac:dyDescent="0.45">
      <c r="A100" s="42"/>
      <c r="B100" s="35"/>
      <c r="C100" s="35"/>
      <c r="D100" s="10">
        <v>0.56000000000000005</v>
      </c>
      <c r="E100" s="5" t="s">
        <v>8</v>
      </c>
      <c r="F100" t="s">
        <v>37</v>
      </c>
    </row>
    <row r="101" spans="1:6" x14ac:dyDescent="0.45">
      <c r="A101" s="42"/>
      <c r="B101" s="41" t="s">
        <v>52</v>
      </c>
      <c r="C101" s="14" t="s">
        <v>11</v>
      </c>
      <c r="D101" s="20">
        <f t="shared" ref="D101:D116" si="1">SQRT($D$68^2+D69^2+D85^2)</f>
        <v>0.78079019802590588</v>
      </c>
      <c r="E101" s="18" t="s">
        <v>8</v>
      </c>
    </row>
    <row r="102" spans="1:6" x14ac:dyDescent="0.45">
      <c r="A102" s="42"/>
      <c r="B102" s="41"/>
      <c r="C102" s="14" t="s">
        <v>12</v>
      </c>
      <c r="D102" s="20">
        <f t="shared" si="1"/>
        <v>1.1507533764162212</v>
      </c>
      <c r="E102" s="18" t="s">
        <v>8</v>
      </c>
    </row>
    <row r="103" spans="1:6" x14ac:dyDescent="0.45">
      <c r="A103" s="42"/>
      <c r="B103" s="41"/>
      <c r="C103" s="14" t="s">
        <v>13</v>
      </c>
      <c r="D103" s="20">
        <f t="shared" si="1"/>
        <v>0.74083286464177145</v>
      </c>
      <c r="E103" s="18" t="s">
        <v>8</v>
      </c>
    </row>
    <row r="104" spans="1:6" x14ac:dyDescent="0.45">
      <c r="A104" s="42"/>
      <c r="B104" s="41"/>
      <c r="C104" s="14" t="s">
        <v>26</v>
      </c>
      <c r="D104" s="20">
        <f t="shared" si="1"/>
        <v>0.99087503416593015</v>
      </c>
      <c r="E104" s="18" t="s">
        <v>8</v>
      </c>
    </row>
    <row r="105" spans="1:6" x14ac:dyDescent="0.45">
      <c r="A105" s="42"/>
      <c r="B105" s="41"/>
      <c r="C105" s="14" t="s">
        <v>27</v>
      </c>
      <c r="D105" s="20">
        <f t="shared" si="1"/>
        <v>0.74083286464177145</v>
      </c>
      <c r="E105" s="18" t="s">
        <v>8</v>
      </c>
    </row>
    <row r="106" spans="1:6" x14ac:dyDescent="0.45">
      <c r="A106" s="42"/>
      <c r="B106" s="41"/>
      <c r="C106" s="14" t="s">
        <v>28</v>
      </c>
      <c r="D106" s="20">
        <f t="shared" si="1"/>
        <v>0.70123700225625096</v>
      </c>
      <c r="E106" s="18" t="s">
        <v>8</v>
      </c>
    </row>
    <row r="107" spans="1:6" x14ac:dyDescent="0.45">
      <c r="A107" s="42"/>
      <c r="B107" s="41"/>
      <c r="C107" s="14" t="s">
        <v>29</v>
      </c>
      <c r="D107" s="20">
        <f t="shared" si="1"/>
        <v>0.7516204716034105</v>
      </c>
      <c r="E107" s="18" t="s">
        <v>8</v>
      </c>
    </row>
    <row r="108" spans="1:6" x14ac:dyDescent="0.45">
      <c r="A108" s="42"/>
      <c r="B108" s="41"/>
      <c r="C108" s="14" t="s">
        <v>30</v>
      </c>
      <c r="D108" s="20">
        <f t="shared" si="1"/>
        <v>0.63137416270649949</v>
      </c>
      <c r="E108" s="18" t="s">
        <v>8</v>
      </c>
    </row>
    <row r="109" spans="1:6" x14ac:dyDescent="0.45">
      <c r="A109" s="42"/>
      <c r="B109" s="41"/>
      <c r="C109" s="14" t="s">
        <v>31</v>
      </c>
      <c r="D109" s="20">
        <f t="shared" si="1"/>
        <v>0.67091976668848663</v>
      </c>
      <c r="E109" s="18" t="s">
        <v>8</v>
      </c>
    </row>
    <row r="110" spans="1:6" x14ac:dyDescent="0.45">
      <c r="A110" s="42"/>
      <c r="B110" s="41"/>
      <c r="C110" s="14" t="s">
        <v>14</v>
      </c>
      <c r="D110" s="20">
        <f t="shared" si="1"/>
        <v>0.58286647985051721</v>
      </c>
      <c r="E110" s="18" t="s">
        <v>8</v>
      </c>
    </row>
    <row r="111" spans="1:6" x14ac:dyDescent="0.45">
      <c r="A111" s="42"/>
      <c r="B111" s="41"/>
      <c r="C111" s="14" t="s">
        <v>32</v>
      </c>
      <c r="D111" s="20">
        <f t="shared" si="1"/>
        <v>0.82148239989261684</v>
      </c>
      <c r="E111" s="18" t="s">
        <v>8</v>
      </c>
    </row>
    <row r="112" spans="1:6" x14ac:dyDescent="0.45">
      <c r="A112" s="42"/>
      <c r="B112" s="41"/>
      <c r="C112" s="14" t="s">
        <v>33</v>
      </c>
      <c r="D112" s="20">
        <f t="shared" si="1"/>
        <v>0.62195926983471628</v>
      </c>
      <c r="E112" s="18" t="s">
        <v>8</v>
      </c>
    </row>
    <row r="113" spans="1:6" x14ac:dyDescent="0.45">
      <c r="A113" s="42"/>
      <c r="B113" s="41"/>
      <c r="C113" s="14" t="s">
        <v>34</v>
      </c>
      <c r="D113" s="20">
        <f t="shared" si="1"/>
        <v>0.6319282659711728</v>
      </c>
      <c r="E113" s="18" t="s">
        <v>8</v>
      </c>
    </row>
    <row r="114" spans="1:6" x14ac:dyDescent="0.45">
      <c r="A114" s="42"/>
      <c r="B114" s="41"/>
      <c r="C114" s="14" t="s">
        <v>35</v>
      </c>
      <c r="D114" s="20">
        <f t="shared" si="1"/>
        <v>0.7615991946774453</v>
      </c>
      <c r="E114" s="18" t="s">
        <v>8</v>
      </c>
    </row>
    <row r="115" spans="1:6" x14ac:dyDescent="0.45">
      <c r="A115" s="42"/>
      <c r="B115" s="41"/>
      <c r="C115" s="14" t="s">
        <v>36</v>
      </c>
      <c r="D115" s="20">
        <f t="shared" si="1"/>
        <v>0.52319531088622473</v>
      </c>
      <c r="E115" s="18" t="s">
        <v>8</v>
      </c>
    </row>
    <row r="116" spans="1:6" x14ac:dyDescent="0.45">
      <c r="A116" s="42"/>
      <c r="B116" s="41"/>
      <c r="C116" s="14" t="s">
        <v>37</v>
      </c>
      <c r="D116" s="20">
        <f t="shared" si="1"/>
        <v>0.56154548643305235</v>
      </c>
      <c r="E116" s="18" t="s">
        <v>8</v>
      </c>
    </row>
    <row r="117" spans="1:6" x14ac:dyDescent="0.45">
      <c r="A117" s="42" t="s">
        <v>54</v>
      </c>
      <c r="B117" t="s">
        <v>50</v>
      </c>
      <c r="C117" t="s">
        <v>51</v>
      </c>
      <c r="D117">
        <f>0.03</f>
        <v>0.03</v>
      </c>
    </row>
    <row r="118" spans="1:6" ht="28.5" x14ac:dyDescent="0.45">
      <c r="A118" s="42"/>
      <c r="B118" s="2" t="s">
        <v>5</v>
      </c>
      <c r="C118" s="2" t="s">
        <v>16</v>
      </c>
      <c r="D118" s="7">
        <f>0.05/SQRT(3)</f>
        <v>2.8867513459481291E-2</v>
      </c>
      <c r="E118" s="5" t="s">
        <v>3</v>
      </c>
    </row>
    <row r="119" spans="1:6" x14ac:dyDescent="0.45">
      <c r="A119" s="42"/>
      <c r="B119" s="39" t="s">
        <v>49</v>
      </c>
      <c r="C119" s="35" t="s">
        <v>25</v>
      </c>
      <c r="D119" s="5">
        <v>1E-3</v>
      </c>
      <c r="E119" s="5" t="s">
        <v>3</v>
      </c>
      <c r="F119" t="s">
        <v>11</v>
      </c>
    </row>
    <row r="120" spans="1:6" x14ac:dyDescent="0.45">
      <c r="A120" s="42"/>
      <c r="B120" s="39"/>
      <c r="C120" s="35"/>
      <c r="D120" s="5">
        <v>1E-3</v>
      </c>
      <c r="E120" s="5" t="s">
        <v>3</v>
      </c>
      <c r="F120" t="s">
        <v>12</v>
      </c>
    </row>
    <row r="121" spans="1:6" x14ac:dyDescent="0.45">
      <c r="A121" s="42"/>
      <c r="B121" s="39"/>
      <c r="C121" s="35"/>
      <c r="D121" s="5">
        <v>1E-3</v>
      </c>
      <c r="E121" s="5" t="s">
        <v>3</v>
      </c>
      <c r="F121" t="s">
        <v>13</v>
      </c>
    </row>
    <row r="122" spans="1:6" x14ac:dyDescent="0.45">
      <c r="A122" s="42"/>
      <c r="B122" s="39"/>
      <c r="C122" s="35"/>
      <c r="D122" s="5">
        <v>1E-3</v>
      </c>
      <c r="E122" s="5" t="s">
        <v>3</v>
      </c>
      <c r="F122" t="s">
        <v>26</v>
      </c>
    </row>
    <row r="123" spans="1:6" x14ac:dyDescent="0.45">
      <c r="A123" s="42"/>
      <c r="B123" s="39"/>
      <c r="C123" s="35"/>
      <c r="D123" s="5">
        <v>1E-3</v>
      </c>
      <c r="E123" s="5" t="s">
        <v>3</v>
      </c>
      <c r="F123" t="s">
        <v>27</v>
      </c>
    </row>
    <row r="124" spans="1:6" x14ac:dyDescent="0.45">
      <c r="A124" s="42"/>
      <c r="B124" s="39"/>
      <c r="C124" s="35"/>
      <c r="D124" s="5">
        <v>1E-3</v>
      </c>
      <c r="E124" s="5" t="s">
        <v>3</v>
      </c>
      <c r="F124" t="s">
        <v>28</v>
      </c>
    </row>
    <row r="125" spans="1:6" x14ac:dyDescent="0.45">
      <c r="A125" s="42"/>
      <c r="B125" s="39"/>
      <c r="C125" s="35"/>
      <c r="D125" s="5">
        <v>1E-3</v>
      </c>
      <c r="E125" s="5" t="s">
        <v>3</v>
      </c>
      <c r="F125" t="s">
        <v>29</v>
      </c>
    </row>
    <row r="126" spans="1:6" x14ac:dyDescent="0.45">
      <c r="A126" s="42"/>
      <c r="B126" s="39"/>
      <c r="C126" s="35"/>
      <c r="D126" s="5">
        <v>1E-3</v>
      </c>
      <c r="E126" s="5" t="s">
        <v>3</v>
      </c>
      <c r="F126" t="s">
        <v>30</v>
      </c>
    </row>
    <row r="127" spans="1:6" x14ac:dyDescent="0.45">
      <c r="A127" s="42"/>
      <c r="B127" s="39"/>
      <c r="C127" s="35"/>
      <c r="D127" s="5">
        <v>1E-3</v>
      </c>
      <c r="E127" s="5" t="s">
        <v>3</v>
      </c>
      <c r="F127" t="s">
        <v>31</v>
      </c>
    </row>
    <row r="128" spans="1:6" x14ac:dyDescent="0.45">
      <c r="A128" s="42"/>
      <c r="B128" s="39"/>
      <c r="C128" s="35"/>
      <c r="D128" s="5">
        <v>1E-3</v>
      </c>
      <c r="E128" s="5" t="s">
        <v>3</v>
      </c>
      <c r="F128" t="s">
        <v>14</v>
      </c>
    </row>
    <row r="129" spans="1:6" x14ac:dyDescent="0.45">
      <c r="A129" s="42"/>
      <c r="B129" s="39"/>
      <c r="C129" s="35"/>
      <c r="D129" s="5">
        <v>1E-3</v>
      </c>
      <c r="E129" s="5" t="s">
        <v>3</v>
      </c>
      <c r="F129" t="s">
        <v>32</v>
      </c>
    </row>
    <row r="130" spans="1:6" x14ac:dyDescent="0.45">
      <c r="A130" s="42"/>
      <c r="B130" s="39"/>
      <c r="C130" s="35"/>
      <c r="D130" s="5">
        <v>1E-3</v>
      </c>
      <c r="E130" s="5" t="s">
        <v>3</v>
      </c>
      <c r="F130" t="s">
        <v>33</v>
      </c>
    </row>
    <row r="131" spans="1:6" x14ac:dyDescent="0.45">
      <c r="A131" s="42"/>
      <c r="B131" s="39"/>
      <c r="C131" s="35"/>
      <c r="D131" s="5">
        <v>1E-3</v>
      </c>
      <c r="E131" s="5" t="s">
        <v>3</v>
      </c>
      <c r="F131" t="s">
        <v>34</v>
      </c>
    </row>
    <row r="132" spans="1:6" x14ac:dyDescent="0.45">
      <c r="A132" s="42"/>
      <c r="B132" s="39"/>
      <c r="C132" s="35"/>
      <c r="D132" s="5">
        <v>1E-3</v>
      </c>
      <c r="E132" s="5" t="s">
        <v>3</v>
      </c>
      <c r="F132" t="s">
        <v>35</v>
      </c>
    </row>
    <row r="133" spans="1:6" x14ac:dyDescent="0.45">
      <c r="A133" s="42"/>
      <c r="B133" s="39"/>
      <c r="C133" s="35"/>
      <c r="D133" s="5">
        <v>1E-3</v>
      </c>
      <c r="E133" s="5" t="s">
        <v>3</v>
      </c>
      <c r="F133" t="s">
        <v>36</v>
      </c>
    </row>
    <row r="134" spans="1:6" x14ac:dyDescent="0.45">
      <c r="A134" s="42"/>
      <c r="B134" s="39"/>
      <c r="C134" s="35"/>
      <c r="D134" s="5">
        <v>1E-3</v>
      </c>
      <c r="E134" s="5" t="s">
        <v>3</v>
      </c>
      <c r="F134" t="s">
        <v>37</v>
      </c>
    </row>
    <row r="135" spans="1:6" x14ac:dyDescent="0.45">
      <c r="A135" s="42"/>
      <c r="B135" s="39" t="s">
        <v>38</v>
      </c>
      <c r="C135" s="35" t="s">
        <v>39</v>
      </c>
      <c r="D135" s="10">
        <v>0.03</v>
      </c>
      <c r="E135" s="5" t="s">
        <v>3</v>
      </c>
      <c r="F135" t="s">
        <v>11</v>
      </c>
    </row>
    <row r="136" spans="1:6" x14ac:dyDescent="0.45">
      <c r="A136" s="42"/>
      <c r="B136" s="39"/>
      <c r="C136" s="35"/>
      <c r="D136" s="10">
        <v>0.02</v>
      </c>
      <c r="E136" s="5" t="s">
        <v>3</v>
      </c>
      <c r="F136" t="s">
        <v>12</v>
      </c>
    </row>
    <row r="137" spans="1:6" x14ac:dyDescent="0.45">
      <c r="A137" s="42"/>
      <c r="B137" s="39"/>
      <c r="C137" s="35"/>
      <c r="D137" s="10">
        <v>0.03</v>
      </c>
      <c r="E137" s="5" t="s">
        <v>3</v>
      </c>
      <c r="F137" t="s">
        <v>13</v>
      </c>
    </row>
    <row r="138" spans="1:6" x14ac:dyDescent="0.45">
      <c r="A138" s="42"/>
      <c r="B138" s="39"/>
      <c r="C138" s="35"/>
      <c r="D138" s="10">
        <v>0.04</v>
      </c>
      <c r="E138" s="5" t="s">
        <v>3</v>
      </c>
      <c r="F138" t="s">
        <v>26</v>
      </c>
    </row>
    <row r="139" spans="1:6" x14ac:dyDescent="0.45">
      <c r="A139" s="42"/>
      <c r="B139" s="39"/>
      <c r="C139" s="35"/>
      <c r="D139" s="10">
        <v>0.02</v>
      </c>
      <c r="E139" s="5" t="s">
        <v>3</v>
      </c>
      <c r="F139" t="s">
        <v>27</v>
      </c>
    </row>
    <row r="140" spans="1:6" x14ac:dyDescent="0.45">
      <c r="A140" s="42"/>
      <c r="B140" s="39"/>
      <c r="C140" s="35"/>
      <c r="D140" s="10">
        <v>0.02</v>
      </c>
      <c r="E140" s="5" t="s">
        <v>3</v>
      </c>
      <c r="F140" t="s">
        <v>28</v>
      </c>
    </row>
    <row r="141" spans="1:6" x14ac:dyDescent="0.45">
      <c r="A141" s="42"/>
      <c r="B141" s="39"/>
      <c r="C141" s="35"/>
      <c r="D141" s="10">
        <v>0.03</v>
      </c>
      <c r="E141" s="5" t="s">
        <v>3</v>
      </c>
      <c r="F141" t="s">
        <v>29</v>
      </c>
    </row>
    <row r="142" spans="1:6" x14ac:dyDescent="0.45">
      <c r="A142" s="42"/>
      <c r="B142" s="39"/>
      <c r="C142" s="35"/>
      <c r="D142" s="10">
        <v>0.02</v>
      </c>
      <c r="E142" s="5" t="s">
        <v>3</v>
      </c>
      <c r="F142" t="s">
        <v>30</v>
      </c>
    </row>
    <row r="143" spans="1:6" x14ac:dyDescent="0.45">
      <c r="A143" s="42"/>
      <c r="B143" s="39"/>
      <c r="C143" s="35"/>
      <c r="D143" s="10">
        <v>0.02</v>
      </c>
      <c r="E143" s="5" t="s">
        <v>3</v>
      </c>
      <c r="F143" t="s">
        <v>31</v>
      </c>
    </row>
    <row r="144" spans="1:6" x14ac:dyDescent="0.45">
      <c r="A144" s="42"/>
      <c r="B144" s="39"/>
      <c r="C144" s="35"/>
      <c r="D144" s="10">
        <v>0.02</v>
      </c>
      <c r="E144" s="5" t="s">
        <v>3</v>
      </c>
      <c r="F144" t="s">
        <v>14</v>
      </c>
    </row>
    <row r="145" spans="1:6" x14ac:dyDescent="0.45">
      <c r="A145" s="42"/>
      <c r="B145" s="39"/>
      <c r="C145" s="35"/>
      <c r="D145" s="10">
        <v>0.05</v>
      </c>
      <c r="E145" s="5" t="s">
        <v>3</v>
      </c>
      <c r="F145" t="s">
        <v>32</v>
      </c>
    </row>
    <row r="146" spans="1:6" x14ac:dyDescent="0.45">
      <c r="A146" s="42"/>
      <c r="B146" s="39"/>
      <c r="C146" s="35"/>
      <c r="D146" s="10">
        <v>0.06</v>
      </c>
      <c r="E146" s="5" t="s">
        <v>3</v>
      </c>
      <c r="F146" t="s">
        <v>33</v>
      </c>
    </row>
    <row r="147" spans="1:6" x14ac:dyDescent="0.45">
      <c r="A147" s="42"/>
      <c r="B147" s="39"/>
      <c r="C147" s="35"/>
      <c r="D147" s="10">
        <v>0.09</v>
      </c>
      <c r="E147" s="5" t="s">
        <v>3</v>
      </c>
      <c r="F147" t="s">
        <v>34</v>
      </c>
    </row>
    <row r="148" spans="1:6" x14ac:dyDescent="0.45">
      <c r="A148" s="42"/>
      <c r="B148" s="39"/>
      <c r="C148" s="35"/>
      <c r="D148" s="10">
        <v>0.04</v>
      </c>
      <c r="E148" s="5" t="s">
        <v>3</v>
      </c>
      <c r="F148" t="s">
        <v>35</v>
      </c>
    </row>
    <row r="149" spans="1:6" x14ac:dyDescent="0.45">
      <c r="A149" s="42"/>
      <c r="B149" s="39"/>
      <c r="C149" s="35"/>
      <c r="D149" s="10">
        <v>0.03</v>
      </c>
      <c r="E149" s="5" t="s">
        <v>3</v>
      </c>
      <c r="F149" t="s">
        <v>36</v>
      </c>
    </row>
    <row r="150" spans="1:6" x14ac:dyDescent="0.45">
      <c r="A150" s="42"/>
      <c r="B150" s="39"/>
      <c r="C150" s="35"/>
      <c r="D150" s="10">
        <v>0.04</v>
      </c>
      <c r="E150" s="5" t="s">
        <v>3</v>
      </c>
      <c r="F150" t="s">
        <v>37</v>
      </c>
    </row>
    <row r="151" spans="1:6" x14ac:dyDescent="0.45">
      <c r="A151" s="42"/>
      <c r="B151" s="43" t="s">
        <v>52</v>
      </c>
      <c r="C151" s="14" t="s">
        <v>11</v>
      </c>
      <c r="D151" s="17">
        <f t="shared" ref="D151:D166" si="2">SQRT($D$19^2+D119^2+D135^2)</f>
        <v>4.1645327869202005E-2</v>
      </c>
      <c r="E151" s="18" t="s">
        <v>3</v>
      </c>
    </row>
    <row r="152" spans="1:6" x14ac:dyDescent="0.45">
      <c r="A152" s="42"/>
      <c r="B152" s="43"/>
      <c r="C152" s="14" t="s">
        <v>12</v>
      </c>
      <c r="D152" s="17">
        <f t="shared" si="2"/>
        <v>3.5133080327994774E-2</v>
      </c>
      <c r="E152" s="18" t="s">
        <v>3</v>
      </c>
    </row>
    <row r="153" spans="1:6" x14ac:dyDescent="0.45">
      <c r="A153" s="42"/>
      <c r="B153" s="43"/>
      <c r="C153" s="14" t="s">
        <v>13</v>
      </c>
      <c r="D153" s="17">
        <f t="shared" si="2"/>
        <v>4.1645327869202005E-2</v>
      </c>
      <c r="E153" s="18" t="s">
        <v>3</v>
      </c>
    </row>
    <row r="154" spans="1:6" x14ac:dyDescent="0.45">
      <c r="A154" s="42"/>
      <c r="B154" s="43"/>
      <c r="C154" s="14" t="s">
        <v>26</v>
      </c>
      <c r="D154" s="17">
        <f t="shared" si="2"/>
        <v>4.9338963642676294E-2</v>
      </c>
      <c r="E154" s="18" t="s">
        <v>3</v>
      </c>
    </row>
    <row r="155" spans="1:6" x14ac:dyDescent="0.45">
      <c r="A155" s="42"/>
      <c r="B155" s="43"/>
      <c r="C155" s="14" t="s">
        <v>27</v>
      </c>
      <c r="D155" s="17">
        <f t="shared" si="2"/>
        <v>3.5133080327994774E-2</v>
      </c>
      <c r="E155" s="18" t="s">
        <v>3</v>
      </c>
    </row>
    <row r="156" spans="1:6" x14ac:dyDescent="0.45">
      <c r="A156" s="42"/>
      <c r="B156" s="43"/>
      <c r="C156" s="14" t="s">
        <v>28</v>
      </c>
      <c r="D156" s="17">
        <f t="shared" si="2"/>
        <v>3.5133080327994774E-2</v>
      </c>
      <c r="E156" s="18" t="s">
        <v>3</v>
      </c>
    </row>
    <row r="157" spans="1:6" x14ac:dyDescent="0.45">
      <c r="A157" s="42"/>
      <c r="B157" s="43"/>
      <c r="C157" s="14" t="s">
        <v>29</v>
      </c>
      <c r="D157" s="17">
        <f t="shared" si="2"/>
        <v>4.1645327869202005E-2</v>
      </c>
      <c r="E157" s="18" t="s">
        <v>3</v>
      </c>
    </row>
    <row r="158" spans="1:6" x14ac:dyDescent="0.45">
      <c r="A158" s="42"/>
      <c r="B158" s="43"/>
      <c r="C158" s="14" t="s">
        <v>30</v>
      </c>
      <c r="D158" s="17">
        <f t="shared" si="2"/>
        <v>3.5133080327994774E-2</v>
      </c>
      <c r="E158" s="18" t="s">
        <v>3</v>
      </c>
    </row>
    <row r="159" spans="1:6" x14ac:dyDescent="0.45">
      <c r="A159" s="42"/>
      <c r="B159" s="43"/>
      <c r="C159" s="14" t="s">
        <v>31</v>
      </c>
      <c r="D159" s="17">
        <f t="shared" si="2"/>
        <v>3.5133080327994774E-2</v>
      </c>
      <c r="E159" s="18" t="s">
        <v>3</v>
      </c>
    </row>
    <row r="160" spans="1:6" x14ac:dyDescent="0.45">
      <c r="A160" s="42"/>
      <c r="B160" s="43"/>
      <c r="C160" s="14" t="s">
        <v>14</v>
      </c>
      <c r="D160" s="17">
        <f t="shared" si="2"/>
        <v>3.5133080327994774E-2</v>
      </c>
      <c r="E160" s="18" t="s">
        <v>3</v>
      </c>
    </row>
    <row r="161" spans="1:6" x14ac:dyDescent="0.45">
      <c r="A161" s="42"/>
      <c r="B161" s="43"/>
      <c r="C161" s="14" t="s">
        <v>32</v>
      </c>
      <c r="D161" s="17">
        <f t="shared" si="2"/>
        <v>5.7743686523578787E-2</v>
      </c>
      <c r="E161" s="18" t="s">
        <v>3</v>
      </c>
    </row>
    <row r="162" spans="1:6" x14ac:dyDescent="0.45">
      <c r="A162" s="42"/>
      <c r="B162" s="43"/>
      <c r="C162" s="14" t="s">
        <v>33</v>
      </c>
      <c r="D162" s="17">
        <f t="shared" si="2"/>
        <v>6.6590790153994522E-2</v>
      </c>
      <c r="E162" s="18" t="s">
        <v>3</v>
      </c>
    </row>
    <row r="163" spans="1:6" x14ac:dyDescent="0.45">
      <c r="A163" s="42"/>
      <c r="B163" s="43"/>
      <c r="C163" s="14" t="s">
        <v>34</v>
      </c>
      <c r="D163" s="17">
        <f t="shared" si="2"/>
        <v>9.4521602469135768E-2</v>
      </c>
      <c r="E163" s="18" t="s">
        <v>3</v>
      </c>
    </row>
    <row r="164" spans="1:6" x14ac:dyDescent="0.45">
      <c r="A164" s="42"/>
      <c r="B164" s="43"/>
      <c r="C164" s="14" t="s">
        <v>35</v>
      </c>
      <c r="D164" s="17">
        <f t="shared" si="2"/>
        <v>4.9338963642676294E-2</v>
      </c>
      <c r="E164" s="18" t="s">
        <v>3</v>
      </c>
    </row>
    <row r="165" spans="1:6" x14ac:dyDescent="0.45">
      <c r="A165" s="42"/>
      <c r="B165" s="43"/>
      <c r="C165" s="14" t="s">
        <v>36</v>
      </c>
      <c r="D165" s="17">
        <f t="shared" si="2"/>
        <v>4.1645327869202005E-2</v>
      </c>
      <c r="E165" s="18" t="s">
        <v>3</v>
      </c>
    </row>
    <row r="166" spans="1:6" x14ac:dyDescent="0.45">
      <c r="A166" s="42"/>
      <c r="B166" s="43"/>
      <c r="C166" s="14" t="s">
        <v>37</v>
      </c>
      <c r="D166" s="17">
        <f t="shared" si="2"/>
        <v>4.9338963642676294E-2</v>
      </c>
      <c r="E166" s="18" t="s">
        <v>3</v>
      </c>
    </row>
    <row r="167" spans="1:6" ht="28.5" x14ac:dyDescent="0.45">
      <c r="A167" s="42" t="s">
        <v>56</v>
      </c>
      <c r="B167" s="2" t="s">
        <v>7</v>
      </c>
      <c r="C167" s="2" t="s">
        <v>6</v>
      </c>
      <c r="D167" s="7">
        <f>0.05/SQRT(3)</f>
        <v>2.8867513459481291E-2</v>
      </c>
      <c r="E167" s="5" t="s">
        <v>8</v>
      </c>
    </row>
    <row r="168" spans="1:6" x14ac:dyDescent="0.45">
      <c r="A168" s="42"/>
      <c r="B168" s="39" t="s">
        <v>9</v>
      </c>
      <c r="C168" s="35" t="s">
        <v>25</v>
      </c>
      <c r="D168" s="7">
        <v>0.02</v>
      </c>
      <c r="E168" s="5" t="s">
        <v>8</v>
      </c>
      <c r="F168" t="s">
        <v>11</v>
      </c>
    </row>
    <row r="169" spans="1:6" x14ac:dyDescent="0.45">
      <c r="A169" s="42"/>
      <c r="B169" s="39"/>
      <c r="C169" s="35"/>
      <c r="D169" s="7">
        <v>0.03</v>
      </c>
      <c r="E169" s="5" t="s">
        <v>8</v>
      </c>
      <c r="F169" t="s">
        <v>12</v>
      </c>
    </row>
    <row r="170" spans="1:6" x14ac:dyDescent="0.45">
      <c r="A170" s="42"/>
      <c r="B170" s="39"/>
      <c r="C170" s="35"/>
      <c r="D170" s="7">
        <v>0.02</v>
      </c>
      <c r="E170" s="5" t="s">
        <v>8</v>
      </c>
      <c r="F170" t="s">
        <v>13</v>
      </c>
    </row>
    <row r="171" spans="1:6" x14ac:dyDescent="0.45">
      <c r="A171" s="42"/>
      <c r="B171" s="39"/>
      <c r="C171" s="35"/>
      <c r="D171" s="7">
        <v>0.03</v>
      </c>
      <c r="E171" s="5" t="s">
        <v>8</v>
      </c>
      <c r="F171" t="s">
        <v>26</v>
      </c>
    </row>
    <row r="172" spans="1:6" x14ac:dyDescent="0.45">
      <c r="A172" s="42"/>
      <c r="B172" s="39"/>
      <c r="C172" s="35"/>
      <c r="D172" s="7">
        <v>0.02</v>
      </c>
      <c r="E172" s="5" t="s">
        <v>8</v>
      </c>
      <c r="F172" t="s">
        <v>27</v>
      </c>
    </row>
    <row r="173" spans="1:6" x14ac:dyDescent="0.45">
      <c r="A173" s="42"/>
      <c r="B173" s="39"/>
      <c r="C173" s="35"/>
      <c r="D173" s="7">
        <v>0.03</v>
      </c>
      <c r="E173" s="5" t="s">
        <v>8</v>
      </c>
      <c r="F173" t="s">
        <v>28</v>
      </c>
    </row>
    <row r="174" spans="1:6" x14ac:dyDescent="0.45">
      <c r="A174" s="42"/>
      <c r="B174" s="39"/>
      <c r="C174" s="35"/>
      <c r="D174" s="7">
        <v>0.04</v>
      </c>
      <c r="E174" s="5" t="s">
        <v>8</v>
      </c>
      <c r="F174" t="s">
        <v>29</v>
      </c>
    </row>
    <row r="175" spans="1:6" x14ac:dyDescent="0.45">
      <c r="A175" s="42"/>
      <c r="B175" s="39"/>
      <c r="C175" s="35"/>
      <c r="D175" s="7">
        <v>0.03</v>
      </c>
      <c r="E175" s="5" t="s">
        <v>8</v>
      </c>
      <c r="F175" t="s">
        <v>30</v>
      </c>
    </row>
    <row r="176" spans="1:6" x14ac:dyDescent="0.45">
      <c r="A176" s="42"/>
      <c r="B176" s="39"/>
      <c r="C176" s="35"/>
      <c r="D176" s="7">
        <v>0.02</v>
      </c>
      <c r="E176" s="5" t="s">
        <v>8</v>
      </c>
      <c r="F176" t="s">
        <v>31</v>
      </c>
    </row>
    <row r="177" spans="1:6" x14ac:dyDescent="0.45">
      <c r="A177" s="42"/>
      <c r="B177" s="39"/>
      <c r="C177" s="35"/>
      <c r="D177" s="7">
        <v>0.05</v>
      </c>
      <c r="E177" s="5" t="s">
        <v>8</v>
      </c>
      <c r="F177" t="s">
        <v>14</v>
      </c>
    </row>
    <row r="178" spans="1:6" x14ac:dyDescent="0.45">
      <c r="A178" s="42"/>
      <c r="B178" s="39"/>
      <c r="C178" s="35"/>
      <c r="D178" s="7">
        <v>0.04</v>
      </c>
      <c r="E178" s="5" t="s">
        <v>8</v>
      </c>
      <c r="F178" t="s">
        <v>32</v>
      </c>
    </row>
    <row r="179" spans="1:6" x14ac:dyDescent="0.45">
      <c r="A179" s="42"/>
      <c r="B179" s="39"/>
      <c r="C179" s="35"/>
      <c r="D179" s="7">
        <v>0.04</v>
      </c>
      <c r="E179" s="5" t="s">
        <v>8</v>
      </c>
      <c r="F179" t="s">
        <v>33</v>
      </c>
    </row>
    <row r="180" spans="1:6" x14ac:dyDescent="0.45">
      <c r="A180" s="42"/>
      <c r="B180" s="39"/>
      <c r="C180" s="35"/>
      <c r="D180" s="7">
        <v>0.04</v>
      </c>
      <c r="E180" s="5" t="s">
        <v>8</v>
      </c>
      <c r="F180" t="s">
        <v>34</v>
      </c>
    </row>
    <row r="181" spans="1:6" x14ac:dyDescent="0.45">
      <c r="A181" s="42"/>
      <c r="B181" s="39"/>
      <c r="C181" s="35"/>
      <c r="D181" s="7">
        <v>0.04</v>
      </c>
      <c r="E181" s="5" t="s">
        <v>8</v>
      </c>
      <c r="F181" t="s">
        <v>35</v>
      </c>
    </row>
    <row r="182" spans="1:6" x14ac:dyDescent="0.45">
      <c r="A182" s="42"/>
      <c r="B182" s="39"/>
      <c r="C182" s="35"/>
      <c r="D182" s="7">
        <v>0.05</v>
      </c>
      <c r="E182" s="5" t="s">
        <v>8</v>
      </c>
      <c r="F182" t="s">
        <v>36</v>
      </c>
    </row>
    <row r="183" spans="1:6" x14ac:dyDescent="0.45">
      <c r="A183" s="42"/>
      <c r="B183" s="39"/>
      <c r="C183" s="35"/>
      <c r="D183" s="7">
        <v>0.03</v>
      </c>
      <c r="E183" s="5" t="s">
        <v>8</v>
      </c>
      <c r="F183" t="s">
        <v>37</v>
      </c>
    </row>
    <row r="184" spans="1:6" x14ac:dyDescent="0.45">
      <c r="A184" s="42"/>
      <c r="B184" s="39" t="s">
        <v>38</v>
      </c>
      <c r="C184" s="35" t="s">
        <v>39</v>
      </c>
      <c r="D184" s="10">
        <v>0.51</v>
      </c>
      <c r="E184" s="5" t="s">
        <v>8</v>
      </c>
      <c r="F184" t="s">
        <v>11</v>
      </c>
    </row>
    <row r="185" spans="1:6" x14ac:dyDescent="0.45">
      <c r="A185" s="42"/>
      <c r="B185" s="39"/>
      <c r="C185" s="35"/>
      <c r="D185" s="10">
        <v>0.32</v>
      </c>
      <c r="E185" s="5" t="s">
        <v>8</v>
      </c>
      <c r="F185" t="s">
        <v>12</v>
      </c>
    </row>
    <row r="186" spans="1:6" x14ac:dyDescent="0.45">
      <c r="A186" s="42"/>
      <c r="B186" s="39"/>
      <c r="C186" s="35"/>
      <c r="D186" s="10">
        <v>0.62</v>
      </c>
      <c r="E186" s="5" t="s">
        <v>8</v>
      </c>
      <c r="F186" t="s">
        <v>13</v>
      </c>
    </row>
    <row r="187" spans="1:6" x14ac:dyDescent="0.45">
      <c r="A187" s="42"/>
      <c r="B187" s="39"/>
      <c r="C187" s="35"/>
      <c r="D187" s="10">
        <v>0.7</v>
      </c>
      <c r="E187" s="5" t="s">
        <v>8</v>
      </c>
      <c r="F187" t="s">
        <v>26</v>
      </c>
    </row>
    <row r="188" spans="1:6" x14ac:dyDescent="0.45">
      <c r="A188" s="42"/>
      <c r="B188" s="39"/>
      <c r="C188" s="35"/>
      <c r="D188" s="10">
        <v>0.41</v>
      </c>
      <c r="E188" s="5" t="s">
        <v>8</v>
      </c>
      <c r="F188" t="s">
        <v>27</v>
      </c>
    </row>
    <row r="189" spans="1:6" x14ac:dyDescent="0.45">
      <c r="A189" s="42"/>
      <c r="B189" s="39"/>
      <c r="C189" s="35"/>
      <c r="D189" s="10">
        <v>0.39</v>
      </c>
      <c r="E189" s="5" t="s">
        <v>8</v>
      </c>
      <c r="F189" t="s">
        <v>28</v>
      </c>
    </row>
    <row r="190" spans="1:6" x14ac:dyDescent="0.45">
      <c r="A190" s="42"/>
      <c r="B190" s="39"/>
      <c r="C190" s="35"/>
      <c r="D190" s="10">
        <v>0.52</v>
      </c>
      <c r="E190" s="5" t="s">
        <v>8</v>
      </c>
      <c r="F190" t="s">
        <v>29</v>
      </c>
    </row>
    <row r="191" spans="1:6" x14ac:dyDescent="0.45">
      <c r="A191" s="42"/>
      <c r="B191" s="39"/>
      <c r="C191" s="35"/>
      <c r="D191" s="10">
        <v>0.38</v>
      </c>
      <c r="E191" s="5" t="s">
        <v>8</v>
      </c>
      <c r="F191" t="s">
        <v>30</v>
      </c>
    </row>
    <row r="192" spans="1:6" x14ac:dyDescent="0.45">
      <c r="A192" s="42"/>
      <c r="B192" s="39"/>
      <c r="C192" s="35"/>
      <c r="D192" s="10">
        <v>0.34</v>
      </c>
      <c r="E192" s="5" t="s">
        <v>8</v>
      </c>
      <c r="F192" t="s">
        <v>31</v>
      </c>
    </row>
    <row r="193" spans="1:6" x14ac:dyDescent="0.45">
      <c r="A193" s="42"/>
      <c r="B193" s="39"/>
      <c r="C193" s="35"/>
      <c r="D193" s="10">
        <v>0.35</v>
      </c>
      <c r="E193" s="5" t="s">
        <v>8</v>
      </c>
      <c r="F193" t="s">
        <v>14</v>
      </c>
    </row>
    <row r="194" spans="1:6" x14ac:dyDescent="0.45">
      <c r="A194" s="42"/>
      <c r="B194" s="39"/>
      <c r="C194" s="35"/>
      <c r="D194" s="10">
        <v>0.89</v>
      </c>
      <c r="E194" s="5" t="s">
        <v>8</v>
      </c>
      <c r="F194" t="s">
        <v>32</v>
      </c>
    </row>
    <row r="195" spans="1:6" x14ac:dyDescent="0.45">
      <c r="A195" s="42"/>
      <c r="B195" s="39"/>
      <c r="C195" s="35"/>
      <c r="D195" s="10">
        <v>1.21</v>
      </c>
      <c r="E195" s="5" t="s">
        <v>8</v>
      </c>
      <c r="F195" t="s">
        <v>33</v>
      </c>
    </row>
    <row r="196" spans="1:6" x14ac:dyDescent="0.45">
      <c r="A196" s="42"/>
      <c r="B196" s="39"/>
      <c r="C196" s="35"/>
      <c r="D196" s="10">
        <v>0.17299999999999999</v>
      </c>
      <c r="E196" s="5" t="s">
        <v>8</v>
      </c>
      <c r="F196" t="s">
        <v>34</v>
      </c>
    </row>
    <row r="197" spans="1:6" x14ac:dyDescent="0.45">
      <c r="A197" s="42"/>
      <c r="B197" s="39"/>
      <c r="C197" s="35"/>
      <c r="D197" s="10">
        <v>0.73</v>
      </c>
      <c r="E197" s="5" t="s">
        <v>8</v>
      </c>
      <c r="F197" t="s">
        <v>35</v>
      </c>
    </row>
    <row r="198" spans="1:6" x14ac:dyDescent="0.45">
      <c r="A198" s="42"/>
      <c r="B198" s="39"/>
      <c r="C198" s="35"/>
      <c r="D198" s="10">
        <v>0.56000000000000005</v>
      </c>
      <c r="E198" s="5" t="s">
        <v>8</v>
      </c>
      <c r="F198" t="s">
        <v>36</v>
      </c>
    </row>
    <row r="199" spans="1:6" x14ac:dyDescent="0.45">
      <c r="A199" s="42"/>
      <c r="B199" s="39"/>
      <c r="C199" s="35"/>
      <c r="D199" s="10">
        <v>0.7</v>
      </c>
      <c r="E199" s="5" t="s">
        <v>8</v>
      </c>
      <c r="F199" t="s">
        <v>37</v>
      </c>
    </row>
    <row r="200" spans="1:6" x14ac:dyDescent="0.45">
      <c r="A200" s="42"/>
      <c r="B200" s="43" t="s">
        <v>52</v>
      </c>
      <c r="C200" s="14" t="s">
        <v>11</v>
      </c>
      <c r="D200" s="20">
        <f t="shared" ref="D200:D215" si="3">SQRT($D$68^2+D168^2+D184^2)</f>
        <v>0.51120772033815498</v>
      </c>
      <c r="E200" s="18" t="s">
        <v>8</v>
      </c>
    </row>
    <row r="201" spans="1:6" x14ac:dyDescent="0.45">
      <c r="A201" s="42"/>
      <c r="B201" s="43"/>
      <c r="C201" s="14" t="s">
        <v>12</v>
      </c>
      <c r="D201" s="20">
        <f t="shared" si="3"/>
        <v>0.32269696827415861</v>
      </c>
      <c r="E201" s="18" t="s">
        <v>8</v>
      </c>
    </row>
    <row r="202" spans="1:6" x14ac:dyDescent="0.45">
      <c r="A202" s="42"/>
      <c r="B202" s="43"/>
      <c r="C202" s="14" t="s">
        <v>13</v>
      </c>
      <c r="D202" s="20">
        <f t="shared" si="3"/>
        <v>0.62099382712981399</v>
      </c>
      <c r="E202" s="18" t="s">
        <v>8</v>
      </c>
    </row>
    <row r="203" spans="1:6" x14ac:dyDescent="0.45">
      <c r="A203" s="42"/>
      <c r="B203" s="43"/>
      <c r="C203" s="14" t="s">
        <v>26</v>
      </c>
      <c r="D203" s="20">
        <f t="shared" si="3"/>
        <v>0.70123700225625096</v>
      </c>
      <c r="E203" s="18" t="s">
        <v>8</v>
      </c>
    </row>
    <row r="204" spans="1:6" x14ac:dyDescent="0.45">
      <c r="A204" s="42"/>
      <c r="B204" s="43"/>
      <c r="C204" s="14" t="s">
        <v>27</v>
      </c>
      <c r="D204" s="20">
        <f t="shared" si="3"/>
        <v>0.41150131632029235</v>
      </c>
      <c r="E204" s="18" t="s">
        <v>8</v>
      </c>
    </row>
    <row r="205" spans="1:6" x14ac:dyDescent="0.45">
      <c r="A205" s="42"/>
      <c r="B205" s="43"/>
      <c r="C205" s="14" t="s">
        <v>28</v>
      </c>
      <c r="D205" s="20">
        <f t="shared" si="3"/>
        <v>0.39221592692461299</v>
      </c>
      <c r="E205" s="18" t="s">
        <v>8</v>
      </c>
    </row>
    <row r="206" spans="1:6" x14ac:dyDescent="0.45">
      <c r="A206" s="42"/>
      <c r="B206" s="43"/>
      <c r="C206" s="14" t="s">
        <v>29</v>
      </c>
      <c r="D206" s="20">
        <f t="shared" si="3"/>
        <v>0.52233450329586062</v>
      </c>
      <c r="E206" s="18" t="s">
        <v>8</v>
      </c>
    </row>
    <row r="207" spans="1:6" x14ac:dyDescent="0.45">
      <c r="A207" s="42"/>
      <c r="B207" s="43"/>
      <c r="C207" s="14" t="s">
        <v>30</v>
      </c>
      <c r="D207" s="20">
        <f t="shared" si="3"/>
        <v>0.38227389831550534</v>
      </c>
      <c r="E207" s="18" t="s">
        <v>8</v>
      </c>
    </row>
    <row r="208" spans="1:6" x14ac:dyDescent="0.45">
      <c r="A208" s="42"/>
      <c r="B208" s="43"/>
      <c r="C208" s="14" t="s">
        <v>31</v>
      </c>
      <c r="D208" s="20">
        <f t="shared" si="3"/>
        <v>0.3418089134784717</v>
      </c>
      <c r="E208" s="18" t="s">
        <v>8</v>
      </c>
    </row>
    <row r="209" spans="1:6" x14ac:dyDescent="0.45">
      <c r="A209" s="42"/>
      <c r="B209" s="43"/>
      <c r="C209" s="14" t="s">
        <v>14</v>
      </c>
      <c r="D209" s="20">
        <f t="shared" si="3"/>
        <v>0.35472994422987936</v>
      </c>
      <c r="E209" s="18" t="s">
        <v>8</v>
      </c>
    </row>
    <row r="210" spans="1:6" x14ac:dyDescent="0.45">
      <c r="A210" s="42"/>
      <c r="B210" s="43"/>
      <c r="C210" s="14" t="s">
        <v>32</v>
      </c>
      <c r="D210" s="20">
        <f t="shared" si="3"/>
        <v>0.8913659929194816</v>
      </c>
      <c r="E210" s="18" t="s">
        <v>8</v>
      </c>
    </row>
    <row r="211" spans="1:6" x14ac:dyDescent="0.45">
      <c r="A211" s="42"/>
      <c r="B211" s="43"/>
      <c r="C211" s="14" t="s">
        <v>33</v>
      </c>
      <c r="D211" s="20">
        <f t="shared" si="3"/>
        <v>1.2110050921995883</v>
      </c>
      <c r="E211" s="18" t="s">
        <v>8</v>
      </c>
    </row>
    <row r="212" spans="1:6" x14ac:dyDescent="0.45">
      <c r="A212" s="42"/>
      <c r="B212" s="43"/>
      <c r="C212" s="14" t="s">
        <v>34</v>
      </c>
      <c r="D212" s="20">
        <f t="shared" si="3"/>
        <v>0.17989533994334966</v>
      </c>
      <c r="E212" s="18" t="s">
        <v>8</v>
      </c>
    </row>
    <row r="213" spans="1:6" x14ac:dyDescent="0.45">
      <c r="A213" s="42"/>
      <c r="B213" s="43"/>
      <c r="C213" s="14" t="s">
        <v>35</v>
      </c>
      <c r="D213" s="20">
        <f t="shared" si="3"/>
        <v>0.73166476841059747</v>
      </c>
      <c r="E213" s="18" t="s">
        <v>8</v>
      </c>
    </row>
    <row r="214" spans="1:6" x14ac:dyDescent="0.45">
      <c r="A214" s="42"/>
      <c r="B214" s="43"/>
      <c r="C214" s="14" t="s">
        <v>36</v>
      </c>
      <c r="D214" s="20">
        <f t="shared" si="3"/>
        <v>0.56296832356122262</v>
      </c>
      <c r="E214" s="18" t="s">
        <v>8</v>
      </c>
    </row>
    <row r="215" spans="1:6" x14ac:dyDescent="0.45">
      <c r="A215" s="42"/>
      <c r="B215" s="43"/>
      <c r="C215" s="14" t="s">
        <v>37</v>
      </c>
      <c r="D215" s="20">
        <f t="shared" si="3"/>
        <v>0.70123700225625096</v>
      </c>
      <c r="E215" s="18" t="s">
        <v>8</v>
      </c>
    </row>
    <row r="216" spans="1:6" x14ac:dyDescent="0.45">
      <c r="A216" s="36" t="s">
        <v>57</v>
      </c>
      <c r="B216" s="26" t="s">
        <v>58</v>
      </c>
      <c r="C216" s="2" t="s">
        <v>6</v>
      </c>
      <c r="D216" s="21">
        <f>0.05/SQRT(3)</f>
        <v>2.8867513459481291E-2</v>
      </c>
      <c r="E216" s="18" t="s">
        <v>8</v>
      </c>
    </row>
    <row r="217" spans="1:6" x14ac:dyDescent="0.45">
      <c r="A217" s="36"/>
      <c r="B217" s="26" t="s">
        <v>59</v>
      </c>
      <c r="C217" s="14" t="s">
        <v>64</v>
      </c>
      <c r="D217" s="4">
        <v>0.1</v>
      </c>
      <c r="E217" s="18" t="s">
        <v>8</v>
      </c>
      <c r="F217" t="s">
        <v>63</v>
      </c>
    </row>
    <row r="218" spans="1:6" x14ac:dyDescent="0.45">
      <c r="A218" s="36"/>
      <c r="B218" s="26" t="s">
        <v>60</v>
      </c>
      <c r="C218" s="14" t="s">
        <v>61</v>
      </c>
      <c r="D218" s="4" cm="1">
        <f t="array" ref="D218">SQRT(SUM(D216:D217^2))</f>
        <v>0.10408329997330665</v>
      </c>
      <c r="E218" s="18" t="s">
        <v>8</v>
      </c>
    </row>
    <row r="219" spans="1:6" x14ac:dyDescent="0.45">
      <c r="A219" s="24" t="s">
        <v>66</v>
      </c>
      <c r="B219" s="26" t="s">
        <v>58</v>
      </c>
      <c r="C219" s="2" t="s">
        <v>6</v>
      </c>
      <c r="D219" s="21">
        <f>0.05/SQRT(3)</f>
        <v>2.8867513459481291E-2</v>
      </c>
      <c r="E219" s="18" t="s">
        <v>8</v>
      </c>
    </row>
    <row r="220" spans="1:6" ht="14.25" customHeight="1" x14ac:dyDescent="0.45">
      <c r="A220" s="24"/>
      <c r="B220" s="26" t="s">
        <v>62</v>
      </c>
      <c r="C220" s="28" t="s">
        <v>78</v>
      </c>
      <c r="D220" s="22">
        <f>47.1*0.2/100</f>
        <v>9.4200000000000006E-2</v>
      </c>
      <c r="E220" s="18" t="s">
        <v>8</v>
      </c>
      <c r="F220" t="s">
        <v>71</v>
      </c>
    </row>
    <row r="221" spans="1:6" x14ac:dyDescent="0.45">
      <c r="A221" s="24"/>
      <c r="B221" s="26"/>
      <c r="C221" s="28"/>
      <c r="D221" s="22">
        <f>50*0.2/100</f>
        <v>0.1</v>
      </c>
      <c r="E221" s="18" t="s">
        <v>8</v>
      </c>
      <c r="F221" t="s">
        <v>70</v>
      </c>
    </row>
    <row r="222" spans="1:6" x14ac:dyDescent="0.45">
      <c r="A222" s="24"/>
      <c r="B222" s="26"/>
      <c r="C222" s="28"/>
      <c r="D222" s="22">
        <f>21.6*0.2/100</f>
        <v>4.3200000000000002E-2</v>
      </c>
      <c r="E222" s="18" t="s">
        <v>8</v>
      </c>
      <c r="F222" t="s">
        <v>72</v>
      </c>
    </row>
    <row r="223" spans="1:6" x14ac:dyDescent="0.45">
      <c r="A223" s="24"/>
      <c r="B223" s="26"/>
      <c r="C223" s="28"/>
      <c r="D223" s="22">
        <f>22.6*0.2/100</f>
        <v>4.5200000000000004E-2</v>
      </c>
      <c r="E223" s="18" t="s">
        <v>8</v>
      </c>
      <c r="F223" t="s">
        <v>73</v>
      </c>
    </row>
    <row r="224" spans="1:6" x14ac:dyDescent="0.45">
      <c r="A224" s="24"/>
      <c r="B224" s="26"/>
      <c r="C224" s="28"/>
      <c r="D224" s="22">
        <f>112.5*0.2/100</f>
        <v>0.22500000000000001</v>
      </c>
      <c r="E224" s="18" t="s">
        <v>8</v>
      </c>
      <c r="F224" t="s">
        <v>74</v>
      </c>
    </row>
    <row r="225" spans="1:6" x14ac:dyDescent="0.45">
      <c r="A225" s="24"/>
      <c r="B225" s="26"/>
      <c r="C225" s="28"/>
      <c r="D225" s="22">
        <f>133*0.2/100</f>
        <v>0.26600000000000001</v>
      </c>
      <c r="E225" s="18" t="s">
        <v>8</v>
      </c>
      <c r="F225" t="s">
        <v>75</v>
      </c>
    </row>
    <row r="226" spans="1:6" x14ac:dyDescent="0.45">
      <c r="A226" s="24"/>
      <c r="B226" s="26"/>
      <c r="C226" s="28"/>
      <c r="D226" s="22">
        <f>125.2*0.2/100</f>
        <v>0.25040000000000001</v>
      </c>
      <c r="E226" s="18" t="s">
        <v>8</v>
      </c>
      <c r="F226" t="s">
        <v>76</v>
      </c>
    </row>
    <row r="227" spans="1:6" x14ac:dyDescent="0.45">
      <c r="A227" s="24"/>
      <c r="B227" s="26"/>
      <c r="C227" s="28"/>
      <c r="D227" s="22">
        <f>118.2*0.2/100</f>
        <v>0.2364</v>
      </c>
      <c r="E227" s="18" t="s">
        <v>8</v>
      </c>
      <c r="F227" t="s">
        <v>77</v>
      </c>
    </row>
    <row r="228" spans="1:6" x14ac:dyDescent="0.45">
      <c r="A228" s="24"/>
      <c r="B228" s="26"/>
      <c r="C228" s="28"/>
      <c r="D228" s="22">
        <f>2.8*0.2/100</f>
        <v>5.5999999999999991E-3</v>
      </c>
      <c r="E228" s="18" t="s">
        <v>8</v>
      </c>
      <c r="F228" t="s">
        <v>86</v>
      </c>
    </row>
    <row r="229" spans="1:6" x14ac:dyDescent="0.45">
      <c r="A229" s="24"/>
      <c r="B229" s="26"/>
      <c r="C229" s="28"/>
      <c r="D229" s="22">
        <f>14.8*0.2/100</f>
        <v>2.9600000000000005E-2</v>
      </c>
      <c r="E229" s="18" t="s">
        <v>8</v>
      </c>
      <c r="F229" t="s">
        <v>85</v>
      </c>
    </row>
    <row r="230" spans="1:6" x14ac:dyDescent="0.45">
      <c r="A230" s="24"/>
      <c r="B230" s="39" t="s">
        <v>69</v>
      </c>
      <c r="C230" s="38" t="s">
        <v>79</v>
      </c>
      <c r="D230">
        <v>0.09</v>
      </c>
      <c r="E230" s="18" t="s">
        <v>8</v>
      </c>
      <c r="F230" t="s">
        <v>71</v>
      </c>
    </row>
    <row r="231" spans="1:6" x14ac:dyDescent="0.45">
      <c r="A231" s="24"/>
      <c r="B231" s="39"/>
      <c r="C231" s="38"/>
      <c r="D231">
        <v>0.45</v>
      </c>
      <c r="E231" s="18" t="s">
        <v>8</v>
      </c>
      <c r="F231" t="s">
        <v>70</v>
      </c>
    </row>
    <row r="232" spans="1:6" x14ac:dyDescent="0.45">
      <c r="A232" s="24"/>
      <c r="B232" s="39"/>
      <c r="C232" s="38"/>
      <c r="D232">
        <v>0.15</v>
      </c>
      <c r="E232" s="18" t="s">
        <v>8</v>
      </c>
      <c r="F232" t="s">
        <v>72</v>
      </c>
    </row>
    <row r="233" spans="1:6" x14ac:dyDescent="0.45">
      <c r="A233" s="24"/>
      <c r="B233" s="39"/>
      <c r="C233" s="38"/>
      <c r="D233">
        <v>0.3</v>
      </c>
      <c r="E233" s="18" t="s">
        <v>8</v>
      </c>
      <c r="F233" t="s">
        <v>73</v>
      </c>
    </row>
    <row r="234" spans="1:6" x14ac:dyDescent="0.45">
      <c r="A234" s="24"/>
      <c r="B234" s="39"/>
      <c r="C234" s="38"/>
      <c r="D234">
        <v>0.12</v>
      </c>
      <c r="E234" s="18" t="s">
        <v>8</v>
      </c>
      <c r="F234" t="s">
        <v>74</v>
      </c>
    </row>
    <row r="235" spans="1:6" x14ac:dyDescent="0.45">
      <c r="A235" s="24"/>
      <c r="B235" s="39"/>
      <c r="C235" s="38"/>
      <c r="D235">
        <v>0</v>
      </c>
      <c r="E235" s="18" t="s">
        <v>8</v>
      </c>
      <c r="F235" t="s">
        <v>75</v>
      </c>
    </row>
    <row r="236" spans="1:6" x14ac:dyDescent="0.45">
      <c r="A236" s="24"/>
      <c r="B236" s="39"/>
      <c r="C236" s="38"/>
      <c r="D236">
        <v>0.02</v>
      </c>
      <c r="E236" s="18" t="s">
        <v>8</v>
      </c>
      <c r="F236" t="s">
        <v>76</v>
      </c>
    </row>
    <row r="237" spans="1:6" x14ac:dyDescent="0.45">
      <c r="A237" s="24"/>
      <c r="B237" s="39"/>
      <c r="C237" s="38"/>
      <c r="D237">
        <v>0.05</v>
      </c>
      <c r="E237" s="18" t="s">
        <v>8</v>
      </c>
      <c r="F237" t="s">
        <v>77</v>
      </c>
    </row>
    <row r="238" spans="1:6" x14ac:dyDescent="0.45">
      <c r="A238" s="27"/>
      <c r="B238" s="15"/>
      <c r="C238" s="12"/>
      <c r="D238">
        <v>0</v>
      </c>
      <c r="E238" s="18" t="s">
        <v>8</v>
      </c>
      <c r="F238" t="s">
        <v>86</v>
      </c>
    </row>
    <row r="239" spans="1:6" x14ac:dyDescent="0.45">
      <c r="A239" s="27"/>
      <c r="B239" s="15"/>
      <c r="C239" s="12"/>
      <c r="D239">
        <v>0</v>
      </c>
      <c r="E239" s="18" t="s">
        <v>8</v>
      </c>
      <c r="F239" t="s">
        <v>85</v>
      </c>
    </row>
    <row r="240" spans="1:6" ht="14.25" customHeight="1" x14ac:dyDescent="0.45">
      <c r="A240" s="27"/>
      <c r="B240" s="26" t="s">
        <v>60</v>
      </c>
      <c r="C240" t="s">
        <v>71</v>
      </c>
      <c r="D240" s="4">
        <f t="shared" ref="D240:D247" si="4">SQRT($D$219^2+D220^2+D230^2)</f>
        <v>0.13344277175378716</v>
      </c>
      <c r="E240" s="18" t="s">
        <v>8</v>
      </c>
    </row>
    <row r="241" spans="1:7" x14ac:dyDescent="0.45">
      <c r="A241" s="27"/>
      <c r="B241" s="26"/>
      <c r="C241" t="s">
        <v>70</v>
      </c>
      <c r="D241" s="4">
        <f t="shared" si="4"/>
        <v>0.46188021535170065</v>
      </c>
      <c r="E241" s="18" t="s">
        <v>8</v>
      </c>
    </row>
    <row r="242" spans="1:7" x14ac:dyDescent="0.45">
      <c r="A242" s="27"/>
      <c r="B242" s="26"/>
      <c r="C242" t="s">
        <v>72</v>
      </c>
      <c r="D242" s="4">
        <f t="shared" si="4"/>
        <v>0.15874373478450521</v>
      </c>
      <c r="E242" s="18" t="s">
        <v>8</v>
      </c>
    </row>
    <row r="243" spans="1:7" x14ac:dyDescent="0.45">
      <c r="A243" s="27"/>
      <c r="B243" s="26"/>
      <c r="C243" t="s">
        <v>73</v>
      </c>
      <c r="D243" s="4">
        <f t="shared" si="4"/>
        <v>0.30475625232853443</v>
      </c>
      <c r="E243" s="18" t="s">
        <v>8</v>
      </c>
    </row>
    <row r="244" spans="1:7" x14ac:dyDescent="0.45">
      <c r="A244" s="27"/>
      <c r="B244" s="26"/>
      <c r="C244" t="s">
        <v>74</v>
      </c>
      <c r="D244" s="4">
        <f t="shared" si="4"/>
        <v>0.25662878508330539</v>
      </c>
      <c r="E244" s="18" t="s">
        <v>8</v>
      </c>
    </row>
    <row r="245" spans="1:7" x14ac:dyDescent="0.45">
      <c r="A245" s="27"/>
      <c r="B245" s="26"/>
      <c r="C245" t="s">
        <v>75</v>
      </c>
      <c r="D245" s="4">
        <f t="shared" si="4"/>
        <v>0.26756183086033281</v>
      </c>
      <c r="E245" s="18" t="s">
        <v>8</v>
      </c>
    </row>
    <row r="246" spans="1:7" x14ac:dyDescent="0.45">
      <c r="A246" s="27"/>
      <c r="B246" s="26"/>
      <c r="C246" t="s">
        <v>76</v>
      </c>
      <c r="D246" s="4">
        <f t="shared" si="4"/>
        <v>0.25285073330590391</v>
      </c>
      <c r="E246" s="18" t="s">
        <v>8</v>
      </c>
    </row>
    <row r="247" spans="1:7" x14ac:dyDescent="0.45">
      <c r="A247" s="27"/>
      <c r="B247" s="26"/>
      <c r="C247" t="s">
        <v>77</v>
      </c>
      <c r="D247" s="4">
        <f t="shared" si="4"/>
        <v>0.24334809087669731</v>
      </c>
      <c r="E247" s="18" t="s">
        <v>8</v>
      </c>
    </row>
    <row r="248" spans="1:7" x14ac:dyDescent="0.45">
      <c r="A248" s="27"/>
      <c r="B248" s="26"/>
      <c r="C248" t="s">
        <v>86</v>
      </c>
      <c r="D248" s="4">
        <v>0.1</v>
      </c>
      <c r="E248" s="18" t="s">
        <v>8</v>
      </c>
    </row>
    <row r="249" spans="1:7" x14ac:dyDescent="0.45">
      <c r="A249" s="27"/>
      <c r="B249" s="26"/>
      <c r="C249" t="s">
        <v>85</v>
      </c>
      <c r="D249" s="4">
        <v>0.1</v>
      </c>
      <c r="E249" s="18" t="s">
        <v>8</v>
      </c>
    </row>
    <row r="250" spans="1:7" ht="28.5" x14ac:dyDescent="0.45">
      <c r="A250" s="37" t="s">
        <v>67</v>
      </c>
      <c r="B250" s="26" t="s">
        <v>58</v>
      </c>
      <c r="C250" s="2" t="s">
        <v>65</v>
      </c>
      <c r="D250">
        <f>0.000005/SQRT(3)</f>
        <v>2.8867513459481293E-6</v>
      </c>
      <c r="E250" s="18" t="s">
        <v>8</v>
      </c>
    </row>
    <row r="251" spans="1:7" x14ac:dyDescent="0.45">
      <c r="A251" s="37"/>
      <c r="B251" s="26" t="s">
        <v>68</v>
      </c>
      <c r="C251" s="40" t="s">
        <v>84</v>
      </c>
      <c r="D251" s="23">
        <f>0.3349698*0.5/100</f>
        <v>1.674849E-3</v>
      </c>
      <c r="E251" s="18" t="s">
        <v>8</v>
      </c>
      <c r="F251" t="s">
        <v>82</v>
      </c>
      <c r="G251" t="s">
        <v>81</v>
      </c>
    </row>
    <row r="252" spans="1:7" x14ac:dyDescent="0.45">
      <c r="A252" s="25"/>
      <c r="B252" s="26"/>
      <c r="C252" s="40"/>
      <c r="D252" s="23">
        <f>0.3437343*0.5/100</f>
        <v>1.7186714999999999E-3</v>
      </c>
      <c r="E252" s="18" t="s">
        <v>8</v>
      </c>
      <c r="F252" t="s">
        <v>83</v>
      </c>
    </row>
    <row r="253" spans="1:7" x14ac:dyDescent="0.45">
      <c r="B253" t="s">
        <v>80</v>
      </c>
      <c r="C253" t="s">
        <v>82</v>
      </c>
      <c r="D253" s="22">
        <f>120*SQRT($D$250^2+D251^2)</f>
        <v>0.20098217853415362</v>
      </c>
      <c r="E253" s="18" t="s">
        <v>8</v>
      </c>
    </row>
    <row r="254" spans="1:7" x14ac:dyDescent="0.45">
      <c r="C254" t="s">
        <v>83</v>
      </c>
      <c r="D254" s="22">
        <f>120*SQRT($D$250^2+D252^2)</f>
        <v>0.20624087092217294</v>
      </c>
      <c r="E254" s="18" t="s">
        <v>8</v>
      </c>
    </row>
  </sheetData>
  <mergeCells count="33">
    <mergeCell ref="B36:B51"/>
    <mergeCell ref="B168:B183"/>
    <mergeCell ref="B184:B199"/>
    <mergeCell ref="C184:C199"/>
    <mergeCell ref="B200:B215"/>
    <mergeCell ref="A2:A16"/>
    <mergeCell ref="A18:A67"/>
    <mergeCell ref="B52:B67"/>
    <mergeCell ref="B85:B100"/>
    <mergeCell ref="C119:C134"/>
    <mergeCell ref="C20:C35"/>
    <mergeCell ref="B20:B35"/>
    <mergeCell ref="B69:B84"/>
    <mergeCell ref="C5:C9"/>
    <mergeCell ref="B5:B9"/>
    <mergeCell ref="B16:C16"/>
    <mergeCell ref="C69:C84"/>
    <mergeCell ref="C168:C183"/>
    <mergeCell ref="C36:C51"/>
    <mergeCell ref="C85:C100"/>
    <mergeCell ref="A216:A218"/>
    <mergeCell ref="A250:A251"/>
    <mergeCell ref="C230:C237"/>
    <mergeCell ref="B230:B237"/>
    <mergeCell ref="C251:C252"/>
    <mergeCell ref="B101:B116"/>
    <mergeCell ref="A68:A116"/>
    <mergeCell ref="A117:A166"/>
    <mergeCell ref="B119:B134"/>
    <mergeCell ref="B135:B150"/>
    <mergeCell ref="C135:C150"/>
    <mergeCell ref="B151:B166"/>
    <mergeCell ref="A167:A215"/>
  </mergeCells>
  <hyperlinks>
    <hyperlink ref="F4" r:id="rId1" xr:uid="{28F5EC9F-EE4E-46FD-99F4-EAE4F28CF631}"/>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Arfa Aijazi</dc:creator>
  <cp:lastModifiedBy>Arfa Aijazi</cp:lastModifiedBy>
  <dcterms:created xsi:type="dcterms:W3CDTF">2022-03-11T02:10:53Z</dcterms:created>
  <dcterms:modified xsi:type="dcterms:W3CDTF">2022-04-26T22:44:53Z</dcterms:modified>
</cp:coreProperties>
</file>