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0B62A835-ECCB-456F-88D9-24C50E84E093}" xr6:coauthVersionLast="41" xr6:coauthVersionMax="41" xr10:uidLastSave="{00000000-0000-0000-0000-000000000000}"/>
  <bookViews>
    <workbookView xWindow="28680" yWindow="180" windowWidth="25440" windowHeight="15990" xr2:uid="{00000000-000D-0000-FFFF-FFFF00000000}"/>
  </bookViews>
  <sheets>
    <sheet name="Overtime" sheetId="1" r:id="rId1"/>
  </sheets>
  <calcPr calcId="191029"/>
</workbook>
</file>

<file path=xl/calcChain.xml><?xml version="1.0" encoding="utf-8"?>
<calcChain xmlns="http://schemas.openxmlformats.org/spreadsheetml/2006/main">
  <c r="G6" i="1" l="1"/>
  <c r="C60" i="1" l="1"/>
  <c r="C59" i="1"/>
  <c r="F32" i="1" l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D60" i="1" s="1"/>
  <c r="F6" i="1"/>
  <c r="F36" i="1"/>
  <c r="G36" i="1" s="1"/>
  <c r="F35" i="1"/>
  <c r="G35" i="1" s="1"/>
  <c r="F34" i="1"/>
  <c r="G34" i="1" s="1"/>
  <c r="F33" i="1"/>
  <c r="G3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G47" i="1" l="1"/>
  <c r="F47" i="1"/>
  <c r="C55" i="1"/>
  <c r="D51" i="1"/>
  <c r="D55" i="1"/>
  <c r="C51" i="1"/>
  <c r="G48" i="1" l="1"/>
  <c r="F48" i="1"/>
  <c r="F53" i="1"/>
  <c r="F52" i="1"/>
  <c r="D59" i="1"/>
  <c r="G53" i="1"/>
  <c r="G52" i="1"/>
  <c r="C47" i="1"/>
  <c r="D47" i="1"/>
  <c r="G37" i="1"/>
</calcChain>
</file>

<file path=xl/sharedStrings.xml><?xml version="1.0" encoding="utf-8"?>
<sst xmlns="http://schemas.openxmlformats.org/spreadsheetml/2006/main" count="72" uniqueCount="32">
  <si>
    <t>ABC Company</t>
  </si>
  <si>
    <t>Overtime Sheet</t>
  </si>
  <si>
    <t>from Dec 01 to Dec 31, 20XX</t>
  </si>
  <si>
    <t>#</t>
  </si>
  <si>
    <t>Date</t>
  </si>
  <si>
    <t>Day</t>
  </si>
  <si>
    <t>In</t>
  </si>
  <si>
    <t>Out</t>
  </si>
  <si>
    <t>Time</t>
  </si>
  <si>
    <t>Time Spent</t>
  </si>
  <si>
    <t>Total Hours</t>
  </si>
  <si>
    <t>Saturday</t>
  </si>
  <si>
    <t>Sunday</t>
  </si>
  <si>
    <t>Monday</t>
  </si>
  <si>
    <t>Tuesday</t>
  </si>
  <si>
    <t>Wednesday</t>
  </si>
  <si>
    <t>Thursday</t>
  </si>
  <si>
    <t>Friday</t>
  </si>
  <si>
    <t>Avg. Hours</t>
  </si>
  <si>
    <t>I N P U T</t>
  </si>
  <si>
    <t>R E S U L T</t>
  </si>
  <si>
    <t xml:space="preserve">Duty Hours : </t>
  </si>
  <si>
    <t>D A T E</t>
  </si>
  <si>
    <t>T I M E</t>
  </si>
  <si>
    <t>D A T E   &amp;   T I M E</t>
  </si>
  <si>
    <t xml:space="preserve">Hours  &gt;   </t>
  </si>
  <si>
    <t xml:space="preserve">Hours  &lt;   </t>
  </si>
  <si>
    <t xml:space="preserve">From   </t>
  </si>
  <si>
    <t xml:space="preserve">To   </t>
  </si>
  <si>
    <t>C O U N T</t>
  </si>
  <si>
    <t>Total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</si>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</sst>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mmm\ dd"/>
    <numFmt numFmtId="166" formatCode="dddd"/>
    <numFmt numFmtId="167" formatCode="h:mm;@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Microsoft YaHei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164" fontId="5" fillId="0" borderId="3" xfId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166" fontId="6" fillId="2" borderId="4" xfId="0" applyNumberFormat="1" applyFont="1" applyFill="1" applyBorder="1" applyAlignment="1">
      <alignment horizontal="center" vertical="center"/>
    </xf>
    <xf numFmtId="167" fontId="6" fillId="2" borderId="4" xfId="0" applyNumberFormat="1" applyFont="1" applyFill="1" applyBorder="1" applyAlignment="1">
      <alignment horizontal="center" vertical="center"/>
    </xf>
    <xf numFmtId="164" fontId="6" fillId="2" borderId="4" xfId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4" fontId="6" fillId="0" borderId="0" xfId="1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167" fontId="6" fillId="2" borderId="0" xfId="0" applyNumberFormat="1" applyFont="1" applyFill="1" applyAlignment="1">
      <alignment horizontal="center" vertical="center"/>
    </xf>
    <xf numFmtId="164" fontId="6" fillId="2" borderId="0" xfId="1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4" fontId="6" fillId="2" borderId="1" xfId="1" applyFont="1" applyFill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7" fillId="0" borderId="5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2" fillId="0" borderId="2" xfId="1" applyFont="1" applyBorder="1" applyAlignment="1">
      <alignment vertical="center"/>
    </xf>
    <xf numFmtId="165" fontId="2" fillId="0" borderId="2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4" fontId="2" fillId="0" borderId="0" xfId="1" applyNumberFormat="1" applyFont="1" applyAlignment="1">
      <alignment horizontal="center" vertical="center"/>
    </xf>
    <xf numFmtId="4" fontId="2" fillId="0" borderId="0" xfId="0" applyNumberFormat="1" applyFont="1" applyAlignment="1">
      <alignment vertical="center"/>
    </xf>
    <xf numFmtId="4" fontId="2" fillId="0" borderId="0" xfId="1" applyNumberFormat="1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zoomScale="90" zoomScaleNormal="90" workbookViewId="0">
      <selection activeCell="G7" sqref="G7"/>
    </sheetView>
  </sheetViews>
  <sheetFormatPr defaultColWidth="9.109375" defaultRowHeight="13.8" x14ac:dyDescent="0.3"/>
  <cols>
    <col min="1" max="1" width="4" style="2" customWidth="1"/>
    <col min="2" max="5" width="11.44140625" style="2" customWidth="1"/>
    <col min="6" max="6" width="12" style="2" customWidth="1"/>
    <col min="7" max="7" width="12.88671875" style="3" customWidth="1"/>
    <col min="8" max="8" width="9.109375" style="2"/>
    <col min="9" max="9" width="12" style="2" customWidth="1"/>
    <col min="10" max="10" width="12.88671875" style="2" customWidth="1"/>
    <col min="11" max="16384" width="9.109375" style="2"/>
  </cols>
  <sheetData>
    <row r="1" spans="1:9" ht="23.4" x14ac:dyDescent="0.3">
      <c r="A1" s="1" t="s">
        <v>0</v>
      </c>
    </row>
    <row r="2" spans="1:9" ht="15" x14ac:dyDescent="0.3">
      <c r="A2" s="4" t="s">
        <v>1</v>
      </c>
    </row>
    <row r="3" spans="1:9" x14ac:dyDescent="0.3">
      <c r="A3" s="2" t="s">
        <v>2</v>
      </c>
      <c r="F3" s="5" t="s">
        <v>21</v>
      </c>
      <c r="G3" s="6">
        <v>8</v>
      </c>
    </row>
    <row r="5" spans="1:9" ht="14.4" thickBot="1" x14ac:dyDescent="0.3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9</v>
      </c>
      <c r="G5" s="8" t="s">
        <v>10</v>
      </c>
    </row>
    <row r="6" spans="1:9" x14ac:dyDescent="0.3">
      <c r="A6" s="9">
        <v>1</v>
      </c>
      <c r="B6" s="10">
        <v>41244</v>
      </c>
      <c r="C6" s="11" t="s">
        <v>11</v>
      </c>
      <c r="D6" s="12">
        <v>0.3125</v>
      </c>
      <c r="E6" s="12">
        <v>0.76041666666666663</v>
      </c>
      <c r="F6" s="12">
        <f t="shared" ref="F6:F32" si="0">E6-D6</f>
        <v>0.44791666666666663</v>
      </c>
      <c r="G6" s="13">
        <f>(HOUR(F6)+(MINUTE(F6)/60)-$G$3)</f>
        <v>2.75</v>
      </c>
    </row>
    <row r="7" spans="1:9" x14ac:dyDescent="0.3">
      <c r="A7" s="14">
        <f>A6+1</f>
        <v>2</v>
      </c>
      <c r="B7" s="15">
        <v>41245</v>
      </c>
      <c r="C7" s="16" t="s">
        <v>12</v>
      </c>
      <c r="D7" s="17">
        <v>0.29166666666666669</v>
      </c>
      <c r="E7" s="17">
        <v>0.75486111111111109</v>
      </c>
      <c r="F7" s="17">
        <f t="shared" si="0"/>
        <v>0.46319444444444441</v>
      </c>
      <c r="G7" s="18">
        <f t="shared" ref="G7:G36" si="1">(HOUR(F7)+(MINUTE(F7)/60)-$G$3)</f>
        <v>3.1166666666666671</v>
      </c>
      <c r="I7" s="19"/>
    </row>
    <row r="8" spans="1:9" x14ac:dyDescent="0.3">
      <c r="A8" s="20">
        <f t="shared" ref="A8:A36" si="2">A7+1</f>
        <v>3</v>
      </c>
      <c r="B8" s="21">
        <v>41246</v>
      </c>
      <c r="C8" s="22" t="s">
        <v>13</v>
      </c>
      <c r="D8" s="23">
        <v>0.33333333333333331</v>
      </c>
      <c r="E8" s="23">
        <v>0.72916666666666663</v>
      </c>
      <c r="F8" s="23">
        <f t="shared" si="0"/>
        <v>0.39583333333333331</v>
      </c>
      <c r="G8" s="24">
        <f t="shared" si="1"/>
        <v>1.5</v>
      </c>
    </row>
    <row r="9" spans="1:9" x14ac:dyDescent="0.3">
      <c r="A9" s="14">
        <f t="shared" si="2"/>
        <v>4</v>
      </c>
      <c r="B9" s="15">
        <v>41247</v>
      </c>
      <c r="C9" s="16" t="s">
        <v>14</v>
      </c>
      <c r="D9" s="17">
        <v>0.3125</v>
      </c>
      <c r="E9" s="17">
        <v>0.6875</v>
      </c>
      <c r="F9" s="17">
        <f t="shared" si="0"/>
        <v>0.375</v>
      </c>
      <c r="G9" s="18">
        <f t="shared" si="1"/>
        <v>1</v>
      </c>
    </row>
    <row r="10" spans="1:9" x14ac:dyDescent="0.3">
      <c r="A10" s="20">
        <f t="shared" si="2"/>
        <v>5</v>
      </c>
      <c r="B10" s="21">
        <v>41248</v>
      </c>
      <c r="C10" s="22" t="s">
        <v>15</v>
      </c>
      <c r="D10" s="23">
        <v>0.33333333333333331</v>
      </c>
      <c r="E10" s="23">
        <v>0.6875</v>
      </c>
      <c r="F10" s="23">
        <f t="shared" si="0"/>
        <v>0.35416666666666669</v>
      </c>
      <c r="G10" s="24">
        <f t="shared" si="1"/>
        <v>0.5</v>
      </c>
    </row>
    <row r="11" spans="1:9" x14ac:dyDescent="0.3">
      <c r="A11" s="14">
        <f t="shared" si="2"/>
        <v>6</v>
      </c>
      <c r="B11" s="15">
        <v>41249</v>
      </c>
      <c r="C11" s="16" t="s">
        <v>16</v>
      </c>
      <c r="D11" s="17">
        <v>0.30208333333333331</v>
      </c>
      <c r="E11" s="17">
        <v>0.67083333333333339</v>
      </c>
      <c r="F11" s="17">
        <f t="shared" si="0"/>
        <v>0.36875000000000008</v>
      </c>
      <c r="G11" s="18">
        <f t="shared" si="1"/>
        <v>0.84999999999999964</v>
      </c>
    </row>
    <row r="12" spans="1:9" x14ac:dyDescent="0.3">
      <c r="A12" s="20">
        <f t="shared" si="2"/>
        <v>7</v>
      </c>
      <c r="B12" s="21">
        <v>41250</v>
      </c>
      <c r="C12" s="22" t="s">
        <v>17</v>
      </c>
      <c r="D12" s="23">
        <v>0.375</v>
      </c>
      <c r="E12" s="23">
        <v>0.79166666666666663</v>
      </c>
      <c r="F12" s="23">
        <f t="shared" si="0"/>
        <v>0.41666666666666663</v>
      </c>
      <c r="G12" s="24">
        <f t="shared" si="1"/>
        <v>2</v>
      </c>
    </row>
    <row r="13" spans="1:9" x14ac:dyDescent="0.3">
      <c r="A13" s="14">
        <f t="shared" si="2"/>
        <v>8</v>
      </c>
      <c r="B13" s="15">
        <v>41251</v>
      </c>
      <c r="C13" s="16" t="s">
        <v>11</v>
      </c>
      <c r="D13" s="17">
        <v>0.3125</v>
      </c>
      <c r="E13" s="17">
        <v>0.72916666666666663</v>
      </c>
      <c r="F13" s="17">
        <f t="shared" si="0"/>
        <v>0.41666666666666663</v>
      </c>
      <c r="G13" s="18">
        <f t="shared" si="1"/>
        <v>2</v>
      </c>
    </row>
    <row r="14" spans="1:9" x14ac:dyDescent="0.3">
      <c r="A14" s="20">
        <f t="shared" si="2"/>
        <v>9</v>
      </c>
      <c r="B14" s="21">
        <v>41252</v>
      </c>
      <c r="C14" s="22" t="s">
        <v>12</v>
      </c>
      <c r="D14" s="23">
        <v>0.33333333333333331</v>
      </c>
      <c r="E14" s="23">
        <v>0.66388888888888886</v>
      </c>
      <c r="F14" s="23">
        <f t="shared" si="0"/>
        <v>0.33055555555555555</v>
      </c>
      <c r="G14" s="24">
        <f t="shared" si="1"/>
        <v>-6.666666666666643E-2</v>
      </c>
    </row>
    <row r="15" spans="1:9" x14ac:dyDescent="0.3">
      <c r="A15" s="14">
        <f t="shared" si="2"/>
        <v>10</v>
      </c>
      <c r="B15" s="15">
        <v>41253</v>
      </c>
      <c r="C15" s="16" t="s">
        <v>13</v>
      </c>
      <c r="D15" s="17">
        <v>0.33333333333333331</v>
      </c>
      <c r="E15" s="17">
        <v>0.6875</v>
      </c>
      <c r="F15" s="17">
        <f t="shared" si="0"/>
        <v>0.35416666666666669</v>
      </c>
      <c r="G15" s="18">
        <f t="shared" si="1"/>
        <v>0.5</v>
      </c>
    </row>
    <row r="16" spans="1:9" x14ac:dyDescent="0.3">
      <c r="A16" s="20">
        <f t="shared" si="2"/>
        <v>11</v>
      </c>
      <c r="B16" s="21">
        <v>41254</v>
      </c>
      <c r="C16" s="22" t="s">
        <v>14</v>
      </c>
      <c r="D16" s="23">
        <v>0.375</v>
      </c>
      <c r="E16" s="23">
        <v>0.79166666666666663</v>
      </c>
      <c r="F16" s="23">
        <f t="shared" si="0"/>
        <v>0.41666666666666663</v>
      </c>
      <c r="G16" s="24">
        <f t="shared" si="1"/>
        <v>2</v>
      </c>
    </row>
    <row r="17" spans="1:7" x14ac:dyDescent="0.3">
      <c r="A17" s="14">
        <f t="shared" si="2"/>
        <v>12</v>
      </c>
      <c r="B17" s="15">
        <v>41255</v>
      </c>
      <c r="C17" s="16" t="s">
        <v>15</v>
      </c>
      <c r="D17" s="17">
        <v>0.375</v>
      </c>
      <c r="E17" s="17">
        <v>0.79166666666666663</v>
      </c>
      <c r="F17" s="17">
        <f t="shared" si="0"/>
        <v>0.41666666666666663</v>
      </c>
      <c r="G17" s="18">
        <f t="shared" si="1"/>
        <v>2</v>
      </c>
    </row>
    <row r="18" spans="1:7" x14ac:dyDescent="0.3">
      <c r="A18" s="20">
        <f t="shared" si="2"/>
        <v>13</v>
      </c>
      <c r="B18" s="21">
        <v>41256</v>
      </c>
      <c r="C18" s="22" t="s">
        <v>16</v>
      </c>
      <c r="D18" s="23">
        <v>0.3125</v>
      </c>
      <c r="E18" s="23">
        <v>0.6875</v>
      </c>
      <c r="F18" s="23">
        <f t="shared" si="0"/>
        <v>0.375</v>
      </c>
      <c r="G18" s="24">
        <f t="shared" si="1"/>
        <v>1</v>
      </c>
    </row>
    <row r="19" spans="1:7" x14ac:dyDescent="0.3">
      <c r="A19" s="14">
        <f t="shared" si="2"/>
        <v>14</v>
      </c>
      <c r="B19" s="15">
        <v>41257</v>
      </c>
      <c r="C19" s="16" t="s">
        <v>17</v>
      </c>
      <c r="D19" s="17">
        <v>0.33333333333333331</v>
      </c>
      <c r="E19" s="17">
        <v>0.72916666666666663</v>
      </c>
      <c r="F19" s="17">
        <f t="shared" si="0"/>
        <v>0.39583333333333331</v>
      </c>
      <c r="G19" s="18">
        <f t="shared" si="1"/>
        <v>1.5</v>
      </c>
    </row>
    <row r="20" spans="1:7" x14ac:dyDescent="0.3">
      <c r="A20" s="20">
        <f t="shared" si="2"/>
        <v>15</v>
      </c>
      <c r="B20" s="21">
        <v>41258</v>
      </c>
      <c r="C20" s="22" t="s">
        <v>11</v>
      </c>
      <c r="D20" s="23">
        <v>0.375</v>
      </c>
      <c r="E20" s="23">
        <v>0.79166666666666663</v>
      </c>
      <c r="F20" s="23">
        <f t="shared" si="0"/>
        <v>0.41666666666666663</v>
      </c>
      <c r="G20" s="24">
        <f t="shared" si="1"/>
        <v>2</v>
      </c>
    </row>
    <row r="21" spans="1:7" x14ac:dyDescent="0.3">
      <c r="A21" s="14">
        <f t="shared" si="2"/>
        <v>16</v>
      </c>
      <c r="B21" s="15">
        <v>41259</v>
      </c>
      <c r="C21" s="16" t="s">
        <v>12</v>
      </c>
      <c r="D21" s="17">
        <v>0.29166666666666669</v>
      </c>
      <c r="E21" s="17">
        <v>0.76041666666666663</v>
      </c>
      <c r="F21" s="17">
        <f t="shared" si="0"/>
        <v>0.46874999999999994</v>
      </c>
      <c r="G21" s="18">
        <f t="shared" si="1"/>
        <v>3.25</v>
      </c>
    </row>
    <row r="22" spans="1:7" x14ac:dyDescent="0.3">
      <c r="A22" s="20">
        <f t="shared" si="2"/>
        <v>17</v>
      </c>
      <c r="B22" s="21">
        <v>41260</v>
      </c>
      <c r="C22" s="22" t="s">
        <v>13</v>
      </c>
      <c r="D22" s="23">
        <v>0.29166666666666669</v>
      </c>
      <c r="E22" s="23">
        <v>0.6875</v>
      </c>
      <c r="F22" s="23">
        <f t="shared" si="0"/>
        <v>0.39583333333333331</v>
      </c>
      <c r="G22" s="24">
        <f t="shared" si="1"/>
        <v>1.5</v>
      </c>
    </row>
    <row r="23" spans="1:7" x14ac:dyDescent="0.3">
      <c r="A23" s="14">
        <f t="shared" si="2"/>
        <v>18</v>
      </c>
      <c r="B23" s="15">
        <v>41261</v>
      </c>
      <c r="C23" s="16" t="s">
        <v>14</v>
      </c>
      <c r="D23" s="17">
        <v>0.33333333333333331</v>
      </c>
      <c r="E23" s="17">
        <v>0.72916666666666663</v>
      </c>
      <c r="F23" s="17">
        <f t="shared" si="0"/>
        <v>0.39583333333333331</v>
      </c>
      <c r="G23" s="18">
        <f t="shared" si="1"/>
        <v>1.5</v>
      </c>
    </row>
    <row r="24" spans="1:7" x14ac:dyDescent="0.3">
      <c r="A24" s="20">
        <f t="shared" si="2"/>
        <v>19</v>
      </c>
      <c r="B24" s="21">
        <v>41262</v>
      </c>
      <c r="C24" s="22" t="s">
        <v>15</v>
      </c>
      <c r="D24" s="23">
        <v>0.29166666666666669</v>
      </c>
      <c r="E24" s="23">
        <v>0.6875</v>
      </c>
      <c r="F24" s="23">
        <f t="shared" si="0"/>
        <v>0.39583333333333331</v>
      </c>
      <c r="G24" s="24">
        <f t="shared" si="1"/>
        <v>1.5</v>
      </c>
    </row>
    <row r="25" spans="1:7" x14ac:dyDescent="0.3">
      <c r="A25" s="14">
        <f t="shared" si="2"/>
        <v>20</v>
      </c>
      <c r="B25" s="15">
        <v>41263</v>
      </c>
      <c r="C25" s="16" t="s">
        <v>16</v>
      </c>
      <c r="D25" s="17">
        <v>0.29166666666666669</v>
      </c>
      <c r="E25" s="17">
        <v>0.6875</v>
      </c>
      <c r="F25" s="17">
        <f t="shared" si="0"/>
        <v>0.39583333333333331</v>
      </c>
      <c r="G25" s="18">
        <f t="shared" si="1"/>
        <v>1.5</v>
      </c>
    </row>
    <row r="26" spans="1:7" x14ac:dyDescent="0.3">
      <c r="A26" s="20">
        <f t="shared" si="2"/>
        <v>21</v>
      </c>
      <c r="B26" s="21">
        <v>41264</v>
      </c>
      <c r="C26" s="22" t="s">
        <v>17</v>
      </c>
      <c r="D26" s="23">
        <v>0.3125</v>
      </c>
      <c r="E26" s="23">
        <v>0.64583333333333337</v>
      </c>
      <c r="F26" s="23">
        <f t="shared" si="0"/>
        <v>0.33333333333333337</v>
      </c>
      <c r="G26" s="24">
        <f t="shared" si="1"/>
        <v>0</v>
      </c>
    </row>
    <row r="27" spans="1:7" x14ac:dyDescent="0.3">
      <c r="A27" s="14">
        <f t="shared" si="2"/>
        <v>22</v>
      </c>
      <c r="B27" s="15">
        <v>41265</v>
      </c>
      <c r="C27" s="16" t="s">
        <v>11</v>
      </c>
      <c r="D27" s="17">
        <v>0.29166666666666669</v>
      </c>
      <c r="E27" s="17">
        <v>0.72916666666666663</v>
      </c>
      <c r="F27" s="17">
        <f t="shared" si="0"/>
        <v>0.43749999999999994</v>
      </c>
      <c r="G27" s="18">
        <f t="shared" si="1"/>
        <v>2.5</v>
      </c>
    </row>
    <row r="28" spans="1:7" x14ac:dyDescent="0.3">
      <c r="A28" s="20">
        <f t="shared" si="2"/>
        <v>23</v>
      </c>
      <c r="B28" s="21">
        <v>41266</v>
      </c>
      <c r="C28" s="22" t="s">
        <v>12</v>
      </c>
      <c r="D28" s="23">
        <v>0.29166666666666669</v>
      </c>
      <c r="E28" s="23">
        <v>0.6875</v>
      </c>
      <c r="F28" s="23">
        <f t="shared" si="0"/>
        <v>0.39583333333333331</v>
      </c>
      <c r="G28" s="24">
        <f t="shared" si="1"/>
        <v>1.5</v>
      </c>
    </row>
    <row r="29" spans="1:7" x14ac:dyDescent="0.3">
      <c r="A29" s="14">
        <f t="shared" si="2"/>
        <v>24</v>
      </c>
      <c r="B29" s="15">
        <v>41267</v>
      </c>
      <c r="C29" s="16" t="s">
        <v>13</v>
      </c>
      <c r="D29" s="17">
        <v>0.29166666666666669</v>
      </c>
      <c r="E29" s="17">
        <v>0.75</v>
      </c>
      <c r="F29" s="17">
        <f t="shared" si="0"/>
        <v>0.45833333333333331</v>
      </c>
      <c r="G29" s="18">
        <f t="shared" si="1"/>
        <v>3</v>
      </c>
    </row>
    <row r="30" spans="1:7" x14ac:dyDescent="0.3">
      <c r="A30" s="20">
        <f t="shared" si="2"/>
        <v>25</v>
      </c>
      <c r="B30" s="21">
        <v>41268</v>
      </c>
      <c r="C30" s="22" t="s">
        <v>14</v>
      </c>
      <c r="D30" s="23">
        <v>0.29166666666666669</v>
      </c>
      <c r="E30" s="23">
        <v>0.72916666666666663</v>
      </c>
      <c r="F30" s="23">
        <f t="shared" si="0"/>
        <v>0.43749999999999994</v>
      </c>
      <c r="G30" s="24">
        <f t="shared" si="1"/>
        <v>2.5</v>
      </c>
    </row>
    <row r="31" spans="1:7" x14ac:dyDescent="0.3">
      <c r="A31" s="14">
        <f t="shared" si="2"/>
        <v>26</v>
      </c>
      <c r="B31" s="15">
        <v>41269</v>
      </c>
      <c r="C31" s="16" t="s">
        <v>15</v>
      </c>
      <c r="D31" s="17">
        <v>0.33333333333333331</v>
      </c>
      <c r="E31" s="17">
        <v>0.76041666666666663</v>
      </c>
      <c r="F31" s="17">
        <f t="shared" si="0"/>
        <v>0.42708333333333331</v>
      </c>
      <c r="G31" s="18">
        <f t="shared" si="1"/>
        <v>2.25</v>
      </c>
    </row>
    <row r="32" spans="1:7" x14ac:dyDescent="0.3">
      <c r="A32" s="20">
        <f t="shared" si="2"/>
        <v>27</v>
      </c>
      <c r="B32" s="21">
        <v>41270</v>
      </c>
      <c r="C32" s="22" t="s">
        <v>16</v>
      </c>
      <c r="D32" s="23">
        <v>0.29166666666666669</v>
      </c>
      <c r="E32" s="23">
        <v>0.72916666666666663</v>
      </c>
      <c r="F32" s="23">
        <f t="shared" si="0"/>
        <v>0.43749999999999994</v>
      </c>
      <c r="G32" s="24">
        <f t="shared" si="1"/>
        <v>2.5</v>
      </c>
    </row>
    <row r="33" spans="1:8" x14ac:dyDescent="0.3">
      <c r="A33" s="14">
        <f t="shared" si="2"/>
        <v>28</v>
      </c>
      <c r="B33" s="15">
        <v>41271</v>
      </c>
      <c r="C33" s="16" t="s">
        <v>17</v>
      </c>
      <c r="D33" s="17">
        <v>0.29166666666666669</v>
      </c>
      <c r="E33" s="17">
        <v>0.72152777777777777</v>
      </c>
      <c r="F33" s="17">
        <f>E33-D33</f>
        <v>0.42986111111111108</v>
      </c>
      <c r="G33" s="18">
        <f t="shared" si="1"/>
        <v>2.3166666666666664</v>
      </c>
    </row>
    <row r="34" spans="1:8" x14ac:dyDescent="0.3">
      <c r="A34" s="20">
        <f t="shared" si="2"/>
        <v>29</v>
      </c>
      <c r="B34" s="21">
        <v>41272</v>
      </c>
      <c r="C34" s="22" t="s">
        <v>11</v>
      </c>
      <c r="D34" s="23">
        <v>0.33333333333333331</v>
      </c>
      <c r="E34" s="23">
        <v>0.76180555555555562</v>
      </c>
      <c r="F34" s="23">
        <f>E34-D34</f>
        <v>0.42847222222222231</v>
      </c>
      <c r="G34" s="24">
        <f t="shared" si="1"/>
        <v>2.2833333333333332</v>
      </c>
    </row>
    <row r="35" spans="1:8" x14ac:dyDescent="0.3">
      <c r="A35" s="14">
        <f t="shared" si="2"/>
        <v>30</v>
      </c>
      <c r="B35" s="15">
        <v>41273</v>
      </c>
      <c r="C35" s="16" t="s">
        <v>12</v>
      </c>
      <c r="D35" s="17">
        <v>0.375</v>
      </c>
      <c r="E35" s="17">
        <v>0.65138888888888891</v>
      </c>
      <c r="F35" s="17">
        <f>E35-D35</f>
        <v>0.27638888888888891</v>
      </c>
      <c r="G35" s="18">
        <f t="shared" si="1"/>
        <v>-1.3666666666666671</v>
      </c>
    </row>
    <row r="36" spans="1:8" ht="14.4" thickBot="1" x14ac:dyDescent="0.35">
      <c r="A36" s="25">
        <f t="shared" si="2"/>
        <v>31</v>
      </c>
      <c r="B36" s="26">
        <v>41274</v>
      </c>
      <c r="C36" s="27" t="s">
        <v>13</v>
      </c>
      <c r="D36" s="28">
        <v>0.41666666666666669</v>
      </c>
      <c r="E36" s="28">
        <v>0.6777777777777777</v>
      </c>
      <c r="F36" s="28">
        <f>E36-D36</f>
        <v>0.26111111111111102</v>
      </c>
      <c r="G36" s="29">
        <f t="shared" si="1"/>
        <v>-1.7333333333333334</v>
      </c>
    </row>
    <row r="37" spans="1:8" ht="16.2" thickBot="1" x14ac:dyDescent="0.35">
      <c r="B37" s="30"/>
      <c r="D37" s="31"/>
      <c r="E37" s="31"/>
      <c r="G37" s="32">
        <f>SUM(G6:G36)</f>
        <v>47.65</v>
      </c>
    </row>
    <row r="38" spans="1:8" ht="14.4" thickTop="1" x14ac:dyDescent="0.3">
      <c r="B38" s="30"/>
      <c r="D38" s="31"/>
      <c r="E38" s="31"/>
    </row>
    <row r="39" spans="1:8" x14ac:dyDescent="0.3">
      <c r="B39" s="33" t="s">
        <v>19</v>
      </c>
      <c r="C39" s="34"/>
      <c r="D39" s="35"/>
      <c r="E39" s="33"/>
      <c r="F39" s="34"/>
      <c r="G39" s="36"/>
    </row>
    <row r="40" spans="1:8" x14ac:dyDescent="0.3">
      <c r="B40" s="30"/>
      <c r="C40" s="37" t="s">
        <v>4</v>
      </c>
      <c r="D40" s="35" t="s">
        <v>8</v>
      </c>
      <c r="F40" s="37" t="s">
        <v>4</v>
      </c>
      <c r="G40" s="35" t="s">
        <v>8</v>
      </c>
    </row>
    <row r="41" spans="1:8" x14ac:dyDescent="0.3">
      <c r="B41" s="38" t="s">
        <v>27</v>
      </c>
      <c r="C41" s="15">
        <v>41244</v>
      </c>
      <c r="D41" s="17">
        <v>0.29166666666666669</v>
      </c>
      <c r="E41" s="38" t="s">
        <v>25</v>
      </c>
      <c r="F41" s="15">
        <v>41259</v>
      </c>
      <c r="G41" s="39">
        <v>2</v>
      </c>
      <c r="H41" s="40"/>
    </row>
    <row r="42" spans="1:8" x14ac:dyDescent="0.3">
      <c r="B42" s="38" t="s">
        <v>28</v>
      </c>
      <c r="C42" s="15">
        <v>41258</v>
      </c>
      <c r="D42" s="17">
        <v>0.70833333333333337</v>
      </c>
      <c r="E42" s="38" t="s">
        <v>26</v>
      </c>
      <c r="F42" s="15">
        <v>41253</v>
      </c>
      <c r="G42" s="39">
        <v>2</v>
      </c>
    </row>
    <row r="43" spans="1:8" x14ac:dyDescent="0.3">
      <c r="B43" s="41"/>
      <c r="C43" s="15"/>
      <c r="D43" s="39"/>
      <c r="E43" s="31"/>
    </row>
    <row r="44" spans="1:8" x14ac:dyDescent="0.3">
      <c r="B44" s="33" t="s">
        <v>20</v>
      </c>
      <c r="C44" s="34"/>
      <c r="D44" s="35"/>
      <c r="E44" s="33"/>
      <c r="F44" s="34"/>
      <c r="G44" s="36"/>
    </row>
    <row r="45" spans="1:8" x14ac:dyDescent="0.3">
      <c r="B45" s="42"/>
      <c r="C45" s="33" t="s">
        <v>22</v>
      </c>
      <c r="D45" s="36"/>
      <c r="E45" s="31"/>
      <c r="F45" s="33" t="s">
        <v>22</v>
      </c>
      <c r="G45" s="36"/>
    </row>
    <row r="46" spans="1:8" x14ac:dyDescent="0.3">
      <c r="B46" s="42"/>
      <c r="C46" s="35" t="s">
        <v>10</v>
      </c>
      <c r="D46" s="35" t="s">
        <v>18</v>
      </c>
      <c r="E46" s="31"/>
      <c r="F46" s="35" t="s">
        <v>10</v>
      </c>
      <c r="G46" s="35" t="s">
        <v>18</v>
      </c>
    </row>
    <row r="47" spans="1:8" x14ac:dyDescent="0.3">
      <c r="B47" s="30"/>
      <c r="C47" s="31">
        <f>SUMIFS(G6:G36,B6:B36,"&gt;="&amp;C41,B6:B36,"&lt;="&amp;C42)</f>
        <v>22.65</v>
      </c>
      <c r="D47" s="31">
        <f>AVERAGEIFS(G6:G36,B6:B36,"&gt;="&amp;C41,B6:B36,"&lt;="&amp;C42)</f>
        <v>1.51</v>
      </c>
      <c r="E47" s="31"/>
      <c r="F47" s="39">
        <f>SUMIF(B6:B36,"&gt;="&amp;F41,G6:G36)</f>
        <v>25</v>
      </c>
      <c r="G47" s="39">
        <f>AVERAGEIF(B6:B36,"&gt;="&amp;F41,G6:G36)</f>
        <v>1.5625</v>
      </c>
    </row>
    <row r="48" spans="1:8" x14ac:dyDescent="0.3">
      <c r="B48" s="30"/>
      <c r="C48" s="31"/>
      <c r="D48" s="31"/>
      <c r="E48" s="31"/>
      <c r="F48" s="43">
        <f>SUMIF(B6:B36,"&lt;="&amp;F42,G6:G36)</f>
        <v>14.15</v>
      </c>
      <c r="G48" s="39">
        <f>AVERAGEIF(B6:B36,"&lt;="&amp;F42,G6:G36)</f>
        <v>1.415</v>
      </c>
    </row>
    <row r="49" spans="2:7" x14ac:dyDescent="0.3">
      <c r="B49" s="30"/>
      <c r="C49" s="33" t="s">
        <v>23</v>
      </c>
      <c r="D49" s="36"/>
      <c r="E49" s="31"/>
    </row>
    <row r="50" spans="2:7" x14ac:dyDescent="0.3">
      <c r="B50" s="30"/>
      <c r="C50" s="35" t="s">
        <v>10</v>
      </c>
      <c r="D50" s="35" t="s">
        <v>18</v>
      </c>
      <c r="E50" s="31"/>
      <c r="F50" s="33" t="s">
        <v>23</v>
      </c>
      <c r="G50" s="36"/>
    </row>
    <row r="51" spans="2:7" x14ac:dyDescent="0.3">
      <c r="B51" s="30"/>
      <c r="C51" s="43">
        <f>SUMIFS(G6:G36,D6:D36,"&gt;="&amp;D41,E6:E36,"&lt;="&amp;D42)</f>
        <v>6.6833333333333327</v>
      </c>
      <c r="D51" s="39">
        <f>AVERAGEIFS(G6:G36,D6:D36,"&gt;="&amp;D41,E6:E36,"&lt;="&amp;D42)</f>
        <v>0.51410256410256405</v>
      </c>
      <c r="E51" s="31"/>
      <c r="F51" s="35" t="s">
        <v>10</v>
      </c>
      <c r="G51" s="35" t="s">
        <v>18</v>
      </c>
    </row>
    <row r="52" spans="2:7" x14ac:dyDescent="0.3">
      <c r="B52" s="30"/>
      <c r="D52" s="3"/>
      <c r="F52" s="39">
        <f>SUMIF(G6:G36,"&gt;="&amp;G41)</f>
        <v>36.466666666666669</v>
      </c>
      <c r="G52" s="39">
        <f>AVERAGEIF(G6:G36,"&gt;="&amp;G41)</f>
        <v>2.4311111111111114</v>
      </c>
    </row>
    <row r="53" spans="2:7" x14ac:dyDescent="0.3">
      <c r="B53" s="30"/>
      <c r="C53" s="33" t="s">
        <v>24</v>
      </c>
      <c r="D53" s="36"/>
      <c r="F53" s="39">
        <f>SUMIF(G6:G36,"&lt;="&amp;G42)</f>
        <v>21.18333333333333</v>
      </c>
      <c r="G53" s="39">
        <f>AVERAGEIF(G6:G36,"&lt;="&amp;G42)</f>
        <v>1.0087301587301585</v>
      </c>
    </row>
    <row r="54" spans="2:7" x14ac:dyDescent="0.3">
      <c r="C54" s="35" t="s">
        <v>10</v>
      </c>
      <c r="D54" s="35" t="s">
        <v>18</v>
      </c>
      <c r="F54" s="44"/>
      <c r="G54" s="45"/>
    </row>
    <row r="55" spans="2:7" x14ac:dyDescent="0.3">
      <c r="C55" s="43">
        <f>SUMIFS(G6:G36,B6:B36,"&gt;="&amp;C41,B6:B36,"&lt;="&amp;C42,D6:D36,"&gt;="&amp;D41,E6:E36,"&lt;="&amp;D42)</f>
        <v>3.7833333333333332</v>
      </c>
      <c r="D55" s="39">
        <f>AVERAGEIFS(G6:G36,B6:B36,"&gt;="&amp;C41,B6:B36,"&lt;="&amp;C42,D6:D36,"&gt;="&amp;D41,E6:E36,"&lt;="&amp;D42)</f>
        <v>0.63055555555555554</v>
      </c>
    </row>
    <row r="56" spans="2:7" x14ac:dyDescent="0.3">
      <c r="C56" s="15"/>
    </row>
    <row r="57" spans="2:7" x14ac:dyDescent="0.3">
      <c r="B57" s="33" t="s">
        <v>29</v>
      </c>
      <c r="C57" s="34"/>
      <c r="D57" s="35"/>
    </row>
    <row r="58" spans="2:7" x14ac:dyDescent="0.3">
      <c r="C58" s="35" t="s">
        <v>30</v>
      </c>
      <c r="D58" s="35" t="s">
        <v>31</v>
      </c>
    </row>
    <row r="59" spans="2:7" x14ac:dyDescent="0.3">
      <c r="B59" s="2" t="s">
        <v>11</v>
      </c>
      <c r="C59" s="46">
        <f>COUNTIF(C6:C36,B59)</f>
        <v>5</v>
      </c>
      <c r="D59" s="47">
        <f>SUMIF(C6:C36,B59,G6:G36)</f>
        <v>11.533333333333333</v>
      </c>
    </row>
    <row r="60" spans="2:7" x14ac:dyDescent="0.3">
      <c r="B60" s="2" t="s">
        <v>12</v>
      </c>
      <c r="C60" s="46">
        <f>COUNTIF(C6:C36,B60)</f>
        <v>5</v>
      </c>
      <c r="D60" s="47">
        <f>SUMIF(C6:C36,B60,G6:G36)</f>
        <v>6.4333333333333336</v>
      </c>
    </row>
  </sheetData>
  <pageMargins left="0.7" right="0.7" top="0.75" bottom="0.75" header="0.3" footer="0.3"/>
  <pageSetup orientation="portrait" r:id="rId1"/>
  <ignoredErrors>
    <ignoredError sqref="A6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2019-03-14T10:27:13Z</dcterms:modified>
</cp:coreProperties>
</file>