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3.01 - Novas Formações Excel/Formação Excel/3197 - Excel  3 - Recursos Visuais Gráficos e Formatos/Materiais do Curso/"/>
    </mc:Choice>
  </mc:AlternateContent>
  <xr:revisionPtr revIDLastSave="46" documentId="13_ncr:1_{06656462-B653-40DD-9A01-01F39EDC72EB}" xr6:coauthVersionLast="47" xr6:coauthVersionMax="47" xr10:uidLastSave="{B46C0869-7994-4456-9557-451758B3D784}"/>
  <bookViews>
    <workbookView xWindow="28680" yWindow="-120" windowWidth="29040" windowHeight="15720" activeTab="3" xr2:uid="{F6D97A53-F63B-4272-A181-44B26E0B790F}"/>
  </bookViews>
  <sheets>
    <sheet name="Produtos" sheetId="17" r:id="rId1"/>
    <sheet name="Vendas" sheetId="16" r:id="rId2"/>
    <sheet name="Dados para Gráficos" sheetId="19" r:id="rId3"/>
    <sheet name="Dashboard" sheetId="18" r:id="rId4"/>
  </sheets>
  <definedNames>
    <definedName name="_xlnm._FilterDatabase" localSheetId="1" hidden="1">Vendas!$B$2:$F$61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" i="18" l="1"/>
  <c r="W4" i="18"/>
  <c r="B2" i="19"/>
  <c r="B3" i="19"/>
  <c r="B4" i="19"/>
  <c r="AQ4" i="18"/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</calcChain>
</file>

<file path=xl/sharedStrings.xml><?xml version="1.0" encoding="utf-8"?>
<sst xmlns="http://schemas.openxmlformats.org/spreadsheetml/2006/main" count="354" uniqueCount="88">
  <si>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</si>
  <si>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</si>
  <si>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</si>
  <si>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</si>
  <si>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</si>
  <si>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</si>
  <si>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</si>
  <si>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</si>
  <si>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</si>
  <si>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</si>
  <si>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</si>
  <si>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</si>
  <si>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</si>
  <si>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</si>
  <si>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</si>
  <si>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</si>
  <si>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</si>
  <si>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</si>
  <si>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</si>
  <si>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</si>
  <si>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</si>
  <si>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</si>
  <si>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</si>
  <si>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</si>
  <si>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</si>
  <si>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</si>
  <si>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</si>
  <si>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</si>
  <si>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</si>
  <si>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</si>
  <si>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</si>
  <si>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</si>
  <si>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</si>
  <si>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</si>
  <si>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</si>
  <si>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</si>
  <si>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</si>
  <si>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</si>
  <si>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</si>
  <si>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</si>
  <si>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</si>
  <si>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</si>
  <si>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</si>
  <si>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</si>
  <si>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</si>
  <si>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</si>
  <si>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</si>
  <si>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</si>
  <si>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</si>
  <si>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</si>
  <si>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</si>
  <si>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</si>
  <si>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</si>
  <si>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</si>
  <si>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</si>
  <si>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</si>
  <si>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</si>
  <si>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</si>
  <si>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</si>
  <si>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</si>
  <si>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</si>
  <si>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</si>
  <si>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</si>
  <si>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</si>
  <si>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</si>
  <si>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</si>
  <si>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</si>
  <si>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</si>
  <si>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</si>
  <si>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</si>
  <si>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</si>
  <si>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</si>
  <si>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</si>
  <si>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</si>
  <si>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</si>
  <si>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</si>
  <si>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</si>
  <si>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</si>
  <si>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Situação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</si>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</sst>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5" borderId="0" applyNumberFormat="0" applyBorder="0" applyAlignment="0" applyProtection="0"/>
    <xf numFmtId="0" fontId="5" fillId="3" borderId="0" applyNumberFormat="0" applyBorder="0" applyAlignment="0" applyProtection="0">
      <alignment horizontal="center"/>
    </xf>
    <xf numFmtId="0" fontId="2" fillId="4" borderId="1" applyNumberFormat="0" applyBorder="0" applyAlignment="0" applyProtection="0">
      <alignment horizontal="center"/>
    </xf>
    <xf numFmtId="164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3" fillId="0" borderId="0" xfId="0" applyFont="1"/>
    <xf numFmtId="0" fontId="1" fillId="3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5" fontId="12" fillId="0" borderId="2" xfId="4" applyNumberFormat="1" applyFont="1" applyBorder="1" applyAlignment="1">
      <alignment horizontal="center"/>
    </xf>
    <xf numFmtId="165" fontId="12" fillId="0" borderId="3" xfId="4" applyNumberFormat="1" applyFont="1" applyBorder="1" applyAlignment="1">
      <alignment horizontal="center"/>
    </xf>
    <xf numFmtId="165" fontId="12" fillId="0" borderId="4" xfId="4" applyNumberFormat="1" applyFont="1" applyBorder="1" applyAlignment="1">
      <alignment horizontal="center"/>
    </xf>
    <xf numFmtId="165" fontId="12" fillId="0" borderId="5" xfId="4" applyNumberFormat="1" applyFont="1" applyBorder="1" applyAlignment="1">
      <alignment horizontal="center"/>
    </xf>
    <xf numFmtId="165" fontId="12" fillId="0" borderId="0" xfId="4" applyNumberFormat="1" applyFont="1" applyBorder="1" applyAlignment="1">
      <alignment horizontal="center"/>
    </xf>
    <xf numFmtId="165" fontId="12" fillId="0" borderId="6" xfId="4" applyNumberFormat="1" applyFont="1" applyBorder="1" applyAlignment="1">
      <alignment horizontal="center"/>
    </xf>
    <xf numFmtId="165" fontId="12" fillId="0" borderId="7" xfId="4" applyNumberFormat="1" applyFont="1" applyBorder="1" applyAlignment="1">
      <alignment horizontal="center"/>
    </xf>
    <xf numFmtId="165" fontId="12" fillId="0" borderId="8" xfId="4" applyNumberFormat="1" applyFont="1" applyBorder="1" applyAlignment="1">
      <alignment horizontal="center"/>
    </xf>
    <xf numFmtId="165" fontId="12" fillId="0" borderId="9" xfId="4" applyNumberFormat="1" applyFont="1" applyBorder="1" applyAlignment="1">
      <alignment horizontal="center"/>
    </xf>
  </cellXfs>
  <cellStyles count="5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Título Meteora" xfId="2" xr:uid="{52F1EA3C-B23E-4AE6-AE73-27AD9F7C9021}"/>
  </cellStyles>
  <dxfs count="17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15240</xdr:colOff>
      <xdr:row>5</xdr:row>
      <xdr:rowOff>57610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6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5"/>
    <tableColumn id="4" xr3:uid="{4435A4B8-E7F0-4D66-A4F8-6A9FEAA36D5A}" name="Categoria"/>
    <tableColumn id="6" xr3:uid="{15F9CACC-A558-4A20-80CF-C2ADA2603221}" name="Estoque" dataDxfId="14"/>
    <tableColumn id="7" xr3:uid="{C06402EC-66EA-46B3-9ABB-8B45CF566C4A}" name="Situação" dataDxfId="13">
      <calculatedColumnFormula>TB_Produtos[[#This Row],[Estoque]]</calculatedColumnFormula>
    </tableColumn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1" dataDxfId="10" headerRowCellStyle="Cabeçalho Meteora">
  <autoFilter ref="A2:H61" xr:uid="{AD739091-30BD-4C30-BDDA-7504C0C4B6E2}"/>
  <tableColumns count="8">
    <tableColumn id="7" xr3:uid="{5E8DE7C3-CDB6-4314-A5CC-C44D3C21973F}" name="Mês" dataDxfId="9">
      <calculatedColumnFormula>MONTH(TB_Vendas[[#This Row],[Data]])</calculatedColumnFormula>
    </tableColumn>
    <tableColumn id="1" xr3:uid="{43632F1F-6978-4CE7-BB13-7CCE587D6821}" name="Data" dataDxfId="8"/>
    <tableColumn id="2" xr3:uid="{49DF5362-33BE-4541-BD47-0B512249381E}" name="Código" dataDxfId="7"/>
    <tableColumn id="3" xr3:uid="{B3C718A1-FEFF-4C65-9CA1-DF94EF755918}" name="Tamanho" dataDxfId="6">
      <calculatedColumnFormula>_xlfn.XLOOKUP(C3,TB_Produtos[Código],TB_Produtos[Tamanho])</calculatedColumnFormula>
    </tableColumn>
    <tableColumn id="4" xr3:uid="{1F3EAF93-84E7-4086-BE54-3AB7D71B21A8}" name="Categoria" dataDxfId="5"/>
    <tableColumn id="5" xr3:uid="{7DC2ADED-AF8A-4BC8-A38E-FEF676FE49C9}" name="Qtd" dataDxfId="4"/>
    <tableColumn id="6" xr3:uid="{9459B662-6A4F-4486-82B1-12F67B8F842E}" name="Total" dataDxfId="3"/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zoomScale="150" zoomScaleNormal="150" workbookViewId="0">
      <selection activeCell="A3" sqref="A3"/>
    </sheetView>
  </sheetViews>
  <sheetFormatPr defaultRowHeight="14.4" x14ac:dyDescent="0.3"/>
  <cols>
    <col min="1" max="1" width="11" bestFit="1" customWidth="1"/>
    <col min="2" max="2" width="15.5546875" customWidth="1"/>
    <col min="3" max="3" width="11.88671875" style="1" customWidth="1"/>
    <col min="4" max="4" width="14" bestFit="1" customWidth="1"/>
    <col min="5" max="5" width="12.33203125" customWidth="1"/>
    <col min="6" max="6" width="13.109375" customWidth="1"/>
    <col min="7" max="7" width="21.6640625" customWidth="1"/>
  </cols>
  <sheetData>
    <row r="1" spans="1:7" ht="21" x14ac:dyDescent="0.4">
      <c r="A1" s="12" t="s">
        <v>15</v>
      </c>
      <c r="B1" s="12"/>
      <c r="C1" s="12"/>
      <c r="D1" s="12"/>
      <c r="E1" s="12"/>
      <c r="F1" s="12"/>
      <c r="G1" s="12"/>
    </row>
    <row r="2" spans="1:7" ht="4.5" customHeight="1" x14ac:dyDescent="0.4">
      <c r="A2" s="2"/>
      <c r="B2" s="2"/>
      <c r="C2" s="2"/>
      <c r="D2" s="2"/>
      <c r="E2" s="2"/>
      <c r="F2" s="2"/>
      <c r="G2" s="2"/>
    </row>
    <row r="3" spans="1:7" s="1" customFormat="1" ht="18" x14ac:dyDescent="0.35">
      <c r="A3" s="3" t="s">
        <v>32</v>
      </c>
      <c r="B3" s="3" t="s">
        <v>0</v>
      </c>
      <c r="C3" s="3" t="s">
        <v>1</v>
      </c>
      <c r="D3" s="3" t="s">
        <v>10</v>
      </c>
      <c r="E3" s="3" t="s">
        <v>80</v>
      </c>
      <c r="F3" s="3" t="s">
        <v>78</v>
      </c>
      <c r="G3" s="3" t="s">
        <v>11</v>
      </c>
    </row>
    <row r="4" spans="1:7" x14ac:dyDescent="0.3">
      <c r="A4" t="s">
        <v>34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4">
        <v>65.900000000000006</v>
      </c>
    </row>
    <row r="5" spans="1:7" x14ac:dyDescent="0.3">
      <c r="A5" t="s">
        <v>35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4">
        <v>69.900000000000006</v>
      </c>
    </row>
    <row r="6" spans="1:7" x14ac:dyDescent="0.3">
      <c r="A6" t="s">
        <v>36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4">
        <v>70.900000000000006</v>
      </c>
    </row>
    <row r="7" spans="1:7" x14ac:dyDescent="0.3">
      <c r="A7" t="s">
        <v>37</v>
      </c>
      <c r="B7" t="s">
        <v>31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4">
        <v>145</v>
      </c>
    </row>
    <row r="8" spans="1:7" x14ac:dyDescent="0.3">
      <c r="A8" t="s">
        <v>38</v>
      </c>
      <c r="B8" t="s">
        <v>30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4">
        <v>259.89999999999998</v>
      </c>
    </row>
    <row r="9" spans="1:7" x14ac:dyDescent="0.3">
      <c r="A9" t="s">
        <v>39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4">
        <v>39.9</v>
      </c>
    </row>
    <row r="10" spans="1:7" x14ac:dyDescent="0.3">
      <c r="A10" t="s">
        <v>40</v>
      </c>
      <c r="B10" t="s">
        <v>24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4">
        <v>85.9</v>
      </c>
    </row>
    <row r="11" spans="1:7" x14ac:dyDescent="0.3">
      <c r="A11" t="s">
        <v>41</v>
      </c>
      <c r="B11" t="s">
        <v>24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4">
        <v>89.9</v>
      </c>
    </row>
    <row r="12" spans="1:7" x14ac:dyDescent="0.3">
      <c r="A12" t="s">
        <v>42</v>
      </c>
      <c r="B12" t="s">
        <v>24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4">
        <v>92.9</v>
      </c>
    </row>
    <row r="13" spans="1:7" x14ac:dyDescent="0.3">
      <c r="A13" t="s">
        <v>43</v>
      </c>
      <c r="B13" t="s">
        <v>27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4">
        <v>44.9</v>
      </c>
    </row>
    <row r="14" spans="1:7" x14ac:dyDescent="0.3">
      <c r="A14" t="s">
        <v>44</v>
      </c>
      <c r="B14" t="s">
        <v>27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4">
        <v>46.9</v>
      </c>
    </row>
    <row r="15" spans="1:7" x14ac:dyDescent="0.3">
      <c r="A15" t="s">
        <v>45</v>
      </c>
      <c r="B15" t="s">
        <v>27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4">
        <v>48.9</v>
      </c>
    </row>
    <row r="16" spans="1:7" x14ac:dyDescent="0.3">
      <c r="A16" t="s">
        <v>46</v>
      </c>
      <c r="B16" t="s">
        <v>19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4">
        <v>39.9</v>
      </c>
    </row>
    <row r="17" spans="1:7" x14ac:dyDescent="0.3">
      <c r="A17" t="s">
        <v>47</v>
      </c>
      <c r="B17" t="s">
        <v>19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4">
        <v>39.9</v>
      </c>
    </row>
    <row r="18" spans="1:7" x14ac:dyDescent="0.3">
      <c r="A18" t="s">
        <v>48</v>
      </c>
      <c r="B18" t="s">
        <v>19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4">
        <v>42.5</v>
      </c>
    </row>
    <row r="19" spans="1:7" x14ac:dyDescent="0.3">
      <c r="A19" t="s">
        <v>49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4">
        <v>25.9</v>
      </c>
    </row>
    <row r="20" spans="1:7" x14ac:dyDescent="0.3">
      <c r="A20" t="s">
        <v>50</v>
      </c>
      <c r="B20" t="s">
        <v>18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4">
        <v>29.9</v>
      </c>
    </row>
    <row r="21" spans="1:7" x14ac:dyDescent="0.3">
      <c r="A21" t="s">
        <v>51</v>
      </c>
      <c r="B21" t="s">
        <v>18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4">
        <v>32.9</v>
      </c>
    </row>
    <row r="22" spans="1:7" x14ac:dyDescent="0.3">
      <c r="A22" t="s">
        <v>52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4">
        <v>49.9</v>
      </c>
    </row>
    <row r="23" spans="1:7" x14ac:dyDescent="0.3">
      <c r="A23" t="s">
        <v>53</v>
      </c>
      <c r="B23" t="s">
        <v>23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4">
        <v>299.89999999999998</v>
      </c>
    </row>
    <row r="24" spans="1:7" x14ac:dyDescent="0.3">
      <c r="A24" t="s">
        <v>54</v>
      </c>
      <c r="B24" t="s">
        <v>23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4">
        <v>302.89999999999998</v>
      </c>
    </row>
    <row r="25" spans="1:7" x14ac:dyDescent="0.3">
      <c r="A25" t="s">
        <v>55</v>
      </c>
      <c r="B25" t="s">
        <v>23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4">
        <v>300</v>
      </c>
    </row>
    <row r="26" spans="1:7" x14ac:dyDescent="0.3">
      <c r="A26" t="s">
        <v>56</v>
      </c>
      <c r="B26" t="s">
        <v>22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4">
        <v>249.9</v>
      </c>
    </row>
    <row r="27" spans="1:7" x14ac:dyDescent="0.3">
      <c r="A27" t="s">
        <v>57</v>
      </c>
      <c r="B27" t="s">
        <v>22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4">
        <v>259.89999999999998</v>
      </c>
    </row>
    <row r="28" spans="1:7" x14ac:dyDescent="0.3">
      <c r="A28" t="s">
        <v>58</v>
      </c>
      <c r="B28" t="s">
        <v>22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4">
        <v>299.89999999999998</v>
      </c>
    </row>
    <row r="29" spans="1:7" x14ac:dyDescent="0.3">
      <c r="A29" t="s">
        <v>59</v>
      </c>
      <c r="B29" t="s">
        <v>21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4">
        <v>349.9</v>
      </c>
    </row>
    <row r="30" spans="1:7" x14ac:dyDescent="0.3">
      <c r="A30" t="s">
        <v>60</v>
      </c>
      <c r="B30" t="s">
        <v>20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4">
        <v>399.9</v>
      </c>
    </row>
    <row r="31" spans="1:7" x14ac:dyDescent="0.3">
      <c r="A31" t="s">
        <v>61</v>
      </c>
      <c r="B31" t="s">
        <v>29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4">
        <v>249.9</v>
      </c>
    </row>
    <row r="32" spans="1:7" x14ac:dyDescent="0.3">
      <c r="A32" t="s">
        <v>62</v>
      </c>
      <c r="B32" t="s">
        <v>29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4">
        <v>255</v>
      </c>
    </row>
    <row r="33" spans="1:7" x14ac:dyDescent="0.3">
      <c r="A33" t="s">
        <v>63</v>
      </c>
      <c r="B33" t="s">
        <v>29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4">
        <v>259.89999999999998</v>
      </c>
    </row>
    <row r="34" spans="1:7" x14ac:dyDescent="0.3">
      <c r="A34" t="s">
        <v>64</v>
      </c>
      <c r="B34" t="s">
        <v>28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4">
        <v>199.9</v>
      </c>
    </row>
    <row r="35" spans="1:7" x14ac:dyDescent="0.3">
      <c r="A35" t="s">
        <v>65</v>
      </c>
      <c r="B35" t="s">
        <v>28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4">
        <v>249.9</v>
      </c>
    </row>
    <row r="36" spans="1:7" x14ac:dyDescent="0.3">
      <c r="A36" t="s">
        <v>66</v>
      </c>
      <c r="B36" t="s">
        <v>28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4">
        <v>259.89999999999998</v>
      </c>
    </row>
    <row r="37" spans="1:7" x14ac:dyDescent="0.3">
      <c r="A37" t="s">
        <v>67</v>
      </c>
      <c r="B37" t="s">
        <v>26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4">
        <v>89.9</v>
      </c>
    </row>
    <row r="38" spans="1:7" x14ac:dyDescent="0.3">
      <c r="A38" t="s">
        <v>68</v>
      </c>
      <c r="B38" t="s">
        <v>26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4">
        <v>91.4</v>
      </c>
    </row>
    <row r="39" spans="1:7" x14ac:dyDescent="0.3">
      <c r="A39" t="s">
        <v>69</v>
      </c>
      <c r="B39" t="s">
        <v>26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4">
        <v>93.5</v>
      </c>
    </row>
    <row r="40" spans="1:7" x14ac:dyDescent="0.3">
      <c r="A40" t="s">
        <v>70</v>
      </c>
      <c r="B40" t="s">
        <v>25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4">
        <v>140</v>
      </c>
    </row>
    <row r="41" spans="1:7" x14ac:dyDescent="0.3">
      <c r="A41" t="s">
        <v>71</v>
      </c>
      <c r="B41" t="s">
        <v>25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4">
        <v>142.9</v>
      </c>
    </row>
    <row r="42" spans="1:7" x14ac:dyDescent="0.3">
      <c r="A42" t="s">
        <v>72</v>
      </c>
      <c r="B42" t="s">
        <v>25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4">
        <v>146</v>
      </c>
    </row>
  </sheetData>
  <mergeCells count="1">
    <mergeCell ref="A1:G1"/>
  </mergeCells>
  <conditionalFormatting sqref="F4:F42">
    <cfRule type="iconSet" priority="2">
      <iconSet iconSet="3Symbols" showValue="0">
        <cfvo type="percent" val="0"/>
        <cfvo type="num" val="3"/>
        <cfvo type="num" val="10" gte="0"/>
      </iconSet>
    </cfRule>
    <cfRule type="cellIs" dxfId="1" priority="4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{A1112C66-BE92-4E9F-AED5-6B218E4041B0}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12C66-BE92-4E9F-AED5-6B218E4041B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G2" sqref="G1:G1048576"/>
    </sheetView>
  </sheetViews>
  <sheetFormatPr defaultRowHeight="14.4" x14ac:dyDescent="0.3"/>
  <cols>
    <col min="1" max="1" width="8.88671875" style="1" customWidth="1"/>
    <col min="2" max="2" width="11.5546875" style="1" bestFit="1" customWidth="1"/>
    <col min="3" max="3" width="13.5546875" style="1" bestFit="1" customWidth="1"/>
    <col min="4" max="4" width="14.6640625" style="1" customWidth="1"/>
    <col min="5" max="5" width="15.88671875" style="1" customWidth="1"/>
    <col min="6" max="6" width="8.5546875" customWidth="1"/>
    <col min="7" max="7" width="14.88671875" customWidth="1"/>
    <col min="8" max="8" width="17" bestFit="1" customWidth="1"/>
  </cols>
  <sheetData>
    <row r="1" spans="1:8" ht="21" x14ac:dyDescent="0.4">
      <c r="A1" s="12" t="s">
        <v>15</v>
      </c>
      <c r="B1" s="12"/>
      <c r="C1" s="12"/>
      <c r="D1" s="12"/>
      <c r="E1" s="12"/>
      <c r="F1" s="12"/>
      <c r="G1" s="12"/>
      <c r="H1" s="12"/>
    </row>
    <row r="2" spans="1:8" ht="18" x14ac:dyDescent="0.35">
      <c r="A2" s="8" t="s">
        <v>33</v>
      </c>
      <c r="B2" s="8" t="s">
        <v>79</v>
      </c>
      <c r="C2" s="8" t="s">
        <v>32</v>
      </c>
      <c r="D2" s="8" t="s">
        <v>1</v>
      </c>
      <c r="E2" s="8" t="s">
        <v>10</v>
      </c>
      <c r="F2" s="8" t="s">
        <v>16</v>
      </c>
      <c r="G2" s="6" t="s">
        <v>17</v>
      </c>
      <c r="H2" s="8" t="s">
        <v>76</v>
      </c>
    </row>
    <row r="3" spans="1:8" x14ac:dyDescent="0.3">
      <c r="A3" s="7">
        <f>MONTH(TB_Vendas[[#This Row],[Data]])</f>
        <v>1</v>
      </c>
      <c r="B3" s="5">
        <v>44931</v>
      </c>
      <c r="C3" s="1" t="s">
        <v>60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4">
        <v>359.90999999999997</v>
      </c>
      <c r="H3" s="1" t="s">
        <v>75</v>
      </c>
    </row>
    <row r="4" spans="1:8" x14ac:dyDescent="0.3">
      <c r="A4" s="7">
        <f>MONTH(TB_Vendas[[#This Row],[Data]])</f>
        <v>1</v>
      </c>
      <c r="B4" s="5">
        <v>44932</v>
      </c>
      <c r="C4" s="1" t="s">
        <v>64</v>
      </c>
      <c r="D4" s="1">
        <f>_xlfn.XLOOKUP(C4,TB_Produtos[Código],TB_Produtos[Tamanho])</f>
        <v>36</v>
      </c>
      <c r="E4" s="1" t="s">
        <v>73</v>
      </c>
      <c r="F4" s="1">
        <v>1</v>
      </c>
      <c r="G4" s="4">
        <v>179.91</v>
      </c>
      <c r="H4" s="1" t="s">
        <v>74</v>
      </c>
    </row>
    <row r="5" spans="1:8" x14ac:dyDescent="0.3">
      <c r="A5" s="7">
        <f>MONTH(TB_Vendas[[#This Row],[Data]])</f>
        <v>1</v>
      </c>
      <c r="B5" s="5">
        <v>44933</v>
      </c>
      <c r="C5" s="1" t="s">
        <v>65</v>
      </c>
      <c r="D5" s="1">
        <f>_xlfn.XLOOKUP(C5,TB_Produtos[Código],TB_Produtos[Tamanho])</f>
        <v>37</v>
      </c>
      <c r="E5" s="1" t="s">
        <v>73</v>
      </c>
      <c r="F5" s="1">
        <v>2</v>
      </c>
      <c r="G5" s="4">
        <v>449.82</v>
      </c>
      <c r="H5" s="1" t="s">
        <v>77</v>
      </c>
    </row>
    <row r="6" spans="1:8" x14ac:dyDescent="0.3">
      <c r="A6" s="7">
        <f>MONTH(TB_Vendas[[#This Row],[Data]])</f>
        <v>1</v>
      </c>
      <c r="B6" s="5">
        <v>44938</v>
      </c>
      <c r="C6" s="1" t="s">
        <v>44</v>
      </c>
      <c r="D6" s="1" t="str">
        <f>_xlfn.XLOOKUP(C6,TB_Produtos[Código],TB_Produtos[Tamanho])</f>
        <v>M</v>
      </c>
      <c r="E6" s="1" t="s">
        <v>12</v>
      </c>
      <c r="F6" s="1">
        <v>1</v>
      </c>
      <c r="G6" s="4">
        <v>42.21</v>
      </c>
      <c r="H6" s="1" t="s">
        <v>77</v>
      </c>
    </row>
    <row r="7" spans="1:8" x14ac:dyDescent="0.3">
      <c r="A7" s="7">
        <f>MONTH(TB_Vendas[[#This Row],[Data]])</f>
        <v>1</v>
      </c>
      <c r="B7" s="5">
        <v>44939</v>
      </c>
      <c r="C7" s="1" t="s">
        <v>71</v>
      </c>
      <c r="D7" s="1" t="str">
        <f>_xlfn.XLOOKUP(C7,TB_Produtos[Código],TB_Produtos[Tamanho])</f>
        <v>M</v>
      </c>
      <c r="E7" s="1" t="s">
        <v>12</v>
      </c>
      <c r="F7" s="1">
        <v>1</v>
      </c>
      <c r="G7" s="4">
        <v>128.61000000000001</v>
      </c>
      <c r="H7" s="1" t="s">
        <v>74</v>
      </c>
    </row>
    <row r="8" spans="1:8" x14ac:dyDescent="0.3">
      <c r="A8" s="7">
        <f>MONTH(TB_Vendas[[#This Row],[Data]])</f>
        <v>1</v>
      </c>
      <c r="B8" s="5">
        <v>44943</v>
      </c>
      <c r="C8" s="1" t="s">
        <v>64</v>
      </c>
      <c r="D8" s="1">
        <f>_xlfn.XLOOKUP(C8,TB_Produtos[Código],TB_Produtos[Tamanho])</f>
        <v>36</v>
      </c>
      <c r="E8" s="1" t="s">
        <v>73</v>
      </c>
      <c r="F8" s="1">
        <v>1</v>
      </c>
      <c r="G8" s="4">
        <v>179.91</v>
      </c>
      <c r="H8" s="1" t="s">
        <v>74</v>
      </c>
    </row>
    <row r="9" spans="1:8" x14ac:dyDescent="0.3">
      <c r="A9" s="7">
        <f>MONTH(TB_Vendas[[#This Row],[Data]])</f>
        <v>1</v>
      </c>
      <c r="B9" s="5">
        <v>44949</v>
      </c>
      <c r="C9" s="1" t="s">
        <v>59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4">
        <v>314.90999999999997</v>
      </c>
      <c r="H9" s="1" t="s">
        <v>75</v>
      </c>
    </row>
    <row r="10" spans="1:8" x14ac:dyDescent="0.3">
      <c r="A10" s="7">
        <f>MONTH(TB_Vendas[[#This Row],[Data]])</f>
        <v>1</v>
      </c>
      <c r="B10" s="5">
        <v>44952</v>
      </c>
      <c r="C10" s="1" t="s">
        <v>47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4">
        <v>71.819999999999993</v>
      </c>
      <c r="H10" s="1" t="s">
        <v>74</v>
      </c>
    </row>
    <row r="11" spans="1:8" x14ac:dyDescent="0.3">
      <c r="A11" s="7">
        <f>MONTH(TB_Vendas[[#This Row],[Data]])</f>
        <v>1</v>
      </c>
      <c r="B11" s="5">
        <v>44954</v>
      </c>
      <c r="C11" s="1" t="s">
        <v>48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4">
        <v>76.5</v>
      </c>
      <c r="H11" s="1" t="s">
        <v>74</v>
      </c>
    </row>
    <row r="12" spans="1:8" x14ac:dyDescent="0.3">
      <c r="A12" s="7">
        <f>MONTH(TB_Vendas[[#This Row],[Data]])</f>
        <v>1</v>
      </c>
      <c r="B12" s="5">
        <v>44955</v>
      </c>
      <c r="C12" s="1" t="s">
        <v>68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4">
        <v>82.26</v>
      </c>
      <c r="H12" s="1" t="s">
        <v>77</v>
      </c>
    </row>
    <row r="13" spans="1:8" x14ac:dyDescent="0.3">
      <c r="A13" s="7">
        <f>MONTH(TB_Vendas[[#This Row],[Data]])</f>
        <v>1</v>
      </c>
      <c r="B13" s="5">
        <v>44956</v>
      </c>
      <c r="C13" s="1" t="s">
        <v>72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4">
        <v>131.4</v>
      </c>
      <c r="H13" s="1" t="s">
        <v>75</v>
      </c>
    </row>
    <row r="14" spans="1:8" x14ac:dyDescent="0.3">
      <c r="A14" s="7">
        <f>MONTH(TB_Vendas[[#This Row],[Data]])</f>
        <v>2</v>
      </c>
      <c r="B14" s="5">
        <v>44960</v>
      </c>
      <c r="C14" s="1" t="s">
        <v>38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4">
        <v>233.90999999999997</v>
      </c>
      <c r="H14" s="1" t="s">
        <v>77</v>
      </c>
    </row>
    <row r="15" spans="1:8" x14ac:dyDescent="0.3">
      <c r="A15" s="7">
        <f>MONTH(TB_Vendas[[#This Row],[Data]])</f>
        <v>2</v>
      </c>
      <c r="B15" s="5">
        <v>44962</v>
      </c>
      <c r="C15" s="1" t="s">
        <v>53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4">
        <v>539.81999999999994</v>
      </c>
      <c r="H15" s="1" t="s">
        <v>75</v>
      </c>
    </row>
    <row r="16" spans="1:8" x14ac:dyDescent="0.3">
      <c r="A16" s="7">
        <f>MONTH(TB_Vendas[[#This Row],[Data]])</f>
        <v>2</v>
      </c>
      <c r="B16" s="5">
        <v>44975</v>
      </c>
      <c r="C16" s="1" t="s">
        <v>65</v>
      </c>
      <c r="D16" s="1">
        <f>_xlfn.XLOOKUP(C16,TB_Produtos[Código],TB_Produtos[Tamanho])</f>
        <v>37</v>
      </c>
      <c r="E16" s="1" t="s">
        <v>73</v>
      </c>
      <c r="F16" s="1">
        <v>1</v>
      </c>
      <c r="G16" s="4">
        <v>224.91</v>
      </c>
      <c r="H16" s="1" t="s">
        <v>74</v>
      </c>
    </row>
    <row r="17" spans="1:8" x14ac:dyDescent="0.3">
      <c r="A17" s="7">
        <f>MONTH(TB_Vendas[[#This Row],[Data]])</f>
        <v>2</v>
      </c>
      <c r="B17" s="5">
        <v>44978</v>
      </c>
      <c r="C17" s="1" t="s">
        <v>69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4">
        <v>168.3</v>
      </c>
      <c r="H17" s="1" t="s">
        <v>77</v>
      </c>
    </row>
    <row r="18" spans="1:8" x14ac:dyDescent="0.3">
      <c r="A18" s="7">
        <f>MONTH(TB_Vendas[[#This Row],[Data]])</f>
        <v>2</v>
      </c>
      <c r="B18" s="5">
        <v>44981</v>
      </c>
      <c r="C18" s="1" t="s">
        <v>63</v>
      </c>
      <c r="D18" s="1">
        <f>_xlfn.XLOOKUP(C18,TB_Produtos[Código],TB_Produtos[Tamanho])</f>
        <v>38</v>
      </c>
      <c r="E18" s="1" t="s">
        <v>73</v>
      </c>
      <c r="F18" s="1">
        <v>4</v>
      </c>
      <c r="G18" s="4">
        <v>935.63999999999987</v>
      </c>
      <c r="H18" s="1" t="s">
        <v>75</v>
      </c>
    </row>
    <row r="19" spans="1:8" x14ac:dyDescent="0.3">
      <c r="A19" s="7">
        <f>MONTH(TB_Vendas[[#This Row],[Data]])</f>
        <v>2</v>
      </c>
      <c r="B19" s="5">
        <v>44982</v>
      </c>
      <c r="C19" s="1" t="s">
        <v>46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4">
        <v>107.72999999999999</v>
      </c>
      <c r="H19" s="1" t="s">
        <v>75</v>
      </c>
    </row>
    <row r="20" spans="1:8" x14ac:dyDescent="0.3">
      <c r="A20" s="7">
        <f>MONTH(TB_Vendas[[#This Row],[Data]])</f>
        <v>2</v>
      </c>
      <c r="B20" s="5">
        <v>44983</v>
      </c>
      <c r="C20" s="1" t="s">
        <v>35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4">
        <v>125.82000000000001</v>
      </c>
      <c r="H20" s="1" t="s">
        <v>74</v>
      </c>
    </row>
    <row r="21" spans="1:8" x14ac:dyDescent="0.3">
      <c r="A21" s="7">
        <f>MONTH(TB_Vendas[[#This Row],[Data]])</f>
        <v>3</v>
      </c>
      <c r="B21" s="5">
        <v>44986</v>
      </c>
      <c r="C21" s="1" t="s">
        <v>50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4">
        <v>80.72999999999999</v>
      </c>
      <c r="H21" s="1" t="s">
        <v>77</v>
      </c>
    </row>
    <row r="22" spans="1:8" x14ac:dyDescent="0.3">
      <c r="A22" s="7">
        <f>MONTH(TB_Vendas[[#This Row],[Data]])</f>
        <v>3</v>
      </c>
      <c r="B22" s="5">
        <v>44986</v>
      </c>
      <c r="C22" s="1" t="s">
        <v>65</v>
      </c>
      <c r="D22" s="1">
        <f>_xlfn.XLOOKUP(C22,TB_Produtos[Código],TB_Produtos[Tamanho])</f>
        <v>37</v>
      </c>
      <c r="E22" s="1" t="s">
        <v>73</v>
      </c>
      <c r="F22" s="1">
        <v>1</v>
      </c>
      <c r="G22" s="4">
        <v>224.91</v>
      </c>
      <c r="H22" s="1" t="s">
        <v>74</v>
      </c>
    </row>
    <row r="23" spans="1:8" x14ac:dyDescent="0.3">
      <c r="A23" s="7">
        <f>MONTH(TB_Vendas[[#This Row],[Data]])</f>
        <v>3</v>
      </c>
      <c r="B23" s="5">
        <v>44987</v>
      </c>
      <c r="C23" s="1" t="s">
        <v>38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4">
        <v>935.63999999999987</v>
      </c>
      <c r="H23" s="1" t="s">
        <v>74</v>
      </c>
    </row>
    <row r="24" spans="1:8" x14ac:dyDescent="0.3">
      <c r="A24" s="7">
        <f>MONTH(TB_Vendas[[#This Row],[Data]])</f>
        <v>3</v>
      </c>
      <c r="B24" s="5">
        <v>44988</v>
      </c>
      <c r="C24" s="1" t="s">
        <v>45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4">
        <v>88.02</v>
      </c>
      <c r="H24" s="1" t="s">
        <v>77</v>
      </c>
    </row>
    <row r="25" spans="1:8" x14ac:dyDescent="0.3">
      <c r="A25" s="7">
        <f>MONTH(TB_Vendas[[#This Row],[Data]])</f>
        <v>3</v>
      </c>
      <c r="B25" s="5">
        <v>44989</v>
      </c>
      <c r="C25" s="1" t="s">
        <v>47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4">
        <v>107.72999999999999</v>
      </c>
      <c r="H25" s="1" t="s">
        <v>74</v>
      </c>
    </row>
    <row r="26" spans="1:8" x14ac:dyDescent="0.3">
      <c r="A26" s="7">
        <f>MONTH(TB_Vendas[[#This Row],[Data]])</f>
        <v>3</v>
      </c>
      <c r="B26" s="5">
        <v>44994</v>
      </c>
      <c r="C26" s="1" t="s">
        <v>57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4">
        <v>467.81999999999994</v>
      </c>
      <c r="H26" s="1" t="s">
        <v>77</v>
      </c>
    </row>
    <row r="27" spans="1:8" x14ac:dyDescent="0.3">
      <c r="A27" s="7">
        <f>MONTH(TB_Vendas[[#This Row],[Data]])</f>
        <v>3</v>
      </c>
      <c r="B27" s="5">
        <v>44999</v>
      </c>
      <c r="C27" s="1" t="s">
        <v>65</v>
      </c>
      <c r="D27" s="1">
        <f>_xlfn.XLOOKUP(C27,TB_Produtos[Código],TB_Produtos[Tamanho])</f>
        <v>37</v>
      </c>
      <c r="E27" s="1" t="s">
        <v>73</v>
      </c>
      <c r="F27" s="1">
        <v>1</v>
      </c>
      <c r="G27" s="4">
        <v>224.91</v>
      </c>
      <c r="H27" s="1" t="s">
        <v>77</v>
      </c>
    </row>
    <row r="28" spans="1:8" x14ac:dyDescent="0.3">
      <c r="A28" s="7">
        <f>MONTH(TB_Vendas[[#This Row],[Data]])</f>
        <v>3</v>
      </c>
      <c r="B28" s="5">
        <v>45004</v>
      </c>
      <c r="C28" s="1" t="s">
        <v>36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4">
        <v>319.05</v>
      </c>
      <c r="H28" s="1" t="s">
        <v>77</v>
      </c>
    </row>
    <row r="29" spans="1:8" x14ac:dyDescent="0.3">
      <c r="A29" s="7">
        <f>MONTH(TB_Vendas[[#This Row],[Data]])</f>
        <v>3</v>
      </c>
      <c r="B29" s="5">
        <v>45006</v>
      </c>
      <c r="C29" s="1" t="s">
        <v>62</v>
      </c>
      <c r="D29" s="1">
        <f>_xlfn.XLOOKUP(C29,TB_Produtos[Código],TB_Produtos[Tamanho])</f>
        <v>37</v>
      </c>
      <c r="E29" s="1" t="s">
        <v>73</v>
      </c>
      <c r="F29" s="1">
        <v>2</v>
      </c>
      <c r="G29" s="4">
        <v>459</v>
      </c>
      <c r="H29" s="1" t="s">
        <v>75</v>
      </c>
    </row>
    <row r="30" spans="1:8" x14ac:dyDescent="0.3">
      <c r="A30" s="7">
        <f>MONTH(TB_Vendas[[#This Row],[Data]])</f>
        <v>3</v>
      </c>
      <c r="B30" s="5">
        <v>45010</v>
      </c>
      <c r="C30" s="1" t="s">
        <v>36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4">
        <v>191.43</v>
      </c>
      <c r="H30" s="1" t="s">
        <v>74</v>
      </c>
    </row>
    <row r="31" spans="1:8" x14ac:dyDescent="0.3">
      <c r="A31" s="7">
        <f>MONTH(TB_Vendas[[#This Row],[Data]])</f>
        <v>4</v>
      </c>
      <c r="B31" s="5">
        <v>45018</v>
      </c>
      <c r="C31" s="1" t="s">
        <v>55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4">
        <v>270</v>
      </c>
      <c r="H31" s="1" t="s">
        <v>77</v>
      </c>
    </row>
    <row r="32" spans="1:8" x14ac:dyDescent="0.3">
      <c r="A32" s="7">
        <f>MONTH(TB_Vendas[[#This Row],[Data]])</f>
        <v>4</v>
      </c>
      <c r="B32" s="5">
        <v>45020</v>
      </c>
      <c r="C32" s="1" t="s">
        <v>61</v>
      </c>
      <c r="D32" s="1">
        <f>_xlfn.XLOOKUP(C32,TB_Produtos[Código],TB_Produtos[Tamanho])</f>
        <v>36</v>
      </c>
      <c r="E32" s="1" t="s">
        <v>73</v>
      </c>
      <c r="F32" s="1">
        <v>4</v>
      </c>
      <c r="G32" s="4">
        <v>899.64</v>
      </c>
      <c r="H32" s="1" t="s">
        <v>77</v>
      </c>
    </row>
    <row r="33" spans="1:8" x14ac:dyDescent="0.3">
      <c r="A33" s="7">
        <f>MONTH(TB_Vendas[[#This Row],[Data]])</f>
        <v>4</v>
      </c>
      <c r="B33" s="5">
        <v>45024</v>
      </c>
      <c r="C33" s="1" t="s">
        <v>71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4">
        <v>385.83000000000004</v>
      </c>
      <c r="H33" s="1" t="s">
        <v>74</v>
      </c>
    </row>
    <row r="34" spans="1:8" x14ac:dyDescent="0.3">
      <c r="A34" s="7">
        <f>MONTH(TB_Vendas[[#This Row],[Data]])</f>
        <v>4</v>
      </c>
      <c r="B34" s="5">
        <v>45027</v>
      </c>
      <c r="C34" s="1" t="s">
        <v>34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4">
        <v>118.62</v>
      </c>
      <c r="H34" s="1" t="s">
        <v>75</v>
      </c>
    </row>
    <row r="35" spans="1:8" x14ac:dyDescent="0.3">
      <c r="A35" s="7">
        <f>MONTH(TB_Vendas[[#This Row],[Data]])</f>
        <v>4</v>
      </c>
      <c r="B35" s="5">
        <v>45028</v>
      </c>
      <c r="C35" s="1" t="s">
        <v>42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4">
        <v>83.61</v>
      </c>
      <c r="H35" s="1" t="s">
        <v>77</v>
      </c>
    </row>
    <row r="36" spans="1:8" x14ac:dyDescent="0.3">
      <c r="A36" s="7">
        <f>MONTH(TB_Vendas[[#This Row],[Data]])</f>
        <v>4</v>
      </c>
      <c r="B36" s="5">
        <v>45029</v>
      </c>
      <c r="C36" s="1" t="s">
        <v>46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4">
        <v>107.72999999999999</v>
      </c>
      <c r="H36" s="1" t="s">
        <v>77</v>
      </c>
    </row>
    <row r="37" spans="1:8" x14ac:dyDescent="0.3">
      <c r="A37" s="7">
        <f>MONTH(TB_Vendas[[#This Row],[Data]])</f>
        <v>4</v>
      </c>
      <c r="B37" s="5">
        <v>45031</v>
      </c>
      <c r="C37" s="1" t="s">
        <v>54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4">
        <v>1090.4399999999998</v>
      </c>
      <c r="H37" s="1" t="s">
        <v>74</v>
      </c>
    </row>
    <row r="38" spans="1:8" x14ac:dyDescent="0.3">
      <c r="A38" s="7">
        <f>MONTH(TB_Vendas[[#This Row],[Data]])</f>
        <v>4</v>
      </c>
      <c r="B38" s="5">
        <v>45038</v>
      </c>
      <c r="C38" s="1" t="s">
        <v>35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4">
        <v>125.82000000000001</v>
      </c>
      <c r="H38" s="1" t="s">
        <v>74</v>
      </c>
    </row>
    <row r="39" spans="1:8" x14ac:dyDescent="0.3">
      <c r="A39" s="7">
        <f>MONTH(TB_Vendas[[#This Row],[Data]])</f>
        <v>4</v>
      </c>
      <c r="B39" s="5">
        <v>45039</v>
      </c>
      <c r="C39" s="1" t="s">
        <v>72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4">
        <v>394.20000000000005</v>
      </c>
      <c r="H39" s="1" t="s">
        <v>77</v>
      </c>
    </row>
    <row r="40" spans="1:8" x14ac:dyDescent="0.3">
      <c r="A40" s="7">
        <f>MONTH(TB_Vendas[[#This Row],[Data]])</f>
        <v>4</v>
      </c>
      <c r="B40" s="5">
        <v>45042</v>
      </c>
      <c r="C40" s="1" t="s">
        <v>51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4">
        <v>29.61</v>
      </c>
      <c r="H40" s="1" t="s">
        <v>75</v>
      </c>
    </row>
    <row r="41" spans="1:8" x14ac:dyDescent="0.3">
      <c r="A41" s="7">
        <f>MONTH(TB_Vendas[[#This Row],[Data]])</f>
        <v>4</v>
      </c>
      <c r="B41" s="5">
        <v>45043</v>
      </c>
      <c r="C41" s="1" t="s">
        <v>47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4">
        <v>143.63999999999999</v>
      </c>
      <c r="H41" s="1" t="s">
        <v>75</v>
      </c>
    </row>
    <row r="42" spans="1:8" x14ac:dyDescent="0.3">
      <c r="A42" s="7">
        <f>MONTH(TB_Vendas[[#This Row],[Data]])</f>
        <v>5</v>
      </c>
      <c r="B42" s="5">
        <v>45054</v>
      </c>
      <c r="C42" s="1" t="s">
        <v>58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4">
        <v>539.81999999999994</v>
      </c>
      <c r="H42" s="1" t="s">
        <v>74</v>
      </c>
    </row>
    <row r="43" spans="1:8" x14ac:dyDescent="0.3">
      <c r="A43" s="7">
        <f>MONTH(TB_Vendas[[#This Row],[Data]])</f>
        <v>5</v>
      </c>
      <c r="B43" s="5">
        <v>45055</v>
      </c>
      <c r="C43" s="1" t="s">
        <v>48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4">
        <v>114.75</v>
      </c>
      <c r="H43" s="1" t="s">
        <v>74</v>
      </c>
    </row>
    <row r="44" spans="1:8" x14ac:dyDescent="0.3">
      <c r="A44" s="7">
        <f>MONTH(TB_Vendas[[#This Row],[Data]])</f>
        <v>5</v>
      </c>
      <c r="B44" s="5">
        <v>45056</v>
      </c>
      <c r="C44" s="1" t="s">
        <v>65</v>
      </c>
      <c r="D44" s="1">
        <f>_xlfn.XLOOKUP(C44,TB_Produtos[Código],TB_Produtos[Tamanho])</f>
        <v>37</v>
      </c>
      <c r="E44" s="1" t="s">
        <v>73</v>
      </c>
      <c r="F44" s="1">
        <v>1</v>
      </c>
      <c r="G44" s="4">
        <v>224.91</v>
      </c>
      <c r="H44" s="1" t="s">
        <v>77</v>
      </c>
    </row>
    <row r="45" spans="1:8" x14ac:dyDescent="0.3">
      <c r="A45" s="7">
        <f>MONTH(TB_Vendas[[#This Row],[Data]])</f>
        <v>5</v>
      </c>
      <c r="B45" s="5">
        <v>45057</v>
      </c>
      <c r="C45" s="1" t="s">
        <v>65</v>
      </c>
      <c r="D45" s="1">
        <f>_xlfn.XLOOKUP(C45,TB_Produtos[Código],TB_Produtos[Tamanho])</f>
        <v>37</v>
      </c>
      <c r="E45" s="1" t="s">
        <v>73</v>
      </c>
      <c r="F45" s="1">
        <v>2</v>
      </c>
      <c r="G45" s="4">
        <v>449.82</v>
      </c>
      <c r="H45" s="1" t="s">
        <v>75</v>
      </c>
    </row>
    <row r="46" spans="1:8" x14ac:dyDescent="0.3">
      <c r="A46" s="7">
        <f>MONTH(TB_Vendas[[#This Row],[Data]])</f>
        <v>5</v>
      </c>
      <c r="B46" s="5">
        <v>45058</v>
      </c>
      <c r="C46" s="1" t="s">
        <v>45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4">
        <v>132.03</v>
      </c>
      <c r="H46" s="1" t="s">
        <v>74</v>
      </c>
    </row>
    <row r="47" spans="1:8" x14ac:dyDescent="0.3">
      <c r="A47" s="7">
        <f>MONTH(TB_Vendas[[#This Row],[Data]])</f>
        <v>5</v>
      </c>
      <c r="B47" s="5">
        <v>45061</v>
      </c>
      <c r="C47" s="1" t="s">
        <v>52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4">
        <v>89.82</v>
      </c>
      <c r="H47" s="1" t="s">
        <v>75</v>
      </c>
    </row>
    <row r="48" spans="1:8" x14ac:dyDescent="0.3">
      <c r="A48" s="7">
        <f>MONTH(TB_Vendas[[#This Row],[Data]])</f>
        <v>5</v>
      </c>
      <c r="B48" s="5">
        <v>45064</v>
      </c>
      <c r="C48" s="1" t="s">
        <v>45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4">
        <v>176.04</v>
      </c>
      <c r="H48" s="1" t="s">
        <v>77</v>
      </c>
    </row>
    <row r="49" spans="1:8" x14ac:dyDescent="0.3">
      <c r="A49" s="7">
        <f>MONTH(TB_Vendas[[#This Row],[Data]])</f>
        <v>6</v>
      </c>
      <c r="B49" s="5">
        <v>45084</v>
      </c>
      <c r="C49" s="1" t="s">
        <v>61</v>
      </c>
      <c r="D49" s="1">
        <f>_xlfn.XLOOKUP(C49,TB_Produtos[Código],TB_Produtos[Tamanho])</f>
        <v>36</v>
      </c>
      <c r="E49" s="1" t="s">
        <v>73</v>
      </c>
      <c r="F49" s="1">
        <v>3</v>
      </c>
      <c r="G49" s="4">
        <v>674.73</v>
      </c>
      <c r="H49" s="1" t="s">
        <v>74</v>
      </c>
    </row>
    <row r="50" spans="1:8" x14ac:dyDescent="0.3">
      <c r="A50" s="7">
        <f>MONTH(TB_Vendas[[#This Row],[Data]])</f>
        <v>6</v>
      </c>
      <c r="B50" s="5">
        <v>45084</v>
      </c>
      <c r="C50" s="1" t="s">
        <v>55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4">
        <v>540</v>
      </c>
      <c r="H50" s="1" t="s">
        <v>77</v>
      </c>
    </row>
    <row r="51" spans="1:8" x14ac:dyDescent="0.3">
      <c r="A51" s="7">
        <f>MONTH(TB_Vendas[[#This Row],[Data]])</f>
        <v>6</v>
      </c>
      <c r="B51" s="5">
        <v>45086</v>
      </c>
      <c r="C51" s="1" t="s">
        <v>52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4">
        <v>89.82</v>
      </c>
      <c r="H51" s="1" t="s">
        <v>77</v>
      </c>
    </row>
    <row r="52" spans="1:8" x14ac:dyDescent="0.3">
      <c r="A52" s="7">
        <f>MONTH(TB_Vendas[[#This Row],[Data]])</f>
        <v>6</v>
      </c>
      <c r="B52" s="5">
        <v>45086</v>
      </c>
      <c r="C52" s="1" t="s">
        <v>69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4">
        <v>168.3</v>
      </c>
      <c r="H52" s="1" t="s">
        <v>75</v>
      </c>
    </row>
    <row r="53" spans="1:8" x14ac:dyDescent="0.3">
      <c r="A53" s="7">
        <f>MONTH(TB_Vendas[[#This Row],[Data]])</f>
        <v>6</v>
      </c>
      <c r="B53" s="5">
        <v>45088</v>
      </c>
      <c r="C53" s="1" t="s">
        <v>37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4">
        <v>130.5</v>
      </c>
      <c r="H53" s="1" t="s">
        <v>74</v>
      </c>
    </row>
    <row r="54" spans="1:8" x14ac:dyDescent="0.3">
      <c r="A54" s="7">
        <f>MONTH(TB_Vendas[[#This Row],[Data]])</f>
        <v>6</v>
      </c>
      <c r="B54" s="5">
        <v>45090</v>
      </c>
      <c r="C54" s="1" t="s">
        <v>54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4">
        <v>272.60999999999996</v>
      </c>
      <c r="H54" s="1" t="s">
        <v>74</v>
      </c>
    </row>
    <row r="55" spans="1:8" x14ac:dyDescent="0.3">
      <c r="A55" s="7">
        <f>MONTH(TB_Vendas[[#This Row],[Data]])</f>
        <v>6</v>
      </c>
      <c r="B55" s="5">
        <v>45093</v>
      </c>
      <c r="C55" s="1" t="s">
        <v>35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4">
        <v>188.73000000000002</v>
      </c>
      <c r="H55" s="1" t="s">
        <v>74</v>
      </c>
    </row>
    <row r="56" spans="1:8" x14ac:dyDescent="0.3">
      <c r="A56" s="7">
        <f>MONTH(TB_Vendas[[#This Row],[Data]])</f>
        <v>6</v>
      </c>
      <c r="B56" s="5">
        <v>45093</v>
      </c>
      <c r="C56" s="1" t="s">
        <v>48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4">
        <v>153</v>
      </c>
      <c r="H56" s="1" t="s">
        <v>77</v>
      </c>
    </row>
    <row r="57" spans="1:8" x14ac:dyDescent="0.3">
      <c r="A57" s="7">
        <f>MONTH(TB_Vendas[[#This Row],[Data]])</f>
        <v>6</v>
      </c>
      <c r="B57" s="5">
        <v>45094</v>
      </c>
      <c r="C57" s="1" t="s">
        <v>52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4">
        <v>89.82</v>
      </c>
      <c r="H57" s="1" t="s">
        <v>77</v>
      </c>
    </row>
    <row r="58" spans="1:8" x14ac:dyDescent="0.3">
      <c r="A58" s="7">
        <f>MONTH(TB_Vendas[[#This Row],[Data]])</f>
        <v>6</v>
      </c>
      <c r="B58" s="5">
        <v>45097</v>
      </c>
      <c r="C58" s="1" t="s">
        <v>35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4">
        <v>62.910000000000004</v>
      </c>
      <c r="H58" s="1" t="s">
        <v>75</v>
      </c>
    </row>
    <row r="59" spans="1:8" x14ac:dyDescent="0.3">
      <c r="A59" s="7">
        <f>MONTH(TB_Vendas[[#This Row],[Data]])</f>
        <v>6</v>
      </c>
      <c r="B59" s="5">
        <v>45105</v>
      </c>
      <c r="C59" s="1" t="s">
        <v>41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4">
        <v>404.55000000000007</v>
      </c>
      <c r="H59" s="1" t="s">
        <v>75</v>
      </c>
    </row>
    <row r="60" spans="1:8" x14ac:dyDescent="0.3">
      <c r="A60" s="7">
        <f>MONTH(TB_Vendas[[#This Row],[Data]])</f>
        <v>6</v>
      </c>
      <c r="B60" s="5">
        <v>45105</v>
      </c>
      <c r="C60" s="1" t="s">
        <v>70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4">
        <v>252</v>
      </c>
      <c r="H60" s="1" t="s">
        <v>75</v>
      </c>
    </row>
    <row r="61" spans="1:8" x14ac:dyDescent="0.3">
      <c r="A61" s="7">
        <f>MONTH(TB_Vendas[[#This Row],[Data]])</f>
        <v>6</v>
      </c>
      <c r="B61" s="5">
        <v>45106</v>
      </c>
      <c r="C61" s="1" t="s">
        <v>39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4">
        <v>107.72999999999999</v>
      </c>
      <c r="H61" s="1" t="s">
        <v>77</v>
      </c>
    </row>
  </sheetData>
  <mergeCells count="1">
    <mergeCell ref="A1:H1"/>
  </mergeCells>
  <conditionalFormatting sqref="F2">
    <cfRule type="cellIs" dxfId="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B4"/>
  <sheetViews>
    <sheetView zoomScale="190" zoomScaleNormal="190" workbookViewId="0">
      <selection activeCell="B24" sqref="B24"/>
    </sheetView>
  </sheetViews>
  <sheetFormatPr defaultRowHeight="14.4" x14ac:dyDescent="0.3"/>
  <cols>
    <col min="1" max="1" width="17.109375" customWidth="1"/>
    <col min="2" max="2" width="20.88671875" customWidth="1"/>
  </cols>
  <sheetData>
    <row r="1" spans="1:2" s="11" customFormat="1" x14ac:dyDescent="0.3">
      <c r="A1" s="11" t="s">
        <v>87</v>
      </c>
    </row>
    <row r="2" spans="1:2" x14ac:dyDescent="0.3">
      <c r="A2" t="s">
        <v>74</v>
      </c>
      <c r="B2" s="4">
        <f>SUMIF(Vendas!$H$3:$H$61,A2,Vendas!$G$3:$G$61)</f>
        <v>6102.4499999999989</v>
      </c>
    </row>
    <row r="3" spans="1:2" x14ac:dyDescent="0.3">
      <c r="A3" t="s">
        <v>75</v>
      </c>
      <c r="B3" s="4">
        <f>SUMIF(Vendas!$H$3:$H$61,A3,Vendas!$G$3:$G$61)</f>
        <v>4567.68</v>
      </c>
    </row>
    <row r="4" spans="1:2" x14ac:dyDescent="0.3">
      <c r="A4" t="s">
        <v>77</v>
      </c>
      <c r="B4" s="4">
        <f>SUMIF(Vendas!$H$3:$H$61,A4,Vendas!$G$3:$G$61)</f>
        <v>5293.5299999999988</v>
      </c>
    </row>
  </sheetData>
  <phoneticPr fontId="14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tabSelected="1" workbookViewId="0">
      <selection activeCell="BK4" sqref="BK4:CB7"/>
    </sheetView>
  </sheetViews>
  <sheetFormatPr defaultColWidth="2" defaultRowHeight="9.75" customHeight="1" x14ac:dyDescent="0.4"/>
  <cols>
    <col min="1" max="16384" width="2" style="9"/>
  </cols>
  <sheetData>
    <row r="1" spans="3:80" ht="9.75" customHeight="1" thickBot="1" x14ac:dyDescent="0.45"/>
    <row r="2" spans="3:80" ht="9.75" customHeight="1" x14ac:dyDescent="0.4">
      <c r="W2" s="13" t="s">
        <v>81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/>
      <c r="AQ2" s="13" t="s">
        <v>82</v>
      </c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5"/>
      <c r="BK2" s="13" t="s">
        <v>83</v>
      </c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5"/>
    </row>
    <row r="3" spans="3:80" ht="9.75" customHeight="1" thickBot="1" x14ac:dyDescent="0.45">
      <c r="W3" s="16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8"/>
      <c r="AQ3" s="16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8"/>
      <c r="BK3" s="16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8"/>
    </row>
    <row r="4" spans="3:80" ht="9.75" customHeight="1" x14ac:dyDescent="0.4">
      <c r="W4" s="28">
        <f>COUNTA(TB_Produtos[Código])</f>
        <v>39</v>
      </c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30"/>
      <c r="AQ4" s="28">
        <f>SUM(TB_Vendas[Qtd])</f>
        <v>131</v>
      </c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30"/>
      <c r="BK4" s="37">
        <f>SUM(TB_Vendas[Total])</f>
        <v>15963.659999999998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9"/>
    </row>
    <row r="5" spans="3:80" ht="9.75" customHeight="1" x14ac:dyDescent="0.4">
      <c r="W5" s="31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3"/>
      <c r="AQ5" s="31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3"/>
      <c r="BK5" s="40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2"/>
    </row>
    <row r="6" spans="3:80" ht="9.75" customHeight="1" x14ac:dyDescent="0.4">
      <c r="W6" s="31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3"/>
      <c r="AQ6" s="31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3"/>
      <c r="BK6" s="40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2"/>
    </row>
    <row r="7" spans="3:80" ht="9.75" customHeight="1" thickBot="1" x14ac:dyDescent="0.45">
      <c r="W7" s="34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6"/>
      <c r="AQ7" s="34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6"/>
      <c r="BK7" s="43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5"/>
    </row>
    <row r="8" spans="3:80" ht="9.75" customHeight="1" thickBot="1" x14ac:dyDescent="0.45"/>
    <row r="9" spans="3:80" ht="9.75" customHeight="1" x14ac:dyDescent="0.4">
      <c r="C9" s="13" t="s">
        <v>84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5"/>
    </row>
    <row r="10" spans="3:80" ht="9.75" customHeight="1" thickBot="1" x14ac:dyDescent="0.45"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8"/>
    </row>
    <row r="11" spans="3:80" ht="9.75" customHeight="1" x14ac:dyDescent="0.4"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1"/>
    </row>
    <row r="12" spans="3:80" ht="9.75" customHeight="1" x14ac:dyDescent="0.4"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4"/>
    </row>
    <row r="13" spans="3:80" ht="9.75" customHeight="1" x14ac:dyDescent="0.4"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4"/>
    </row>
    <row r="14" spans="3:80" ht="9.75" customHeight="1" x14ac:dyDescent="0.4"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4"/>
    </row>
    <row r="15" spans="3:80" ht="9.75" customHeight="1" x14ac:dyDescent="0.4"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4"/>
    </row>
    <row r="16" spans="3:80" ht="9.75" customHeight="1" x14ac:dyDescent="0.4"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4"/>
    </row>
    <row r="17" spans="3:80" ht="9.75" customHeight="1" x14ac:dyDescent="0.4"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4"/>
    </row>
    <row r="18" spans="3:80" ht="9.75" customHeight="1" x14ac:dyDescent="0.4"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4"/>
    </row>
    <row r="19" spans="3:80" ht="9.75" customHeight="1" x14ac:dyDescent="0.4"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4"/>
    </row>
    <row r="20" spans="3:80" ht="9.75" customHeight="1" x14ac:dyDescent="0.4"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4"/>
    </row>
    <row r="21" spans="3:80" ht="9.75" customHeight="1" x14ac:dyDescent="0.4"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4"/>
    </row>
    <row r="22" spans="3:80" ht="9.75" customHeight="1" x14ac:dyDescent="0.4"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4"/>
    </row>
    <row r="23" spans="3:80" ht="9.75" customHeight="1" x14ac:dyDescent="0.4"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4"/>
    </row>
    <row r="24" spans="3:80" ht="9.75" customHeight="1" thickBot="1" x14ac:dyDescent="0.45"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7"/>
    </row>
    <row r="25" spans="3:80" ht="9.75" customHeight="1" thickBot="1" x14ac:dyDescent="0.45"/>
    <row r="26" spans="3:80" ht="9.75" customHeight="1" x14ac:dyDescent="0.55000000000000004">
      <c r="C26" s="13" t="s">
        <v>85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5"/>
      <c r="AO26" s="10"/>
      <c r="AP26" s="10"/>
      <c r="AQ26" s="13" t="s">
        <v>86</v>
      </c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5"/>
    </row>
    <row r="27" spans="3:80" ht="9.75" customHeight="1" thickBot="1" x14ac:dyDescent="0.6"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8"/>
      <c r="AO27" s="10"/>
      <c r="AP27" s="10"/>
      <c r="AQ27" s="16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8"/>
    </row>
    <row r="28" spans="3:80" ht="9.75" customHeight="1" x14ac:dyDescent="0.4"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  <c r="AQ28" s="19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1"/>
    </row>
    <row r="29" spans="3:80" ht="9.75" customHeight="1" x14ac:dyDescent="0.4"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4"/>
      <c r="AQ29" s="22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4"/>
    </row>
    <row r="30" spans="3:80" ht="9.75" customHeight="1" x14ac:dyDescent="0.4"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  <c r="AQ30" s="22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4"/>
    </row>
    <row r="31" spans="3:80" ht="9.75" customHeight="1" x14ac:dyDescent="0.4"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4"/>
      <c r="AQ31" s="22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4"/>
    </row>
    <row r="32" spans="3:80" ht="9.75" customHeight="1" x14ac:dyDescent="0.4"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4"/>
      <c r="AQ32" s="22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4"/>
    </row>
    <row r="33" spans="3:80" ht="9.75" customHeight="1" x14ac:dyDescent="0.4"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4"/>
      <c r="AQ33" s="22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4"/>
    </row>
    <row r="34" spans="3:80" ht="9.75" customHeight="1" x14ac:dyDescent="0.4"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4"/>
      <c r="AQ34" s="22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4"/>
    </row>
    <row r="35" spans="3:80" ht="9.75" customHeight="1" x14ac:dyDescent="0.4"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Q35" s="22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4"/>
    </row>
    <row r="36" spans="3:80" ht="9.75" customHeight="1" x14ac:dyDescent="0.4"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4"/>
      <c r="AQ36" s="22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4"/>
    </row>
    <row r="37" spans="3:80" ht="9.75" customHeight="1" x14ac:dyDescent="0.4"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4"/>
      <c r="AQ37" s="22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4"/>
    </row>
    <row r="38" spans="3:80" ht="9.75" customHeight="1" x14ac:dyDescent="0.4"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4"/>
      <c r="AQ38" s="22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</row>
    <row r="39" spans="3:80" ht="9.75" customHeight="1" x14ac:dyDescent="0.4"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  <c r="AQ39" s="22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4"/>
    </row>
    <row r="40" spans="3:80" ht="9.75" customHeight="1" x14ac:dyDescent="0.4"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4"/>
      <c r="AQ40" s="22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4"/>
    </row>
    <row r="41" spans="3:80" ht="9.75" customHeight="1" x14ac:dyDescent="0.4"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4"/>
      <c r="AQ41" s="22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4"/>
    </row>
    <row r="42" spans="3:80" ht="9.75" customHeight="1" x14ac:dyDescent="0.4"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4"/>
      <c r="AQ42" s="22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4"/>
    </row>
    <row r="43" spans="3:80" ht="9.75" customHeight="1" x14ac:dyDescent="0.4"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4"/>
      <c r="AQ43" s="22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4"/>
    </row>
    <row r="44" spans="3:80" ht="9.75" customHeight="1" x14ac:dyDescent="0.4"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4"/>
      <c r="AQ44" s="22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4"/>
    </row>
    <row r="45" spans="3:80" ht="9.75" customHeight="1" x14ac:dyDescent="0.4"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4"/>
      <c r="AQ45" s="22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4"/>
    </row>
    <row r="46" spans="3:80" ht="9.75" customHeight="1" thickBot="1" x14ac:dyDescent="0.45"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7"/>
      <c r="AQ46" s="25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7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Vendas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Distrito do Café</cp:lastModifiedBy>
  <cp:lastPrinted>2023-06-07T14:57:58Z</cp:lastPrinted>
  <dcterms:created xsi:type="dcterms:W3CDTF">2023-06-02T17:54:12Z</dcterms:created>
  <dcterms:modified xsi:type="dcterms:W3CDTF">2023-07-18T15:28:33Z</dcterms:modified>
</cp:coreProperties>
</file>