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ttps\Downloads\"/>
    </mc:Choice>
  </mc:AlternateContent>
  <xr:revisionPtr revIDLastSave="0" documentId="13_ncr:1_{636B823F-E053-41F9-AF30-8AA60CB3F811}" xr6:coauthVersionLast="47" xr6:coauthVersionMax="47" xr10:uidLastSave="{00000000-0000-0000-0000-000000000000}"/>
  <bookViews>
    <workbookView xWindow="-108" yWindow="-108" windowWidth="23256" windowHeight="12456" xr2:uid="{8BD29035-3A59-409E-8F1B-3C66CAAB4983}"/>
  </bookViews>
  <sheets>
    <sheet name="Planilha Excel" sheetId="1" r:id="rId1"/>
    <sheet name="Power BI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1" i="1" l="1"/>
  <c r="H21" i="1"/>
  <c r="L17" i="1"/>
  <c r="I17" i="1"/>
  <c r="L15" i="1"/>
  <c r="K15" i="1"/>
  <c r="J15" i="1"/>
  <c r="I15" i="1"/>
  <c r="H15" i="1"/>
  <c r="G15" i="1"/>
  <c r="F15" i="1"/>
  <c r="E15" i="1"/>
  <c r="D15" i="1"/>
  <c r="C15" i="1"/>
  <c r="B15" i="1"/>
  <c r="J17" i="1"/>
  <c r="C17" i="1"/>
  <c r="D17" i="1"/>
  <c r="E17" i="1"/>
  <c r="F17" i="1"/>
  <c r="G17" i="1"/>
  <c r="H17" i="1"/>
  <c r="K17" i="1"/>
  <c r="B17" i="1"/>
  <c r="H22" i="1"/>
  <c r="H23" i="1"/>
  <c r="H24" i="1"/>
  <c r="H25" i="1"/>
  <c r="H26" i="1"/>
  <c r="H27" i="1"/>
  <c r="H28" i="1"/>
  <c r="H29" i="1"/>
  <c r="H30" i="1"/>
  <c r="H31" i="1"/>
  <c r="H32" i="1"/>
  <c r="F25" i="1"/>
  <c r="G22" i="1"/>
  <c r="G23" i="1"/>
  <c r="G24" i="1"/>
  <c r="G25" i="1"/>
  <c r="G26" i="1"/>
  <c r="G27" i="1"/>
  <c r="G28" i="1"/>
  <c r="G29" i="1"/>
  <c r="G30" i="1"/>
  <c r="G31" i="1"/>
  <c r="G32" i="1"/>
  <c r="E22" i="1"/>
  <c r="E23" i="1"/>
  <c r="E24" i="1"/>
  <c r="E25" i="1"/>
  <c r="E26" i="1"/>
  <c r="E27" i="1"/>
  <c r="E28" i="1"/>
  <c r="E29" i="1"/>
  <c r="E30" i="1"/>
  <c r="E31" i="1"/>
  <c r="E32" i="1"/>
  <c r="E21" i="1"/>
  <c r="F23" i="1"/>
  <c r="F24" i="1"/>
  <c r="F22" i="1"/>
  <c r="F26" i="1"/>
  <c r="F27" i="1"/>
  <c r="F28" i="1"/>
  <c r="F29" i="1"/>
  <c r="F30" i="1"/>
  <c r="F31" i="1"/>
  <c r="F32" i="1"/>
  <c r="F21" i="1"/>
</calcChain>
</file>

<file path=xl/sharedStrings.xml><?xml version="1.0" encoding="utf-8"?>
<sst xmlns="http://schemas.openxmlformats.org/spreadsheetml/2006/main" count="67" uniqueCount="30">
  <si>
    <t>Mês</t>
  </si>
  <si>
    <t>Vendas (R$)</t>
  </si>
  <si>
    <t>Custo Produtos (R$)</t>
  </si>
  <si>
    <t>Marketing (R$)</t>
  </si>
  <si>
    <t>Frete (R$)</t>
  </si>
  <si>
    <t>Funcionários (R$)</t>
  </si>
  <si>
    <t>Plataforma (R$)</t>
  </si>
  <si>
    <t>Estoque Inicial (R$)</t>
  </si>
  <si>
    <t>Estoque Final (R$)</t>
  </si>
  <si>
    <t>Lucro Bruto (R$)</t>
  </si>
  <si>
    <t>Despesas Fixas (R$)</t>
  </si>
  <si>
    <t>Lucro Líquido (R$)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</si>
  <si>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</si>
  <si>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</si>
  <si>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</si>
  <si>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</si>
  <si>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</si>
  <si>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</si>
  <si>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</si>
  <si>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</si>
  <si>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</si>
  <si>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</si>
  <si>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</si>
  <si>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</si>
  <si>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Margem de Lucro Bruto (%)</t>
  </si>
  <si>
    <t>Margem de Liquido Bruto (%)</t>
  </si>
  <si>
    <t>Custo total (%)</t>
  </si>
  <si>
    <t>Colunas extra baseado nos dados coletados</t>
  </si>
  <si>
    <t>Rentabilidade em marketing (R$)</t>
  </si>
  <si>
    <t>analise empresarial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</si>
</sst>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R$-416]\ * #,##0.00_-;\-[$R$-416]\ * #,##0.00_-;_-[$R$-416]\ 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336699"/>
        <bgColor indexed="64"/>
      </patternFill>
    </fill>
    <fill>
      <patternFill patternType="solid">
        <fgColor theme="6" tint="0.39997558519241921"/>
        <bgColor indexed="65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1" fillId="5" borderId="0" applyNumberFormat="0" applyBorder="0" applyAlignment="0" applyProtection="0"/>
  </cellStyleXfs>
  <cellXfs count="26">
    <xf numFmtId="0" fontId="0" fillId="0" borderId="0" xfId="0"/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64" fontId="0" fillId="0" borderId="1" xfId="0" applyNumberFormat="1" applyBorder="1" applyAlignment="1">
      <alignment vertical="center" wrapText="1"/>
    </xf>
    <xf numFmtId="164" fontId="0" fillId="0" borderId="3" xfId="0" applyNumberFormat="1" applyBorder="1" applyAlignment="1">
      <alignment vertical="center" wrapText="1"/>
    </xf>
    <xf numFmtId="164" fontId="0" fillId="0" borderId="8" xfId="0" applyNumberFormat="1" applyBorder="1" applyAlignment="1">
      <alignment vertical="center" wrapText="1"/>
    </xf>
    <xf numFmtId="164" fontId="0" fillId="0" borderId="9" xfId="0" applyNumberFormat="1" applyBorder="1" applyAlignment="1">
      <alignment vertical="center" wrapText="1"/>
    </xf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164" fontId="0" fillId="3" borderId="1" xfId="0" applyNumberFormat="1" applyFill="1" applyBorder="1" applyAlignment="1">
      <alignment vertical="center" wrapText="1"/>
    </xf>
    <xf numFmtId="9" fontId="0" fillId="3" borderId="1" xfId="1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164" fontId="3" fillId="0" borderId="1" xfId="0" applyNumberFormat="1" applyFont="1" applyBorder="1" applyAlignment="1">
      <alignment vertical="center" wrapText="1"/>
    </xf>
    <xf numFmtId="0" fontId="0" fillId="0" borderId="11" xfId="0" applyBorder="1" applyAlignment="1">
      <alignment horizontal="center" vertical="center" wrapText="1"/>
    </xf>
    <xf numFmtId="164" fontId="0" fillId="0" borderId="11" xfId="0" applyNumberFormat="1" applyBorder="1" applyAlignment="1">
      <alignment vertical="center" wrapText="1"/>
    </xf>
    <xf numFmtId="0" fontId="4" fillId="5" borderId="1" xfId="2" applyFont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10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</cellXfs>
  <cellStyles count="3">
    <cellStyle name="60% - Ênfase3" xfId="2" builtinId="40"/>
    <cellStyle name="Normal" xfId="0" builtinId="0"/>
    <cellStyle name="Porcentagem" xfId="1" builtinId="5"/>
  </cellStyles>
  <dxfs count="29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[$R$-416]\ * #,##0.00_-;\-[$R$-416]\ * #,##0.00_-;_-[$R$-416]\ * &quot;-&quot;??_-;_-@_-"/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_-[$R$-416]\ * #,##0.00_-;\-[$R$-416]\ * #,##0.00_-;_-[$R$-416]\ * &quot;-&quot;??_-;_-@_-"/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[$R$-416]\ * #,##0.00_-;\-[$R$-416]\ * #,##0.00_-;_-[$R$-416]\ * &quot;-&quot;??_-;_-@_-"/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_-[$R$-416]\ * #,##0.00_-;\-[$R$-416]\ * #,##0.00_-;_-[$R$-416]\ * &quot;-&quot;??_-;_-@_-"/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[$R$-416]\ * #,##0.00_-;\-[$R$-416]\ * #,##0.00_-;_-[$R$-416]\ * &quot;-&quot;??_-;_-@_-"/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_-[$R$-416]\ * #,##0.00_-;\-[$R$-416]\ * #,##0.00_-;_-[$R$-416]\ * &quot;-&quot;??_-;_-@_-"/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[$R$-416]\ * #,##0.00_-;\-[$R$-416]\ * #,##0.00_-;_-[$R$-416]\ * &quot;-&quot;??_-;_-@_-"/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_-[$R$-416]\ * #,##0.00_-;\-[$R$-416]\ * #,##0.00_-;_-[$R$-416]\ * &quot;-&quot;??_-;_-@_-"/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[$R$-416]\ * #,##0.00_-;\-[$R$-416]\ * #,##0.00_-;_-[$R$-416]\ * &quot;-&quot;??_-;_-@_-"/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_-[$R$-416]\ * #,##0.00_-;\-[$R$-416]\ * #,##0.00_-;_-[$R$-416]\ * &quot;-&quot;??_-;_-@_-"/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[$R$-416]\ * #,##0.00_-;\-[$R$-416]\ * #,##0.00_-;_-[$R$-416]\ * &quot;-&quot;??_-;_-@_-"/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_-[$R$-416]\ * #,##0.00_-;\-[$R$-416]\ * #,##0.00_-;_-[$R$-416]\ * &quot;-&quot;??_-;_-@_-"/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[$R$-416]\ * #,##0.00_-;\-[$R$-416]\ * #,##0.00_-;_-[$R$-416]\ * &quot;-&quot;??_-;_-@_-"/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_-[$R$-416]\ * #,##0.00_-;\-[$R$-416]\ * #,##0.00_-;_-[$R$-416]\ * &quot;-&quot;??_-;_-@_-"/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[$R$-416]\ * #,##0.00_-;\-[$R$-416]\ * #,##0.00_-;_-[$R$-416]\ * &quot;-&quot;??_-;_-@_-"/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_-[$R$-416]\ * #,##0.00_-;\-[$R$-416]\ * #,##0.00_-;_-[$R$-416]\ * &quot;-&quot;??_-;_-@_-"/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[$R$-416]\ * #,##0.00_-;\-[$R$-416]\ * #,##0.00_-;_-[$R$-416]\ * &quot;-&quot;??_-;_-@_-"/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_-[$R$-416]\ * #,##0.00_-;\-[$R$-416]\ * #,##0.00_-;_-[$R$-416]\ * &quot;-&quot;??_-;_-@_-"/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[$R$-416]\ * #,##0.00_-;\-[$R$-416]\ * #,##0.00_-;_-[$R$-416]\ * &quot;-&quot;??_-;_-@_-"/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_-[$R$-416]\ * #,##0.00_-;\-[$R$-416]\ * #,##0.00_-;_-[$R$-416]\ * &quot;-&quot;??_-;_-@_-"/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[$R$-416]\ * #,##0.00_-;\-[$R$-416]\ * #,##0.00_-;_-[$R$-416]\ * &quot;-&quot;??_-;_-@_-"/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_-[$R$-416]\ * #,##0.00_-;\-[$R$-416]\ * #,##0.00_-;_-[$R$-416]\ * &quot;-&quot;??_-;_-@_-"/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336699"/>
      <color rgb="FF33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65370E2-6971-41F8-8108-E3AE3990CA3A}" name="Tabela1" displayName="Tabela1" ref="A2:L15" totalsRowCount="1" headerRowDxfId="28" dataDxfId="26" headerRowBorderDxfId="27" tableBorderDxfId="25" totalsRowBorderDxfId="24">
  <autoFilter ref="A2:L14" xr:uid="{865370E2-6971-41F8-8108-E3AE3990CA3A}"/>
  <tableColumns count="12">
    <tableColumn id="1" xr3:uid="{96E43BB6-1787-4CEF-933B-0E6B88A9930C}" name="Mês" dataDxfId="23" totalsRowDxfId="22"/>
    <tableColumn id="2" xr3:uid="{D2E93380-AEC4-4A29-A61C-98C4AD3A6483}" name="Vendas (R$)" totalsRowFunction="custom" dataDxfId="21" totalsRowDxfId="20">
      <totalsRowFormula>SUM(Tabela1[Vendas (R$)])</totalsRowFormula>
    </tableColumn>
    <tableColumn id="3" xr3:uid="{B26EE643-740C-4473-8971-772435936C06}" name="Custo Produtos (R$)" totalsRowFunction="custom" dataDxfId="19" totalsRowDxfId="18">
      <totalsRowFormula>SUM(Tabela1[Custo Produtos (R$)])</totalsRowFormula>
    </tableColumn>
    <tableColumn id="4" xr3:uid="{777ACE45-146C-4C89-91E6-624D2C218959}" name="Marketing (R$)" totalsRowFunction="custom" dataDxfId="17" totalsRowDxfId="16">
      <totalsRowFormula>SUM(Tabela1[Marketing (R$)])</totalsRowFormula>
    </tableColumn>
    <tableColumn id="5" xr3:uid="{C42FC92C-3560-4275-824D-062F14DFC711}" name="Frete (R$)" totalsRowFunction="custom" dataDxfId="15" totalsRowDxfId="14">
      <totalsRowFormula>SUM(Tabela1[Frete (R$)])</totalsRowFormula>
    </tableColumn>
    <tableColumn id="6" xr3:uid="{58EB01E9-1089-4363-B118-B80E3B3FD0E2}" name="Funcionários (R$)" totalsRowFunction="custom" dataDxfId="13" totalsRowDxfId="12">
      <totalsRowFormula>SUM(Tabela1[Funcionários (R$)])</totalsRowFormula>
    </tableColumn>
    <tableColumn id="7" xr3:uid="{4EC367A1-235B-4B9F-A1B6-4D8C7917D19F}" name="Plataforma (R$)" totalsRowFunction="custom" dataDxfId="11" totalsRowDxfId="10">
      <totalsRowFormula>SUM(Tabela1[Plataforma (R$)])</totalsRowFormula>
    </tableColumn>
    <tableColumn id="8" xr3:uid="{F0691A57-6946-4A02-8B48-22EA88F068CA}" name="Estoque Inicial (R$)" totalsRowFunction="custom" dataDxfId="9" totalsRowDxfId="8">
      <totalsRowFormula>SUM(Tabela1[Estoque Inicial (R$)])</totalsRowFormula>
    </tableColumn>
    <tableColumn id="9" xr3:uid="{D7575D4C-1559-4A87-B36A-8CFE76005E1B}" name="Estoque Final (R$)" totalsRowFunction="custom" dataDxfId="7" totalsRowDxfId="6">
      <totalsRowFormula>SUM(Tabela1[Estoque Final (R$)])</totalsRowFormula>
    </tableColumn>
    <tableColumn id="10" xr3:uid="{56DE5917-7B5D-4296-965D-7A5CE27183DF}" name="Lucro Bruto (R$)" totalsRowFunction="custom" dataDxfId="5" totalsRowDxfId="4">
      <totalsRowFormula>SUM(Tabela1[Lucro Bruto (R$)])</totalsRowFormula>
    </tableColumn>
    <tableColumn id="11" xr3:uid="{C3F0F679-BE3B-4B1D-9AD4-08E3DFA7A839}" name="Despesas Fixas (R$)" totalsRowFunction="custom" dataDxfId="3" totalsRowDxfId="2">
      <totalsRowFormula>SUM(Tabela1[Despesas Fixas (R$)])</totalsRowFormula>
    </tableColumn>
    <tableColumn id="12" xr3:uid="{EE8D63E1-87B5-4099-91D4-463153DFC032}" name="Lucro Líquido (R$)" totalsRowFunction="custom" dataDxfId="1" totalsRowDxfId="0">
      <totalsRowFormula>SUM(Tabela1[Lucro Líquido (R$)])</totalsRow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F629C-AD36-4E5B-8B0A-F31F2F54E07E}">
  <sheetPr>
    <tabColor rgb="FF00B050"/>
  </sheetPr>
  <dimension ref="A1:L32"/>
  <sheetViews>
    <sheetView showGridLines="0" tabSelected="1" zoomScale="85" zoomScaleNormal="85" workbookViewId="0">
      <selection activeCell="O10" sqref="O10"/>
    </sheetView>
  </sheetViews>
  <sheetFormatPr defaultRowHeight="14.4" x14ac:dyDescent="0.3"/>
  <cols>
    <col min="1" max="1" width="15.109375" customWidth="1"/>
    <col min="2" max="2" width="16.33203125" customWidth="1"/>
    <col min="3" max="3" width="20.5546875" customWidth="1"/>
    <col min="4" max="4" width="17" customWidth="1"/>
    <col min="5" max="5" width="23.6640625" customWidth="1"/>
    <col min="6" max="6" width="20.88671875" customWidth="1"/>
    <col min="7" max="7" width="19.5546875" customWidth="1"/>
    <col min="8" max="8" width="20" customWidth="1"/>
    <col min="9" max="9" width="21.5546875" customWidth="1"/>
    <col min="10" max="10" width="18.88671875" customWidth="1"/>
    <col min="11" max="11" width="23.44140625" customWidth="1"/>
    <col min="12" max="12" width="22.33203125" customWidth="1"/>
  </cols>
  <sheetData>
    <row r="1" spans="1:12" ht="86.25" customHeight="1" x14ac:dyDescent="0.3">
      <c r="A1" s="22" t="s">
        <v>29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spans="1:12" x14ac:dyDescent="0.3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3" t="s">
        <v>11</v>
      </c>
    </row>
    <row r="3" spans="1:12" x14ac:dyDescent="0.3">
      <c r="A3" s="4" t="s">
        <v>12</v>
      </c>
      <c r="B3" s="7">
        <v>75000</v>
      </c>
      <c r="C3" s="7">
        <v>33000</v>
      </c>
      <c r="D3" s="7">
        <v>5000</v>
      </c>
      <c r="E3" s="7">
        <v>4500</v>
      </c>
      <c r="F3" s="7">
        <v>8000</v>
      </c>
      <c r="G3" s="7">
        <v>1000</v>
      </c>
      <c r="H3" s="7">
        <v>25000</v>
      </c>
      <c r="I3" s="7">
        <v>20000</v>
      </c>
      <c r="J3" s="7">
        <v>42000</v>
      </c>
      <c r="K3" s="7">
        <v>18500</v>
      </c>
      <c r="L3" s="8">
        <v>23500</v>
      </c>
    </row>
    <row r="4" spans="1:12" x14ac:dyDescent="0.3">
      <c r="A4" s="4" t="s">
        <v>13</v>
      </c>
      <c r="B4" s="7">
        <v>72000</v>
      </c>
      <c r="C4" s="7">
        <v>31000</v>
      </c>
      <c r="D4" s="7">
        <v>4800</v>
      </c>
      <c r="E4" s="7">
        <v>4200</v>
      </c>
      <c r="F4" s="7">
        <v>8000</v>
      </c>
      <c r="G4" s="7">
        <v>1000</v>
      </c>
      <c r="H4" s="7">
        <v>20000</v>
      </c>
      <c r="I4" s="7">
        <v>19000</v>
      </c>
      <c r="J4" s="7">
        <v>41000</v>
      </c>
      <c r="K4" s="7">
        <v>18000</v>
      </c>
      <c r="L4" s="8">
        <v>23000</v>
      </c>
    </row>
    <row r="5" spans="1:12" x14ac:dyDescent="0.3">
      <c r="A5" s="4" t="s">
        <v>14</v>
      </c>
      <c r="B5" s="7">
        <v>80000</v>
      </c>
      <c r="C5" s="7">
        <v>34000</v>
      </c>
      <c r="D5" s="7">
        <v>5500</v>
      </c>
      <c r="E5" s="7">
        <v>4600</v>
      </c>
      <c r="F5" s="7">
        <v>8000</v>
      </c>
      <c r="G5" s="7">
        <v>1000</v>
      </c>
      <c r="H5" s="7">
        <v>19000</v>
      </c>
      <c r="I5" s="7">
        <v>18000</v>
      </c>
      <c r="J5" s="7">
        <v>46000</v>
      </c>
      <c r="K5" s="7">
        <v>19100</v>
      </c>
      <c r="L5" s="8">
        <v>26900</v>
      </c>
    </row>
    <row r="6" spans="1:12" x14ac:dyDescent="0.3">
      <c r="A6" s="4" t="s">
        <v>15</v>
      </c>
      <c r="B6" s="7">
        <v>90000</v>
      </c>
      <c r="C6" s="7">
        <v>39000</v>
      </c>
      <c r="D6" s="7">
        <v>6000</v>
      </c>
      <c r="E6" s="7">
        <v>5000</v>
      </c>
      <c r="F6" s="7">
        <v>8500</v>
      </c>
      <c r="G6" s="7">
        <v>1000</v>
      </c>
      <c r="H6" s="7">
        <v>18000</v>
      </c>
      <c r="I6" s="7">
        <v>19000</v>
      </c>
      <c r="J6" s="7">
        <v>51000</v>
      </c>
      <c r="K6" s="7">
        <v>20500</v>
      </c>
      <c r="L6" s="8">
        <v>30500</v>
      </c>
    </row>
    <row r="7" spans="1:12" x14ac:dyDescent="0.3">
      <c r="A7" s="4" t="s">
        <v>16</v>
      </c>
      <c r="B7" s="7">
        <v>95000</v>
      </c>
      <c r="C7" s="7">
        <v>41000</v>
      </c>
      <c r="D7" s="7">
        <v>6500</v>
      </c>
      <c r="E7" s="7">
        <v>5500</v>
      </c>
      <c r="F7" s="7">
        <v>8500</v>
      </c>
      <c r="G7" s="7">
        <v>1000</v>
      </c>
      <c r="H7" s="7">
        <v>19000</v>
      </c>
      <c r="I7" s="7">
        <v>21000</v>
      </c>
      <c r="J7" s="7">
        <v>54000</v>
      </c>
      <c r="K7" s="7">
        <v>21500</v>
      </c>
      <c r="L7" s="8">
        <v>32500</v>
      </c>
    </row>
    <row r="8" spans="1:12" x14ac:dyDescent="0.3">
      <c r="A8" s="4" t="s">
        <v>17</v>
      </c>
      <c r="B8" s="7">
        <v>88000</v>
      </c>
      <c r="C8" s="7">
        <v>38000</v>
      </c>
      <c r="D8" s="7">
        <v>6200</v>
      </c>
      <c r="E8" s="7">
        <v>5200</v>
      </c>
      <c r="F8" s="7">
        <v>8500</v>
      </c>
      <c r="G8" s="7">
        <v>1000</v>
      </c>
      <c r="H8" s="7">
        <v>21000</v>
      </c>
      <c r="I8" s="7">
        <v>22000</v>
      </c>
      <c r="J8" s="7">
        <v>50000</v>
      </c>
      <c r="K8" s="7">
        <v>20900</v>
      </c>
      <c r="L8" s="8">
        <v>29100</v>
      </c>
    </row>
    <row r="9" spans="1:12" x14ac:dyDescent="0.3">
      <c r="A9" s="4" t="s">
        <v>18</v>
      </c>
      <c r="B9" s="7">
        <v>105000</v>
      </c>
      <c r="C9" s="7">
        <v>45000</v>
      </c>
      <c r="D9" s="7">
        <v>7500</v>
      </c>
      <c r="E9" s="7">
        <v>6000</v>
      </c>
      <c r="F9" s="7">
        <v>9000</v>
      </c>
      <c r="G9" s="7">
        <v>1200</v>
      </c>
      <c r="H9" s="7">
        <v>22000</v>
      </c>
      <c r="I9" s="7">
        <v>24000</v>
      </c>
      <c r="J9" s="7">
        <v>60000</v>
      </c>
      <c r="K9" s="7">
        <v>23700</v>
      </c>
      <c r="L9" s="8">
        <v>36300</v>
      </c>
    </row>
    <row r="10" spans="1:12" x14ac:dyDescent="0.3">
      <c r="A10" s="4" t="s">
        <v>19</v>
      </c>
      <c r="B10" s="7">
        <v>110000</v>
      </c>
      <c r="C10" s="7">
        <v>47000</v>
      </c>
      <c r="D10" s="7">
        <v>8000</v>
      </c>
      <c r="E10" s="7">
        <v>6500</v>
      </c>
      <c r="F10" s="7">
        <v>9000</v>
      </c>
      <c r="G10" s="7">
        <v>1200</v>
      </c>
      <c r="H10" s="7">
        <v>24000</v>
      </c>
      <c r="I10" s="7">
        <v>26000</v>
      </c>
      <c r="J10" s="7">
        <v>63000</v>
      </c>
      <c r="K10" s="7">
        <v>24700</v>
      </c>
      <c r="L10" s="8">
        <v>38300</v>
      </c>
    </row>
    <row r="11" spans="1:12" x14ac:dyDescent="0.3">
      <c r="A11" s="4" t="s">
        <v>20</v>
      </c>
      <c r="B11" s="7">
        <v>97000</v>
      </c>
      <c r="C11" s="7">
        <v>42000</v>
      </c>
      <c r="D11" s="7">
        <v>6800</v>
      </c>
      <c r="E11" s="7">
        <v>5800</v>
      </c>
      <c r="F11" s="7">
        <v>9000</v>
      </c>
      <c r="G11" s="7">
        <v>1000</v>
      </c>
      <c r="H11" s="7">
        <v>26000</v>
      </c>
      <c r="I11" s="7">
        <v>27000</v>
      </c>
      <c r="J11" s="7">
        <v>55000</v>
      </c>
      <c r="K11" s="7">
        <v>22600</v>
      </c>
      <c r="L11" s="8">
        <v>32400</v>
      </c>
    </row>
    <row r="12" spans="1:12" x14ac:dyDescent="0.3">
      <c r="A12" s="4" t="s">
        <v>21</v>
      </c>
      <c r="B12" s="7">
        <v>85000</v>
      </c>
      <c r="C12" s="7">
        <v>36000</v>
      </c>
      <c r="D12" s="7">
        <v>6000</v>
      </c>
      <c r="E12" s="7">
        <v>5000</v>
      </c>
      <c r="F12" s="7">
        <v>9000</v>
      </c>
      <c r="G12" s="7">
        <v>1000</v>
      </c>
      <c r="H12" s="7">
        <v>27000</v>
      </c>
      <c r="I12" s="7">
        <v>26000</v>
      </c>
      <c r="J12" s="7">
        <v>49000</v>
      </c>
      <c r="K12" s="7">
        <v>21000</v>
      </c>
      <c r="L12" s="8">
        <v>28000</v>
      </c>
    </row>
    <row r="13" spans="1:12" x14ac:dyDescent="0.3">
      <c r="A13" s="4" t="s">
        <v>22</v>
      </c>
      <c r="B13" s="7">
        <v>120000</v>
      </c>
      <c r="C13" s="7">
        <v>50000</v>
      </c>
      <c r="D13" s="7">
        <v>10000</v>
      </c>
      <c r="E13" s="7">
        <v>7000</v>
      </c>
      <c r="F13" s="7">
        <v>9500</v>
      </c>
      <c r="G13" s="7">
        <v>1500</v>
      </c>
      <c r="H13" s="7">
        <v>26000</v>
      </c>
      <c r="I13" s="7">
        <v>28000</v>
      </c>
      <c r="J13" s="7">
        <v>70000</v>
      </c>
      <c r="K13" s="7">
        <v>28000</v>
      </c>
      <c r="L13" s="8">
        <v>42000</v>
      </c>
    </row>
    <row r="14" spans="1:12" x14ac:dyDescent="0.3">
      <c r="A14" s="5" t="s">
        <v>23</v>
      </c>
      <c r="B14" s="9">
        <v>140000</v>
      </c>
      <c r="C14" s="9">
        <v>60000</v>
      </c>
      <c r="D14" s="9">
        <v>12000</v>
      </c>
      <c r="E14" s="9">
        <v>8000</v>
      </c>
      <c r="F14" s="9">
        <v>10000</v>
      </c>
      <c r="G14" s="9">
        <v>1500</v>
      </c>
      <c r="H14" s="9">
        <v>28000</v>
      </c>
      <c r="I14" s="9">
        <v>30000</v>
      </c>
      <c r="J14" s="9">
        <v>80000</v>
      </c>
      <c r="K14" s="9">
        <v>31500</v>
      </c>
      <c r="L14" s="10">
        <v>48500</v>
      </c>
    </row>
    <row r="15" spans="1:12" ht="13.95" customHeight="1" x14ac:dyDescent="0.3">
      <c r="A15" s="5"/>
      <c r="B15" s="19">
        <f>SUM(Tabela1[Vendas (R$)])</f>
        <v>1157000</v>
      </c>
      <c r="C15" s="19">
        <f>SUM(Tabela1[Custo Produtos (R$)])</f>
        <v>496000</v>
      </c>
      <c r="D15" s="19">
        <f>SUM(Tabela1[Marketing (R$)])</f>
        <v>84300</v>
      </c>
      <c r="E15" s="19">
        <f>SUM(Tabela1[Frete (R$)])</f>
        <v>67300</v>
      </c>
      <c r="F15" s="19">
        <f>SUM(Tabela1[Funcionários (R$)])</f>
        <v>105000</v>
      </c>
      <c r="G15" s="19">
        <f>SUM(Tabela1[Plataforma (R$)])</f>
        <v>13400</v>
      </c>
      <c r="H15" s="19">
        <f>SUM(Tabela1[Estoque Inicial (R$)])</f>
        <v>275000</v>
      </c>
      <c r="I15" s="19">
        <f>SUM(Tabela1[Estoque Final (R$)])</f>
        <v>280000</v>
      </c>
      <c r="J15" s="19">
        <f>SUM(Tabela1[Lucro Bruto (R$)])</f>
        <v>661000</v>
      </c>
      <c r="K15" s="19">
        <f>SUM(Tabela1[Despesas Fixas (R$)])</f>
        <v>270000</v>
      </c>
      <c r="L15" s="19">
        <f>SUM(Tabela1[Lucro Líquido (R$)])</f>
        <v>391000</v>
      </c>
    </row>
    <row r="16" spans="1:12" ht="26.4" customHeight="1" x14ac:dyDescent="0.3"/>
    <row r="17" spans="1:12" ht="20.100000000000001" customHeight="1" x14ac:dyDescent="0.3">
      <c r="A17" s="6"/>
      <c r="B17" s="19">
        <f>SUM(Tabela1[Vendas (R$)])</f>
        <v>1157000</v>
      </c>
      <c r="C17" s="19">
        <f>SUM(Tabela1[Custo Produtos (R$)])</f>
        <v>496000</v>
      </c>
      <c r="D17" s="19">
        <f>SUM(Tabela1[Marketing (R$)])</f>
        <v>84300</v>
      </c>
      <c r="E17" s="19">
        <f>SUM(Tabela1[Frete (R$)])</f>
        <v>67300</v>
      </c>
      <c r="F17" s="19">
        <f>SUM(Tabela1[Funcionários (R$)])</f>
        <v>105000</v>
      </c>
      <c r="G17" s="19">
        <f>SUM(Tabela1[Plataforma (R$)])</f>
        <v>13400</v>
      </c>
      <c r="H17" s="19">
        <f>SUM(Tabela1[Estoque Inicial (R$)])</f>
        <v>275000</v>
      </c>
      <c r="I17" s="19">
        <f>SUM(Tabela1[Estoque Final (R$)])</f>
        <v>280000</v>
      </c>
      <c r="J17" s="19">
        <f>SUM(Tabela1[Lucro Bruto (R$)])</f>
        <v>661000</v>
      </c>
      <c r="K17" s="19">
        <f>SUM(Tabela1[Despesas Fixas (R$)])</f>
        <v>270000</v>
      </c>
      <c r="L17" s="19">
        <f>SUM(Tabela1[Lucro Líquido (R$)])</f>
        <v>391000</v>
      </c>
    </row>
    <row r="18" spans="1:12" ht="24" customHeight="1" x14ac:dyDescent="0.3">
      <c r="A18" s="6"/>
      <c r="B18" s="6"/>
      <c r="C18" s="6"/>
      <c r="I18" s="6"/>
    </row>
    <row r="19" spans="1:12" ht="24" customHeight="1" x14ac:dyDescent="0.3">
      <c r="A19" s="11"/>
      <c r="B19" s="12"/>
      <c r="C19" s="12"/>
      <c r="D19" s="23" t="s">
        <v>27</v>
      </c>
      <c r="E19" s="24"/>
      <c r="F19" s="24"/>
      <c r="G19" s="24"/>
      <c r="H19" s="25"/>
      <c r="I19" s="12"/>
    </row>
    <row r="20" spans="1:12" ht="33.6" customHeight="1" x14ac:dyDescent="0.3">
      <c r="A20" s="11"/>
      <c r="B20" s="18"/>
      <c r="C20" s="12"/>
      <c r="D20" s="13" t="s">
        <v>0</v>
      </c>
      <c r="E20" s="13" t="s">
        <v>24</v>
      </c>
      <c r="F20" s="13" t="s">
        <v>25</v>
      </c>
      <c r="G20" s="13" t="s">
        <v>26</v>
      </c>
      <c r="H20" s="13" t="s">
        <v>28</v>
      </c>
      <c r="I20" s="12"/>
    </row>
    <row r="21" spans="1:12" ht="14.4" customHeight="1" x14ac:dyDescent="0.3">
      <c r="A21" s="11"/>
      <c r="B21" s="12"/>
      <c r="C21" s="12"/>
      <c r="D21" s="16" t="s">
        <v>12</v>
      </c>
      <c r="E21" s="15">
        <f t="shared" ref="E21:E32" si="0">SUM(J3/B3)</f>
        <v>0.56000000000000005</v>
      </c>
      <c r="F21" s="15">
        <f t="shared" ref="F21:F32" si="1">SUM(L3/B3)</f>
        <v>0.31333333333333335</v>
      </c>
      <c r="G21" s="14">
        <f>SUM($C$3+$D$3+E3+$F$3+$G$3+K3)</f>
        <v>70000</v>
      </c>
      <c r="H21" s="15">
        <f>SUM(D3/L3)</f>
        <v>0.21276595744680851</v>
      </c>
      <c r="I21" s="12"/>
    </row>
    <row r="22" spans="1:12" ht="15" customHeight="1" x14ac:dyDescent="0.3">
      <c r="A22" s="11"/>
      <c r="B22" s="12"/>
      <c r="C22" s="12"/>
      <c r="D22" s="17" t="s">
        <v>13</v>
      </c>
      <c r="E22" s="15">
        <f t="shared" si="0"/>
        <v>0.56944444444444442</v>
      </c>
      <c r="F22" s="15">
        <f t="shared" si="1"/>
        <v>0.31944444444444442</v>
      </c>
      <c r="G22" s="14">
        <f t="shared" ref="G22:G32" si="2">SUM($C$3+$D$3+E4+$F$3+$G$3+K4)</f>
        <v>69200</v>
      </c>
      <c r="H22" s="15">
        <f t="shared" ref="H22:H32" si="3">SUM(D4/L4)</f>
        <v>0.20869565217391303</v>
      </c>
      <c r="I22" s="12"/>
    </row>
    <row r="23" spans="1:12" ht="15" customHeight="1" x14ac:dyDescent="0.3">
      <c r="A23" s="11"/>
      <c r="B23" s="12"/>
      <c r="C23" s="12"/>
      <c r="D23" s="16" t="s">
        <v>14</v>
      </c>
      <c r="E23" s="15">
        <f t="shared" si="0"/>
        <v>0.57499999999999996</v>
      </c>
      <c r="F23" s="15">
        <f t="shared" si="1"/>
        <v>0.33624999999999999</v>
      </c>
      <c r="G23" s="14">
        <f t="shared" si="2"/>
        <v>70700</v>
      </c>
      <c r="H23" s="15">
        <f t="shared" si="3"/>
        <v>0.20446096654275092</v>
      </c>
      <c r="I23" s="12"/>
    </row>
    <row r="24" spans="1:12" ht="15" customHeight="1" x14ac:dyDescent="0.3">
      <c r="A24" s="11"/>
      <c r="B24" s="12"/>
      <c r="C24" s="12"/>
      <c r="D24" s="17" t="s">
        <v>15</v>
      </c>
      <c r="E24" s="15">
        <f t="shared" si="0"/>
        <v>0.56666666666666665</v>
      </c>
      <c r="F24" s="15">
        <f t="shared" si="1"/>
        <v>0.33888888888888891</v>
      </c>
      <c r="G24" s="14">
        <f t="shared" si="2"/>
        <v>72500</v>
      </c>
      <c r="H24" s="15">
        <f t="shared" si="3"/>
        <v>0.19672131147540983</v>
      </c>
      <c r="I24" s="12"/>
    </row>
    <row r="25" spans="1:12" ht="15" customHeight="1" x14ac:dyDescent="0.3">
      <c r="A25" s="11"/>
      <c r="B25" s="12"/>
      <c r="C25" s="12"/>
      <c r="D25" s="16" t="s">
        <v>16</v>
      </c>
      <c r="E25" s="15">
        <f t="shared" si="0"/>
        <v>0.56842105263157894</v>
      </c>
      <c r="F25" s="15">
        <f t="shared" si="1"/>
        <v>0.34210526315789475</v>
      </c>
      <c r="G25" s="14">
        <f t="shared" si="2"/>
        <v>74000</v>
      </c>
      <c r="H25" s="15">
        <f t="shared" si="3"/>
        <v>0.2</v>
      </c>
      <c r="I25" s="12"/>
    </row>
    <row r="26" spans="1:12" ht="15" customHeight="1" x14ac:dyDescent="0.3">
      <c r="A26" s="11"/>
      <c r="B26" s="12"/>
      <c r="C26" s="12"/>
      <c r="D26" s="17" t="s">
        <v>17</v>
      </c>
      <c r="E26" s="15">
        <f t="shared" si="0"/>
        <v>0.56818181818181823</v>
      </c>
      <c r="F26" s="15">
        <f t="shared" si="1"/>
        <v>0.33068181818181819</v>
      </c>
      <c r="G26" s="14">
        <f t="shared" si="2"/>
        <v>73100</v>
      </c>
      <c r="H26" s="15">
        <f t="shared" si="3"/>
        <v>0.21305841924398625</v>
      </c>
      <c r="I26" s="12"/>
    </row>
    <row r="27" spans="1:12" ht="15" customHeight="1" x14ac:dyDescent="0.3">
      <c r="A27" s="11"/>
      <c r="B27" s="12"/>
      <c r="C27" s="12"/>
      <c r="D27" s="16" t="s">
        <v>18</v>
      </c>
      <c r="E27" s="15">
        <f t="shared" si="0"/>
        <v>0.5714285714285714</v>
      </c>
      <c r="F27" s="15">
        <f t="shared" si="1"/>
        <v>0.3457142857142857</v>
      </c>
      <c r="G27" s="14">
        <f t="shared" si="2"/>
        <v>76700</v>
      </c>
      <c r="H27" s="15">
        <f t="shared" si="3"/>
        <v>0.20661157024793389</v>
      </c>
      <c r="I27" s="12"/>
    </row>
    <row r="28" spans="1:12" ht="15" customHeight="1" x14ac:dyDescent="0.3">
      <c r="A28" s="11"/>
      <c r="B28" s="12"/>
      <c r="C28" s="12"/>
      <c r="D28" s="17" t="s">
        <v>19</v>
      </c>
      <c r="E28" s="15">
        <f t="shared" si="0"/>
        <v>0.57272727272727275</v>
      </c>
      <c r="F28" s="15">
        <f t="shared" si="1"/>
        <v>0.3481818181818182</v>
      </c>
      <c r="G28" s="14">
        <f t="shared" si="2"/>
        <v>78200</v>
      </c>
      <c r="H28" s="15">
        <f t="shared" si="3"/>
        <v>0.20887728459530025</v>
      </c>
      <c r="I28" s="12"/>
    </row>
    <row r="29" spans="1:12" ht="15" customHeight="1" x14ac:dyDescent="0.3">
      <c r="A29" s="11"/>
      <c r="B29" s="12"/>
      <c r="C29" s="12"/>
      <c r="D29" s="16" t="s">
        <v>20</v>
      </c>
      <c r="E29" s="15">
        <f t="shared" si="0"/>
        <v>0.5670103092783505</v>
      </c>
      <c r="F29" s="15">
        <f t="shared" si="1"/>
        <v>0.33402061855670101</v>
      </c>
      <c r="G29" s="14">
        <f t="shared" si="2"/>
        <v>75400</v>
      </c>
      <c r="H29" s="15">
        <f t="shared" si="3"/>
        <v>0.20987654320987653</v>
      </c>
      <c r="I29" s="12"/>
    </row>
    <row r="30" spans="1:12" ht="15" customHeight="1" x14ac:dyDescent="0.3">
      <c r="A30" s="11"/>
      <c r="B30" s="12"/>
      <c r="C30" s="12"/>
      <c r="D30" s="17" t="s">
        <v>21</v>
      </c>
      <c r="E30" s="15">
        <f t="shared" si="0"/>
        <v>0.57647058823529407</v>
      </c>
      <c r="F30" s="15">
        <f t="shared" si="1"/>
        <v>0.32941176470588235</v>
      </c>
      <c r="G30" s="14">
        <f t="shared" si="2"/>
        <v>73000</v>
      </c>
      <c r="H30" s="15">
        <f t="shared" si="3"/>
        <v>0.21428571428571427</v>
      </c>
      <c r="I30" s="12"/>
    </row>
    <row r="31" spans="1:12" x14ac:dyDescent="0.3">
      <c r="D31" s="16" t="s">
        <v>22</v>
      </c>
      <c r="E31" s="15">
        <f t="shared" si="0"/>
        <v>0.58333333333333337</v>
      </c>
      <c r="F31" s="15">
        <f t="shared" si="1"/>
        <v>0.35</v>
      </c>
      <c r="G31" s="14">
        <f t="shared" si="2"/>
        <v>82000</v>
      </c>
      <c r="H31" s="15">
        <f t="shared" si="3"/>
        <v>0.23809523809523808</v>
      </c>
    </row>
    <row r="32" spans="1:12" x14ac:dyDescent="0.3">
      <c r="D32" s="17" t="s">
        <v>23</v>
      </c>
      <c r="E32" s="15">
        <f t="shared" si="0"/>
        <v>0.5714285714285714</v>
      </c>
      <c r="F32" s="15">
        <f t="shared" si="1"/>
        <v>0.34642857142857142</v>
      </c>
      <c r="G32" s="14">
        <f t="shared" si="2"/>
        <v>86500</v>
      </c>
      <c r="H32" s="15">
        <f t="shared" si="3"/>
        <v>0.24742268041237114</v>
      </c>
    </row>
  </sheetData>
  <mergeCells count="2">
    <mergeCell ref="A1:L1"/>
    <mergeCell ref="D19:H19"/>
  </mergeCells>
  <conditionalFormatting sqref="E21:F32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{547B41D1-D4EC-4FE4-84BF-912A6E7D0325}</x14:id>
        </ext>
      </extLst>
    </cfRule>
  </conditionalFormatting>
  <conditionalFormatting sqref="E20:H20 E21:F32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{26691462-AF2B-4E86-BCBA-BBFDF7D028F8}</x14:id>
        </ext>
      </extLst>
    </cfRule>
  </conditionalFormatting>
  <pageMargins left="0.511811024" right="0.511811024" top="0.78740157499999996" bottom="0.78740157499999996" header="0.31496062000000002" footer="0.31496062000000002"/>
  <pageSetup paperSize="9" orientation="portrait" horizontalDpi="0" verticalDpi="0"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47B41D1-D4EC-4FE4-84BF-912A6E7D032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E21:F32</xm:sqref>
        </x14:conditionalFormatting>
        <x14:conditionalFormatting xmlns:xm="http://schemas.microsoft.com/office/excel/2006/main">
          <x14:cfRule type="dataBar" id="{26691462-AF2B-4E86-BCBA-BBFDF7D028F8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E20:H20 E21:F32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B47EC-AEFD-423B-9B93-0F9D008E0025}">
  <sheetPr>
    <tabColor theme="7"/>
  </sheetPr>
  <dimension ref="A1:L13"/>
  <sheetViews>
    <sheetView workbookViewId="0">
      <selection activeCell="C17" sqref="C17"/>
    </sheetView>
  </sheetViews>
  <sheetFormatPr defaultRowHeight="14.4" x14ac:dyDescent="0.3"/>
  <cols>
    <col min="2" max="2" width="16.33203125" customWidth="1"/>
    <col min="3" max="3" width="16.109375" customWidth="1"/>
    <col min="4" max="4" width="17" customWidth="1"/>
    <col min="5" max="5" width="18.33203125" customWidth="1"/>
    <col min="6" max="6" width="13.33203125" customWidth="1"/>
    <col min="7" max="7" width="12.6640625" customWidth="1"/>
    <col min="8" max="8" width="13" customWidth="1"/>
    <col min="9" max="9" width="14" customWidth="1"/>
    <col min="10" max="10" width="13.88671875" customWidth="1"/>
    <col min="11" max="11" width="14.109375" customWidth="1"/>
    <col min="12" max="12" width="13.5546875" customWidth="1"/>
  </cols>
  <sheetData>
    <row r="1" spans="1:12" ht="28.8" x14ac:dyDescent="0.3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</row>
    <row r="2" spans="1:12" x14ac:dyDescent="0.3">
      <c r="A2" s="16" t="s">
        <v>12</v>
      </c>
      <c r="B2" s="14">
        <v>75000</v>
      </c>
      <c r="C2" s="14">
        <v>33000</v>
      </c>
      <c r="D2" s="14">
        <v>5000</v>
      </c>
      <c r="E2" s="14">
        <v>4500</v>
      </c>
      <c r="F2" s="14">
        <v>8000</v>
      </c>
      <c r="G2" s="14">
        <v>1000</v>
      </c>
      <c r="H2" s="14">
        <v>25000</v>
      </c>
      <c r="I2" s="14">
        <v>20000</v>
      </c>
      <c r="J2" s="14">
        <v>42000</v>
      </c>
      <c r="K2" s="14">
        <v>18500</v>
      </c>
      <c r="L2" s="14">
        <v>23500</v>
      </c>
    </row>
    <row r="3" spans="1:12" x14ac:dyDescent="0.3">
      <c r="A3" s="17" t="s">
        <v>13</v>
      </c>
      <c r="B3" s="7">
        <v>72000</v>
      </c>
      <c r="C3" s="7">
        <v>31000</v>
      </c>
      <c r="D3" s="7">
        <v>4800</v>
      </c>
      <c r="E3" s="7">
        <v>4200</v>
      </c>
      <c r="F3" s="7">
        <v>8000</v>
      </c>
      <c r="G3" s="7">
        <v>1000</v>
      </c>
      <c r="H3" s="7">
        <v>20000</v>
      </c>
      <c r="I3" s="7">
        <v>19000</v>
      </c>
      <c r="J3" s="7">
        <v>41000</v>
      </c>
      <c r="K3" s="7">
        <v>18000</v>
      </c>
      <c r="L3" s="7">
        <v>23000</v>
      </c>
    </row>
    <row r="4" spans="1:12" x14ac:dyDescent="0.3">
      <c r="A4" s="16" t="s">
        <v>14</v>
      </c>
      <c r="B4" s="14">
        <v>80000</v>
      </c>
      <c r="C4" s="14">
        <v>34000</v>
      </c>
      <c r="D4" s="14">
        <v>5500</v>
      </c>
      <c r="E4" s="14">
        <v>4600</v>
      </c>
      <c r="F4" s="14">
        <v>8000</v>
      </c>
      <c r="G4" s="14">
        <v>1000</v>
      </c>
      <c r="H4" s="14">
        <v>19000</v>
      </c>
      <c r="I4" s="14">
        <v>18000</v>
      </c>
      <c r="J4" s="14">
        <v>46000</v>
      </c>
      <c r="K4" s="14">
        <v>19100</v>
      </c>
      <c r="L4" s="14">
        <v>26900</v>
      </c>
    </row>
    <row r="5" spans="1:12" x14ac:dyDescent="0.3">
      <c r="A5" s="17" t="s">
        <v>15</v>
      </c>
      <c r="B5" s="7">
        <v>90000</v>
      </c>
      <c r="C5" s="7">
        <v>39000</v>
      </c>
      <c r="D5" s="7">
        <v>6000</v>
      </c>
      <c r="E5" s="7">
        <v>5000</v>
      </c>
      <c r="F5" s="7">
        <v>8500</v>
      </c>
      <c r="G5" s="7">
        <v>1000</v>
      </c>
      <c r="H5" s="7">
        <v>18000</v>
      </c>
      <c r="I5" s="7">
        <v>19000</v>
      </c>
      <c r="J5" s="7">
        <v>51000</v>
      </c>
      <c r="K5" s="7">
        <v>20500</v>
      </c>
      <c r="L5" s="7">
        <v>30500</v>
      </c>
    </row>
    <row r="6" spans="1:12" x14ac:dyDescent="0.3">
      <c r="A6" s="16" t="s">
        <v>16</v>
      </c>
      <c r="B6" s="14">
        <v>95000</v>
      </c>
      <c r="C6" s="14">
        <v>41000</v>
      </c>
      <c r="D6" s="14">
        <v>6500</v>
      </c>
      <c r="E6" s="14">
        <v>5500</v>
      </c>
      <c r="F6" s="14">
        <v>8500</v>
      </c>
      <c r="G6" s="14">
        <v>1000</v>
      </c>
      <c r="H6" s="14">
        <v>19000</v>
      </c>
      <c r="I6" s="14">
        <v>21000</v>
      </c>
      <c r="J6" s="14">
        <v>54000</v>
      </c>
      <c r="K6" s="14">
        <v>21500</v>
      </c>
      <c r="L6" s="14">
        <v>32500</v>
      </c>
    </row>
    <row r="7" spans="1:12" x14ac:dyDescent="0.3">
      <c r="A7" s="17" t="s">
        <v>17</v>
      </c>
      <c r="B7" s="7">
        <v>88000</v>
      </c>
      <c r="C7" s="7">
        <v>38000</v>
      </c>
      <c r="D7" s="7">
        <v>6200</v>
      </c>
      <c r="E7" s="7">
        <v>5200</v>
      </c>
      <c r="F7" s="7">
        <v>8500</v>
      </c>
      <c r="G7" s="7">
        <v>1000</v>
      </c>
      <c r="H7" s="7">
        <v>21000</v>
      </c>
      <c r="I7" s="7">
        <v>22000</v>
      </c>
      <c r="J7" s="7">
        <v>50000</v>
      </c>
      <c r="K7" s="7">
        <v>20900</v>
      </c>
      <c r="L7" s="7">
        <v>29100</v>
      </c>
    </row>
    <row r="8" spans="1:12" x14ac:dyDescent="0.3">
      <c r="A8" s="16" t="s">
        <v>18</v>
      </c>
      <c r="B8" s="14">
        <v>105000</v>
      </c>
      <c r="C8" s="14">
        <v>45000</v>
      </c>
      <c r="D8" s="14">
        <v>7500</v>
      </c>
      <c r="E8" s="14">
        <v>6000</v>
      </c>
      <c r="F8" s="14">
        <v>9000</v>
      </c>
      <c r="G8" s="14">
        <v>1200</v>
      </c>
      <c r="H8" s="14">
        <v>22000</v>
      </c>
      <c r="I8" s="14">
        <v>24000</v>
      </c>
      <c r="J8" s="14">
        <v>60000</v>
      </c>
      <c r="K8" s="14">
        <v>23700</v>
      </c>
      <c r="L8" s="14">
        <v>36300</v>
      </c>
    </row>
    <row r="9" spans="1:12" x14ac:dyDescent="0.3">
      <c r="A9" s="17" t="s">
        <v>19</v>
      </c>
      <c r="B9" s="7">
        <v>110000</v>
      </c>
      <c r="C9" s="7">
        <v>47000</v>
      </c>
      <c r="D9" s="7">
        <v>8000</v>
      </c>
      <c r="E9" s="7">
        <v>6500</v>
      </c>
      <c r="F9" s="7">
        <v>9000</v>
      </c>
      <c r="G9" s="7">
        <v>1200</v>
      </c>
      <c r="H9" s="7">
        <v>24000</v>
      </c>
      <c r="I9" s="7">
        <v>26000</v>
      </c>
      <c r="J9" s="7">
        <v>63000</v>
      </c>
      <c r="K9" s="7">
        <v>24700</v>
      </c>
      <c r="L9" s="7">
        <v>38300</v>
      </c>
    </row>
    <row r="10" spans="1:12" x14ac:dyDescent="0.3">
      <c r="A10" s="16" t="s">
        <v>20</v>
      </c>
      <c r="B10" s="14">
        <v>97000</v>
      </c>
      <c r="C10" s="14">
        <v>42000</v>
      </c>
      <c r="D10" s="14">
        <v>6800</v>
      </c>
      <c r="E10" s="14">
        <v>5800</v>
      </c>
      <c r="F10" s="14">
        <v>9000</v>
      </c>
      <c r="G10" s="14">
        <v>1000</v>
      </c>
      <c r="H10" s="14">
        <v>26000</v>
      </c>
      <c r="I10" s="14">
        <v>27000</v>
      </c>
      <c r="J10" s="14">
        <v>55000</v>
      </c>
      <c r="K10" s="14">
        <v>22600</v>
      </c>
      <c r="L10" s="14">
        <v>32400</v>
      </c>
    </row>
    <row r="11" spans="1:12" x14ac:dyDescent="0.3">
      <c r="A11" s="17" t="s">
        <v>21</v>
      </c>
      <c r="B11" s="7">
        <v>85000</v>
      </c>
      <c r="C11" s="7">
        <v>36000</v>
      </c>
      <c r="D11" s="7">
        <v>6000</v>
      </c>
      <c r="E11" s="7">
        <v>5000</v>
      </c>
      <c r="F11" s="7">
        <v>9000</v>
      </c>
      <c r="G11" s="7">
        <v>1000</v>
      </c>
      <c r="H11" s="7">
        <v>27000</v>
      </c>
      <c r="I11" s="7">
        <v>26000</v>
      </c>
      <c r="J11" s="7">
        <v>49000</v>
      </c>
      <c r="K11" s="7">
        <v>21000</v>
      </c>
      <c r="L11" s="7">
        <v>28000</v>
      </c>
    </row>
    <row r="12" spans="1:12" x14ac:dyDescent="0.3">
      <c r="A12" s="16" t="s">
        <v>22</v>
      </c>
      <c r="B12" s="14">
        <v>120000</v>
      </c>
      <c r="C12" s="14">
        <v>50000</v>
      </c>
      <c r="D12" s="14">
        <v>10000</v>
      </c>
      <c r="E12" s="14">
        <v>7000</v>
      </c>
      <c r="F12" s="14">
        <v>9500</v>
      </c>
      <c r="G12" s="14">
        <v>1500</v>
      </c>
      <c r="H12" s="14">
        <v>26000</v>
      </c>
      <c r="I12" s="14">
        <v>28000</v>
      </c>
      <c r="J12" s="14">
        <v>70000</v>
      </c>
      <c r="K12" s="14">
        <v>28000</v>
      </c>
      <c r="L12" s="14">
        <v>42000</v>
      </c>
    </row>
    <row r="13" spans="1:12" x14ac:dyDescent="0.3">
      <c r="A13" s="20" t="s">
        <v>23</v>
      </c>
      <c r="B13" s="21">
        <v>140000</v>
      </c>
      <c r="C13" s="21">
        <v>60000</v>
      </c>
      <c r="D13" s="21">
        <v>12000</v>
      </c>
      <c r="E13" s="21">
        <v>8000</v>
      </c>
      <c r="F13" s="21">
        <v>10000</v>
      </c>
      <c r="G13" s="21">
        <v>1500</v>
      </c>
      <c r="H13" s="21">
        <v>28000</v>
      </c>
      <c r="I13" s="21">
        <v>30000</v>
      </c>
      <c r="J13" s="21">
        <v>80000</v>
      </c>
      <c r="K13" s="21">
        <v>31500</v>
      </c>
      <c r="L13" s="21">
        <v>48500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 Excel</vt:lpstr>
      <vt:lpstr>Power BI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Celia</dc:creator>
  <cp:lastModifiedBy>Caique Arruda</cp:lastModifiedBy>
  <dcterms:created xsi:type="dcterms:W3CDTF">2025-06-02T10:50:25Z</dcterms:created>
  <dcterms:modified xsi:type="dcterms:W3CDTF">2025-08-10T03:31:08Z</dcterms:modified>
</cp:coreProperties>
</file>