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202300"/>
  <mc:AlternateContent xmlns:mc="http://schemas.openxmlformats.org/markup-compatibility/2006">
    <mc:Choice Requires="x15">
      <x15ac:absPath xmlns:x15ac="http://schemas.microsoft.com/office/spreadsheetml/2010/11/ac" url="https://d.docs.live.net/bb285be973f8f3b8/Escritorio/ANÁLISIS ACCIONES BY MARCO LÓPEZ/"/>
    </mc:Choice>
  </mc:AlternateContent>
  <xr:revisionPtr revIDLastSave="2187" documentId="14_{A8106364-D481-446B-8360-2269732904D7}" xr6:coauthVersionLast="47" xr6:coauthVersionMax="47" xr10:uidLastSave="{6533212D-8E64-4942-8BEB-0DB158F7D52D}"/>
  <bookViews>
    <workbookView minimized="1" xWindow="6024" yWindow="0" windowWidth="9936" windowHeight="7716" xr2:uid="{D19D5D83-86E0-4A16-A55E-9B6ED829E2AF}"/>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4" i="2" l="1"/>
  <c r="R11" i="2"/>
  <c r="Q14" i="2"/>
  <c r="Q11" i="2"/>
  <c r="U37" i="2"/>
  <c r="V37" i="2"/>
  <c r="W37" i="2"/>
  <c r="P31" i="2"/>
  <c r="T36" i="2"/>
  <c r="W36" i="2" s="1"/>
  <c r="T35" i="2"/>
  <c r="W35" i="2" s="1"/>
  <c r="T34" i="2"/>
  <c r="W34" i="2" s="1"/>
  <c r="T33" i="2"/>
  <c r="V33" i="2" s="1"/>
  <c r="T32" i="2"/>
  <c r="W32" i="2" s="1"/>
  <c r="T31" i="2"/>
  <c r="W31" i="2" s="1"/>
  <c r="P32" i="2"/>
  <c r="P33" i="2" s="1"/>
  <c r="P34" i="2" s="1"/>
  <c r="P35" i="2" s="1"/>
  <c r="P36" i="2" s="1"/>
  <c r="T30" i="2"/>
  <c r="W30" i="2" s="1"/>
  <c r="P30" i="2"/>
  <c r="T29" i="2"/>
  <c r="W29" i="2" s="1"/>
  <c r="L39" i="2"/>
  <c r="K29" i="2"/>
  <c r="M29" i="2"/>
  <c r="N29" i="2"/>
  <c r="K30" i="2"/>
  <c r="M30" i="2" s="1"/>
  <c r="K31" i="2"/>
  <c r="M31" i="2" s="1"/>
  <c r="K32" i="2"/>
  <c r="N32" i="2" s="1"/>
  <c r="G4" i="2"/>
  <c r="G5" i="2" s="1"/>
  <c r="G6" i="2" s="1"/>
  <c r="G7" i="2" s="1"/>
  <c r="G8" i="2" s="1"/>
  <c r="G9" i="2" s="1"/>
  <c r="G10" i="2" s="1"/>
  <c r="G11" i="2" s="1"/>
  <c r="G12" i="2" s="1"/>
  <c r="G13" i="2" s="1"/>
  <c r="G14" i="2" s="1"/>
  <c r="G15" i="2" s="1"/>
  <c r="G16" i="2" s="1"/>
  <c r="G17" i="2" s="1"/>
  <c r="G18" i="2" s="1"/>
  <c r="G19" i="2" s="1"/>
  <c r="G20" i="2" s="1"/>
  <c r="G21" i="2" s="1"/>
  <c r="G22" i="2" s="1"/>
  <c r="G30" i="2"/>
  <c r="G31" i="2" s="1"/>
  <c r="G32" i="2" s="1"/>
  <c r="G33" i="2" s="1"/>
  <c r="G34" i="2" s="1"/>
  <c r="G35" i="2" s="1"/>
  <c r="G36" i="2" s="1"/>
  <c r="G37" i="2" s="1"/>
  <c r="G38" i="2" s="1"/>
  <c r="K38" i="2"/>
  <c r="N38" i="2" s="1"/>
  <c r="K37" i="2"/>
  <c r="N37" i="2" s="1"/>
  <c r="K36" i="2"/>
  <c r="N36" i="2" s="1"/>
  <c r="K35" i="2"/>
  <c r="N35" i="2" s="1"/>
  <c r="K34" i="2"/>
  <c r="N34" i="2" s="1"/>
  <c r="K33" i="2"/>
  <c r="N33" i="2" s="1"/>
  <c r="L23" i="2"/>
  <c r="K25" i="2"/>
  <c r="N25" i="2" s="1"/>
  <c r="Q8" i="2" s="1"/>
  <c r="K22" i="2"/>
  <c r="N22" i="2" s="1"/>
  <c r="M4" i="2"/>
  <c r="M5" i="2"/>
  <c r="M15" i="2"/>
  <c r="M16" i="2"/>
  <c r="M17" i="2"/>
  <c r="M18" i="2"/>
  <c r="M19" i="2"/>
  <c r="M20" i="2"/>
  <c r="M21" i="2"/>
  <c r="N4" i="2"/>
  <c r="N15" i="2"/>
  <c r="N16" i="2"/>
  <c r="N17" i="2"/>
  <c r="N20" i="2"/>
  <c r="K4" i="2"/>
  <c r="K5" i="2"/>
  <c r="N5" i="2" s="1"/>
  <c r="K6" i="2"/>
  <c r="M6" i="2" s="1"/>
  <c r="K7" i="2"/>
  <c r="M7" i="2" s="1"/>
  <c r="K8" i="2"/>
  <c r="M8" i="2" s="1"/>
  <c r="K9" i="2"/>
  <c r="N9" i="2" s="1"/>
  <c r="K10" i="2"/>
  <c r="M10" i="2" s="1"/>
  <c r="K11" i="2"/>
  <c r="N11" i="2" s="1"/>
  <c r="K12" i="2"/>
  <c r="M12" i="2" s="1"/>
  <c r="K13" i="2"/>
  <c r="M13" i="2" s="1"/>
  <c r="K14" i="2"/>
  <c r="M14" i="2" s="1"/>
  <c r="K15" i="2"/>
  <c r="K16" i="2"/>
  <c r="K17" i="2"/>
  <c r="K18" i="2"/>
  <c r="N18" i="2" s="1"/>
  <c r="K19" i="2"/>
  <c r="N19" i="2" s="1"/>
  <c r="K20" i="2"/>
  <c r="K21" i="2"/>
  <c r="N21" i="2" s="1"/>
  <c r="K3" i="2"/>
  <c r="M3" i="2" s="1"/>
  <c r="B19" i="1"/>
  <c r="C19" i="1"/>
  <c r="D19" i="1"/>
  <c r="E19" i="1"/>
  <c r="F19" i="1"/>
  <c r="G19" i="1"/>
  <c r="H19" i="1"/>
  <c r="I19" i="1"/>
  <c r="J19" i="1"/>
  <c r="K19" i="1"/>
  <c r="L19" i="1"/>
  <c r="M19" i="1"/>
  <c r="N19" i="1"/>
  <c r="O19" i="1"/>
  <c r="P19" i="1"/>
  <c r="Q19" i="1"/>
  <c r="R19" i="1"/>
  <c r="S19" i="1"/>
  <c r="T19" i="1"/>
  <c r="U19" i="1"/>
  <c r="V19" i="1"/>
  <c r="W19" i="1"/>
  <c r="X19" i="1"/>
  <c r="Y19" i="1"/>
  <c r="Z19" i="1"/>
  <c r="AB19" i="1"/>
  <c r="AC19" i="1"/>
  <c r="AD19" i="1"/>
  <c r="AE19" i="1"/>
  <c r="AF19" i="1"/>
  <c r="AG19" i="1"/>
  <c r="AH19" i="1"/>
  <c r="AI19" i="1"/>
  <c r="AJ19" i="1"/>
  <c r="AK19" i="1"/>
  <c r="AL19" i="1"/>
  <c r="AM19" i="1"/>
  <c r="AN19" i="1"/>
  <c r="AO19" i="1"/>
  <c r="AP19" i="1"/>
  <c r="AQ19" i="1"/>
  <c r="AR19" i="1"/>
  <c r="AS19" i="1"/>
  <c r="AT19" i="1"/>
  <c r="AU19" i="1"/>
  <c r="AV19" i="1"/>
  <c r="AW19" i="1"/>
  <c r="AX19" i="1"/>
  <c r="AY19" i="1"/>
  <c r="AZ19" i="1"/>
  <c r="BA19" i="1"/>
  <c r="BB19" i="1"/>
  <c r="BC19" i="1"/>
  <c r="BD19" i="1"/>
  <c r="BE19" i="1"/>
  <c r="BF19" i="1"/>
  <c r="BG19" i="1"/>
  <c r="BH19" i="1"/>
  <c r="BI19" i="1"/>
  <c r="BJ19" i="1"/>
  <c r="BK19" i="1"/>
  <c r="BL19" i="1"/>
  <c r="BM19" i="1"/>
  <c r="BN19" i="1"/>
  <c r="BO19" i="1"/>
  <c r="BP19" i="1"/>
  <c r="BQ19" i="1"/>
  <c r="BR19" i="1"/>
  <c r="BS19" i="1"/>
  <c r="BT19" i="1"/>
  <c r="BU19" i="1"/>
  <c r="BV19" i="1"/>
  <c r="BW19" i="1"/>
  <c r="BX19" i="1"/>
  <c r="BY19" i="1"/>
  <c r="BZ19" i="1"/>
  <c r="CA19" i="1"/>
  <c r="CB19" i="1"/>
  <c r="CC19" i="1"/>
  <c r="CD19" i="1"/>
  <c r="CE19" i="1"/>
  <c r="CF19" i="1"/>
  <c r="CG19" i="1"/>
  <c r="CH19" i="1"/>
  <c r="CI19" i="1"/>
  <c r="CJ19" i="1"/>
  <c r="CK19" i="1"/>
  <c r="CL19" i="1"/>
  <c r="CM19" i="1"/>
  <c r="CN19" i="1"/>
  <c r="CO19" i="1"/>
  <c r="CP19" i="1"/>
  <c r="CQ19" i="1"/>
  <c r="CR19" i="1"/>
  <c r="CS19" i="1"/>
  <c r="CT19" i="1"/>
  <c r="CU19" i="1"/>
  <c r="CV19" i="1"/>
  <c r="CW19" i="1"/>
  <c r="AA19" i="1"/>
  <c r="AB26" i="1"/>
  <c r="AC26" i="1"/>
  <c r="AD26" i="1"/>
  <c r="AE26" i="1"/>
  <c r="AF26" i="1"/>
  <c r="AA26" i="1"/>
  <c r="AB24" i="1"/>
  <c r="AC24" i="1"/>
  <c r="AD24" i="1"/>
  <c r="AE24" i="1"/>
  <c r="AF24" i="1"/>
  <c r="AA24" i="1"/>
  <c r="P27" i="1"/>
  <c r="P26" i="1"/>
  <c r="AZ61" i="1"/>
  <c r="AZ62" i="1" s="1"/>
  <c r="AZ63" i="1" s="1"/>
  <c r="AZ64" i="1" s="1"/>
  <c r="AZ65" i="1" s="1"/>
  <c r="AZ66" i="1" s="1"/>
  <c r="AZ67" i="1" s="1"/>
  <c r="AZ68" i="1" s="1"/>
  <c r="AZ69" i="1" s="1"/>
  <c r="AZ70" i="1" s="1"/>
  <c r="AZ71" i="1" s="1"/>
  <c r="AZ72" i="1" s="1"/>
  <c r="AZ73" i="1" s="1"/>
  <c r="AZ74" i="1" s="1"/>
  <c r="AZ75" i="1" s="1"/>
  <c r="AZ76" i="1" s="1"/>
  <c r="AZ77" i="1" s="1"/>
  <c r="AZ78" i="1" s="1"/>
  <c r="AZ79" i="1" s="1"/>
  <c r="AZ80" i="1" s="1"/>
  <c r="AZ81" i="1" s="1"/>
  <c r="AZ82" i="1" s="1"/>
  <c r="AZ83" i="1" s="1"/>
  <c r="AZ84" i="1" s="1"/>
  <c r="AZ85" i="1" s="1"/>
  <c r="AZ86" i="1" s="1"/>
  <c r="AZ87" i="1" s="1"/>
  <c r="AZ88" i="1" s="1"/>
  <c r="AZ89" i="1" s="1"/>
  <c r="AZ90" i="1" s="1"/>
  <c r="AZ91" i="1" s="1"/>
  <c r="AZ92" i="1" s="1"/>
  <c r="AZ93" i="1" s="1"/>
  <c r="AZ94" i="1" s="1"/>
  <c r="AZ95" i="1" s="1"/>
  <c r="AZ96" i="1" s="1"/>
  <c r="AZ97" i="1" s="1"/>
  <c r="AZ98" i="1" s="1"/>
  <c r="AZ99" i="1" s="1"/>
  <c r="AZ100" i="1" s="1"/>
  <c r="AZ101" i="1" s="1"/>
  <c r="AZ102" i="1" s="1"/>
  <c r="AZ103" i="1" s="1"/>
  <c r="AZ104" i="1" s="1"/>
  <c r="AZ105" i="1" s="1"/>
  <c r="AZ106" i="1" s="1"/>
  <c r="AZ107" i="1" s="1"/>
  <c r="AZ108" i="1" s="1"/>
  <c r="AZ109" i="1" s="1"/>
  <c r="AZ110" i="1" s="1"/>
  <c r="AZ111" i="1" s="1"/>
  <c r="AZ112" i="1" s="1"/>
  <c r="AZ113" i="1" s="1"/>
  <c r="AZ114" i="1" s="1"/>
  <c r="AZ115" i="1" s="1"/>
  <c r="AZ116" i="1" s="1"/>
  <c r="AZ117" i="1" s="1"/>
  <c r="AZ118" i="1" s="1"/>
  <c r="AZ119" i="1" s="1"/>
  <c r="AZ120" i="1" s="1"/>
  <c r="AZ121" i="1" s="1"/>
  <c r="AZ122" i="1" s="1"/>
  <c r="AZ123" i="1" s="1"/>
  <c r="AZ124" i="1" s="1"/>
  <c r="AZ125" i="1" s="1"/>
  <c r="AZ126" i="1" s="1"/>
  <c r="AZ127" i="1" s="1"/>
  <c r="AZ128" i="1" s="1"/>
  <c r="AZ129" i="1" s="1"/>
  <c r="AZ130" i="1" s="1"/>
  <c r="AZ131" i="1" s="1"/>
  <c r="AZ132" i="1" s="1"/>
  <c r="AZ133" i="1" s="1"/>
  <c r="AZ134" i="1" s="1"/>
  <c r="AZ135" i="1" s="1"/>
  <c r="AZ136" i="1" s="1"/>
  <c r="AZ137" i="1" s="1"/>
  <c r="AZ138" i="1" s="1"/>
  <c r="AZ139" i="1" s="1"/>
  <c r="AZ140" i="1" s="1"/>
  <c r="AZ141" i="1" s="1"/>
  <c r="AZ142" i="1" s="1"/>
  <c r="AZ143" i="1" s="1"/>
  <c r="AZ144" i="1" s="1"/>
  <c r="AZ145" i="1" s="1"/>
  <c r="AZ146" i="1" s="1"/>
  <c r="AZ147" i="1" s="1"/>
  <c r="AZ148" i="1" s="1"/>
  <c r="AZ149" i="1" s="1"/>
  <c r="AZ150" i="1" s="1"/>
  <c r="AZ151" i="1" s="1"/>
  <c r="AZ152" i="1" s="1"/>
  <c r="AZ153" i="1" s="1"/>
  <c r="AZ154" i="1" s="1"/>
  <c r="AZ155" i="1" s="1"/>
  <c r="AZ156" i="1" s="1"/>
  <c r="AZ157" i="1" s="1"/>
  <c r="AZ158" i="1" s="1"/>
  <c r="AZ159" i="1" s="1"/>
  <c r="S85" i="1" a="1"/>
  <c r="S85" i="1" s="1"/>
  <c r="F85" i="1" a="1"/>
  <c r="F85" i="1" s="1"/>
  <c r="AN85" i="1" s="1"/>
  <c r="C85" i="1" a="1"/>
  <c r="C85" i="1" s="1"/>
  <c r="B61" i="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43" i="1" s="1"/>
  <c r="B144" i="1" s="1"/>
  <c r="B145" i="1" s="1"/>
  <c r="B146" i="1" s="1"/>
  <c r="B147" i="1" s="1"/>
  <c r="B148" i="1" s="1"/>
  <c r="B149" i="1" s="1"/>
  <c r="B150" i="1" s="1"/>
  <c r="B151" i="1" s="1"/>
  <c r="B152" i="1" s="1"/>
  <c r="B153" i="1" s="1"/>
  <c r="B154" i="1" s="1"/>
  <c r="B155" i="1" s="1"/>
  <c r="B156" i="1" s="1"/>
  <c r="B157" i="1" s="1"/>
  <c r="B158" i="1" s="1"/>
  <c r="B159" i="1" s="1"/>
  <c r="C1" i="1"/>
  <c r="D1" i="1" s="1"/>
  <c r="E1" i="1" s="1"/>
  <c r="F1" i="1" s="1"/>
  <c r="G1" i="1" s="1"/>
  <c r="H1" i="1" s="1"/>
  <c r="I1" i="1" s="1"/>
  <c r="J1" i="1" s="1"/>
  <c r="K1" i="1" s="1"/>
  <c r="L1" i="1" s="1"/>
  <c r="M1" i="1" s="1"/>
  <c r="N1" i="1" s="1"/>
  <c r="O1" i="1" s="1"/>
  <c r="P1" i="1" s="1"/>
  <c r="Q1" i="1" s="1"/>
  <c r="R1" i="1" s="1"/>
  <c r="S1" i="1" s="1"/>
  <c r="T1" i="1" s="1"/>
  <c r="U1" i="1" s="1"/>
  <c r="V1" i="1" s="1"/>
  <c r="W1" i="1" s="1"/>
  <c r="X1" i="1" s="1"/>
  <c r="Y1" i="1" s="1"/>
  <c r="Z1" i="1" s="1"/>
  <c r="AA1" i="1" s="1"/>
  <c r="AB1" i="1" s="1"/>
  <c r="AC1" i="1" s="1"/>
  <c r="AD1" i="1" s="1"/>
  <c r="AE1" i="1" s="1"/>
  <c r="AF1" i="1" s="1"/>
  <c r="AG1" i="1" s="1"/>
  <c r="AH1" i="1" s="1"/>
  <c r="AI1" i="1" s="1"/>
  <c r="AJ1" i="1" s="1"/>
  <c r="AK1" i="1" s="1"/>
  <c r="AL1" i="1" s="1"/>
  <c r="AM1" i="1" s="1"/>
  <c r="AN1" i="1" s="1"/>
  <c r="AO1" i="1" s="1"/>
  <c r="AP1" i="1" s="1"/>
  <c r="AQ1" i="1" s="1"/>
  <c r="AR1" i="1" s="1"/>
  <c r="AS1" i="1" s="1"/>
  <c r="AT1" i="1" s="1"/>
  <c r="AU1" i="1" s="1"/>
  <c r="AV1" i="1" s="1"/>
  <c r="AW1" i="1" s="1"/>
  <c r="AX1" i="1" s="1"/>
  <c r="AY1" i="1" s="1"/>
  <c r="AZ1" i="1" s="1"/>
  <c r="BA1" i="1" s="1"/>
  <c r="BB1" i="1" s="1"/>
  <c r="BC1" i="1" s="1"/>
  <c r="BD1" i="1" s="1"/>
  <c r="BE1" i="1" s="1"/>
  <c r="BF1" i="1" s="1"/>
  <c r="BG1" i="1" s="1"/>
  <c r="BH1" i="1" s="1"/>
  <c r="BI1" i="1" s="1"/>
  <c r="BJ1" i="1" s="1"/>
  <c r="BK1" i="1" s="1"/>
  <c r="BL1" i="1" s="1"/>
  <c r="BM1" i="1" s="1"/>
  <c r="BN1" i="1" s="1"/>
  <c r="BO1" i="1" s="1"/>
  <c r="BP1" i="1" s="1"/>
  <c r="BQ1" i="1" s="1"/>
  <c r="BR1" i="1" s="1"/>
  <c r="BS1" i="1" s="1"/>
  <c r="BT1" i="1" s="1"/>
  <c r="BU1" i="1" s="1"/>
  <c r="BV1" i="1" s="1"/>
  <c r="BW1" i="1" s="1"/>
  <c r="BX1" i="1" s="1"/>
  <c r="BY1" i="1" s="1"/>
  <c r="BZ1" i="1" s="1"/>
  <c r="CA1" i="1" s="1"/>
  <c r="CB1" i="1" s="1"/>
  <c r="CC1" i="1" s="1"/>
  <c r="CD1" i="1" s="1"/>
  <c r="CE1" i="1" s="1"/>
  <c r="CF1" i="1" s="1"/>
  <c r="CG1" i="1" s="1"/>
  <c r="CH1" i="1" s="1"/>
  <c r="CI1" i="1" s="1"/>
  <c r="CJ1" i="1" s="1"/>
  <c r="CK1" i="1" s="1"/>
  <c r="CL1" i="1" s="1"/>
  <c r="CM1" i="1" s="1"/>
  <c r="CN1" i="1" s="1"/>
  <c r="CO1" i="1" s="1"/>
  <c r="CP1" i="1" s="1"/>
  <c r="CQ1" i="1" s="1"/>
  <c r="CR1" i="1" s="1"/>
  <c r="CS1" i="1" s="1"/>
  <c r="CT1" i="1" s="1"/>
  <c r="CU1" i="1" s="1"/>
  <c r="CV1" i="1" s="1"/>
  <c r="CW1" i="1" s="1"/>
  <c r="AX56" i="1"/>
  <c r="S60" i="1" a="1"/>
  <c r="S60" i="1" s="1"/>
  <c r="F76" i="1" a="1"/>
  <c r="F76" i="1" s="1"/>
  <c r="AN76" i="1" s="1"/>
  <c r="C76" i="1" a="1"/>
  <c r="C76" i="1" s="1"/>
  <c r="F60" i="1" a="1"/>
  <c r="F60" i="1" s="1"/>
  <c r="AN60" i="1" s="1"/>
  <c r="D60" i="1"/>
  <c r="D61" i="1"/>
  <c r="AL61" i="1" s="1"/>
  <c r="D62" i="1"/>
  <c r="AL62" i="1" s="1"/>
  <c r="D63" i="1"/>
  <c r="AL63" i="1" s="1"/>
  <c r="D64" i="1"/>
  <c r="AL64" i="1" s="1"/>
  <c r="D65" i="1"/>
  <c r="AL65" i="1" s="1"/>
  <c r="D66" i="1"/>
  <c r="AL66" i="1" s="1"/>
  <c r="D67" i="1"/>
  <c r="AL67" i="1" s="1"/>
  <c r="D68" i="1"/>
  <c r="AL68" i="1" s="1"/>
  <c r="D69" i="1"/>
  <c r="AL69" i="1" s="1"/>
  <c r="D70" i="1"/>
  <c r="AL70" i="1" s="1"/>
  <c r="D71" i="1"/>
  <c r="AL71" i="1" s="1"/>
  <c r="D72" i="1"/>
  <c r="AL72" i="1" s="1"/>
  <c r="D73" i="1"/>
  <c r="AL73" i="1" s="1"/>
  <c r="D74" i="1"/>
  <c r="AL74" i="1" s="1"/>
  <c r="D75" i="1"/>
  <c r="AL75" i="1" s="1"/>
  <c r="C60" i="1" a="1"/>
  <c r="C60" i="1" s="1"/>
  <c r="AD61" i="1"/>
  <c r="E26" i="1"/>
  <c r="N31" i="2" l="1"/>
  <c r="W33" i="2"/>
  <c r="V34" i="2"/>
  <c r="V29" i="2"/>
  <c r="V31" i="2"/>
  <c r="V35" i="2"/>
  <c r="V30" i="2"/>
  <c r="V32" i="2"/>
  <c r="V36" i="2"/>
  <c r="N12" i="2"/>
  <c r="M25" i="2"/>
  <c r="R8" i="2" s="1"/>
  <c r="N10" i="2"/>
  <c r="N7" i="2"/>
  <c r="M11" i="2"/>
  <c r="N3" i="2"/>
  <c r="N6" i="2"/>
  <c r="M9" i="2"/>
  <c r="M23" i="2" s="1"/>
  <c r="N14" i="2"/>
  <c r="N13" i="2"/>
  <c r="N8" i="2"/>
  <c r="M22" i="2"/>
  <c r="N30" i="2"/>
  <c r="N39" i="2" s="1"/>
  <c r="M32" i="2"/>
  <c r="M38" i="2"/>
  <c r="M37" i="2"/>
  <c r="M36" i="2"/>
  <c r="M35" i="2"/>
  <c r="M34" i="2"/>
  <c r="M33" i="2"/>
  <c r="T158" i="1"/>
  <c r="T156" i="1"/>
  <c r="T149" i="1"/>
  <c r="S148" i="1"/>
  <c r="T140" i="1"/>
  <c r="T129" i="1"/>
  <c r="T124" i="1"/>
  <c r="S120" i="1"/>
  <c r="S119" i="1"/>
  <c r="S111" i="1"/>
  <c r="T153" i="1"/>
  <c r="T121" i="1"/>
  <c r="S150" i="1"/>
  <c r="S121" i="1"/>
  <c r="T147" i="1"/>
  <c r="S115" i="1"/>
  <c r="T144" i="1"/>
  <c r="S112" i="1"/>
  <c r="S140" i="1"/>
  <c r="T105" i="1"/>
  <c r="C116" i="1"/>
  <c r="S139" i="1"/>
  <c r="S102" i="1"/>
  <c r="D108" i="1"/>
  <c r="AL108" i="1" s="1"/>
  <c r="T138" i="1"/>
  <c r="T100" i="1"/>
  <c r="S135" i="1"/>
  <c r="S96" i="1"/>
  <c r="S131" i="1"/>
  <c r="T91" i="1"/>
  <c r="S159" i="1"/>
  <c r="T130" i="1"/>
  <c r="S91" i="1"/>
  <c r="T157" i="1"/>
  <c r="S129" i="1"/>
  <c r="D100" i="1"/>
  <c r="AL100" i="1" s="1"/>
  <c r="S158" i="1"/>
  <c r="T148" i="1"/>
  <c r="T139" i="1"/>
  <c r="S130" i="1"/>
  <c r="T120" i="1"/>
  <c r="T110" i="1"/>
  <c r="S100" i="1"/>
  <c r="T90" i="1"/>
  <c r="C100" i="1"/>
  <c r="S110" i="1"/>
  <c r="T99" i="1"/>
  <c r="S90" i="1"/>
  <c r="U90" i="1" s="1"/>
  <c r="AW90" i="1" s="1"/>
  <c r="D156" i="1"/>
  <c r="AL156" i="1" s="1"/>
  <c r="D92" i="1"/>
  <c r="AL92" i="1" s="1"/>
  <c r="T108" i="1"/>
  <c r="S99" i="1"/>
  <c r="T89" i="1"/>
  <c r="C156" i="1"/>
  <c r="C92" i="1"/>
  <c r="S156" i="1"/>
  <c r="S147" i="1"/>
  <c r="S138" i="1"/>
  <c r="T128" i="1"/>
  <c r="T118" i="1"/>
  <c r="S108" i="1"/>
  <c r="T98" i="1"/>
  <c r="S89" i="1"/>
  <c r="T155" i="1"/>
  <c r="T146" i="1"/>
  <c r="T137" i="1"/>
  <c r="S128" i="1"/>
  <c r="S118" i="1"/>
  <c r="T107" i="1"/>
  <c r="S98" i="1"/>
  <c r="T88" i="1"/>
  <c r="C148" i="1"/>
  <c r="K158" i="1"/>
  <c r="S155" i="1"/>
  <c r="S146" i="1"/>
  <c r="S137" i="1"/>
  <c r="S127" i="1"/>
  <c r="T116" i="1"/>
  <c r="S107" i="1"/>
  <c r="T97" i="1"/>
  <c r="S88" i="1"/>
  <c r="D140" i="1"/>
  <c r="AL140" i="1" s="1"/>
  <c r="M153" i="1"/>
  <c r="AR153" i="1" s="1"/>
  <c r="T154" i="1"/>
  <c r="T145" i="1"/>
  <c r="T136" i="1"/>
  <c r="T126" i="1"/>
  <c r="S116" i="1"/>
  <c r="T106" i="1"/>
  <c r="S97" i="1"/>
  <c r="S87" i="1"/>
  <c r="D148" i="1"/>
  <c r="AL148" i="1" s="1"/>
  <c r="C140" i="1"/>
  <c r="K150" i="1"/>
  <c r="S154" i="1"/>
  <c r="S145" i="1"/>
  <c r="S136" i="1"/>
  <c r="S126" i="1"/>
  <c r="T115" i="1"/>
  <c r="S106" i="1"/>
  <c r="T96" i="1"/>
  <c r="T86" i="1"/>
  <c r="C108" i="1"/>
  <c r="D132" i="1"/>
  <c r="AL132" i="1" s="1"/>
  <c r="I147" i="1"/>
  <c r="AQ147" i="1" s="1"/>
  <c r="C132" i="1"/>
  <c r="G144" i="1"/>
  <c r="AO144" i="1" s="1"/>
  <c r="S153" i="1"/>
  <c r="S144" i="1"/>
  <c r="T134" i="1"/>
  <c r="S124" i="1"/>
  <c r="T114" i="1"/>
  <c r="S105" i="1"/>
  <c r="S95" i="1"/>
  <c r="D124" i="1"/>
  <c r="AL124" i="1" s="1"/>
  <c r="K142" i="1"/>
  <c r="T152" i="1"/>
  <c r="S143" i="1"/>
  <c r="S134" i="1"/>
  <c r="T123" i="1"/>
  <c r="S114" i="1"/>
  <c r="T104" i="1"/>
  <c r="T94" i="1"/>
  <c r="C124" i="1"/>
  <c r="I139" i="1"/>
  <c r="AQ139" i="1" s="1"/>
  <c r="S152" i="1"/>
  <c r="T142" i="1"/>
  <c r="T132" i="1"/>
  <c r="S123" i="1"/>
  <c r="T113" i="1"/>
  <c r="S104" i="1"/>
  <c r="S94" i="1"/>
  <c r="D116" i="1"/>
  <c r="AL116" i="1" s="1"/>
  <c r="K134" i="1"/>
  <c r="S151" i="1"/>
  <c r="S142" i="1"/>
  <c r="S132" i="1"/>
  <c r="T122" i="1"/>
  <c r="S113" i="1"/>
  <c r="S103" i="1"/>
  <c r="T92" i="1"/>
  <c r="T150" i="1"/>
  <c r="T141" i="1"/>
  <c r="T131" i="1"/>
  <c r="S122" i="1"/>
  <c r="T112" i="1"/>
  <c r="U112" i="1" s="1"/>
  <c r="AW112" i="1" s="1"/>
  <c r="T102" i="1"/>
  <c r="S92" i="1"/>
  <c r="T159" i="1"/>
  <c r="T151" i="1"/>
  <c r="T143" i="1"/>
  <c r="T135" i="1"/>
  <c r="T127" i="1"/>
  <c r="T119" i="1"/>
  <c r="T111" i="1"/>
  <c r="T103" i="1"/>
  <c r="T95" i="1"/>
  <c r="T87" i="1"/>
  <c r="U87" i="1" s="1"/>
  <c r="AW87" i="1" s="1"/>
  <c r="S86" i="1"/>
  <c r="T133" i="1"/>
  <c r="T125" i="1"/>
  <c r="T117" i="1"/>
  <c r="T109" i="1"/>
  <c r="T101" i="1"/>
  <c r="T93" i="1"/>
  <c r="T85" i="1"/>
  <c r="U85" i="1" s="1"/>
  <c r="AW85" i="1" s="1"/>
  <c r="S157" i="1"/>
  <c r="S149" i="1"/>
  <c r="S141" i="1"/>
  <c r="S133" i="1"/>
  <c r="S125" i="1"/>
  <c r="S117" i="1"/>
  <c r="S109" i="1"/>
  <c r="S101" i="1"/>
  <c r="S93" i="1"/>
  <c r="L153" i="1"/>
  <c r="F144" i="1"/>
  <c r="AN144" i="1" s="1"/>
  <c r="L129" i="1"/>
  <c r="J110" i="1"/>
  <c r="F88" i="1"/>
  <c r="AN88" i="1" s="1"/>
  <c r="O159" i="1"/>
  <c r="AT159" i="1" s="1"/>
  <c r="I158" i="1"/>
  <c r="AQ158" i="1" s="1"/>
  <c r="M156" i="1"/>
  <c r="AR156" i="1" s="1"/>
  <c r="G155" i="1"/>
  <c r="AO155" i="1" s="1"/>
  <c r="K153" i="1"/>
  <c r="O151" i="1"/>
  <c r="AT151" i="1" s="1"/>
  <c r="I150" i="1"/>
  <c r="AQ150" i="1" s="1"/>
  <c r="M148" i="1"/>
  <c r="AR148" i="1" s="1"/>
  <c r="G147" i="1"/>
  <c r="AO147" i="1" s="1"/>
  <c r="K145" i="1"/>
  <c r="O143" i="1"/>
  <c r="AT143" i="1" s="1"/>
  <c r="I142" i="1"/>
  <c r="AQ142" i="1" s="1"/>
  <c r="M140" i="1"/>
  <c r="AR140" i="1" s="1"/>
  <c r="G139" i="1"/>
  <c r="AO139" i="1" s="1"/>
  <c r="K137" i="1"/>
  <c r="O135" i="1"/>
  <c r="AT135" i="1" s="1"/>
  <c r="I134" i="1"/>
  <c r="AQ134" i="1" s="1"/>
  <c r="M132" i="1"/>
  <c r="AR132" i="1" s="1"/>
  <c r="G131" i="1"/>
  <c r="AO131" i="1" s="1"/>
  <c r="K129" i="1"/>
  <c r="O127" i="1"/>
  <c r="AT127" i="1" s="1"/>
  <c r="I126" i="1"/>
  <c r="AQ126" i="1" s="1"/>
  <c r="M124" i="1"/>
  <c r="AR124" i="1" s="1"/>
  <c r="G123" i="1"/>
  <c r="AO123" i="1" s="1"/>
  <c r="K121" i="1"/>
  <c r="O119" i="1"/>
  <c r="AT119" i="1" s="1"/>
  <c r="I118" i="1"/>
  <c r="AQ118" i="1" s="1"/>
  <c r="M116" i="1"/>
  <c r="AR116" i="1" s="1"/>
  <c r="G115" i="1"/>
  <c r="AO115" i="1" s="1"/>
  <c r="K113" i="1"/>
  <c r="O111" i="1"/>
  <c r="AT111" i="1" s="1"/>
  <c r="I110" i="1"/>
  <c r="AQ110" i="1" s="1"/>
  <c r="M108" i="1"/>
  <c r="AR108" i="1" s="1"/>
  <c r="G107" i="1"/>
  <c r="AO107" i="1" s="1"/>
  <c r="K105" i="1"/>
  <c r="O103" i="1"/>
  <c r="AT103" i="1" s="1"/>
  <c r="I102" i="1"/>
  <c r="AQ102" i="1" s="1"/>
  <c r="M100" i="1"/>
  <c r="AR100" i="1" s="1"/>
  <c r="G99" i="1"/>
  <c r="AO99" i="1" s="1"/>
  <c r="K97" i="1"/>
  <c r="O95" i="1"/>
  <c r="AT95" i="1" s="1"/>
  <c r="I94" i="1"/>
  <c r="AQ94" i="1" s="1"/>
  <c r="M92" i="1"/>
  <c r="AR92" i="1" s="1"/>
  <c r="G91" i="1"/>
  <c r="AO91" i="1" s="1"/>
  <c r="K89" i="1"/>
  <c r="O87" i="1"/>
  <c r="AT87" i="1" s="1"/>
  <c r="I86" i="1"/>
  <c r="AQ86" i="1" s="1"/>
  <c r="G112" i="1"/>
  <c r="AO112" i="1" s="1"/>
  <c r="F112" i="1"/>
  <c r="AN112" i="1" s="1"/>
  <c r="H158" i="1"/>
  <c r="AP158" i="1" s="1"/>
  <c r="H150" i="1"/>
  <c r="AP150" i="1" s="1"/>
  <c r="J145" i="1"/>
  <c r="L140" i="1"/>
  <c r="N135" i="1"/>
  <c r="AS135" i="1" s="1"/>
  <c r="F131" i="1"/>
  <c r="AN131" i="1" s="1"/>
  <c r="J129" i="1"/>
  <c r="N127" i="1"/>
  <c r="AS127" i="1" s="1"/>
  <c r="H126" i="1"/>
  <c r="AP126" i="1" s="1"/>
  <c r="L124" i="1"/>
  <c r="F123" i="1"/>
  <c r="AN123" i="1" s="1"/>
  <c r="J121" i="1"/>
  <c r="N119" i="1"/>
  <c r="AS119" i="1" s="1"/>
  <c r="H118" i="1"/>
  <c r="AP118" i="1" s="1"/>
  <c r="L116" i="1"/>
  <c r="F115" i="1"/>
  <c r="AN115" i="1" s="1"/>
  <c r="J113" i="1"/>
  <c r="N111" i="1"/>
  <c r="AS111" i="1" s="1"/>
  <c r="H110" i="1"/>
  <c r="AP110" i="1" s="1"/>
  <c r="L108" i="1"/>
  <c r="F107" i="1"/>
  <c r="AN107" i="1" s="1"/>
  <c r="J105" i="1"/>
  <c r="N103" i="1"/>
  <c r="AS103" i="1" s="1"/>
  <c r="H102" i="1"/>
  <c r="AP102" i="1" s="1"/>
  <c r="L100" i="1"/>
  <c r="F99" i="1"/>
  <c r="AN99" i="1" s="1"/>
  <c r="J97" i="1"/>
  <c r="N95" i="1"/>
  <c r="AS95" i="1" s="1"/>
  <c r="H94" i="1"/>
  <c r="AP94" i="1" s="1"/>
  <c r="L92" i="1"/>
  <c r="F91" i="1"/>
  <c r="AN91" i="1" s="1"/>
  <c r="J89" i="1"/>
  <c r="N87" i="1"/>
  <c r="AS87" i="1" s="1"/>
  <c r="H86" i="1"/>
  <c r="AP86" i="1" s="1"/>
  <c r="O92" i="1"/>
  <c r="AT92" i="1" s="1"/>
  <c r="F128" i="1"/>
  <c r="AN128" i="1" s="1"/>
  <c r="J94" i="1"/>
  <c r="M151" i="1"/>
  <c r="AR151" i="1" s="1"/>
  <c r="O146" i="1"/>
  <c r="AT146" i="1" s="1"/>
  <c r="G142" i="1"/>
  <c r="AO142" i="1" s="1"/>
  <c r="G134" i="1"/>
  <c r="AO134" i="1" s="1"/>
  <c r="I129" i="1"/>
  <c r="AQ129" i="1" s="1"/>
  <c r="G126" i="1"/>
  <c r="AO126" i="1" s="1"/>
  <c r="O122" i="1"/>
  <c r="AT122" i="1" s="1"/>
  <c r="M119" i="1"/>
  <c r="AR119" i="1" s="1"/>
  <c r="G118" i="1"/>
  <c r="AO118" i="1" s="1"/>
  <c r="K116" i="1"/>
  <c r="P116" i="1" s="1"/>
  <c r="AU116" i="1" s="1"/>
  <c r="O114" i="1"/>
  <c r="AT114" i="1" s="1"/>
  <c r="I113" i="1"/>
  <c r="AQ113" i="1" s="1"/>
  <c r="M111" i="1"/>
  <c r="AR111" i="1" s="1"/>
  <c r="G110" i="1"/>
  <c r="AO110" i="1" s="1"/>
  <c r="K108" i="1"/>
  <c r="P108" i="1" s="1"/>
  <c r="AU108" i="1" s="1"/>
  <c r="O106" i="1"/>
  <c r="AT106" i="1" s="1"/>
  <c r="I105" i="1"/>
  <c r="AQ105" i="1" s="1"/>
  <c r="M103" i="1"/>
  <c r="AR103" i="1" s="1"/>
  <c r="G102" i="1"/>
  <c r="AO102" i="1" s="1"/>
  <c r="K100" i="1"/>
  <c r="O98" i="1"/>
  <c r="AT98" i="1" s="1"/>
  <c r="I97" i="1"/>
  <c r="AQ97" i="1" s="1"/>
  <c r="M95" i="1"/>
  <c r="AR95" i="1" s="1"/>
  <c r="G94" i="1"/>
  <c r="AO94" i="1" s="1"/>
  <c r="K92" i="1"/>
  <c r="P92" i="1" s="1"/>
  <c r="AU92" i="1" s="1"/>
  <c r="O90" i="1"/>
  <c r="AT90" i="1" s="1"/>
  <c r="I89" i="1"/>
  <c r="AQ89" i="1" s="1"/>
  <c r="M87" i="1"/>
  <c r="AR87" i="1" s="1"/>
  <c r="G86" i="1"/>
  <c r="AO86" i="1" s="1"/>
  <c r="K94" i="1"/>
  <c r="H123" i="1"/>
  <c r="AP123" i="1" s="1"/>
  <c r="N92" i="1"/>
  <c r="AS92" i="1" s="1"/>
  <c r="J153" i="1"/>
  <c r="J137" i="1"/>
  <c r="I145" i="1"/>
  <c r="AQ145" i="1" s="1"/>
  <c r="F158" i="1"/>
  <c r="AN158" i="1" s="1"/>
  <c r="F150" i="1"/>
  <c r="AN150" i="1" s="1"/>
  <c r="H145" i="1"/>
  <c r="AP145" i="1" s="1"/>
  <c r="F142" i="1"/>
  <c r="AN142" i="1" s="1"/>
  <c r="H137" i="1"/>
  <c r="AP137" i="1" s="1"/>
  <c r="N130" i="1"/>
  <c r="AS130" i="1" s="1"/>
  <c r="F126" i="1"/>
  <c r="AN126" i="1" s="1"/>
  <c r="H121" i="1"/>
  <c r="AP121" i="1" s="1"/>
  <c r="L119" i="1"/>
  <c r="J116" i="1"/>
  <c r="N114" i="1"/>
  <c r="AS114" i="1" s="1"/>
  <c r="H113" i="1"/>
  <c r="AP113" i="1" s="1"/>
  <c r="L111" i="1"/>
  <c r="F110" i="1"/>
  <c r="AN110" i="1" s="1"/>
  <c r="J108" i="1"/>
  <c r="N106" i="1"/>
  <c r="AS106" i="1" s="1"/>
  <c r="H105" i="1"/>
  <c r="AP105" i="1" s="1"/>
  <c r="L103" i="1"/>
  <c r="F102" i="1"/>
  <c r="AN102" i="1" s="1"/>
  <c r="J100" i="1"/>
  <c r="N98" i="1"/>
  <c r="AS98" i="1" s="1"/>
  <c r="H97" i="1"/>
  <c r="AP97" i="1" s="1"/>
  <c r="L95" i="1"/>
  <c r="F94" i="1"/>
  <c r="AN94" i="1" s="1"/>
  <c r="J92" i="1"/>
  <c r="N90" i="1"/>
  <c r="AS90" i="1" s="1"/>
  <c r="H89" i="1"/>
  <c r="AP89" i="1" s="1"/>
  <c r="L87" i="1"/>
  <c r="F86" i="1"/>
  <c r="AN86" i="1" s="1"/>
  <c r="I91" i="1"/>
  <c r="AQ91" i="1" s="1"/>
  <c r="H147" i="1"/>
  <c r="AP147" i="1" s="1"/>
  <c r="N116" i="1"/>
  <c r="AS116" i="1" s="1"/>
  <c r="F96" i="1"/>
  <c r="AN96" i="1" s="1"/>
  <c r="N159" i="1"/>
  <c r="AS159" i="1" s="1"/>
  <c r="I137" i="1"/>
  <c r="AQ137" i="1" s="1"/>
  <c r="J140" i="1"/>
  <c r="G153" i="1"/>
  <c r="AO153" i="1" s="1"/>
  <c r="I148" i="1"/>
  <c r="AQ148" i="1" s="1"/>
  <c r="M146" i="1"/>
  <c r="AR146" i="1" s="1"/>
  <c r="G145" i="1"/>
  <c r="AO145" i="1" s="1"/>
  <c r="K143" i="1"/>
  <c r="O141" i="1"/>
  <c r="AT141" i="1" s="1"/>
  <c r="O133" i="1"/>
  <c r="AT133" i="1" s="1"/>
  <c r="G129" i="1"/>
  <c r="AO129" i="1" s="1"/>
  <c r="K127" i="1"/>
  <c r="O125" i="1"/>
  <c r="AT125" i="1" s="1"/>
  <c r="I124" i="1"/>
  <c r="AQ124" i="1" s="1"/>
  <c r="M122" i="1"/>
  <c r="AR122" i="1" s="1"/>
  <c r="G121" i="1"/>
  <c r="AO121" i="1" s="1"/>
  <c r="K119" i="1"/>
  <c r="O117" i="1"/>
  <c r="AT117" i="1" s="1"/>
  <c r="I116" i="1"/>
  <c r="AQ116" i="1" s="1"/>
  <c r="M114" i="1"/>
  <c r="AR114" i="1" s="1"/>
  <c r="G113" i="1"/>
  <c r="AO113" i="1" s="1"/>
  <c r="K111" i="1"/>
  <c r="O109" i="1"/>
  <c r="AT109" i="1" s="1"/>
  <c r="I108" i="1"/>
  <c r="AQ108" i="1" s="1"/>
  <c r="M106" i="1"/>
  <c r="AR106" i="1" s="1"/>
  <c r="G105" i="1"/>
  <c r="AO105" i="1" s="1"/>
  <c r="K103" i="1"/>
  <c r="O101" i="1"/>
  <c r="AT101" i="1" s="1"/>
  <c r="I100" i="1"/>
  <c r="AQ100" i="1" s="1"/>
  <c r="M98" i="1"/>
  <c r="AR98" i="1" s="1"/>
  <c r="G97" i="1"/>
  <c r="AO97" i="1" s="1"/>
  <c r="K95" i="1"/>
  <c r="O93" i="1"/>
  <c r="AT93" i="1" s="1"/>
  <c r="I92" i="1"/>
  <c r="AQ92" i="1" s="1"/>
  <c r="M90" i="1"/>
  <c r="AR90" i="1" s="1"/>
  <c r="G89" i="1"/>
  <c r="AO89" i="1" s="1"/>
  <c r="K87" i="1"/>
  <c r="O85" i="1"/>
  <c r="AT85" i="1" s="1"/>
  <c r="G96" i="1"/>
  <c r="AO96" i="1" s="1"/>
  <c r="N132" i="1"/>
  <c r="AS132" i="1" s="1"/>
  <c r="J102" i="1"/>
  <c r="L156" i="1"/>
  <c r="M143" i="1"/>
  <c r="AR143" i="1" s="1"/>
  <c r="L159" i="1"/>
  <c r="H129" i="1"/>
  <c r="AP129" i="1" s="1"/>
  <c r="O149" i="1"/>
  <c r="AT149" i="1" s="1"/>
  <c r="J159" i="1"/>
  <c r="N157" i="1"/>
  <c r="AS157" i="1" s="1"/>
  <c r="H156" i="1"/>
  <c r="AP156" i="1" s="1"/>
  <c r="L154" i="1"/>
  <c r="F153" i="1"/>
  <c r="AN153" i="1" s="1"/>
  <c r="J151" i="1"/>
  <c r="N149" i="1"/>
  <c r="AS149" i="1" s="1"/>
  <c r="H148" i="1"/>
  <c r="AP148" i="1" s="1"/>
  <c r="L146" i="1"/>
  <c r="F145" i="1"/>
  <c r="AN145" i="1" s="1"/>
  <c r="J143" i="1"/>
  <c r="N141" i="1"/>
  <c r="AS141" i="1" s="1"/>
  <c r="H140" i="1"/>
  <c r="AP140" i="1" s="1"/>
  <c r="L138" i="1"/>
  <c r="F137" i="1"/>
  <c r="AN137" i="1" s="1"/>
  <c r="J135" i="1"/>
  <c r="N133" i="1"/>
  <c r="AS133" i="1" s="1"/>
  <c r="H132" i="1"/>
  <c r="AP132" i="1" s="1"/>
  <c r="L130" i="1"/>
  <c r="F129" i="1"/>
  <c r="AN129" i="1" s="1"/>
  <c r="J127" i="1"/>
  <c r="N125" i="1"/>
  <c r="AS125" i="1" s="1"/>
  <c r="H124" i="1"/>
  <c r="AP124" i="1" s="1"/>
  <c r="L122" i="1"/>
  <c r="F121" i="1"/>
  <c r="AN121" i="1" s="1"/>
  <c r="J119" i="1"/>
  <c r="N117" i="1"/>
  <c r="AS117" i="1" s="1"/>
  <c r="H116" i="1"/>
  <c r="AP116" i="1" s="1"/>
  <c r="L114" i="1"/>
  <c r="F113" i="1"/>
  <c r="AN113" i="1" s="1"/>
  <c r="J111" i="1"/>
  <c r="N109" i="1"/>
  <c r="AS109" i="1" s="1"/>
  <c r="H108" i="1"/>
  <c r="AP108" i="1" s="1"/>
  <c r="L106" i="1"/>
  <c r="F105" i="1"/>
  <c r="AN105" i="1" s="1"/>
  <c r="J103" i="1"/>
  <c r="Q103" i="1" s="1"/>
  <c r="R103" i="1" s="1"/>
  <c r="AV103" i="1" s="1"/>
  <c r="N101" i="1"/>
  <c r="AS101" i="1" s="1"/>
  <c r="H100" i="1"/>
  <c r="AP100" i="1" s="1"/>
  <c r="L98" i="1"/>
  <c r="F97" i="1"/>
  <c r="AN97" i="1" s="1"/>
  <c r="J95" i="1"/>
  <c r="N93" i="1"/>
  <c r="AS93" i="1" s="1"/>
  <c r="H92" i="1"/>
  <c r="AP92" i="1" s="1"/>
  <c r="L90" i="1"/>
  <c r="F89" i="1"/>
  <c r="AN89" i="1" s="1"/>
  <c r="J87" i="1"/>
  <c r="N85" i="1"/>
  <c r="AS85" i="1" s="1"/>
  <c r="O100" i="1"/>
  <c r="AT100" i="1" s="1"/>
  <c r="N156" i="1"/>
  <c r="AS156" i="1" s="1"/>
  <c r="N108" i="1"/>
  <c r="AS108" i="1" s="1"/>
  <c r="F139" i="1"/>
  <c r="M159" i="1"/>
  <c r="AR159" i="1" s="1"/>
  <c r="O138" i="1"/>
  <c r="AT138" i="1" s="1"/>
  <c r="L135" i="1"/>
  <c r="I159" i="1"/>
  <c r="AQ159" i="1" s="1"/>
  <c r="K154" i="1"/>
  <c r="O152" i="1"/>
  <c r="AT152" i="1" s="1"/>
  <c r="M149" i="1"/>
  <c r="AR149" i="1" s="1"/>
  <c r="G148" i="1"/>
  <c r="AO148" i="1" s="1"/>
  <c r="K146" i="1"/>
  <c r="O144" i="1"/>
  <c r="AT144" i="1" s="1"/>
  <c r="I143" i="1"/>
  <c r="AQ143" i="1" s="1"/>
  <c r="M141" i="1"/>
  <c r="AR141" i="1" s="1"/>
  <c r="G140" i="1"/>
  <c r="AO140" i="1" s="1"/>
  <c r="K138" i="1"/>
  <c r="O136" i="1"/>
  <c r="AT136" i="1" s="1"/>
  <c r="I135" i="1"/>
  <c r="AQ135" i="1" s="1"/>
  <c r="M133" i="1"/>
  <c r="AR133" i="1" s="1"/>
  <c r="G132" i="1"/>
  <c r="AO132" i="1" s="1"/>
  <c r="K130" i="1"/>
  <c r="O128" i="1"/>
  <c r="AT128" i="1" s="1"/>
  <c r="I127" i="1"/>
  <c r="AQ127" i="1" s="1"/>
  <c r="M125" i="1"/>
  <c r="AR125" i="1" s="1"/>
  <c r="G124" i="1"/>
  <c r="AO124" i="1" s="1"/>
  <c r="K122" i="1"/>
  <c r="O120" i="1"/>
  <c r="AT120" i="1" s="1"/>
  <c r="I119" i="1"/>
  <c r="AQ119" i="1" s="1"/>
  <c r="M117" i="1"/>
  <c r="AR117" i="1" s="1"/>
  <c r="G116" i="1"/>
  <c r="AO116" i="1" s="1"/>
  <c r="K114" i="1"/>
  <c r="O112" i="1"/>
  <c r="AT112" i="1" s="1"/>
  <c r="I111" i="1"/>
  <c r="AQ111" i="1" s="1"/>
  <c r="M109" i="1"/>
  <c r="AR109" i="1" s="1"/>
  <c r="G108" i="1"/>
  <c r="AO108" i="1" s="1"/>
  <c r="K106" i="1"/>
  <c r="O104" i="1"/>
  <c r="AT104" i="1" s="1"/>
  <c r="I103" i="1"/>
  <c r="AQ103" i="1" s="1"/>
  <c r="M101" i="1"/>
  <c r="AR101" i="1" s="1"/>
  <c r="G100" i="1"/>
  <c r="AO100" i="1" s="1"/>
  <c r="K98" i="1"/>
  <c r="O96" i="1"/>
  <c r="AT96" i="1" s="1"/>
  <c r="I95" i="1"/>
  <c r="AQ95" i="1" s="1"/>
  <c r="M93" i="1"/>
  <c r="AR93" i="1" s="1"/>
  <c r="G92" i="1"/>
  <c r="AO92" i="1" s="1"/>
  <c r="K90" i="1"/>
  <c r="O88" i="1"/>
  <c r="AT88" i="1" s="1"/>
  <c r="I87" i="1"/>
  <c r="AQ87" i="1" s="1"/>
  <c r="M85" i="1"/>
  <c r="AR85" i="1" s="1"/>
  <c r="I155" i="1"/>
  <c r="AQ155" i="1" s="1"/>
  <c r="G152" i="1"/>
  <c r="AO152" i="1" s="1"/>
  <c r="M145" i="1"/>
  <c r="AR145" i="1" s="1"/>
  <c r="O140" i="1"/>
  <c r="AT140" i="1" s="1"/>
  <c r="G136" i="1"/>
  <c r="AO136" i="1" s="1"/>
  <c r="O132" i="1"/>
  <c r="AT132" i="1" s="1"/>
  <c r="I131" i="1"/>
  <c r="AQ131" i="1" s="1"/>
  <c r="G128" i="1"/>
  <c r="AO128" i="1" s="1"/>
  <c r="K126" i="1"/>
  <c r="O124" i="1"/>
  <c r="AT124" i="1" s="1"/>
  <c r="M121" i="1"/>
  <c r="AR121" i="1" s="1"/>
  <c r="G120" i="1"/>
  <c r="AO120" i="1" s="1"/>
  <c r="K118" i="1"/>
  <c r="I115" i="1"/>
  <c r="AQ115" i="1" s="1"/>
  <c r="K110" i="1"/>
  <c r="G104" i="1"/>
  <c r="AO104" i="1" s="1"/>
  <c r="I99" i="1"/>
  <c r="AQ99" i="1" s="1"/>
  <c r="G88" i="1"/>
  <c r="AO88" i="1" s="1"/>
  <c r="J158" i="1"/>
  <c r="F152" i="1"/>
  <c r="AN152" i="1" s="1"/>
  <c r="L145" i="1"/>
  <c r="H139" i="1"/>
  <c r="AP139" i="1" s="1"/>
  <c r="H131" i="1"/>
  <c r="AP131" i="1" s="1"/>
  <c r="L121" i="1"/>
  <c r="L113" i="1"/>
  <c r="H107" i="1"/>
  <c r="AP107" i="1" s="1"/>
  <c r="L89" i="1"/>
  <c r="N151" i="1"/>
  <c r="AS151" i="1" s="1"/>
  <c r="H134" i="1"/>
  <c r="AP134" i="1" s="1"/>
  <c r="O154" i="1"/>
  <c r="AT154" i="1" s="1"/>
  <c r="K148" i="1"/>
  <c r="K140" i="1"/>
  <c r="I121" i="1"/>
  <c r="AQ121" i="1" s="1"/>
  <c r="J156" i="1"/>
  <c r="N138" i="1"/>
  <c r="AS138" i="1" s="1"/>
  <c r="G137" i="1"/>
  <c r="AO137" i="1" s="1"/>
  <c r="H159" i="1"/>
  <c r="AP159" i="1" s="1"/>
  <c r="L157" i="1"/>
  <c r="F156" i="1"/>
  <c r="AN156" i="1" s="1"/>
  <c r="J154" i="1"/>
  <c r="N152" i="1"/>
  <c r="AS152" i="1" s="1"/>
  <c r="H151" i="1"/>
  <c r="AP151" i="1" s="1"/>
  <c r="L149" i="1"/>
  <c r="F148" i="1"/>
  <c r="AN148" i="1" s="1"/>
  <c r="J146" i="1"/>
  <c r="N144" i="1"/>
  <c r="AS144" i="1" s="1"/>
  <c r="H143" i="1"/>
  <c r="AP143" i="1" s="1"/>
  <c r="L141" i="1"/>
  <c r="F140" i="1"/>
  <c r="AN140" i="1" s="1"/>
  <c r="J138" i="1"/>
  <c r="N136" i="1"/>
  <c r="AS136" i="1" s="1"/>
  <c r="H135" i="1"/>
  <c r="AP135" i="1" s="1"/>
  <c r="L133" i="1"/>
  <c r="F132" i="1"/>
  <c r="AN132" i="1" s="1"/>
  <c r="J130" i="1"/>
  <c r="N128" i="1"/>
  <c r="AS128" i="1" s="1"/>
  <c r="H127" i="1"/>
  <c r="AP127" i="1" s="1"/>
  <c r="L125" i="1"/>
  <c r="F124" i="1"/>
  <c r="AN124" i="1" s="1"/>
  <c r="J122" i="1"/>
  <c r="N120" i="1"/>
  <c r="AS120" i="1" s="1"/>
  <c r="H119" i="1"/>
  <c r="AP119" i="1" s="1"/>
  <c r="L117" i="1"/>
  <c r="F116" i="1"/>
  <c r="AN116" i="1" s="1"/>
  <c r="J114" i="1"/>
  <c r="N112" i="1"/>
  <c r="AS112" i="1" s="1"/>
  <c r="H111" i="1"/>
  <c r="AP111" i="1" s="1"/>
  <c r="L109" i="1"/>
  <c r="F108" i="1"/>
  <c r="AN108" i="1" s="1"/>
  <c r="J106" i="1"/>
  <c r="N104" i="1"/>
  <c r="AS104" i="1" s="1"/>
  <c r="H103" i="1"/>
  <c r="AP103" i="1" s="1"/>
  <c r="L101" i="1"/>
  <c r="F100" i="1"/>
  <c r="AN100" i="1" s="1"/>
  <c r="J98" i="1"/>
  <c r="N96" i="1"/>
  <c r="AS96" i="1" s="1"/>
  <c r="H95" i="1"/>
  <c r="AP95" i="1" s="1"/>
  <c r="L93" i="1"/>
  <c r="F92" i="1"/>
  <c r="AN92" i="1" s="1"/>
  <c r="J90" i="1"/>
  <c r="Q90" i="1" s="1"/>
  <c r="R90" i="1" s="1"/>
  <c r="AV90" i="1" s="1"/>
  <c r="N88" i="1"/>
  <c r="AS88" i="1" s="1"/>
  <c r="H87" i="1"/>
  <c r="AP87" i="1" s="1"/>
  <c r="L85" i="1"/>
  <c r="O156" i="1"/>
  <c r="AT156" i="1" s="1"/>
  <c r="O148" i="1"/>
  <c r="AT148" i="1" s="1"/>
  <c r="M137" i="1"/>
  <c r="AR137" i="1" s="1"/>
  <c r="M129" i="1"/>
  <c r="AR129" i="1" s="1"/>
  <c r="I123" i="1"/>
  <c r="AQ123" i="1" s="1"/>
  <c r="O116" i="1"/>
  <c r="AT116" i="1" s="1"/>
  <c r="I107" i="1"/>
  <c r="AQ107" i="1" s="1"/>
  <c r="M97" i="1"/>
  <c r="AR97" i="1" s="1"/>
  <c r="K86" i="1"/>
  <c r="H155" i="1"/>
  <c r="AP155" i="1" s="1"/>
  <c r="J150" i="1"/>
  <c r="J142" i="1"/>
  <c r="Q142" i="1" s="1"/>
  <c r="R142" i="1" s="1"/>
  <c r="AV142" i="1" s="1"/>
  <c r="J134" i="1"/>
  <c r="N124" i="1"/>
  <c r="AS124" i="1" s="1"/>
  <c r="H115" i="1"/>
  <c r="AP115" i="1" s="1"/>
  <c r="L105" i="1"/>
  <c r="H91" i="1"/>
  <c r="AP91" i="1" s="1"/>
  <c r="F155" i="1"/>
  <c r="AN155" i="1" s="1"/>
  <c r="L132" i="1"/>
  <c r="G150" i="1"/>
  <c r="AO150" i="1" s="1"/>
  <c r="K124" i="1"/>
  <c r="N146" i="1"/>
  <c r="AS146" i="1" s="1"/>
  <c r="J124" i="1"/>
  <c r="O157" i="1"/>
  <c r="AT157" i="1" s="1"/>
  <c r="I140" i="1"/>
  <c r="AQ140" i="1" s="1"/>
  <c r="G159" i="1"/>
  <c r="AO159" i="1" s="1"/>
  <c r="K157" i="1"/>
  <c r="O155" i="1"/>
  <c r="AT155" i="1" s="1"/>
  <c r="I154" i="1"/>
  <c r="AQ154" i="1" s="1"/>
  <c r="M152" i="1"/>
  <c r="AR152" i="1" s="1"/>
  <c r="G151" i="1"/>
  <c r="AO151" i="1" s="1"/>
  <c r="K149" i="1"/>
  <c r="O147" i="1"/>
  <c r="AT147" i="1" s="1"/>
  <c r="I146" i="1"/>
  <c r="AQ146" i="1" s="1"/>
  <c r="M144" i="1"/>
  <c r="AR144" i="1" s="1"/>
  <c r="G143" i="1"/>
  <c r="AO143" i="1" s="1"/>
  <c r="K141" i="1"/>
  <c r="O139" i="1"/>
  <c r="AT139" i="1" s="1"/>
  <c r="I138" i="1"/>
  <c r="AQ138" i="1" s="1"/>
  <c r="M136" i="1"/>
  <c r="AR136" i="1" s="1"/>
  <c r="G135" i="1"/>
  <c r="AO135" i="1" s="1"/>
  <c r="K133" i="1"/>
  <c r="O131" i="1"/>
  <c r="AT131" i="1" s="1"/>
  <c r="I130" i="1"/>
  <c r="AQ130" i="1" s="1"/>
  <c r="M128" i="1"/>
  <c r="AR128" i="1" s="1"/>
  <c r="G127" i="1"/>
  <c r="AO127" i="1" s="1"/>
  <c r="K125" i="1"/>
  <c r="P125" i="1" s="1"/>
  <c r="AU125" i="1" s="1"/>
  <c r="O123" i="1"/>
  <c r="AT123" i="1" s="1"/>
  <c r="I122" i="1"/>
  <c r="AQ122" i="1" s="1"/>
  <c r="M120" i="1"/>
  <c r="AR120" i="1" s="1"/>
  <c r="G119" i="1"/>
  <c r="AO119" i="1" s="1"/>
  <c r="K117" i="1"/>
  <c r="O115" i="1"/>
  <c r="AT115" i="1" s="1"/>
  <c r="I114" i="1"/>
  <c r="AQ114" i="1" s="1"/>
  <c r="M112" i="1"/>
  <c r="AR112" i="1" s="1"/>
  <c r="G111" i="1"/>
  <c r="AO111" i="1" s="1"/>
  <c r="K109" i="1"/>
  <c r="O107" i="1"/>
  <c r="AT107" i="1" s="1"/>
  <c r="I106" i="1"/>
  <c r="AQ106" i="1" s="1"/>
  <c r="M104" i="1"/>
  <c r="AR104" i="1" s="1"/>
  <c r="G103" i="1"/>
  <c r="AO103" i="1" s="1"/>
  <c r="K101" i="1"/>
  <c r="O99" i="1"/>
  <c r="AT99" i="1" s="1"/>
  <c r="I98" i="1"/>
  <c r="AQ98" i="1" s="1"/>
  <c r="M96" i="1"/>
  <c r="AR96" i="1" s="1"/>
  <c r="G95" i="1"/>
  <c r="AO95" i="1" s="1"/>
  <c r="K93" i="1"/>
  <c r="O91" i="1"/>
  <c r="AT91" i="1" s="1"/>
  <c r="I90" i="1"/>
  <c r="AQ90" i="1" s="1"/>
  <c r="M88" i="1"/>
  <c r="AR88" i="1" s="1"/>
  <c r="G87" i="1"/>
  <c r="AO87" i="1" s="1"/>
  <c r="K85" i="1"/>
  <c r="M89" i="1"/>
  <c r="AR89" i="1" s="1"/>
  <c r="N140" i="1"/>
  <c r="AS140" i="1" s="1"/>
  <c r="F120" i="1"/>
  <c r="AN120" i="1" s="1"/>
  <c r="H99" i="1"/>
  <c r="AP99" i="1" s="1"/>
  <c r="L148" i="1"/>
  <c r="G158" i="1"/>
  <c r="AO158" i="1" s="1"/>
  <c r="O130" i="1"/>
  <c r="AT130" i="1" s="1"/>
  <c r="N154" i="1"/>
  <c r="AS154" i="1" s="1"/>
  <c r="J132" i="1"/>
  <c r="K151" i="1"/>
  <c r="K135" i="1"/>
  <c r="M157" i="1"/>
  <c r="AR157" i="1" s="1"/>
  <c r="F159" i="1"/>
  <c r="AN159" i="1" s="1"/>
  <c r="J157" i="1"/>
  <c r="N155" i="1"/>
  <c r="AS155" i="1" s="1"/>
  <c r="H154" i="1"/>
  <c r="AP154" i="1" s="1"/>
  <c r="L152" i="1"/>
  <c r="F151" i="1"/>
  <c r="AN151" i="1" s="1"/>
  <c r="J149" i="1"/>
  <c r="N147" i="1"/>
  <c r="AS147" i="1" s="1"/>
  <c r="H146" i="1"/>
  <c r="AP146" i="1" s="1"/>
  <c r="L144" i="1"/>
  <c r="F143" i="1"/>
  <c r="AN143" i="1" s="1"/>
  <c r="J141" i="1"/>
  <c r="N139" i="1"/>
  <c r="AS139" i="1" s="1"/>
  <c r="H138" i="1"/>
  <c r="AP138" i="1" s="1"/>
  <c r="L136" i="1"/>
  <c r="F135" i="1"/>
  <c r="AN135" i="1" s="1"/>
  <c r="J133" i="1"/>
  <c r="N131" i="1"/>
  <c r="AS131" i="1" s="1"/>
  <c r="H130" i="1"/>
  <c r="AP130" i="1" s="1"/>
  <c r="L128" i="1"/>
  <c r="F127" i="1"/>
  <c r="AN127" i="1" s="1"/>
  <c r="J125" i="1"/>
  <c r="N123" i="1"/>
  <c r="AS123" i="1" s="1"/>
  <c r="H122" i="1"/>
  <c r="AP122" i="1" s="1"/>
  <c r="L120" i="1"/>
  <c r="F119" i="1"/>
  <c r="AN119" i="1" s="1"/>
  <c r="J117" i="1"/>
  <c r="N115" i="1"/>
  <c r="AS115" i="1" s="1"/>
  <c r="H114" i="1"/>
  <c r="AP114" i="1" s="1"/>
  <c r="L112" i="1"/>
  <c r="F111" i="1"/>
  <c r="AN111" i="1" s="1"/>
  <c r="J109" i="1"/>
  <c r="N107" i="1"/>
  <c r="AS107" i="1" s="1"/>
  <c r="H106" i="1"/>
  <c r="AP106" i="1" s="1"/>
  <c r="L104" i="1"/>
  <c r="F103" i="1"/>
  <c r="AN103" i="1" s="1"/>
  <c r="J101" i="1"/>
  <c r="N99" i="1"/>
  <c r="AS99" i="1" s="1"/>
  <c r="H98" i="1"/>
  <c r="AP98" i="1" s="1"/>
  <c r="L96" i="1"/>
  <c r="F95" i="1"/>
  <c r="AN95" i="1" s="1"/>
  <c r="J93" i="1"/>
  <c r="N91" i="1"/>
  <c r="AS91" i="1" s="1"/>
  <c r="H90" i="1"/>
  <c r="AP90" i="1" s="1"/>
  <c r="L88" i="1"/>
  <c r="F87" i="1"/>
  <c r="AN87" i="1" s="1"/>
  <c r="J85" i="1"/>
  <c r="O108" i="1"/>
  <c r="AT108" i="1" s="1"/>
  <c r="F136" i="1"/>
  <c r="AN136" i="1" s="1"/>
  <c r="N100" i="1"/>
  <c r="AS100" i="1" s="1"/>
  <c r="H142" i="1"/>
  <c r="AP142" i="1" s="1"/>
  <c r="M135" i="1"/>
  <c r="AR135" i="1" s="1"/>
  <c r="L143" i="1"/>
  <c r="F118" i="1"/>
  <c r="AN118" i="1" s="1"/>
  <c r="O158" i="1"/>
  <c r="AT158" i="1" s="1"/>
  <c r="I157" i="1"/>
  <c r="AQ157" i="1" s="1"/>
  <c r="M155" i="1"/>
  <c r="AR155" i="1" s="1"/>
  <c r="G154" i="1"/>
  <c r="AO154" i="1" s="1"/>
  <c r="K152" i="1"/>
  <c r="O150" i="1"/>
  <c r="AT150" i="1" s="1"/>
  <c r="I149" i="1"/>
  <c r="AQ149" i="1" s="1"/>
  <c r="M147" i="1"/>
  <c r="AR147" i="1" s="1"/>
  <c r="G146" i="1"/>
  <c r="AO146" i="1" s="1"/>
  <c r="K144" i="1"/>
  <c r="O142" i="1"/>
  <c r="AT142" i="1" s="1"/>
  <c r="I141" i="1"/>
  <c r="AQ141" i="1" s="1"/>
  <c r="M139" i="1"/>
  <c r="AR139" i="1" s="1"/>
  <c r="G138" i="1"/>
  <c r="AO138" i="1" s="1"/>
  <c r="K136" i="1"/>
  <c r="O134" i="1"/>
  <c r="AT134" i="1" s="1"/>
  <c r="I133" i="1"/>
  <c r="AQ133" i="1" s="1"/>
  <c r="M131" i="1"/>
  <c r="AR131" i="1" s="1"/>
  <c r="G130" i="1"/>
  <c r="AO130" i="1" s="1"/>
  <c r="K128" i="1"/>
  <c r="O126" i="1"/>
  <c r="AT126" i="1" s="1"/>
  <c r="I125" i="1"/>
  <c r="AQ125" i="1" s="1"/>
  <c r="M123" i="1"/>
  <c r="AR123" i="1" s="1"/>
  <c r="G122" i="1"/>
  <c r="AO122" i="1" s="1"/>
  <c r="K120" i="1"/>
  <c r="O118" i="1"/>
  <c r="AT118" i="1" s="1"/>
  <c r="I117" i="1"/>
  <c r="AQ117" i="1" s="1"/>
  <c r="M115" i="1"/>
  <c r="AR115" i="1" s="1"/>
  <c r="G114" i="1"/>
  <c r="AO114" i="1" s="1"/>
  <c r="K112" i="1"/>
  <c r="O110" i="1"/>
  <c r="AT110" i="1" s="1"/>
  <c r="I109" i="1"/>
  <c r="AQ109" i="1" s="1"/>
  <c r="M107" i="1"/>
  <c r="AR107" i="1" s="1"/>
  <c r="G106" i="1"/>
  <c r="AO106" i="1" s="1"/>
  <c r="K104" i="1"/>
  <c r="O102" i="1"/>
  <c r="AT102" i="1" s="1"/>
  <c r="I101" i="1"/>
  <c r="AQ101" i="1" s="1"/>
  <c r="M99" i="1"/>
  <c r="AR99" i="1" s="1"/>
  <c r="G98" i="1"/>
  <c r="AO98" i="1" s="1"/>
  <c r="K96" i="1"/>
  <c r="O94" i="1"/>
  <c r="AT94" i="1" s="1"/>
  <c r="I93" i="1"/>
  <c r="AQ93" i="1" s="1"/>
  <c r="M91" i="1"/>
  <c r="AR91" i="1" s="1"/>
  <c r="G90" i="1"/>
  <c r="AO90" i="1" s="1"/>
  <c r="K88" i="1"/>
  <c r="O86" i="1"/>
  <c r="AT86" i="1" s="1"/>
  <c r="I85" i="1"/>
  <c r="AQ85" i="1" s="1"/>
  <c r="M113" i="1"/>
  <c r="AR113" i="1" s="1"/>
  <c r="J126" i="1"/>
  <c r="J86" i="1"/>
  <c r="H153" i="1"/>
  <c r="AP153" i="1" s="1"/>
  <c r="L127" i="1"/>
  <c r="M154" i="1"/>
  <c r="AR154" i="1" s="1"/>
  <c r="I132" i="1"/>
  <c r="AQ132" i="1" s="1"/>
  <c r="G156" i="1"/>
  <c r="AO156" i="1" s="1"/>
  <c r="N158" i="1"/>
  <c r="AS158" i="1" s="1"/>
  <c r="H157" i="1"/>
  <c r="AP157" i="1" s="1"/>
  <c r="L155" i="1"/>
  <c r="F154" i="1"/>
  <c r="AN154" i="1" s="1"/>
  <c r="J152" i="1"/>
  <c r="N150" i="1"/>
  <c r="AS150" i="1" s="1"/>
  <c r="H149" i="1"/>
  <c r="AP149" i="1" s="1"/>
  <c r="L147" i="1"/>
  <c r="F146" i="1"/>
  <c r="AN146" i="1" s="1"/>
  <c r="J144" i="1"/>
  <c r="N142" i="1"/>
  <c r="AS142" i="1" s="1"/>
  <c r="H141" i="1"/>
  <c r="AP141" i="1" s="1"/>
  <c r="L139" i="1"/>
  <c r="F138" i="1"/>
  <c r="AN138" i="1" s="1"/>
  <c r="J136" i="1"/>
  <c r="N134" i="1"/>
  <c r="AS134" i="1" s="1"/>
  <c r="H133" i="1"/>
  <c r="AP133" i="1" s="1"/>
  <c r="L131" i="1"/>
  <c r="F130" i="1"/>
  <c r="AN130" i="1" s="1"/>
  <c r="J128" i="1"/>
  <c r="N126" i="1"/>
  <c r="AS126" i="1" s="1"/>
  <c r="H125" i="1"/>
  <c r="AP125" i="1" s="1"/>
  <c r="L123" i="1"/>
  <c r="F122" i="1"/>
  <c r="AN122" i="1" s="1"/>
  <c r="J120" i="1"/>
  <c r="N118" i="1"/>
  <c r="AS118" i="1" s="1"/>
  <c r="H117" i="1"/>
  <c r="AP117" i="1" s="1"/>
  <c r="L115" i="1"/>
  <c r="F114" i="1"/>
  <c r="AN114" i="1" s="1"/>
  <c r="J112" i="1"/>
  <c r="N110" i="1"/>
  <c r="AS110" i="1" s="1"/>
  <c r="H109" i="1"/>
  <c r="AP109" i="1" s="1"/>
  <c r="L107" i="1"/>
  <c r="F106" i="1"/>
  <c r="AN106" i="1" s="1"/>
  <c r="J104" i="1"/>
  <c r="N102" i="1"/>
  <c r="AS102" i="1" s="1"/>
  <c r="H101" i="1"/>
  <c r="AP101" i="1" s="1"/>
  <c r="L99" i="1"/>
  <c r="F98" i="1"/>
  <c r="AN98" i="1" s="1"/>
  <c r="J96" i="1"/>
  <c r="N94" i="1"/>
  <c r="AS94" i="1" s="1"/>
  <c r="H93" i="1"/>
  <c r="AP93" i="1" s="1"/>
  <c r="L91" i="1"/>
  <c r="F90" i="1"/>
  <c r="AN90" i="1" s="1"/>
  <c r="J88" i="1"/>
  <c r="N86" i="1"/>
  <c r="AS86" i="1" s="1"/>
  <c r="H85" i="1"/>
  <c r="AP85" i="1" s="1"/>
  <c r="M105" i="1"/>
  <c r="AR105" i="1" s="1"/>
  <c r="L137" i="1"/>
  <c r="F104" i="1"/>
  <c r="AN104" i="1" s="1"/>
  <c r="N143" i="1"/>
  <c r="AS143" i="1" s="1"/>
  <c r="I153" i="1"/>
  <c r="AQ153" i="1" s="1"/>
  <c r="M127" i="1"/>
  <c r="AR127" i="1" s="1"/>
  <c r="L151" i="1"/>
  <c r="F134" i="1"/>
  <c r="AN134" i="1" s="1"/>
  <c r="K159" i="1"/>
  <c r="M130" i="1"/>
  <c r="AR130" i="1" s="1"/>
  <c r="M158" i="1"/>
  <c r="AR158" i="1" s="1"/>
  <c r="G157" i="1"/>
  <c r="AO157" i="1" s="1"/>
  <c r="K155" i="1"/>
  <c r="O153" i="1"/>
  <c r="AT153" i="1" s="1"/>
  <c r="I152" i="1"/>
  <c r="AQ152" i="1" s="1"/>
  <c r="M150" i="1"/>
  <c r="AR150" i="1" s="1"/>
  <c r="G149" i="1"/>
  <c r="AO149" i="1" s="1"/>
  <c r="K147" i="1"/>
  <c r="O145" i="1"/>
  <c r="AT145" i="1" s="1"/>
  <c r="I144" i="1"/>
  <c r="AQ144" i="1" s="1"/>
  <c r="M142" i="1"/>
  <c r="AR142" i="1" s="1"/>
  <c r="G141" i="1"/>
  <c r="AO141" i="1" s="1"/>
  <c r="K139" i="1"/>
  <c r="O137" i="1"/>
  <c r="AT137" i="1" s="1"/>
  <c r="I136" i="1"/>
  <c r="AQ136" i="1" s="1"/>
  <c r="M134" i="1"/>
  <c r="AR134" i="1" s="1"/>
  <c r="G133" i="1"/>
  <c r="AO133" i="1" s="1"/>
  <c r="K131" i="1"/>
  <c r="O129" i="1"/>
  <c r="AT129" i="1" s="1"/>
  <c r="I128" i="1"/>
  <c r="AQ128" i="1" s="1"/>
  <c r="M126" i="1"/>
  <c r="AR126" i="1" s="1"/>
  <c r="G125" i="1"/>
  <c r="AO125" i="1" s="1"/>
  <c r="K123" i="1"/>
  <c r="O121" i="1"/>
  <c r="AT121" i="1" s="1"/>
  <c r="I120" i="1"/>
  <c r="AQ120" i="1" s="1"/>
  <c r="M118" i="1"/>
  <c r="AR118" i="1" s="1"/>
  <c r="G117" i="1"/>
  <c r="AO117" i="1" s="1"/>
  <c r="K115" i="1"/>
  <c r="O113" i="1"/>
  <c r="AT113" i="1" s="1"/>
  <c r="I112" i="1"/>
  <c r="AQ112" i="1" s="1"/>
  <c r="M110" i="1"/>
  <c r="AR110" i="1" s="1"/>
  <c r="G109" i="1"/>
  <c r="AO109" i="1" s="1"/>
  <c r="K107" i="1"/>
  <c r="O105" i="1"/>
  <c r="AT105" i="1" s="1"/>
  <c r="I104" i="1"/>
  <c r="AQ104" i="1" s="1"/>
  <c r="M102" i="1"/>
  <c r="AR102" i="1" s="1"/>
  <c r="G101" i="1"/>
  <c r="AO101" i="1" s="1"/>
  <c r="K99" i="1"/>
  <c r="O97" i="1"/>
  <c r="AT97" i="1" s="1"/>
  <c r="I96" i="1"/>
  <c r="AQ96" i="1" s="1"/>
  <c r="M94" i="1"/>
  <c r="AR94" i="1" s="1"/>
  <c r="G93" i="1"/>
  <c r="AO93" i="1" s="1"/>
  <c r="K91" i="1"/>
  <c r="O89" i="1"/>
  <c r="AT89" i="1" s="1"/>
  <c r="I88" i="1"/>
  <c r="AQ88" i="1" s="1"/>
  <c r="M86" i="1"/>
  <c r="AR86" i="1" s="1"/>
  <c r="G85" i="1"/>
  <c r="AO85" i="1" s="1"/>
  <c r="K102" i="1"/>
  <c r="N148" i="1"/>
  <c r="AS148" i="1" s="1"/>
  <c r="J118" i="1"/>
  <c r="Q118" i="1" s="1"/>
  <c r="R118" i="1" s="1"/>
  <c r="AV118" i="1" s="1"/>
  <c r="L97" i="1"/>
  <c r="F147" i="1"/>
  <c r="AN147" i="1" s="1"/>
  <c r="K156" i="1"/>
  <c r="K132" i="1"/>
  <c r="J148" i="1"/>
  <c r="N122" i="1"/>
  <c r="AS122" i="1" s="1"/>
  <c r="I156" i="1"/>
  <c r="AQ156" i="1" s="1"/>
  <c r="M138" i="1"/>
  <c r="AR138" i="1" s="1"/>
  <c r="I151" i="1"/>
  <c r="AQ151" i="1" s="1"/>
  <c r="L158" i="1"/>
  <c r="F157" i="1"/>
  <c r="AN157" i="1" s="1"/>
  <c r="J155" i="1"/>
  <c r="N153" i="1"/>
  <c r="AS153" i="1" s="1"/>
  <c r="H152" i="1"/>
  <c r="AP152" i="1" s="1"/>
  <c r="L150" i="1"/>
  <c r="F149" i="1"/>
  <c r="AN149" i="1" s="1"/>
  <c r="J147" i="1"/>
  <c r="N145" i="1"/>
  <c r="AS145" i="1" s="1"/>
  <c r="H144" i="1"/>
  <c r="AP144" i="1" s="1"/>
  <c r="L142" i="1"/>
  <c r="F141" i="1"/>
  <c r="AN141" i="1" s="1"/>
  <c r="J139" i="1"/>
  <c r="N137" i="1"/>
  <c r="AS137" i="1" s="1"/>
  <c r="H136" i="1"/>
  <c r="AP136" i="1" s="1"/>
  <c r="L134" i="1"/>
  <c r="P134" i="1" s="1"/>
  <c r="AU134" i="1" s="1"/>
  <c r="F133" i="1"/>
  <c r="AN133" i="1" s="1"/>
  <c r="J131" i="1"/>
  <c r="N129" i="1"/>
  <c r="AS129" i="1" s="1"/>
  <c r="H128" i="1"/>
  <c r="AP128" i="1" s="1"/>
  <c r="L126" i="1"/>
  <c r="F125" i="1"/>
  <c r="AN125" i="1" s="1"/>
  <c r="J123" i="1"/>
  <c r="N121" i="1"/>
  <c r="AS121" i="1" s="1"/>
  <c r="H120" i="1"/>
  <c r="AP120" i="1" s="1"/>
  <c r="L118" i="1"/>
  <c r="F117" i="1"/>
  <c r="AN117" i="1" s="1"/>
  <c r="J115" i="1"/>
  <c r="N113" i="1"/>
  <c r="AS113" i="1" s="1"/>
  <c r="H112" i="1"/>
  <c r="AP112" i="1" s="1"/>
  <c r="L110" i="1"/>
  <c r="F109" i="1"/>
  <c r="AN109" i="1" s="1"/>
  <c r="J107" i="1"/>
  <c r="N105" i="1"/>
  <c r="AS105" i="1" s="1"/>
  <c r="H104" i="1"/>
  <c r="AP104" i="1" s="1"/>
  <c r="L102" i="1"/>
  <c r="F101" i="1"/>
  <c r="AN101" i="1" s="1"/>
  <c r="J99" i="1"/>
  <c r="N97" i="1"/>
  <c r="AS97" i="1" s="1"/>
  <c r="H96" i="1"/>
  <c r="AP96" i="1" s="1"/>
  <c r="L94" i="1"/>
  <c r="F93" i="1"/>
  <c r="AN93" i="1" s="1"/>
  <c r="J91" i="1"/>
  <c r="N89" i="1"/>
  <c r="AS89" i="1" s="1"/>
  <c r="H88" i="1"/>
  <c r="AP88" i="1" s="1"/>
  <c r="L86" i="1"/>
  <c r="D155" i="1"/>
  <c r="AL155" i="1" s="1"/>
  <c r="D147" i="1"/>
  <c r="AL147" i="1" s="1"/>
  <c r="D139" i="1"/>
  <c r="AL139" i="1" s="1"/>
  <c r="D131" i="1"/>
  <c r="AL131" i="1" s="1"/>
  <c r="D123" i="1"/>
  <c r="AL123" i="1" s="1"/>
  <c r="D115" i="1"/>
  <c r="AL115" i="1" s="1"/>
  <c r="D107" i="1"/>
  <c r="AL107" i="1" s="1"/>
  <c r="D99" i="1"/>
  <c r="AL99" i="1" s="1"/>
  <c r="D91" i="1"/>
  <c r="AL91" i="1" s="1"/>
  <c r="C155" i="1"/>
  <c r="C147" i="1"/>
  <c r="C139" i="1"/>
  <c r="C131" i="1"/>
  <c r="C123" i="1"/>
  <c r="C115" i="1"/>
  <c r="C107" i="1"/>
  <c r="C99" i="1"/>
  <c r="C91" i="1"/>
  <c r="D154" i="1"/>
  <c r="AL154" i="1" s="1"/>
  <c r="D146" i="1"/>
  <c r="AL146" i="1" s="1"/>
  <c r="D138" i="1"/>
  <c r="AL138" i="1" s="1"/>
  <c r="D130" i="1"/>
  <c r="AL130" i="1" s="1"/>
  <c r="D122" i="1"/>
  <c r="D114" i="1"/>
  <c r="AL114" i="1" s="1"/>
  <c r="D106" i="1"/>
  <c r="AL106" i="1" s="1"/>
  <c r="D98" i="1"/>
  <c r="AL98" i="1" s="1"/>
  <c r="D90" i="1"/>
  <c r="C154" i="1"/>
  <c r="C146" i="1"/>
  <c r="C138" i="1"/>
  <c r="C130" i="1"/>
  <c r="C122" i="1"/>
  <c r="C114" i="1"/>
  <c r="C106" i="1"/>
  <c r="C98" i="1"/>
  <c r="C90" i="1"/>
  <c r="D153" i="1"/>
  <c r="AL153" i="1" s="1"/>
  <c r="D145" i="1"/>
  <c r="AL145" i="1" s="1"/>
  <c r="D137" i="1"/>
  <c r="AL137" i="1" s="1"/>
  <c r="D129" i="1"/>
  <c r="AL129" i="1" s="1"/>
  <c r="D121" i="1"/>
  <c r="AL121" i="1" s="1"/>
  <c r="D113" i="1"/>
  <c r="AL113" i="1" s="1"/>
  <c r="D105" i="1"/>
  <c r="AL105" i="1" s="1"/>
  <c r="D97" i="1"/>
  <c r="AL97" i="1" s="1"/>
  <c r="D89" i="1"/>
  <c r="AL89" i="1" s="1"/>
  <c r="C153" i="1"/>
  <c r="C145" i="1"/>
  <c r="C137" i="1"/>
  <c r="C129" i="1"/>
  <c r="C121" i="1"/>
  <c r="C113" i="1"/>
  <c r="C105" i="1"/>
  <c r="C97" i="1"/>
  <c r="C89" i="1"/>
  <c r="D152" i="1"/>
  <c r="AL152" i="1" s="1"/>
  <c r="D144" i="1"/>
  <c r="AL144" i="1" s="1"/>
  <c r="D136" i="1"/>
  <c r="AL136" i="1" s="1"/>
  <c r="D128" i="1"/>
  <c r="AL128" i="1" s="1"/>
  <c r="D120" i="1"/>
  <c r="D112" i="1"/>
  <c r="D104" i="1"/>
  <c r="D96" i="1"/>
  <c r="AL96" i="1" s="1"/>
  <c r="D88" i="1"/>
  <c r="AL88" i="1" s="1"/>
  <c r="C152" i="1"/>
  <c r="C144" i="1"/>
  <c r="C136" i="1"/>
  <c r="C128" i="1"/>
  <c r="C120" i="1"/>
  <c r="C112" i="1"/>
  <c r="C104" i="1"/>
  <c r="C96" i="1"/>
  <c r="C88" i="1"/>
  <c r="D159" i="1"/>
  <c r="AL159" i="1" s="1"/>
  <c r="D151" i="1"/>
  <c r="AL151" i="1" s="1"/>
  <c r="D143" i="1"/>
  <c r="AL143" i="1" s="1"/>
  <c r="D135" i="1"/>
  <c r="D127" i="1"/>
  <c r="AL127" i="1" s="1"/>
  <c r="D119" i="1"/>
  <c r="AL119" i="1" s="1"/>
  <c r="D111" i="1"/>
  <c r="AL111" i="1" s="1"/>
  <c r="D103" i="1"/>
  <c r="AL103" i="1" s="1"/>
  <c r="D95" i="1"/>
  <c r="AL95" i="1" s="1"/>
  <c r="D87" i="1"/>
  <c r="AL87" i="1" s="1"/>
  <c r="C159" i="1"/>
  <c r="C151" i="1"/>
  <c r="C143" i="1"/>
  <c r="C135" i="1"/>
  <c r="C127" i="1"/>
  <c r="C119" i="1"/>
  <c r="C111" i="1"/>
  <c r="C103" i="1"/>
  <c r="C95" i="1"/>
  <c r="C87" i="1"/>
  <c r="D158" i="1"/>
  <c r="AL158" i="1" s="1"/>
  <c r="D150" i="1"/>
  <c r="AL150" i="1" s="1"/>
  <c r="D142" i="1"/>
  <c r="D134" i="1"/>
  <c r="AL134" i="1" s="1"/>
  <c r="D126" i="1"/>
  <c r="AL126" i="1" s="1"/>
  <c r="D118" i="1"/>
  <c r="AL118" i="1" s="1"/>
  <c r="D110" i="1"/>
  <c r="AL110" i="1" s="1"/>
  <c r="D102" i="1"/>
  <c r="AL102" i="1" s="1"/>
  <c r="D94" i="1"/>
  <c r="AL94" i="1" s="1"/>
  <c r="D86" i="1"/>
  <c r="AL86" i="1" s="1"/>
  <c r="C158" i="1"/>
  <c r="C150" i="1"/>
  <c r="C142" i="1"/>
  <c r="C134" i="1"/>
  <c r="C126" i="1"/>
  <c r="C118" i="1"/>
  <c r="C110" i="1"/>
  <c r="C102" i="1"/>
  <c r="C94" i="1"/>
  <c r="C86" i="1"/>
  <c r="D157" i="1"/>
  <c r="AL157" i="1" s="1"/>
  <c r="D149" i="1"/>
  <c r="AL149" i="1" s="1"/>
  <c r="D141" i="1"/>
  <c r="AL141" i="1" s="1"/>
  <c r="D133" i="1"/>
  <c r="AL133" i="1" s="1"/>
  <c r="D125" i="1"/>
  <c r="AL125" i="1" s="1"/>
  <c r="D117" i="1"/>
  <c r="AL117" i="1" s="1"/>
  <c r="D109" i="1"/>
  <c r="AL109" i="1" s="1"/>
  <c r="D101" i="1"/>
  <c r="AL101" i="1" s="1"/>
  <c r="D93" i="1"/>
  <c r="AL93" i="1" s="1"/>
  <c r="D85" i="1"/>
  <c r="AL85" i="1" s="1"/>
  <c r="C157" i="1"/>
  <c r="C149" i="1"/>
  <c r="C141" i="1"/>
  <c r="C133" i="1"/>
  <c r="C125" i="1"/>
  <c r="C117" i="1"/>
  <c r="C109" i="1"/>
  <c r="C101" i="1"/>
  <c r="C93" i="1"/>
  <c r="T67" i="1"/>
  <c r="S83" i="1"/>
  <c r="S82" i="1"/>
  <c r="T81" i="1"/>
  <c r="T75" i="1"/>
  <c r="S75" i="1"/>
  <c r="T74" i="1"/>
  <c r="T73" i="1"/>
  <c r="S67" i="1"/>
  <c r="T66" i="1"/>
  <c r="S66" i="1"/>
  <c r="T65" i="1"/>
  <c r="T83" i="1"/>
  <c r="T82" i="1"/>
  <c r="S74" i="1"/>
  <c r="T64" i="1"/>
  <c r="S80" i="1"/>
  <c r="S63" i="1"/>
  <c r="S78" i="1"/>
  <c r="S70" i="1"/>
  <c r="S62" i="1"/>
  <c r="S81" i="1"/>
  <c r="T72" i="1"/>
  <c r="T63" i="1"/>
  <c r="S79" i="1"/>
  <c r="T70" i="1"/>
  <c r="T77" i="1"/>
  <c r="T69" i="1"/>
  <c r="T61" i="1"/>
  <c r="S65" i="1"/>
  <c r="S64" i="1"/>
  <c r="T79" i="1"/>
  <c r="T78" i="1"/>
  <c r="T62" i="1"/>
  <c r="S77" i="1"/>
  <c r="S69" i="1"/>
  <c r="S61" i="1"/>
  <c r="T60" i="1"/>
  <c r="U60" i="1" s="1"/>
  <c r="AW60" i="1" s="1"/>
  <c r="S73" i="1"/>
  <c r="T80" i="1"/>
  <c r="S72" i="1"/>
  <c r="T71" i="1"/>
  <c r="S71" i="1"/>
  <c r="T84" i="1"/>
  <c r="T76" i="1"/>
  <c r="T68" i="1"/>
  <c r="S84" i="1"/>
  <c r="S76" i="1"/>
  <c r="S68" i="1"/>
  <c r="D82" i="1"/>
  <c r="C82" i="1"/>
  <c r="D81" i="1"/>
  <c r="C81" i="1"/>
  <c r="C80" i="1"/>
  <c r="K83" i="1"/>
  <c r="G77" i="1"/>
  <c r="AO77" i="1" s="1"/>
  <c r="J83" i="1"/>
  <c r="I80" i="1"/>
  <c r="AQ80" i="1" s="1"/>
  <c r="H80" i="1"/>
  <c r="AP80" i="1" s="1"/>
  <c r="F77" i="1"/>
  <c r="AN77" i="1" s="1"/>
  <c r="D79" i="1"/>
  <c r="H82" i="1"/>
  <c r="AP82" i="1" s="1"/>
  <c r="F79" i="1"/>
  <c r="AN79" i="1" s="1"/>
  <c r="C79" i="1"/>
  <c r="G82" i="1"/>
  <c r="AO82" i="1" s="1"/>
  <c r="O78" i="1"/>
  <c r="AT78" i="1" s="1"/>
  <c r="D78" i="1"/>
  <c r="F82" i="1"/>
  <c r="AN82" i="1" s="1"/>
  <c r="N78" i="1"/>
  <c r="AS78" i="1" s="1"/>
  <c r="D76" i="1"/>
  <c r="O81" i="1"/>
  <c r="AT81" i="1" s="1"/>
  <c r="M78" i="1"/>
  <c r="AR78" i="1" s="1"/>
  <c r="L78" i="1"/>
  <c r="K78" i="1"/>
  <c r="N84" i="1"/>
  <c r="AS84" i="1" s="1"/>
  <c r="O83" i="1"/>
  <c r="AT83" i="1" s="1"/>
  <c r="K77" i="1"/>
  <c r="D84" i="1"/>
  <c r="L80" i="1"/>
  <c r="J77" i="1"/>
  <c r="D83" i="1"/>
  <c r="M83" i="1"/>
  <c r="AR83" i="1" s="1"/>
  <c r="K80" i="1"/>
  <c r="I77" i="1"/>
  <c r="AQ77" i="1" s="1"/>
  <c r="I83" i="1"/>
  <c r="AQ83" i="1" s="1"/>
  <c r="G80" i="1"/>
  <c r="AO80" i="1" s="1"/>
  <c r="O76" i="1"/>
  <c r="AT76" i="1" s="1"/>
  <c r="H83" i="1"/>
  <c r="AP83" i="1" s="1"/>
  <c r="F80" i="1"/>
  <c r="AN80" i="1" s="1"/>
  <c r="N76" i="1"/>
  <c r="AS76" i="1" s="1"/>
  <c r="I82" i="1"/>
  <c r="AQ82" i="1" s="1"/>
  <c r="G79" i="1"/>
  <c r="AO79" i="1" s="1"/>
  <c r="N81" i="1"/>
  <c r="AS81" i="1" s="1"/>
  <c r="O84" i="1"/>
  <c r="AT84" i="1" s="1"/>
  <c r="M81" i="1"/>
  <c r="AR81" i="1" s="1"/>
  <c r="L81" i="1"/>
  <c r="J78" i="1"/>
  <c r="M80" i="1"/>
  <c r="AR80" i="1" s="1"/>
  <c r="N83" i="1"/>
  <c r="AS83" i="1" s="1"/>
  <c r="C83" i="1"/>
  <c r="L83" i="1"/>
  <c r="J80" i="1"/>
  <c r="H77" i="1"/>
  <c r="AP77" i="1" s="1"/>
  <c r="G83" i="1"/>
  <c r="AO83" i="1" s="1"/>
  <c r="I78" i="1"/>
  <c r="AQ78" i="1" s="1"/>
  <c r="F83" i="1"/>
  <c r="AN83" i="1" s="1"/>
  <c r="N79" i="1"/>
  <c r="AS79" i="1" s="1"/>
  <c r="O82" i="1"/>
  <c r="AT82" i="1" s="1"/>
  <c r="M79" i="1"/>
  <c r="AR79" i="1" s="1"/>
  <c r="K76" i="1"/>
  <c r="J84" i="1"/>
  <c r="N82" i="1"/>
  <c r="AS82" i="1" s="1"/>
  <c r="H81" i="1"/>
  <c r="AP81" i="1" s="1"/>
  <c r="L79" i="1"/>
  <c r="F78" i="1"/>
  <c r="AN78" i="1" s="1"/>
  <c r="J76" i="1"/>
  <c r="L76" i="1"/>
  <c r="K84" i="1"/>
  <c r="I81" i="1"/>
  <c r="AQ81" i="1" s="1"/>
  <c r="G78" i="1"/>
  <c r="AO78" i="1" s="1"/>
  <c r="I84" i="1"/>
  <c r="AQ84" i="1" s="1"/>
  <c r="M82" i="1"/>
  <c r="AR82" i="1" s="1"/>
  <c r="G81" i="1"/>
  <c r="AO81" i="1" s="1"/>
  <c r="K79" i="1"/>
  <c r="O77" i="1"/>
  <c r="AT77" i="1" s="1"/>
  <c r="I76" i="1"/>
  <c r="AQ76" i="1" s="1"/>
  <c r="K81" i="1"/>
  <c r="O79" i="1"/>
  <c r="AT79" i="1" s="1"/>
  <c r="L84" i="1"/>
  <c r="H78" i="1"/>
  <c r="AP78" i="1" s="1"/>
  <c r="H84" i="1"/>
  <c r="AP84" i="1" s="1"/>
  <c r="L82" i="1"/>
  <c r="F81" i="1"/>
  <c r="AN81" i="1" s="1"/>
  <c r="J79" i="1"/>
  <c r="N77" i="1"/>
  <c r="AS77" i="1" s="1"/>
  <c r="H76" i="1"/>
  <c r="AP76" i="1" s="1"/>
  <c r="M84" i="1"/>
  <c r="AR84" i="1" s="1"/>
  <c r="M76" i="1"/>
  <c r="AR76" i="1" s="1"/>
  <c r="J81" i="1"/>
  <c r="G84" i="1"/>
  <c r="AO84" i="1" s="1"/>
  <c r="K82" i="1"/>
  <c r="O80" i="1"/>
  <c r="AT80" i="1" s="1"/>
  <c r="I79" i="1"/>
  <c r="AQ79" i="1" s="1"/>
  <c r="M77" i="1"/>
  <c r="AR77" i="1" s="1"/>
  <c r="G76" i="1"/>
  <c r="AO76" i="1" s="1"/>
  <c r="F84" i="1"/>
  <c r="AN84" i="1" s="1"/>
  <c r="J82" i="1"/>
  <c r="N80" i="1"/>
  <c r="AS80" i="1" s="1"/>
  <c r="H79" i="1"/>
  <c r="AP79" i="1" s="1"/>
  <c r="L77" i="1"/>
  <c r="D80" i="1"/>
  <c r="C78" i="1"/>
  <c r="D77" i="1"/>
  <c r="C77" i="1"/>
  <c r="C84" i="1"/>
  <c r="AL60" i="1"/>
  <c r="J75" i="1"/>
  <c r="J72" i="1"/>
  <c r="I69" i="1"/>
  <c r="AQ69" i="1" s="1"/>
  <c r="G66" i="1"/>
  <c r="AO66" i="1" s="1"/>
  <c r="O62" i="1"/>
  <c r="AT62" i="1" s="1"/>
  <c r="I75" i="1"/>
  <c r="AQ75" i="1" s="1"/>
  <c r="I72" i="1"/>
  <c r="AQ72" i="1" s="1"/>
  <c r="H69" i="1"/>
  <c r="AP69" i="1" s="1"/>
  <c r="F66" i="1"/>
  <c r="AN66" i="1" s="1"/>
  <c r="N62" i="1"/>
  <c r="AS62" i="1" s="1"/>
  <c r="H75" i="1"/>
  <c r="AP75" i="1" s="1"/>
  <c r="H72" i="1"/>
  <c r="AP72" i="1" s="1"/>
  <c r="G69" i="1"/>
  <c r="AO69" i="1" s="1"/>
  <c r="O65" i="1"/>
  <c r="AT65" i="1" s="1"/>
  <c r="M62" i="1"/>
  <c r="AR62" i="1" s="1"/>
  <c r="N75" i="1"/>
  <c r="AS75" i="1" s="1"/>
  <c r="K73" i="1"/>
  <c r="K70" i="1"/>
  <c r="I67" i="1"/>
  <c r="AQ67" i="1" s="1"/>
  <c r="G64" i="1"/>
  <c r="AO64" i="1" s="1"/>
  <c r="F61" i="1"/>
  <c r="AN61" i="1" s="1"/>
  <c r="M75" i="1"/>
  <c r="AR75" i="1" s="1"/>
  <c r="M72" i="1"/>
  <c r="AR72" i="1" s="1"/>
  <c r="J70" i="1"/>
  <c r="H67" i="1"/>
  <c r="AP67" i="1" s="1"/>
  <c r="F64" i="1"/>
  <c r="AN64" i="1" s="1"/>
  <c r="O60" i="1"/>
  <c r="AT60" i="1" s="1"/>
  <c r="L75" i="1"/>
  <c r="L72" i="1"/>
  <c r="K69" i="1"/>
  <c r="I66" i="1"/>
  <c r="AQ66" i="1" s="1"/>
  <c r="G63" i="1"/>
  <c r="AO63" i="1" s="1"/>
  <c r="N60" i="1"/>
  <c r="AS60" i="1" s="1"/>
  <c r="K75" i="1"/>
  <c r="K72" i="1"/>
  <c r="J69" i="1"/>
  <c r="H66" i="1"/>
  <c r="AP66" i="1" s="1"/>
  <c r="F63" i="1"/>
  <c r="AN63" i="1" s="1"/>
  <c r="G75" i="1"/>
  <c r="AO75" i="1" s="1"/>
  <c r="G72" i="1"/>
  <c r="AO72" i="1" s="1"/>
  <c r="F69" i="1"/>
  <c r="AN69" i="1" s="1"/>
  <c r="N65" i="1"/>
  <c r="AS65" i="1" s="1"/>
  <c r="L62" i="1"/>
  <c r="I74" i="1"/>
  <c r="AQ74" i="1" s="1"/>
  <c r="F72" i="1"/>
  <c r="AN72" i="1" s="1"/>
  <c r="O68" i="1"/>
  <c r="AT68" i="1" s="1"/>
  <c r="M65" i="1"/>
  <c r="AR65" i="1" s="1"/>
  <c r="K62" i="1"/>
  <c r="H74" i="1"/>
  <c r="AP74" i="1" s="1"/>
  <c r="O71" i="1"/>
  <c r="AT71" i="1" s="1"/>
  <c r="N68" i="1"/>
  <c r="AS68" i="1" s="1"/>
  <c r="L65" i="1"/>
  <c r="J62" i="1"/>
  <c r="G74" i="1"/>
  <c r="AO74" i="1" s="1"/>
  <c r="G71" i="1"/>
  <c r="AO71" i="1" s="1"/>
  <c r="O67" i="1"/>
  <c r="AT67" i="1" s="1"/>
  <c r="M64" i="1"/>
  <c r="AR64" i="1" s="1"/>
  <c r="I62" i="1"/>
  <c r="AQ62" i="1" s="1"/>
  <c r="F74" i="1"/>
  <c r="AN74" i="1" s="1"/>
  <c r="F71" i="1"/>
  <c r="AN71" i="1" s="1"/>
  <c r="N67" i="1"/>
  <c r="AS67" i="1" s="1"/>
  <c r="L64" i="1"/>
  <c r="K61" i="1"/>
  <c r="O73" i="1"/>
  <c r="AT73" i="1" s="1"/>
  <c r="O70" i="1"/>
  <c r="AT70" i="1" s="1"/>
  <c r="M67" i="1"/>
  <c r="AR67" i="1" s="1"/>
  <c r="K64" i="1"/>
  <c r="J61" i="1"/>
  <c r="N73" i="1"/>
  <c r="AS73" i="1" s="1"/>
  <c r="N70" i="1"/>
  <c r="AS70" i="1" s="1"/>
  <c r="L67" i="1"/>
  <c r="J64" i="1"/>
  <c r="I61" i="1"/>
  <c r="AQ61" i="1" s="1"/>
  <c r="M73" i="1"/>
  <c r="AR73" i="1" s="1"/>
  <c r="M70" i="1"/>
  <c r="AR70" i="1" s="1"/>
  <c r="K67" i="1"/>
  <c r="I64" i="1"/>
  <c r="AQ64" i="1" s="1"/>
  <c r="H61" i="1"/>
  <c r="AP61" i="1" s="1"/>
  <c r="O75" i="1"/>
  <c r="AT75" i="1" s="1"/>
  <c r="L73" i="1"/>
  <c r="L70" i="1"/>
  <c r="J67" i="1"/>
  <c r="H64" i="1"/>
  <c r="AP64" i="1" s="1"/>
  <c r="G61" i="1"/>
  <c r="AO61" i="1" s="1"/>
  <c r="I60" i="1"/>
  <c r="AQ60" i="1" s="1"/>
  <c r="G67" i="1"/>
  <c r="AO67" i="1" s="1"/>
  <c r="N71" i="1"/>
  <c r="AS71" i="1" s="1"/>
  <c r="J63" i="1"/>
  <c r="I70" i="1"/>
  <c r="AQ70" i="1" s="1"/>
  <c r="O63" i="1"/>
  <c r="AT63" i="1" s="1"/>
  <c r="F75" i="1"/>
  <c r="AN75" i="1" s="1"/>
  <c r="H70" i="1"/>
  <c r="AP70" i="1" s="1"/>
  <c r="F67" i="1"/>
  <c r="AN67" i="1" s="1"/>
  <c r="H62" i="1"/>
  <c r="AP62" i="1" s="1"/>
  <c r="O74" i="1"/>
  <c r="AT74" i="1" s="1"/>
  <c r="M71" i="1"/>
  <c r="AR71" i="1" s="1"/>
  <c r="K68" i="1"/>
  <c r="H73" i="1"/>
  <c r="AP73" i="1" s="1"/>
  <c r="N66" i="1"/>
  <c r="AS66" i="1" s="1"/>
  <c r="L63" i="1"/>
  <c r="J60" i="1"/>
  <c r="M74" i="1"/>
  <c r="AR74" i="1" s="1"/>
  <c r="K71" i="1"/>
  <c r="O69" i="1"/>
  <c r="AT69" i="1" s="1"/>
  <c r="I68" i="1"/>
  <c r="AQ68" i="1" s="1"/>
  <c r="M66" i="1"/>
  <c r="AR66" i="1" s="1"/>
  <c r="G65" i="1"/>
  <c r="AO65" i="1" s="1"/>
  <c r="O61" i="1"/>
  <c r="AT61" i="1" s="1"/>
  <c r="L74" i="1"/>
  <c r="H60" i="1"/>
  <c r="AP60" i="1" s="1"/>
  <c r="K74" i="1"/>
  <c r="O72" i="1"/>
  <c r="AT72" i="1" s="1"/>
  <c r="I71" i="1"/>
  <c r="AQ71" i="1" s="1"/>
  <c r="M69" i="1"/>
  <c r="AR69" i="1" s="1"/>
  <c r="G68" i="1"/>
  <c r="AO68" i="1" s="1"/>
  <c r="K66" i="1"/>
  <c r="O64" i="1"/>
  <c r="AT64" i="1" s="1"/>
  <c r="I63" i="1"/>
  <c r="AQ63" i="1" s="1"/>
  <c r="M61" i="1"/>
  <c r="AR61" i="1" s="1"/>
  <c r="G60" i="1"/>
  <c r="M68" i="1"/>
  <c r="AR68" i="1" s="1"/>
  <c r="K65" i="1"/>
  <c r="M60" i="1"/>
  <c r="AR60" i="1" s="1"/>
  <c r="J73" i="1"/>
  <c r="L68" i="1"/>
  <c r="J65" i="1"/>
  <c r="N63" i="1"/>
  <c r="AS63" i="1" s="1"/>
  <c r="L60" i="1"/>
  <c r="I73" i="1"/>
  <c r="AQ73" i="1" s="1"/>
  <c r="G70" i="1"/>
  <c r="AO70" i="1" s="1"/>
  <c r="O66" i="1"/>
  <c r="AT66" i="1" s="1"/>
  <c r="I65" i="1"/>
  <c r="AQ65" i="1" s="1"/>
  <c r="M63" i="1"/>
  <c r="AR63" i="1" s="1"/>
  <c r="G62" i="1"/>
  <c r="AO62" i="1" s="1"/>
  <c r="K60" i="1"/>
  <c r="N74" i="1"/>
  <c r="AS74" i="1" s="1"/>
  <c r="L71" i="1"/>
  <c r="F70" i="1"/>
  <c r="AN70" i="1" s="1"/>
  <c r="J68" i="1"/>
  <c r="H65" i="1"/>
  <c r="AP65" i="1" s="1"/>
  <c r="F62" i="1"/>
  <c r="AN62" i="1" s="1"/>
  <c r="G73" i="1"/>
  <c r="AO73" i="1" s="1"/>
  <c r="K63" i="1"/>
  <c r="F73" i="1"/>
  <c r="AN73" i="1" s="1"/>
  <c r="J71" i="1"/>
  <c r="N69" i="1"/>
  <c r="AS69" i="1" s="1"/>
  <c r="H68" i="1"/>
  <c r="AP68" i="1" s="1"/>
  <c r="L66" i="1"/>
  <c r="F65" i="1"/>
  <c r="AN65" i="1" s="1"/>
  <c r="N61" i="1"/>
  <c r="AS61" i="1" s="1"/>
  <c r="J74" i="1"/>
  <c r="N72" i="1"/>
  <c r="AS72" i="1" s="1"/>
  <c r="H71" i="1"/>
  <c r="AP71" i="1" s="1"/>
  <c r="L69" i="1"/>
  <c r="F68" i="1"/>
  <c r="AN68" i="1" s="1"/>
  <c r="J66" i="1"/>
  <c r="N64" i="1"/>
  <c r="AS64" i="1" s="1"/>
  <c r="H63" i="1"/>
  <c r="AP63" i="1" s="1"/>
  <c r="L61" i="1"/>
  <c r="C75" i="1"/>
  <c r="C72" i="1"/>
  <c r="C62" i="1"/>
  <c r="C73" i="1"/>
  <c r="C71" i="1"/>
  <c r="C69" i="1"/>
  <c r="C67" i="1"/>
  <c r="C65" i="1"/>
  <c r="C63" i="1"/>
  <c r="C61" i="1"/>
  <c r="C74" i="1"/>
  <c r="C70" i="1"/>
  <c r="C68" i="1"/>
  <c r="C66" i="1"/>
  <c r="C64" i="1"/>
  <c r="P97" i="1" l="1"/>
  <c r="AU97" i="1" s="1"/>
  <c r="P103" i="1"/>
  <c r="AU103" i="1" s="1"/>
  <c r="P140" i="1"/>
  <c r="AU140" i="1" s="1"/>
  <c r="P114" i="1"/>
  <c r="AU114" i="1" s="1"/>
  <c r="P104" i="1"/>
  <c r="AU104" i="1" s="1"/>
  <c r="N23" i="2"/>
  <c r="Q5" i="2" s="1"/>
  <c r="R5" i="2"/>
  <c r="M39" i="2"/>
  <c r="E124" i="1"/>
  <c r="AM124" i="1" s="1"/>
  <c r="E132" i="1"/>
  <c r="AM132" i="1" s="1"/>
  <c r="P126" i="1"/>
  <c r="AU126" i="1" s="1"/>
  <c r="Q105" i="1"/>
  <c r="R105" i="1" s="1"/>
  <c r="AV105" i="1" s="1"/>
  <c r="P143" i="1"/>
  <c r="AU143" i="1" s="1"/>
  <c r="Q114" i="1"/>
  <c r="R114" i="1" s="1"/>
  <c r="AV114" i="1" s="1"/>
  <c r="P135" i="1"/>
  <c r="AU135" i="1" s="1"/>
  <c r="U115" i="1"/>
  <c r="AW115" i="1" s="1"/>
  <c r="P95" i="1"/>
  <c r="AU95" i="1" s="1"/>
  <c r="U101" i="1"/>
  <c r="AW101" i="1" s="1"/>
  <c r="U110" i="1"/>
  <c r="AW110" i="1" s="1"/>
  <c r="P131" i="1"/>
  <c r="AU131" i="1" s="1"/>
  <c r="P96" i="1"/>
  <c r="AU96" i="1" s="1"/>
  <c r="Q110" i="1"/>
  <c r="R110" i="1" s="1"/>
  <c r="AV110" i="1" s="1"/>
  <c r="U127" i="1"/>
  <c r="AW127" i="1" s="1"/>
  <c r="Q137" i="1"/>
  <c r="R137" i="1" s="1"/>
  <c r="AV137" i="1" s="1"/>
  <c r="Q129" i="1"/>
  <c r="R129" i="1" s="1"/>
  <c r="AV129" i="1" s="1"/>
  <c r="E134" i="1"/>
  <c r="AM134" i="1" s="1"/>
  <c r="Q96" i="1"/>
  <c r="R96" i="1" s="1"/>
  <c r="AV96" i="1" s="1"/>
  <c r="P109" i="1"/>
  <c r="AU109" i="1" s="1"/>
  <c r="U104" i="1"/>
  <c r="AW104" i="1" s="1"/>
  <c r="P112" i="1"/>
  <c r="AU112" i="1" s="1"/>
  <c r="P129" i="1"/>
  <c r="AU129" i="1" s="1"/>
  <c r="P113" i="1"/>
  <c r="AU113" i="1" s="1"/>
  <c r="E133" i="1"/>
  <c r="AM133" i="1" s="1"/>
  <c r="U103" i="1"/>
  <c r="AW103" i="1" s="1"/>
  <c r="Q130" i="1"/>
  <c r="R130" i="1" s="1"/>
  <c r="AV130" i="1" s="1"/>
  <c r="U111" i="1"/>
  <c r="AW111" i="1" s="1"/>
  <c r="Q91" i="1"/>
  <c r="R91" i="1" s="1"/>
  <c r="AV91" i="1" s="1"/>
  <c r="P105" i="1"/>
  <c r="AU105" i="1" s="1"/>
  <c r="P89" i="1"/>
  <c r="AU89" i="1" s="1"/>
  <c r="P106" i="1"/>
  <c r="AU106" i="1" s="1"/>
  <c r="U91" i="1"/>
  <c r="AW91" i="1" s="1"/>
  <c r="Q125" i="1"/>
  <c r="R125" i="1" s="1"/>
  <c r="AV125" i="1" s="1"/>
  <c r="Q127" i="1"/>
  <c r="R127" i="1" s="1"/>
  <c r="AV127" i="1" s="1"/>
  <c r="P85" i="1"/>
  <c r="AU85" i="1" s="1"/>
  <c r="E94" i="1"/>
  <c r="AM94" i="1" s="1"/>
  <c r="Q89" i="1"/>
  <c r="R89" i="1" s="1"/>
  <c r="AV89" i="1" s="1"/>
  <c r="Q85" i="1"/>
  <c r="R85" i="1" s="1"/>
  <c r="AV85" i="1" s="1"/>
  <c r="P122" i="1"/>
  <c r="AU122" i="1" s="1"/>
  <c r="P111" i="1"/>
  <c r="AU111" i="1" s="1"/>
  <c r="Q100" i="1"/>
  <c r="R100" i="1" s="1"/>
  <c r="AV100" i="1" s="1"/>
  <c r="P118" i="1"/>
  <c r="AU118" i="1" s="1"/>
  <c r="Q136" i="1"/>
  <c r="R136" i="1" s="1"/>
  <c r="AV136" i="1" s="1"/>
  <c r="P120" i="1"/>
  <c r="AU120" i="1" s="1"/>
  <c r="Q115" i="1"/>
  <c r="R115" i="1" s="1"/>
  <c r="AV115" i="1" s="1"/>
  <c r="Q104" i="1"/>
  <c r="R104" i="1" s="1"/>
  <c r="AV104" i="1" s="1"/>
  <c r="E138" i="1"/>
  <c r="AM138" i="1" s="1"/>
  <c r="P100" i="1"/>
  <c r="AU100" i="1" s="1"/>
  <c r="E116" i="1"/>
  <c r="AM116" i="1" s="1"/>
  <c r="E97" i="1"/>
  <c r="AM97" i="1" s="1"/>
  <c r="E123" i="1"/>
  <c r="AM123" i="1" s="1"/>
  <c r="P115" i="1"/>
  <c r="AU115" i="1" s="1"/>
  <c r="E100" i="1"/>
  <c r="AM100" i="1" s="1"/>
  <c r="Q133" i="1"/>
  <c r="R133" i="1" s="1"/>
  <c r="AV133" i="1" s="1"/>
  <c r="Q141" i="1"/>
  <c r="R141" i="1" s="1"/>
  <c r="AV141" i="1" s="1"/>
  <c r="Q98" i="1"/>
  <c r="R98" i="1" s="1"/>
  <c r="AV98" i="1" s="1"/>
  <c r="Q143" i="1"/>
  <c r="R143" i="1" s="1"/>
  <c r="AV143" i="1" s="1"/>
  <c r="Q92" i="1"/>
  <c r="R92" i="1" s="1"/>
  <c r="AV92" i="1" s="1"/>
  <c r="Q113" i="1"/>
  <c r="R113" i="1" s="1"/>
  <c r="AV113" i="1" s="1"/>
  <c r="Q134" i="1"/>
  <c r="R134" i="1" s="1"/>
  <c r="AV134" i="1" s="1"/>
  <c r="U74" i="1"/>
  <c r="AW74" i="1" s="1"/>
  <c r="E103" i="1"/>
  <c r="AM103" i="1" s="1"/>
  <c r="E98" i="1"/>
  <c r="AM98" i="1" s="1"/>
  <c r="P132" i="1"/>
  <c r="AU132" i="1" s="1"/>
  <c r="E89" i="1"/>
  <c r="AM89" i="1" s="1"/>
  <c r="E118" i="1"/>
  <c r="AM118" i="1" s="1"/>
  <c r="P88" i="1"/>
  <c r="AU88" i="1" s="1"/>
  <c r="Q124" i="1"/>
  <c r="R124" i="1" s="1"/>
  <c r="AV124" i="1" s="1"/>
  <c r="E86" i="1"/>
  <c r="AM86" i="1" s="1"/>
  <c r="E87" i="1"/>
  <c r="AM87" i="1" s="1"/>
  <c r="P86" i="1"/>
  <c r="AU86" i="1" s="1"/>
  <c r="E141" i="1"/>
  <c r="AM141" i="1" s="1"/>
  <c r="U105" i="1"/>
  <c r="AW105" i="1" s="1"/>
  <c r="P141" i="1"/>
  <c r="AU141" i="1" s="1"/>
  <c r="Q88" i="1"/>
  <c r="R88" i="1" s="1"/>
  <c r="AV88" i="1" s="1"/>
  <c r="P127" i="1"/>
  <c r="AU127" i="1" s="1"/>
  <c r="Q128" i="1"/>
  <c r="R128" i="1" s="1"/>
  <c r="AV128" i="1" s="1"/>
  <c r="Q93" i="1"/>
  <c r="R93" i="1" s="1"/>
  <c r="AV93" i="1" s="1"/>
  <c r="Q101" i="1"/>
  <c r="R101" i="1" s="1"/>
  <c r="AV101" i="1" s="1"/>
  <c r="P119" i="1"/>
  <c r="AU119" i="1" s="1"/>
  <c r="P124" i="1"/>
  <c r="AU124" i="1" s="1"/>
  <c r="U93" i="1"/>
  <c r="AW93" i="1" s="1"/>
  <c r="U86" i="1"/>
  <c r="AW86" i="1" s="1"/>
  <c r="U88" i="1"/>
  <c r="AW88" i="1" s="1"/>
  <c r="E95" i="1"/>
  <c r="AM95" i="1" s="1"/>
  <c r="Q123" i="1"/>
  <c r="R123" i="1" s="1"/>
  <c r="AV123" i="1" s="1"/>
  <c r="Q86" i="1"/>
  <c r="R86" i="1" s="1"/>
  <c r="AV86" i="1" s="1"/>
  <c r="P110" i="1"/>
  <c r="AU110" i="1" s="1"/>
  <c r="Q138" i="1"/>
  <c r="R138" i="1" s="1"/>
  <c r="AV138" i="1" s="1"/>
  <c r="P121" i="1"/>
  <c r="AU121" i="1" s="1"/>
  <c r="U109" i="1"/>
  <c r="AW109" i="1" s="1"/>
  <c r="U95" i="1"/>
  <c r="AW95" i="1" s="1"/>
  <c r="U107" i="1"/>
  <c r="AW107" i="1" s="1"/>
  <c r="U89" i="1"/>
  <c r="AW89" i="1" s="1"/>
  <c r="Q99" i="1"/>
  <c r="R99" i="1" s="1"/>
  <c r="AV99" i="1" s="1"/>
  <c r="Q107" i="1"/>
  <c r="R107" i="1" s="1"/>
  <c r="AV107" i="1" s="1"/>
  <c r="Q144" i="1"/>
  <c r="R144" i="1" s="1"/>
  <c r="AV144" i="1" s="1"/>
  <c r="P93" i="1"/>
  <c r="AU93" i="1" s="1"/>
  <c r="Q108" i="1"/>
  <c r="R108" i="1" s="1"/>
  <c r="AV108" i="1" s="1"/>
  <c r="E85" i="1"/>
  <c r="AM85" i="1" s="1"/>
  <c r="E102" i="1"/>
  <c r="AM102" i="1" s="1"/>
  <c r="Q120" i="1"/>
  <c r="R120" i="1" s="1"/>
  <c r="AV120" i="1" s="1"/>
  <c r="U113" i="1"/>
  <c r="AW113" i="1" s="1"/>
  <c r="U108" i="1"/>
  <c r="AW108" i="1" s="1"/>
  <c r="E145" i="1"/>
  <c r="AM145" i="1" s="1"/>
  <c r="E110" i="1"/>
  <c r="AM110" i="1" s="1"/>
  <c r="U100" i="1"/>
  <c r="AW100" i="1" s="1"/>
  <c r="P145" i="1"/>
  <c r="AU145" i="1" s="1"/>
  <c r="E90" i="1"/>
  <c r="AM90" i="1" s="1"/>
  <c r="AL90" i="1"/>
  <c r="E140" i="1"/>
  <c r="AM140" i="1" s="1"/>
  <c r="U155" i="1"/>
  <c r="AW155" i="1" s="1"/>
  <c r="AL122" i="1"/>
  <c r="E144" i="1"/>
  <c r="AM144" i="1" s="1"/>
  <c r="E137" i="1"/>
  <c r="AM137" i="1" s="1"/>
  <c r="E106" i="1"/>
  <c r="AM106" i="1" s="1"/>
  <c r="P138" i="1"/>
  <c r="AU138" i="1" s="1"/>
  <c r="P123" i="1"/>
  <c r="AU123" i="1" s="1"/>
  <c r="U97" i="1"/>
  <c r="AW97" i="1" s="1"/>
  <c r="E129" i="1"/>
  <c r="AM129" i="1" s="1"/>
  <c r="U116" i="1"/>
  <c r="AW116" i="1" s="1"/>
  <c r="E120" i="1"/>
  <c r="AM120" i="1" s="1"/>
  <c r="AL120" i="1"/>
  <c r="E139" i="1"/>
  <c r="AM139" i="1" s="1"/>
  <c r="AN139" i="1"/>
  <c r="E128" i="1"/>
  <c r="AM128" i="1" s="1"/>
  <c r="U92" i="1"/>
  <c r="AW92" i="1" s="1"/>
  <c r="U94" i="1"/>
  <c r="AW94" i="1" s="1"/>
  <c r="E142" i="1"/>
  <c r="AM142" i="1" s="1"/>
  <c r="AL142" i="1"/>
  <c r="E130" i="1"/>
  <c r="AM130" i="1" s="1"/>
  <c r="U99" i="1"/>
  <c r="AW99" i="1" s="1"/>
  <c r="P107" i="1"/>
  <c r="AU107" i="1" s="1"/>
  <c r="E122" i="1"/>
  <c r="AM122" i="1" s="1"/>
  <c r="E104" i="1"/>
  <c r="AM104" i="1" s="1"/>
  <c r="AL104" i="1"/>
  <c r="E108" i="1"/>
  <c r="AM108" i="1" s="1"/>
  <c r="E135" i="1"/>
  <c r="AM135" i="1" s="1"/>
  <c r="AL135" i="1"/>
  <c r="E112" i="1"/>
  <c r="AM112" i="1" s="1"/>
  <c r="AL112" i="1"/>
  <c r="P101" i="1"/>
  <c r="AU101" i="1" s="1"/>
  <c r="P102" i="1"/>
  <c r="AU102" i="1" s="1"/>
  <c r="Q94" i="1"/>
  <c r="R94" i="1" s="1"/>
  <c r="AV94" i="1" s="1"/>
  <c r="P94" i="1"/>
  <c r="AU94" i="1" s="1"/>
  <c r="Q145" i="1"/>
  <c r="R145" i="1" s="1"/>
  <c r="AV145" i="1" s="1"/>
  <c r="Q102" i="1"/>
  <c r="R102" i="1" s="1"/>
  <c r="AV102" i="1" s="1"/>
  <c r="P91" i="1"/>
  <c r="AU91" i="1" s="1"/>
  <c r="Q121" i="1"/>
  <c r="R121" i="1" s="1"/>
  <c r="AV121" i="1" s="1"/>
  <c r="P128" i="1"/>
  <c r="AU128" i="1" s="1"/>
  <c r="P137" i="1"/>
  <c r="AU137" i="1" s="1"/>
  <c r="Q132" i="1"/>
  <c r="R132" i="1" s="1"/>
  <c r="AV132" i="1" s="1"/>
  <c r="E127" i="1"/>
  <c r="AM127" i="1" s="1"/>
  <c r="P99" i="1"/>
  <c r="AU99" i="1" s="1"/>
  <c r="Q140" i="1"/>
  <c r="R140" i="1" s="1"/>
  <c r="AV140" i="1" s="1"/>
  <c r="Q97" i="1"/>
  <c r="R97" i="1" s="1"/>
  <c r="AV97" i="1" s="1"/>
  <c r="E96" i="1"/>
  <c r="AM96" i="1" s="1"/>
  <c r="E88" i="1"/>
  <c r="AM88" i="1" s="1"/>
  <c r="E111" i="1"/>
  <c r="AM111" i="1" s="1"/>
  <c r="U144" i="1"/>
  <c r="AW144" i="1" s="1"/>
  <c r="U130" i="1"/>
  <c r="AW130" i="1" s="1"/>
  <c r="E136" i="1"/>
  <c r="AM136" i="1" s="1"/>
  <c r="E114" i="1"/>
  <c r="AM114" i="1" s="1"/>
  <c r="E115" i="1"/>
  <c r="AM115" i="1" s="1"/>
  <c r="U122" i="1"/>
  <c r="AW122" i="1" s="1"/>
  <c r="E119" i="1"/>
  <c r="AM119" i="1" s="1"/>
  <c r="U135" i="1"/>
  <c r="AW135" i="1" s="1"/>
  <c r="P139" i="1"/>
  <c r="AU139" i="1" s="1"/>
  <c r="Q139" i="1"/>
  <c r="R139" i="1" s="1"/>
  <c r="AV139" i="1" s="1"/>
  <c r="Q126" i="1"/>
  <c r="R126" i="1" s="1"/>
  <c r="AV126" i="1" s="1"/>
  <c r="E131" i="1"/>
  <c r="AM131" i="1" s="1"/>
  <c r="E99" i="1"/>
  <c r="AM99" i="1" s="1"/>
  <c r="E92" i="1"/>
  <c r="AM92" i="1" s="1"/>
  <c r="Q122" i="1"/>
  <c r="R122" i="1" s="1"/>
  <c r="AV122" i="1" s="1"/>
  <c r="E105" i="1"/>
  <c r="AM105" i="1" s="1"/>
  <c r="E93" i="1"/>
  <c r="AM93" i="1" s="1"/>
  <c r="U114" i="1"/>
  <c r="AW114" i="1" s="1"/>
  <c r="Q95" i="1"/>
  <c r="R95" i="1" s="1"/>
  <c r="AV95" i="1" s="1"/>
  <c r="P133" i="1"/>
  <c r="AU133" i="1" s="1"/>
  <c r="Q106" i="1"/>
  <c r="R106" i="1" s="1"/>
  <c r="AV106" i="1" s="1"/>
  <c r="E143" i="1"/>
  <c r="AM143" i="1" s="1"/>
  <c r="P144" i="1"/>
  <c r="AU144" i="1" s="1"/>
  <c r="P130" i="1"/>
  <c r="AU130" i="1" s="1"/>
  <c r="E101" i="1"/>
  <c r="AM101" i="1" s="1"/>
  <c r="Q111" i="1"/>
  <c r="R111" i="1" s="1"/>
  <c r="AV111" i="1" s="1"/>
  <c r="E126" i="1"/>
  <c r="AM126" i="1" s="1"/>
  <c r="E117" i="1"/>
  <c r="AM117" i="1" s="1"/>
  <c r="P142" i="1"/>
  <c r="AU142" i="1" s="1"/>
  <c r="E107" i="1"/>
  <c r="AM107" i="1" s="1"/>
  <c r="E113" i="1"/>
  <c r="AM113" i="1" s="1"/>
  <c r="E125" i="1"/>
  <c r="AM125" i="1" s="1"/>
  <c r="E109" i="1"/>
  <c r="AM109" i="1" s="1"/>
  <c r="Q119" i="1"/>
  <c r="R119" i="1" s="1"/>
  <c r="AV119" i="1" s="1"/>
  <c r="U96" i="1"/>
  <c r="AW96" i="1" s="1"/>
  <c r="Q109" i="1"/>
  <c r="R109" i="1" s="1"/>
  <c r="AV109" i="1" s="1"/>
  <c r="E91" i="1"/>
  <c r="AM91" i="1" s="1"/>
  <c r="U98" i="1"/>
  <c r="AW98" i="1" s="1"/>
  <c r="P117" i="1"/>
  <c r="AU117" i="1" s="1"/>
  <c r="Q112" i="1"/>
  <c r="R112" i="1" s="1"/>
  <c r="AV112" i="1" s="1"/>
  <c r="E121" i="1"/>
  <c r="AM121" i="1" s="1"/>
  <c r="Q116" i="1"/>
  <c r="R116" i="1" s="1"/>
  <c r="AV116" i="1" s="1"/>
  <c r="Q135" i="1"/>
  <c r="R135" i="1" s="1"/>
  <c r="AV135" i="1" s="1"/>
  <c r="U102" i="1"/>
  <c r="AW102" i="1" s="1"/>
  <c r="P98" i="1"/>
  <c r="AU98" i="1" s="1"/>
  <c r="Q117" i="1"/>
  <c r="R117" i="1" s="1"/>
  <c r="AV117" i="1" s="1"/>
  <c r="U106" i="1"/>
  <c r="AW106" i="1" s="1"/>
  <c r="Q131" i="1"/>
  <c r="R131" i="1" s="1"/>
  <c r="AV131" i="1" s="1"/>
  <c r="P136" i="1"/>
  <c r="AU136" i="1" s="1"/>
  <c r="Q87" i="1"/>
  <c r="R87" i="1" s="1"/>
  <c r="AV87" i="1" s="1"/>
  <c r="P87" i="1"/>
  <c r="AU87" i="1" s="1"/>
  <c r="P90" i="1"/>
  <c r="AU90" i="1" s="1"/>
  <c r="U67" i="1"/>
  <c r="AW67" i="1" s="1"/>
  <c r="U71" i="1"/>
  <c r="AW71" i="1" s="1"/>
  <c r="U66" i="1"/>
  <c r="AW66" i="1" s="1"/>
  <c r="Q80" i="1"/>
  <c r="R80" i="1" s="1"/>
  <c r="AV80" i="1" s="1"/>
  <c r="Q83" i="1"/>
  <c r="R83" i="1" s="1"/>
  <c r="AV83" i="1" s="1"/>
  <c r="U84" i="1"/>
  <c r="AW84" i="1" s="1"/>
  <c r="U78" i="1"/>
  <c r="AW78" i="1" s="1"/>
  <c r="P83" i="1"/>
  <c r="AU83" i="1" s="1"/>
  <c r="U65" i="1"/>
  <c r="AW65" i="1" s="1"/>
  <c r="P67" i="1"/>
  <c r="AU67" i="1" s="1"/>
  <c r="U72" i="1"/>
  <c r="AW72" i="1" s="1"/>
  <c r="P65" i="1"/>
  <c r="AU65" i="1" s="1"/>
  <c r="Q66" i="1"/>
  <c r="R66" i="1" s="1"/>
  <c r="AV66" i="1" s="1"/>
  <c r="U64" i="1"/>
  <c r="AW64" i="1" s="1"/>
  <c r="U79" i="1"/>
  <c r="AW79" i="1" s="1"/>
  <c r="U81" i="1"/>
  <c r="AW81" i="1" s="1"/>
  <c r="U75" i="1"/>
  <c r="AW75" i="1" s="1"/>
  <c r="U73" i="1"/>
  <c r="AW73" i="1" s="1"/>
  <c r="P70" i="1"/>
  <c r="AU70" i="1" s="1"/>
  <c r="U61" i="1"/>
  <c r="AW61" i="1" s="1"/>
  <c r="U62" i="1"/>
  <c r="AW62" i="1" s="1"/>
  <c r="U69" i="1"/>
  <c r="AW69" i="1" s="1"/>
  <c r="U70" i="1"/>
  <c r="AW70" i="1" s="1"/>
  <c r="U77" i="1"/>
  <c r="AW77" i="1" s="1"/>
  <c r="U82" i="1"/>
  <c r="AW82" i="1" s="1"/>
  <c r="U63" i="1"/>
  <c r="AW63" i="1" s="1"/>
  <c r="U83" i="1"/>
  <c r="AW83" i="1" s="1"/>
  <c r="Q65" i="1"/>
  <c r="R65" i="1" s="1"/>
  <c r="AV65" i="1" s="1"/>
  <c r="P69" i="1"/>
  <c r="AU69" i="1" s="1"/>
  <c r="U68" i="1"/>
  <c r="AW68" i="1" s="1"/>
  <c r="U80" i="1"/>
  <c r="AW80" i="1" s="1"/>
  <c r="U76" i="1"/>
  <c r="AW76" i="1" s="1"/>
  <c r="Q73" i="1"/>
  <c r="R73" i="1" s="1"/>
  <c r="AV73" i="1" s="1"/>
  <c r="Q79" i="1"/>
  <c r="R79" i="1" s="1"/>
  <c r="AV79" i="1" s="1"/>
  <c r="Q82" i="1"/>
  <c r="R82" i="1" s="1"/>
  <c r="AV82" i="1" s="1"/>
  <c r="Q68" i="1"/>
  <c r="R68" i="1" s="1"/>
  <c r="AV68" i="1" s="1"/>
  <c r="Q76" i="1"/>
  <c r="R76" i="1" s="1"/>
  <c r="AV76" i="1" s="1"/>
  <c r="Q70" i="1"/>
  <c r="R70" i="1" s="1"/>
  <c r="AV70" i="1" s="1"/>
  <c r="P60" i="1"/>
  <c r="AU60" i="1" s="1"/>
  <c r="Q64" i="1"/>
  <c r="R64" i="1" s="1"/>
  <c r="AV64" i="1" s="1"/>
  <c r="Q62" i="1"/>
  <c r="R62" i="1" s="1"/>
  <c r="AV62" i="1" s="1"/>
  <c r="Q63" i="1"/>
  <c r="R63" i="1" s="1"/>
  <c r="AV63" i="1" s="1"/>
  <c r="Q61" i="1"/>
  <c r="R61" i="1" s="1"/>
  <c r="AV61" i="1" s="1"/>
  <c r="Q74" i="1"/>
  <c r="R74" i="1" s="1"/>
  <c r="AV74" i="1" s="1"/>
  <c r="P73" i="1"/>
  <c r="AU73" i="1" s="1"/>
  <c r="P63" i="1"/>
  <c r="AU63" i="1" s="1"/>
  <c r="Q60" i="1"/>
  <c r="R60" i="1" s="1"/>
  <c r="AV60" i="1" s="1"/>
  <c r="P66" i="1"/>
  <c r="AU66" i="1" s="1"/>
  <c r="Q69" i="1"/>
  <c r="R69" i="1" s="1"/>
  <c r="AV69" i="1" s="1"/>
  <c r="P71" i="1"/>
  <c r="AU71" i="1" s="1"/>
  <c r="P64" i="1"/>
  <c r="AU64" i="1" s="1"/>
  <c r="P72" i="1"/>
  <c r="AU72" i="1" s="1"/>
  <c r="Q71" i="1"/>
  <c r="R71" i="1" s="1"/>
  <c r="AV71" i="1" s="1"/>
  <c r="P68" i="1"/>
  <c r="AU68" i="1" s="1"/>
  <c r="P62" i="1"/>
  <c r="AU62" i="1" s="1"/>
  <c r="Q67" i="1"/>
  <c r="R67" i="1" s="1"/>
  <c r="AV67" i="1" s="1"/>
  <c r="P75" i="1"/>
  <c r="AU75" i="1" s="1"/>
  <c r="Q72" i="1"/>
  <c r="R72" i="1" s="1"/>
  <c r="AV72" i="1" s="1"/>
  <c r="Q75" i="1"/>
  <c r="R75" i="1" s="1"/>
  <c r="AV75" i="1" s="1"/>
  <c r="P74" i="1"/>
  <c r="AU74" i="1" s="1"/>
  <c r="P61" i="1"/>
  <c r="AU61" i="1" s="1"/>
  <c r="Q81" i="1"/>
  <c r="R81" i="1" s="1"/>
  <c r="AV81" i="1" s="1"/>
  <c r="P78" i="1"/>
  <c r="AU78" i="1" s="1"/>
  <c r="Q78" i="1"/>
  <c r="R78" i="1" s="1"/>
  <c r="AV78" i="1" s="1"/>
  <c r="Q77" i="1"/>
  <c r="R77" i="1" s="1"/>
  <c r="AV77" i="1" s="1"/>
  <c r="Q84" i="1"/>
  <c r="R84" i="1" s="1"/>
  <c r="AV84" i="1" s="1"/>
  <c r="P76" i="1"/>
  <c r="AU76" i="1" s="1"/>
  <c r="P82" i="1"/>
  <c r="AU82" i="1" s="1"/>
  <c r="P77" i="1"/>
  <c r="AU77" i="1" s="1"/>
  <c r="P79" i="1"/>
  <c r="AU79" i="1" s="1"/>
  <c r="P81" i="1"/>
  <c r="AU81" i="1" s="1"/>
  <c r="P80" i="1"/>
  <c r="AU80" i="1" s="1"/>
  <c r="P84" i="1"/>
  <c r="AU84" i="1" s="1"/>
  <c r="AL82" i="1"/>
  <c r="E82" i="1"/>
  <c r="AM82" i="1" s="1"/>
  <c r="AL83" i="1"/>
  <c r="E83" i="1"/>
  <c r="AM83" i="1" s="1"/>
  <c r="AL84" i="1"/>
  <c r="E84" i="1"/>
  <c r="AM84" i="1" s="1"/>
  <c r="AL79" i="1"/>
  <c r="E79" i="1"/>
  <c r="AM79" i="1" s="1"/>
  <c r="AL77" i="1"/>
  <c r="E77" i="1"/>
  <c r="AM77" i="1" s="1"/>
  <c r="AL80" i="1"/>
  <c r="E80" i="1"/>
  <c r="AM80" i="1" s="1"/>
  <c r="AL76" i="1"/>
  <c r="E76" i="1"/>
  <c r="AM76" i="1" s="1"/>
  <c r="AL81" i="1"/>
  <c r="E81" i="1"/>
  <c r="AM81" i="1" s="1"/>
  <c r="AL78" i="1"/>
  <c r="E78" i="1"/>
  <c r="AM78" i="1" s="1"/>
  <c r="AO60" i="1"/>
  <c r="E66" i="1"/>
  <c r="AM66" i="1" s="1"/>
  <c r="E61" i="1"/>
  <c r="AM61" i="1" s="1"/>
  <c r="E72" i="1"/>
  <c r="AM72" i="1" s="1"/>
  <c r="E69" i="1"/>
  <c r="AM69" i="1" s="1"/>
  <c r="E65" i="1"/>
  <c r="AM65" i="1" s="1"/>
  <c r="E75" i="1"/>
  <c r="AM75" i="1" s="1"/>
  <c r="E64" i="1"/>
  <c r="AM64" i="1" s="1"/>
  <c r="E62" i="1"/>
  <c r="AM62" i="1" s="1"/>
  <c r="E63" i="1"/>
  <c r="AM63" i="1" s="1"/>
  <c r="E60" i="1"/>
  <c r="AM60" i="1" s="1"/>
  <c r="E74" i="1"/>
  <c r="AM74" i="1" s="1"/>
  <c r="E67" i="1"/>
  <c r="AM67" i="1" s="1"/>
  <c r="E68" i="1"/>
  <c r="AM68" i="1" s="1"/>
  <c r="E73" i="1"/>
  <c r="AM73" i="1" s="1"/>
  <c r="E70" i="1"/>
  <c r="AM70" i="1" s="1"/>
  <c r="E71" i="1"/>
  <c r="AM71" i="1" s="1"/>
  <c r="AX101" i="1" l="1"/>
  <c r="AY101" i="1" s="1"/>
  <c r="AX91" i="1"/>
  <c r="AY91" i="1" s="1"/>
  <c r="AX114" i="1"/>
  <c r="AY114" i="1" s="1"/>
  <c r="AX103" i="1"/>
  <c r="AY103" i="1" s="1"/>
  <c r="AX116" i="1"/>
  <c r="AY116" i="1" s="1"/>
  <c r="AX108" i="1"/>
  <c r="AY108" i="1" s="1"/>
  <c r="AX100" i="1"/>
  <c r="AY100" i="1" s="1"/>
  <c r="AX110" i="1"/>
  <c r="AY110" i="1" s="1"/>
  <c r="AX102" i="1"/>
  <c r="AY102" i="1" s="1"/>
  <c r="AX127" i="1"/>
  <c r="AY127" i="1" s="1"/>
  <c r="AX115" i="1"/>
  <c r="AY115" i="1" s="1"/>
  <c r="AX85" i="1"/>
  <c r="AY85" i="1" s="1"/>
  <c r="AX94" i="1"/>
  <c r="AY94" i="1" s="1"/>
  <c r="AX109" i="1"/>
  <c r="AY109" i="1" s="1"/>
  <c r="AX95" i="1"/>
  <c r="AY95" i="1" s="1"/>
  <c r="AX86" i="1"/>
  <c r="AY86" i="1" s="1"/>
  <c r="AX105" i="1"/>
  <c r="AY105" i="1" s="1"/>
  <c r="AX113" i="1"/>
  <c r="AY113" i="1" s="1"/>
  <c r="AX88" i="1"/>
  <c r="AY88" i="1" s="1"/>
  <c r="AX92" i="1"/>
  <c r="AY92" i="1" s="1"/>
  <c r="AX98" i="1"/>
  <c r="AY98" i="1" s="1"/>
  <c r="AX97" i="1"/>
  <c r="AY97" i="1" s="1"/>
  <c r="AX87" i="1"/>
  <c r="AY87" i="1" s="1"/>
  <c r="AX111" i="1"/>
  <c r="AY111" i="1" s="1"/>
  <c r="AX89" i="1"/>
  <c r="AY89" i="1" s="1"/>
  <c r="AX99" i="1"/>
  <c r="AY99" i="1" s="1"/>
  <c r="AX130" i="1"/>
  <c r="AY130" i="1" s="1"/>
  <c r="AX93" i="1"/>
  <c r="AY93" i="1" s="1"/>
  <c r="AX106" i="1"/>
  <c r="AY106" i="1" s="1"/>
  <c r="AX107" i="1"/>
  <c r="AY107" i="1" s="1"/>
  <c r="AX96" i="1"/>
  <c r="AY96" i="1" s="1"/>
  <c r="AX144" i="1"/>
  <c r="AY144" i="1" s="1"/>
  <c r="AX122" i="1"/>
  <c r="AY122" i="1" s="1"/>
  <c r="AX104" i="1"/>
  <c r="AY104" i="1" s="1"/>
  <c r="AX112" i="1"/>
  <c r="AY112" i="1" s="1"/>
  <c r="AX135" i="1"/>
  <c r="AY135" i="1" s="1"/>
  <c r="AX90" i="1"/>
  <c r="AY90" i="1" s="1"/>
  <c r="U119" i="1"/>
  <c r="AW119" i="1" s="1"/>
  <c r="AX119" i="1" s="1"/>
  <c r="AY119" i="1" s="1"/>
  <c r="U136" i="1"/>
  <c r="AW136" i="1" s="1"/>
  <c r="AX136" i="1" s="1"/>
  <c r="AY136" i="1" s="1"/>
  <c r="U117" i="1"/>
  <c r="AW117" i="1" s="1"/>
  <c r="AX117" i="1" s="1"/>
  <c r="AY117" i="1" s="1"/>
  <c r="U121" i="1"/>
  <c r="AW121" i="1" s="1"/>
  <c r="AX121" i="1" s="1"/>
  <c r="AY121" i="1" s="1"/>
  <c r="E149" i="1"/>
  <c r="AM149" i="1" s="1"/>
  <c r="P149" i="1"/>
  <c r="AU149" i="1" s="1"/>
  <c r="P154" i="1"/>
  <c r="AU154" i="1" s="1"/>
  <c r="E154" i="1"/>
  <c r="AM154" i="1" s="1"/>
  <c r="E146" i="1"/>
  <c r="AM146" i="1" s="1"/>
  <c r="P146" i="1"/>
  <c r="AU146" i="1" s="1"/>
  <c r="E148" i="1"/>
  <c r="AM148" i="1" s="1"/>
  <c r="Q148" i="1"/>
  <c r="R148" i="1" s="1"/>
  <c r="AV148" i="1" s="1"/>
  <c r="P157" i="1"/>
  <c r="AU157" i="1" s="1"/>
  <c r="E151" i="1"/>
  <c r="AM151" i="1" s="1"/>
  <c r="P151" i="1"/>
  <c r="AU151" i="1" s="1"/>
  <c r="P156" i="1"/>
  <c r="AU156" i="1" s="1"/>
  <c r="E147" i="1"/>
  <c r="AM147" i="1" s="1"/>
  <c r="Q147" i="1"/>
  <c r="R147" i="1" s="1"/>
  <c r="AV147" i="1" s="1"/>
  <c r="E158" i="1"/>
  <c r="AM158" i="1" s="1"/>
  <c r="Q155" i="1"/>
  <c r="R155" i="1" s="1"/>
  <c r="AV155" i="1" s="1"/>
  <c r="P155" i="1"/>
  <c r="AU155" i="1" s="1"/>
  <c r="E155" i="1"/>
  <c r="AM155" i="1" s="1"/>
  <c r="E150" i="1"/>
  <c r="AM150" i="1" s="1"/>
  <c r="P150" i="1"/>
  <c r="AU150" i="1" s="1"/>
  <c r="E153" i="1"/>
  <c r="AM153" i="1" s="1"/>
  <c r="E152" i="1"/>
  <c r="AM152" i="1" s="1"/>
  <c r="P152" i="1"/>
  <c r="AU152" i="1" s="1"/>
  <c r="E156" i="1"/>
  <c r="AM156" i="1" s="1"/>
  <c r="U156" i="1"/>
  <c r="AW156" i="1" s="1"/>
  <c r="U133" i="1"/>
  <c r="AW133" i="1" s="1"/>
  <c r="AX133" i="1" s="1"/>
  <c r="AY133" i="1" s="1"/>
  <c r="Q159" i="1"/>
  <c r="R159" i="1" s="1"/>
  <c r="AV159" i="1" s="1"/>
  <c r="U139" i="1"/>
  <c r="AW139" i="1" s="1"/>
  <c r="AX139" i="1" s="1"/>
  <c r="AY139" i="1" s="1"/>
  <c r="AX84" i="1"/>
  <c r="AY84" i="1" s="1"/>
  <c r="AX74" i="1"/>
  <c r="AY74" i="1" s="1"/>
  <c r="AX78" i="1"/>
  <c r="AY78" i="1" s="1"/>
  <c r="AX76" i="1"/>
  <c r="AY76" i="1" s="1"/>
  <c r="AX81" i="1"/>
  <c r="AY81" i="1" s="1"/>
  <c r="AX80" i="1"/>
  <c r="AY80" i="1" s="1"/>
  <c r="AX79" i="1"/>
  <c r="AY79" i="1" s="1"/>
  <c r="AX83" i="1"/>
  <c r="AY83" i="1" s="1"/>
  <c r="AX82" i="1"/>
  <c r="AY82" i="1" s="1"/>
  <c r="AX77" i="1"/>
  <c r="AY77" i="1" s="1"/>
  <c r="AX60" i="1"/>
  <c r="AY60" i="1" s="1"/>
  <c r="AX72" i="1"/>
  <c r="AY72" i="1" s="1"/>
  <c r="AX61" i="1"/>
  <c r="AY61" i="1" s="1"/>
  <c r="AX66" i="1"/>
  <c r="AY66" i="1" s="1"/>
  <c r="AX75" i="1"/>
  <c r="AY75" i="1" s="1"/>
  <c r="AX65" i="1"/>
  <c r="AY65" i="1" s="1"/>
  <c r="AX71" i="1"/>
  <c r="AY71" i="1" s="1"/>
  <c r="AX67" i="1"/>
  <c r="AY67" i="1" s="1"/>
  <c r="AX73" i="1"/>
  <c r="AY73" i="1" s="1"/>
  <c r="AX68" i="1"/>
  <c r="AY68" i="1" s="1"/>
  <c r="AX64" i="1"/>
  <c r="AY64" i="1" s="1"/>
  <c r="AX63" i="1"/>
  <c r="AY63" i="1" s="1"/>
  <c r="AX70" i="1"/>
  <c r="AY70" i="1" s="1"/>
  <c r="AX69" i="1"/>
  <c r="AY69" i="1" s="1"/>
  <c r="AX62" i="1"/>
  <c r="AY62" i="1" s="1"/>
  <c r="AB201" i="1" a="1"/>
  <c r="T201" i="1" a="1"/>
  <c r="B201" i="1" a="1"/>
  <c r="J214" i="1" s="1"/>
  <c r="AX155" i="1" l="1"/>
  <c r="AY155" i="1" s="1"/>
  <c r="U128" i="1"/>
  <c r="AW128" i="1" s="1"/>
  <c r="AX128" i="1" s="1"/>
  <c r="AY128" i="1" s="1"/>
  <c r="U159" i="1"/>
  <c r="AW159" i="1" s="1"/>
  <c r="U120" i="1"/>
  <c r="AW120" i="1" s="1"/>
  <c r="AX120" i="1" s="1"/>
  <c r="AY120" i="1" s="1"/>
  <c r="U140" i="1"/>
  <c r="AW140" i="1" s="1"/>
  <c r="AX140" i="1" s="1"/>
  <c r="AY140" i="1" s="1"/>
  <c r="U152" i="1"/>
  <c r="AW152" i="1" s="1"/>
  <c r="U148" i="1"/>
  <c r="AW148" i="1" s="1"/>
  <c r="U134" i="1"/>
  <c r="AW134" i="1" s="1"/>
  <c r="AX134" i="1" s="1"/>
  <c r="AY134" i="1" s="1"/>
  <c r="U118" i="1"/>
  <c r="AW118" i="1" s="1"/>
  <c r="AX118" i="1" s="1"/>
  <c r="AY118" i="1" s="1"/>
  <c r="U143" i="1"/>
  <c r="AW143" i="1" s="1"/>
  <c r="AX143" i="1" s="1"/>
  <c r="AY143" i="1" s="1"/>
  <c r="U129" i="1"/>
  <c r="AW129" i="1" s="1"/>
  <c r="AX129" i="1" s="1"/>
  <c r="AY129" i="1" s="1"/>
  <c r="U142" i="1"/>
  <c r="AW142" i="1" s="1"/>
  <c r="AX142" i="1" s="1"/>
  <c r="AY142" i="1" s="1"/>
  <c r="U147" i="1"/>
  <c r="AW147" i="1" s="1"/>
  <c r="U151" i="1"/>
  <c r="AW151" i="1" s="1"/>
  <c r="U138" i="1"/>
  <c r="AW138" i="1" s="1"/>
  <c r="AX138" i="1" s="1"/>
  <c r="AY138" i="1" s="1"/>
  <c r="Q146" i="1"/>
  <c r="R146" i="1" s="1"/>
  <c r="AV146" i="1" s="1"/>
  <c r="U157" i="1"/>
  <c r="AW157" i="1" s="1"/>
  <c r="U154" i="1"/>
  <c r="AW154" i="1" s="1"/>
  <c r="P153" i="1"/>
  <c r="AU153" i="1" s="1"/>
  <c r="E157" i="1"/>
  <c r="AM157" i="1" s="1"/>
  <c r="P159" i="1"/>
  <c r="AU159" i="1" s="1"/>
  <c r="U146" i="1"/>
  <c r="AW146" i="1" s="1"/>
  <c r="Q153" i="1"/>
  <c r="R153" i="1" s="1"/>
  <c r="AV153" i="1" s="1"/>
  <c r="U150" i="1"/>
  <c r="AW150" i="1" s="1"/>
  <c r="Q154" i="1"/>
  <c r="R154" i="1" s="1"/>
  <c r="AV154" i="1" s="1"/>
  <c r="P148" i="1"/>
  <c r="AU148" i="1" s="1"/>
  <c r="U137" i="1"/>
  <c r="AW137" i="1" s="1"/>
  <c r="AX137" i="1" s="1"/>
  <c r="AY137" i="1" s="1"/>
  <c r="U131" i="1"/>
  <c r="AW131" i="1" s="1"/>
  <c r="AX131" i="1" s="1"/>
  <c r="AY131" i="1" s="1"/>
  <c r="U125" i="1"/>
  <c r="AW125" i="1" s="1"/>
  <c r="AX125" i="1" s="1"/>
  <c r="AY125" i="1" s="1"/>
  <c r="U124" i="1"/>
  <c r="AW124" i="1" s="1"/>
  <c r="AX124" i="1" s="1"/>
  <c r="AY124" i="1" s="1"/>
  <c r="U141" i="1"/>
  <c r="AW141" i="1" s="1"/>
  <c r="AX141" i="1" s="1"/>
  <c r="AY141" i="1" s="1"/>
  <c r="U158" i="1"/>
  <c r="AW158" i="1" s="1"/>
  <c r="U145" i="1"/>
  <c r="AW145" i="1" s="1"/>
  <c r="AX145" i="1" s="1"/>
  <c r="AY145" i="1" s="1"/>
  <c r="Q158" i="1"/>
  <c r="R158" i="1" s="1"/>
  <c r="AV158" i="1" s="1"/>
  <c r="Q151" i="1"/>
  <c r="R151" i="1" s="1"/>
  <c r="AV151" i="1" s="1"/>
  <c r="Q149" i="1"/>
  <c r="R149" i="1" s="1"/>
  <c r="AV149" i="1" s="1"/>
  <c r="U126" i="1"/>
  <c r="AW126" i="1" s="1"/>
  <c r="AX126" i="1" s="1"/>
  <c r="AY126" i="1" s="1"/>
  <c r="U132" i="1"/>
  <c r="AW132" i="1" s="1"/>
  <c r="AX132" i="1" s="1"/>
  <c r="AY132" i="1" s="1"/>
  <c r="P158" i="1"/>
  <c r="AU158" i="1" s="1"/>
  <c r="U153" i="1"/>
  <c r="AW153" i="1" s="1"/>
  <c r="E159" i="1"/>
  <c r="AM159" i="1" s="1"/>
  <c r="P147" i="1"/>
  <c r="AU147" i="1" s="1"/>
  <c r="Q157" i="1"/>
  <c r="R157" i="1" s="1"/>
  <c r="AV157" i="1" s="1"/>
  <c r="U149" i="1"/>
  <c r="AW149" i="1" s="1"/>
  <c r="Q150" i="1"/>
  <c r="R150" i="1" s="1"/>
  <c r="AV150" i="1" s="1"/>
  <c r="AX150" i="1" s="1"/>
  <c r="AY150" i="1" s="1"/>
  <c r="U123" i="1"/>
  <c r="AW123" i="1" s="1"/>
  <c r="AX123" i="1" s="1"/>
  <c r="AY123" i="1" s="1"/>
  <c r="Q156" i="1"/>
  <c r="R156" i="1" s="1"/>
  <c r="AV156" i="1" s="1"/>
  <c r="AX156" i="1" s="1"/>
  <c r="AY156" i="1" s="1"/>
  <c r="Q152" i="1"/>
  <c r="R152" i="1" s="1"/>
  <c r="AV152" i="1" s="1"/>
  <c r="AX152" i="1" s="1"/>
  <c r="AY152" i="1" s="1"/>
  <c r="T201" i="1"/>
  <c r="W208" i="1"/>
  <c r="X206" i="1"/>
  <c r="AA211" i="1"/>
  <c r="X203" i="1"/>
  <c r="U203" i="1"/>
  <c r="U214" i="1"/>
  <c r="Y201" i="1"/>
  <c r="T217" i="1"/>
  <c r="Z212" i="1"/>
  <c r="AA216" i="1"/>
  <c r="T213" i="1"/>
  <c r="V206" i="1"/>
  <c r="W206" i="1"/>
  <c r="AA205" i="1"/>
  <c r="W207" i="1"/>
  <c r="AA210" i="1"/>
  <c r="X211" i="1"/>
  <c r="T211" i="1"/>
  <c r="U212" i="1"/>
  <c r="V216" i="1"/>
  <c r="W201" i="1"/>
  <c r="AA202" i="1"/>
  <c r="X209" i="1"/>
  <c r="U206" i="1"/>
  <c r="V208" i="1"/>
  <c r="Z215" i="1"/>
  <c r="V217" i="1"/>
  <c r="T204" i="1"/>
  <c r="X205" i="1"/>
  <c r="T210" i="1"/>
  <c r="V202" i="1"/>
  <c r="Z213" i="1"/>
  <c r="V215" i="1"/>
  <c r="AA213" i="1"/>
  <c r="X201" i="1"/>
  <c r="T205" i="1"/>
  <c r="Z210" i="1"/>
  <c r="Z211" i="1"/>
  <c r="Y206" i="1"/>
  <c r="W217" i="1"/>
  <c r="Z204" i="1"/>
  <c r="X214" i="1"/>
  <c r="AA206" i="1"/>
  <c r="U204" i="1"/>
  <c r="Z207" i="1"/>
  <c r="X208" i="1"/>
  <c r="W209" i="1"/>
  <c r="Y216" i="1"/>
  <c r="U215" i="1"/>
  <c r="W205" i="1"/>
  <c r="Z208" i="1"/>
  <c r="T212" i="1"/>
  <c r="Z203" i="1"/>
  <c r="U213" i="1"/>
  <c r="Y211" i="1"/>
  <c r="W203" i="1"/>
  <c r="Y202" i="1"/>
  <c r="U211" i="1"/>
  <c r="Y209" i="1"/>
  <c r="Y204" i="1"/>
  <c r="T202" i="1"/>
  <c r="Y217" i="1"/>
  <c r="V214" i="1"/>
  <c r="Y207" i="1"/>
  <c r="X216" i="1"/>
  <c r="AA217" i="1"/>
  <c r="X213" i="1"/>
  <c r="U207" i="1"/>
  <c r="Y205" i="1"/>
  <c r="V207" i="1"/>
  <c r="W216" i="1"/>
  <c r="V204" i="1"/>
  <c r="Y214" i="1"/>
  <c r="W202" i="1"/>
  <c r="W214" i="1"/>
  <c r="AA209" i="1"/>
  <c r="W215" i="1"/>
  <c r="U201" i="1"/>
  <c r="U208" i="1"/>
  <c r="X217" i="1"/>
  <c r="T215" i="1"/>
  <c r="V212" i="1"/>
  <c r="W210" i="1"/>
  <c r="AA207" i="1"/>
  <c r="W211" i="1"/>
  <c r="U202" i="1"/>
  <c r="X215" i="1"/>
  <c r="AA214" i="1"/>
  <c r="T214" i="1"/>
  <c r="AA208" i="1"/>
  <c r="AA201" i="1"/>
  <c r="T208" i="1"/>
  <c r="T209" i="1"/>
  <c r="AA204" i="1"/>
  <c r="Z206" i="1"/>
  <c r="T207" i="1"/>
  <c r="Z216" i="1"/>
  <c r="Y212" i="1"/>
  <c r="V201" i="1"/>
  <c r="U216" i="1"/>
  <c r="V209" i="1"/>
  <c r="AA203" i="1"/>
  <c r="T203" i="1"/>
  <c r="AA212" i="1"/>
  <c r="U210" i="1"/>
  <c r="Z209" i="1"/>
  <c r="V203" i="1"/>
  <c r="Z217" i="1"/>
  <c r="W213" i="1"/>
  <c r="Z202" i="1"/>
  <c r="U217" i="1"/>
  <c r="Y215" i="1"/>
  <c r="Z214" i="1"/>
  <c r="T216" i="1"/>
  <c r="Z205" i="1"/>
  <c r="X202" i="1"/>
  <c r="Y213" i="1"/>
  <c r="Y208" i="1"/>
  <c r="W212" i="1"/>
  <c r="Y210" i="1"/>
  <c r="T206" i="1"/>
  <c r="Z201" i="1"/>
  <c r="W204" i="1"/>
  <c r="V213" i="1"/>
  <c r="X210" i="1"/>
  <c r="U209" i="1"/>
  <c r="V211" i="1"/>
  <c r="X204" i="1"/>
  <c r="V210" i="1"/>
  <c r="X212" i="1"/>
  <c r="AA215" i="1"/>
  <c r="X207" i="1"/>
  <c r="U205" i="1"/>
  <c r="Y203" i="1"/>
  <c r="V205" i="1"/>
  <c r="AB201" i="1"/>
  <c r="AB217" i="1"/>
  <c r="AB209" i="1"/>
  <c r="AB207" i="1"/>
  <c r="AB204" i="1"/>
  <c r="AB216" i="1"/>
  <c r="AB208" i="1"/>
  <c r="AB212" i="1"/>
  <c r="AB202" i="1"/>
  <c r="AB213" i="1"/>
  <c r="AB205" i="1"/>
  <c r="AB214" i="1"/>
  <c r="AB215" i="1"/>
  <c r="AB210" i="1"/>
  <c r="AB203" i="1"/>
  <c r="AB206" i="1"/>
  <c r="AB211" i="1"/>
  <c r="B18" i="1" a="1"/>
  <c r="O18" i="1" s="1"/>
  <c r="K213" i="1"/>
  <c r="L216" i="1"/>
  <c r="R201" i="1"/>
  <c r="O205" i="1"/>
  <c r="P209" i="1"/>
  <c r="N206" i="1"/>
  <c r="S212" i="1"/>
  <c r="P211" i="1"/>
  <c r="E204" i="1"/>
  <c r="F206" i="1"/>
  <c r="M217" i="1"/>
  <c r="I201" i="1"/>
  <c r="F201" i="1"/>
  <c r="Q204" i="1"/>
  <c r="N215" i="1"/>
  <c r="R208" i="1"/>
  <c r="R216" i="1"/>
  <c r="B211" i="1"/>
  <c r="E215" i="1"/>
  <c r="G203" i="1"/>
  <c r="I214" i="1"/>
  <c r="L205" i="1"/>
  <c r="N204" i="1"/>
  <c r="F209" i="1"/>
  <c r="P204" i="1"/>
  <c r="H207" i="1"/>
  <c r="Q211" i="1"/>
  <c r="G217" i="1"/>
  <c r="Q213" i="1"/>
  <c r="C212" i="1"/>
  <c r="O211" i="1"/>
  <c r="B203" i="1"/>
  <c r="B206" i="1"/>
  <c r="B210" i="1"/>
  <c r="C208" i="1"/>
  <c r="E201" i="1"/>
  <c r="I207" i="1"/>
  <c r="S204" i="1"/>
  <c r="N212" i="1"/>
  <c r="G206" i="1"/>
  <c r="K212" i="1"/>
  <c r="H206" i="1"/>
  <c r="S205" i="1"/>
  <c r="G210" i="1"/>
  <c r="F207" i="1"/>
  <c r="M206" i="1"/>
  <c r="I205" i="1"/>
  <c r="K210" i="1"/>
  <c r="D212" i="1"/>
  <c r="E209" i="1"/>
  <c r="G205" i="1"/>
  <c r="J215" i="1"/>
  <c r="M204" i="1"/>
  <c r="E212" i="1"/>
  <c r="O206" i="1"/>
  <c r="L211" i="1"/>
  <c r="R207" i="1"/>
  <c r="H201" i="1"/>
  <c r="G211" i="1"/>
  <c r="N210" i="1"/>
  <c r="K215" i="1"/>
  <c r="G209" i="1"/>
  <c r="I213" i="1"/>
  <c r="K205" i="1"/>
  <c r="P215" i="1"/>
  <c r="R202" i="1"/>
  <c r="I215" i="1"/>
  <c r="Q217" i="1"/>
  <c r="C214" i="1"/>
  <c r="Q203" i="1"/>
  <c r="P212" i="1"/>
  <c r="G215" i="1"/>
  <c r="E208" i="1"/>
  <c r="C202" i="1"/>
  <c r="J216" i="1"/>
  <c r="N209" i="1"/>
  <c r="J205" i="1"/>
  <c r="O215" i="1"/>
  <c r="C205" i="1"/>
  <c r="R211" i="1"/>
  <c r="D216" i="1"/>
  <c r="N214" i="1"/>
  <c r="B202" i="1"/>
  <c r="O217" i="1"/>
  <c r="C210" i="1"/>
  <c r="S213" i="1"/>
  <c r="I209" i="1"/>
  <c r="O212" i="1"/>
  <c r="D215" i="1"/>
  <c r="M202" i="1"/>
  <c r="S210" i="1"/>
  <c r="C211" i="1"/>
  <c r="I202" i="1"/>
  <c r="B205" i="1"/>
  <c r="B204" i="1"/>
  <c r="C217" i="1"/>
  <c r="P216" i="1"/>
  <c r="Q210" i="1"/>
  <c r="P205" i="1"/>
  <c r="Q212" i="1"/>
  <c r="N201" i="1"/>
  <c r="M214" i="1"/>
  <c r="J208" i="1"/>
  <c r="G201" i="1"/>
  <c r="I216" i="1"/>
  <c r="H216" i="1"/>
  <c r="M208" i="1"/>
  <c r="E210" i="1"/>
  <c r="D201" i="1"/>
  <c r="E207" i="1"/>
  <c r="M207" i="1"/>
  <c r="G212" i="1"/>
  <c r="H210" i="1"/>
  <c r="K202" i="1"/>
  <c r="J217" i="1"/>
  <c r="J213" i="1"/>
  <c r="M215" i="1"/>
  <c r="F213" i="1"/>
  <c r="D205" i="1"/>
  <c r="K211" i="1"/>
  <c r="S202" i="1"/>
  <c r="I210" i="1"/>
  <c r="S203" i="1"/>
  <c r="S207" i="1"/>
  <c r="E202" i="1"/>
  <c r="K209" i="1"/>
  <c r="R206" i="1"/>
  <c r="B214" i="1"/>
  <c r="H208" i="1"/>
  <c r="M203" i="1"/>
  <c r="R209" i="1"/>
  <c r="F208" i="1"/>
  <c r="L217" i="1"/>
  <c r="C203" i="1"/>
  <c r="J201" i="1"/>
  <c r="B216" i="1"/>
  <c r="P217" i="1"/>
  <c r="E211" i="1"/>
  <c r="K214" i="1"/>
  <c r="M209" i="1"/>
  <c r="P206" i="1"/>
  <c r="D206" i="1"/>
  <c r="L209" i="1"/>
  <c r="P202" i="1"/>
  <c r="P213" i="1"/>
  <c r="H212" i="1"/>
  <c r="K217" i="1"/>
  <c r="Q214" i="1"/>
  <c r="M211" i="1"/>
  <c r="S215" i="1"/>
  <c r="O208" i="1"/>
  <c r="N202" i="1"/>
  <c r="R212" i="1"/>
  <c r="S206" i="1"/>
  <c r="I203" i="1"/>
  <c r="R210" i="1"/>
  <c r="D211" i="1"/>
  <c r="S211" i="1"/>
  <c r="O204" i="1"/>
  <c r="L201" i="1"/>
  <c r="E206" i="1"/>
  <c r="O214" i="1"/>
  <c r="P207" i="1"/>
  <c r="I208" i="1"/>
  <c r="L208" i="1"/>
  <c r="S201" i="1"/>
  <c r="L214" i="1"/>
  <c r="N208" i="1"/>
  <c r="O202" i="1"/>
  <c r="K203" i="1"/>
  <c r="Q206" i="1"/>
  <c r="F203" i="1"/>
  <c r="L213" i="1"/>
  <c r="F215" i="1"/>
  <c r="F211" i="1"/>
  <c r="L202" i="1"/>
  <c r="O207" i="1"/>
  <c r="M212" i="1"/>
  <c r="D209" i="1"/>
  <c r="L203" i="1"/>
  <c r="I206" i="1"/>
  <c r="M213" i="1"/>
  <c r="E216" i="1"/>
  <c r="S214" i="1"/>
  <c r="P214" i="1"/>
  <c r="F212" i="1"/>
  <c r="D208" i="1"/>
  <c r="E217" i="1"/>
  <c r="G214" i="1"/>
  <c r="G208" i="1"/>
  <c r="J202" i="1"/>
  <c r="O216" i="1"/>
  <c r="B209" i="1"/>
  <c r="Q215" i="1"/>
  <c r="Q205" i="1"/>
  <c r="C216" i="1"/>
  <c r="R214" i="1"/>
  <c r="H202" i="1"/>
  <c r="R205" i="1"/>
  <c r="Q208" i="1"/>
  <c r="F210" i="1"/>
  <c r="F216" i="1"/>
  <c r="J210" i="1"/>
  <c r="L206" i="1"/>
  <c r="I217" i="1"/>
  <c r="C207" i="1"/>
  <c r="J211" i="1"/>
  <c r="B201" i="1"/>
  <c r="O203" i="1"/>
  <c r="J204" i="1"/>
  <c r="J203" i="1"/>
  <c r="N217" i="1"/>
  <c r="S208" i="1"/>
  <c r="B213" i="1"/>
  <c r="N216" i="1"/>
  <c r="J207" i="1"/>
  <c r="D204" i="1"/>
  <c r="K208" i="1"/>
  <c r="K216" i="1"/>
  <c r="H214" i="1"/>
  <c r="O213" i="1"/>
  <c r="G216" i="1"/>
  <c r="O209" i="1"/>
  <c r="G202" i="1"/>
  <c r="J209" i="1"/>
  <c r="E213" i="1"/>
  <c r="G204" i="1"/>
  <c r="R215" i="1"/>
  <c r="D210" i="1"/>
  <c r="B217" i="1"/>
  <c r="L204" i="1"/>
  <c r="P201" i="1"/>
  <c r="J212" i="1"/>
  <c r="R204" i="1"/>
  <c r="P210" i="1"/>
  <c r="H217" i="1"/>
  <c r="L207" i="1"/>
  <c r="L210" i="1"/>
  <c r="F217" i="1"/>
  <c r="R217" i="1"/>
  <c r="H215" i="1"/>
  <c r="F214" i="1"/>
  <c r="I212" i="1"/>
  <c r="D213" i="1"/>
  <c r="S209" i="1"/>
  <c r="G207" i="1"/>
  <c r="N205" i="1"/>
  <c r="H205" i="1"/>
  <c r="K204" i="1"/>
  <c r="J206" i="1"/>
  <c r="H209" i="1"/>
  <c r="I211" i="1"/>
  <c r="M216" i="1"/>
  <c r="R203" i="1"/>
  <c r="P208" i="1"/>
  <c r="L215" i="1"/>
  <c r="Q207" i="1"/>
  <c r="L212" i="1"/>
  <c r="D207" i="1"/>
  <c r="H204" i="1"/>
  <c r="C213" i="1"/>
  <c r="K201" i="1"/>
  <c r="D203" i="1"/>
  <c r="B208" i="1"/>
  <c r="M210" i="1"/>
  <c r="Q202" i="1"/>
  <c r="N213" i="1"/>
  <c r="E205" i="1"/>
  <c r="H213" i="1"/>
  <c r="D214" i="1"/>
  <c r="N207" i="1"/>
  <c r="K206" i="1"/>
  <c r="H211" i="1"/>
  <c r="E203" i="1"/>
  <c r="R213" i="1"/>
  <c r="I204" i="1"/>
  <c r="D202" i="1"/>
  <c r="C215" i="1"/>
  <c r="G213" i="1"/>
  <c r="Q209" i="1"/>
  <c r="F204" i="1"/>
  <c r="B215" i="1"/>
  <c r="N203" i="1"/>
  <c r="B207" i="1"/>
  <c r="N211" i="1"/>
  <c r="F205" i="1"/>
  <c r="M201" i="1"/>
  <c r="B212" i="1"/>
  <c r="Q216" i="1"/>
  <c r="S216" i="1"/>
  <c r="S217" i="1"/>
  <c r="F202" i="1"/>
  <c r="O210" i="1"/>
  <c r="H203" i="1"/>
  <c r="P203" i="1"/>
  <c r="C204" i="1"/>
  <c r="O201" i="1"/>
  <c r="M205" i="1"/>
  <c r="Q201" i="1"/>
  <c r="D217" i="1"/>
  <c r="E214" i="1"/>
  <c r="C201" i="1"/>
  <c r="C206" i="1"/>
  <c r="K207" i="1"/>
  <c r="C209" i="1"/>
  <c r="AX146" i="1" l="1"/>
  <c r="AY146" i="1" s="1"/>
  <c r="AX154" i="1"/>
  <c r="AY154" i="1" s="1"/>
  <c r="AX148" i="1"/>
  <c r="AY148" i="1" s="1"/>
  <c r="AX147" i="1"/>
  <c r="AY147" i="1" s="1"/>
  <c r="AX149" i="1"/>
  <c r="AY149" i="1" s="1"/>
  <c r="AX157" i="1"/>
  <c r="AY157" i="1" s="1"/>
  <c r="AX151" i="1"/>
  <c r="AY151" i="1" s="1"/>
  <c r="AX158" i="1"/>
  <c r="AY158" i="1" s="1"/>
  <c r="AX159" i="1"/>
  <c r="AY159" i="1" s="1"/>
  <c r="AX153" i="1"/>
  <c r="AY153" i="1" s="1"/>
  <c r="F18" i="1"/>
  <c r="C18" i="1"/>
  <c r="J18" i="1"/>
  <c r="E18" i="1"/>
  <c r="B18" i="1"/>
  <c r="V18" i="1"/>
  <c r="X18" i="1"/>
  <c r="Q18" i="1"/>
  <c r="P18" i="1"/>
  <c r="M18" i="1"/>
  <c r="T18" i="1"/>
  <c r="U18" i="1"/>
  <c r="G18" i="1"/>
  <c r="H18" i="1"/>
  <c r="S18" i="1"/>
  <c r="Z18" i="1"/>
  <c r="N18" i="1"/>
  <c r="D18" i="1"/>
  <c r="R18" i="1"/>
  <c r="W18" i="1"/>
  <c r="K18" i="1"/>
  <c r="I18" i="1"/>
  <c r="L18" i="1"/>
  <c r="Y18" i="1"/>
  <c r="AA18" i="1" l="1" a="1"/>
  <c r="AA18" i="1" s="1"/>
  <c r="AR18" i="1" l="1"/>
  <c r="BG18" i="1"/>
  <c r="BB18" i="1"/>
  <c r="AO18" i="1"/>
  <c r="CP18" i="1"/>
  <c r="AY18" i="1"/>
  <c r="CD18" i="1"/>
  <c r="BI18" i="1"/>
  <c r="AW18" i="1"/>
  <c r="BT18" i="1"/>
  <c r="AF18" i="1"/>
  <c r="CO18" i="1"/>
  <c r="AZ18" i="1"/>
  <c r="AM18" i="1"/>
  <c r="AK18" i="1"/>
  <c r="CH18" i="1"/>
  <c r="BK18" i="1"/>
  <c r="CN18" i="1"/>
  <c r="BD18" i="1"/>
  <c r="AB18" i="1"/>
  <c r="CG18" i="1"/>
  <c r="BN18" i="1"/>
  <c r="CT18" i="1"/>
  <c r="AE18" i="1"/>
  <c r="BX18" i="1"/>
  <c r="AD18" i="1"/>
  <c r="BW18" i="1"/>
  <c r="BS18" i="1"/>
  <c r="CQ18" i="1"/>
  <c r="BU18" i="1"/>
  <c r="AT18" i="1"/>
  <c r="AP18" i="1"/>
  <c r="BZ18" i="1"/>
  <c r="BF18" i="1"/>
  <c r="AX18" i="1"/>
  <c r="AS18" i="1"/>
  <c r="AG18" i="1"/>
  <c r="CW18" i="1"/>
  <c r="AJ18" i="1"/>
  <c r="CB18" i="1"/>
  <c r="CF18" i="1"/>
  <c r="CE18" i="1"/>
  <c r="BR18" i="1"/>
  <c r="CA18" i="1"/>
  <c r="BM18" i="1"/>
  <c r="BH18" i="1"/>
  <c r="CC18" i="1"/>
  <c r="CU18" i="1"/>
  <c r="AI18" i="1"/>
  <c r="CV18" i="1"/>
  <c r="BJ18" i="1"/>
  <c r="BE18" i="1"/>
  <c r="AQ18" i="1"/>
  <c r="BO18" i="1"/>
  <c r="BC18" i="1"/>
  <c r="CM18" i="1"/>
  <c r="BY18" i="1"/>
  <c r="AU18" i="1"/>
  <c r="AN18" i="1"/>
  <c r="AC18" i="1"/>
  <c r="CJ18" i="1"/>
  <c r="AV18" i="1"/>
  <c r="CR18" i="1"/>
  <c r="CK18" i="1"/>
  <c r="CL18" i="1"/>
  <c r="BP18" i="1"/>
  <c r="BV18" i="1"/>
  <c r="BL18" i="1"/>
  <c r="BA18" i="1"/>
  <c r="AL18" i="1"/>
  <c r="CI18" i="1"/>
  <c r="AH18" i="1"/>
  <c r="CS18" i="1"/>
  <c r="BQ18" i="1"/>
</calcChain>
</file>

<file path=xl/sharedStrings.xml><?xml version="1.0" encoding="utf-8"?>
<sst xmlns="http://schemas.openxmlformats.org/spreadsheetml/2006/main" count="319" uniqueCount="220">
  <si>
    <t>ACCIONES</t>
  </si>
  <si>
    <t>P/E</t>
  </si>
  <si>
    <t>P/E FORWARD</t>
  </si>
  <si>
    <t>MARGEN BENEFICIOS</t>
  </si>
  <si>
    <t>Valor/EBITDA</t>
  </si>
  <si>
    <t>% de personas con información privilegiada</t>
  </si>
  <si>
    <t xml:space="preserve">ANÁLISIS P/E FORWARD </t>
  </si>
  <si>
    <r>
      <t xml:space="preserve">Empresas en crecimiento no se tiene en cuenta un P/E muy elevado por encima de la media, hay que tener en cuenta el crecimiento futuro que tendrá </t>
    </r>
    <r>
      <rPr>
        <b/>
        <sz val="11"/>
        <color theme="1"/>
        <rFont val="Aptos Narrow"/>
        <family val="2"/>
        <scheme val="minor"/>
      </rPr>
      <t xml:space="preserve">(Columna C) </t>
    </r>
    <r>
      <rPr>
        <sz val="11"/>
        <color theme="1"/>
        <rFont val="Aptos Narrow"/>
        <family val="2"/>
        <scheme val="minor"/>
      </rPr>
      <t xml:space="preserve">y el margen de beneficios </t>
    </r>
    <r>
      <rPr>
        <b/>
        <sz val="11"/>
        <color theme="1"/>
        <rFont val="Aptos Narrow"/>
        <family val="2"/>
        <scheme val="minor"/>
      </rPr>
      <t>(Columna E)</t>
    </r>
    <r>
      <rPr>
        <sz val="11"/>
        <color theme="1"/>
        <rFont val="Aptos Narrow"/>
        <family val="2"/>
        <scheme val="minor"/>
      </rPr>
      <t>.</t>
    </r>
  </si>
  <si>
    <t>Media P/E</t>
  </si>
  <si>
    <t>Máx P/E (2009)</t>
  </si>
  <si>
    <t>Mín P/E (1917)</t>
  </si>
  <si>
    <t>Mediana P/E</t>
  </si>
  <si>
    <t>Significa que el 50% del tiempo el PE ha estado por encima de este número y el otro 50% por debajo</t>
  </si>
  <si>
    <t>P/E (ESTE MES)</t>
  </si>
  <si>
    <t>ANÁLISIS P/E</t>
  </si>
  <si>
    <t>Endeudamiento total</t>
  </si>
  <si>
    <t>META</t>
  </si>
  <si>
    <t>AAPL</t>
  </si>
  <si>
    <t>MSFT</t>
  </si>
  <si>
    <t>LAS</t>
  </si>
  <si>
    <t>MAGNÍFICAS</t>
  </si>
  <si>
    <t>"</t>
  </si>
  <si>
    <t>En octubre del año siguiente fue el mejor momento para comprar porque el PE bajó hasta 13 debido a que el precio de las acciones no había cambiado mucho, pero las empresas volvieron a consegir muy buenos márgenes de beneficios.</t>
  </si>
  <si>
    <t>EBITDA</t>
  </si>
  <si>
    <t>AUMENTO TRIMESTRAL DE GANANCIAS</t>
  </si>
  <si>
    <t>ANÁLISIS deuda-EBITDA</t>
  </si>
  <si>
    <t>BETA (volatilidad respecto a mercado)</t>
  </si>
  <si>
    <t>VERDE: defensiva             AMARILLA: neutral              ROJA: agresiva</t>
  </si>
  <si>
    <t>Farmaceúticas suelen ser defensivas y tecnológicas agresivas</t>
  </si>
  <si>
    <t>Buscamos un 15-20% en empresas medias, en empresas gigantes como apple es imposible</t>
  </si>
  <si>
    <t>PREVISIÓN RENTABILIDAD POR DIVIDENDO</t>
  </si>
  <si>
    <t>Efectivo total (CASH)</t>
  </si>
  <si>
    <t>PROFILE</t>
  </si>
  <si>
    <t>para ver el sector al que pertenece la empresa</t>
  </si>
  <si>
    <t>ATYM.L</t>
  </si>
  <si>
    <t>COBAS INTERNACIONAL</t>
  </si>
  <si>
    <t>Fondo gestor español, mirar sus fichas trimestrales</t>
  </si>
  <si>
    <t>muy barata GEST.MC</t>
  </si>
  <si>
    <t>crecimiento prox. 5 años</t>
  </si>
  <si>
    <t>dividendos</t>
  </si>
  <si>
    <t>Estadísticas</t>
  </si>
  <si>
    <t>Buscar en yahoo finances</t>
  </si>
  <si>
    <t xml:space="preserve">Análisis </t>
  </si>
  <si>
    <t>PETER LYNCH FAIR VALUE (resultado)</t>
  </si>
  <si>
    <t>Menos que1</t>
  </si>
  <si>
    <t>Entre 1 y 1,5</t>
  </si>
  <si>
    <t>Entre 1,5 y 2,5</t>
  </si>
  <si>
    <t>Más de 2,5</t>
  </si>
  <si>
    <t>Sobrevalorada</t>
  </si>
  <si>
    <t>Valoración correcta</t>
  </si>
  <si>
    <t>Infravalorada</t>
  </si>
  <si>
    <t>Muy infravalorada</t>
  </si>
  <si>
    <t>Esto es solo una estimación que hay que coger con pinzas, no tener muy en cuenta</t>
  </si>
  <si>
    <t>P/E F.</t>
  </si>
  <si>
    <t>M.B.</t>
  </si>
  <si>
    <t>V/EBITDA</t>
  </si>
  <si>
    <t>%INFO.PRIV.</t>
  </si>
  <si>
    <t>CASH</t>
  </si>
  <si>
    <t>DEBT</t>
  </si>
  <si>
    <t>BETA</t>
  </si>
  <si>
    <t>DIV</t>
  </si>
  <si>
    <t>NVDA</t>
  </si>
  <si>
    <t>Celda roja no significa que sea malo, simplemente es más volatil. Más rentabilidad a cambio de más riesgo</t>
  </si>
  <si>
    <t>N/A</t>
  </si>
  <si>
    <t>TSLA</t>
  </si>
  <si>
    <t>AMZN</t>
  </si>
  <si>
    <t>INTC</t>
  </si>
  <si>
    <t>TDY</t>
  </si>
  <si>
    <t>DANR.MI</t>
  </si>
  <si>
    <t>Cash - Debt</t>
  </si>
  <si>
    <t>Growth Forward (5 years)</t>
  </si>
  <si>
    <t>Nivel Importancia 1-10</t>
  </si>
  <si>
    <r>
      <rPr>
        <sz val="10"/>
        <color theme="1"/>
        <rFont val="Aptos Narrow"/>
        <family val="2"/>
        <scheme val="minor"/>
      </rPr>
      <t xml:space="preserve">VERDE: Paga Dividendos                 
NEGRO: NO paga Dividendos  </t>
    </r>
    <r>
      <rPr>
        <sz val="11"/>
        <color theme="1"/>
        <rFont val="Aptos Narrow"/>
        <family val="2"/>
        <scheme val="minor"/>
      </rPr>
      <t xml:space="preserve">               </t>
    </r>
  </si>
  <si>
    <t>VERDE:              0 a 16        
AMARILLO:     16 a 22,5          
ROJO:                 22,5 en adelante</t>
  </si>
  <si>
    <t>VERDE:        Positivo                                  
ROJO:           Negativo</t>
  </si>
  <si>
    <t xml:space="preserve"> VERDE:           20 en adelante     
AMARILLO:   10 a 20
NARANJA:     5 a 10           
ROJO:               0 a 5</t>
  </si>
  <si>
    <t>VERDE:           0 a 10               
AMARILLO:  10 a  15              
ROJO:              15 adelante</t>
  </si>
  <si>
    <t>VERDE: Positivo                                         
ROJO:    Negativo</t>
  </si>
  <si>
    <t>VERDE:            15 en adelante         
AMARILLO:   10 a 15                  
ROJO:               0 a 10</t>
  </si>
  <si>
    <t>VERDE:            0 a 2,5         
AMARILLO:   2,5 a 4                  
ROJO:               4 adelante</t>
  </si>
  <si>
    <t>VERDE:            Positivo                          
ROJO:               Negativo</t>
  </si>
  <si>
    <t>C</t>
  </si>
  <si>
    <t>D</t>
  </si>
  <si>
    <t>E</t>
  </si>
  <si>
    <t>F</t>
  </si>
  <si>
    <t>G</t>
  </si>
  <si>
    <t>H</t>
  </si>
  <si>
    <t>I</t>
  </si>
  <si>
    <t>J</t>
  </si>
  <si>
    <t>K</t>
  </si>
  <si>
    <t>L</t>
  </si>
  <si>
    <t>M</t>
  </si>
  <si>
    <t>N</t>
  </si>
  <si>
    <t>O</t>
  </si>
  <si>
    <t>P</t>
  </si>
  <si>
    <t>(Cash - Debt) / Debt</t>
  </si>
  <si>
    <t>Despues de pagar la deuda completa con cash tengo cash para pagar X deudas iguales que la que tenia</t>
  </si>
  <si>
    <t>Q</t>
  </si>
  <si>
    <t>puntuacion de compra empresa de 0 - 10</t>
  </si>
  <si>
    <t>PUNTUACIÓN DE COMPRA DE EMPRESA</t>
  </si>
  <si>
    <t>Nº Acción</t>
  </si>
  <si>
    <t>KO</t>
  </si>
  <si>
    <r>
      <t xml:space="preserve">Si la columna D está en rojo, se esperan malos resultados o peores resultados en el futuro, </t>
    </r>
    <r>
      <rPr>
        <b/>
        <sz val="12"/>
        <color theme="1"/>
        <rFont val="Aptos Narrow"/>
        <family val="2"/>
        <scheme val="minor"/>
      </rPr>
      <t>no deberíamos comprar.</t>
    </r>
  </si>
  <si>
    <t xml:space="preserve">Por ejemplo NVIDIA sería carísima comparado con el PE medio del S&amp;P500 y además su valoración como empresa también es muy cara, porque con los beneficios actuales se necesitarían 53 años con los mismos beneficios para pagar el coste de lo que costaría comprar el 100% de la empresa, esto es una locura. Pero también hay que tener en cuenta que es una empresa en pleno crecimiento, tiene un potencial enorme y por eso el incremento en su PE Forward (PrecioAcción/Ganancias previstas a futuro) es desorbitado. Además tiene un margen de beneficios casi imposible de ver en otras empresas y que no es normal de mas de un 55%. Igualmente para ser una empresa tan cara y grande cuenta con un porcentaje más o menos considerable de personas con información privilegiada con casi un 5%, conocido como "Skin in the Game", es decir, el 5% de los accionistas están dentro de la empresa, por lo que sus metas están alineadas con las de la empresa. </t>
  </si>
  <si>
    <t>JPM</t>
  </si>
  <si>
    <t>¡AVISO!</t>
  </si>
  <si>
    <t>ÚLTIMA ACTUALIZACIÓN DE DATOS</t>
  </si>
  <si>
    <t>Precio Objetivo</t>
  </si>
  <si>
    <t>Precio Actual</t>
  </si>
  <si>
    <t>% growth estimated by analysts</t>
  </si>
  <si>
    <t>T</t>
  </si>
  <si>
    <t>GESTAMP AUTOMOCION, S.A.</t>
  </si>
  <si>
    <t xml:space="preserve">GEST.MC </t>
  </si>
  <si>
    <t>ATALAYA MINING PLC ORD 7.5P</t>
  </si>
  <si>
    <t>DANIELI &amp; C RISP NC</t>
  </si>
  <si>
    <t xml:space="preserve">CURY.L </t>
  </si>
  <si>
    <t>CURRYS PLC ORD 0.1P</t>
  </si>
  <si>
    <t xml:space="preserve"> Teledyne Technologies Incorpora</t>
  </si>
  <si>
    <t xml:space="preserve">CSV </t>
  </si>
  <si>
    <t>Carriage Services, Inc.</t>
  </si>
  <si>
    <t>Intel Corporation</t>
  </si>
  <si>
    <t xml:space="preserve">WATR.L </t>
  </si>
  <si>
    <t>WATER INTELLIGENCE PLC ORD 1P</t>
  </si>
  <si>
    <t xml:space="preserve">BABA </t>
  </si>
  <si>
    <t>Alibaba Group Holding Limited</t>
  </si>
  <si>
    <t>Símbolos Bursátiles ==&gt;</t>
  </si>
  <si>
    <t>NVIDIA Corporation</t>
  </si>
  <si>
    <t>Apple Inc.</t>
  </si>
  <si>
    <t>Microsoft Corporation</t>
  </si>
  <si>
    <t>Meta Platforms, Inc.</t>
  </si>
  <si>
    <t>Tesla, Inc.</t>
  </si>
  <si>
    <t>Amazon.com, Inc.</t>
  </si>
  <si>
    <t>Alphabet Inc.</t>
  </si>
  <si>
    <t>GOOG</t>
  </si>
  <si>
    <t>Coca-Cola Company (The)</t>
  </si>
  <si>
    <t>JP Morgan Chase &amp; Co.</t>
  </si>
  <si>
    <t>Visa Inc.</t>
  </si>
  <si>
    <t>V</t>
  </si>
  <si>
    <t>AbbVie Inc.</t>
  </si>
  <si>
    <t>ABBV</t>
  </si>
  <si>
    <t>Salesforce, Inc.</t>
  </si>
  <si>
    <t>CRM</t>
  </si>
  <si>
    <t>Walmart Inc.</t>
  </si>
  <si>
    <t>WMT</t>
  </si>
  <si>
    <t>Johnson &amp; Johnson</t>
  </si>
  <si>
    <t>JNJ</t>
  </si>
  <si>
    <t>Mastercard Incorporated</t>
  </si>
  <si>
    <t>MA</t>
  </si>
  <si>
    <t>Pepsico, Inc.</t>
  </si>
  <si>
    <t>PEP</t>
  </si>
  <si>
    <t>A</t>
  </si>
  <si>
    <t xml:space="preserve">A </t>
  </si>
  <si>
    <r>
      <t>Crisis inmobiliaria 2008 y caida de mercados consecutiva, en este caso no sube el PE porque las acciones estén caras, sino porque</t>
    </r>
    <r>
      <rPr>
        <b/>
        <sz val="11"/>
        <color theme="1"/>
        <rFont val="Aptos Narrow"/>
        <family val="2"/>
        <scheme val="minor"/>
      </rPr>
      <t xml:space="preserve"> las empresas no tienen ganancias</t>
    </r>
  </si>
  <si>
    <t>Media M.B.</t>
  </si>
  <si>
    <t>Mediana M.B.</t>
  </si>
  <si>
    <t>Mín M.B. (2009)</t>
  </si>
  <si>
    <t>Máx M.B. (2007)</t>
  </si>
  <si>
    <t>MEDIA HISTÓRICA</t>
  </si>
  <si>
    <t>MEDIA PONDERADA</t>
  </si>
  <si>
    <t>Media Ponderada M.B.</t>
  </si>
  <si>
    <t>Media Ponderada P/E</t>
  </si>
  <si>
    <t>DATOS ACTUALES (MES)</t>
  </si>
  <si>
    <t>S&amp;P 500</t>
  </si>
  <si>
    <t>M.B. (ESTE MES)</t>
  </si>
  <si>
    <t>GROWTH TRIM.</t>
  </si>
  <si>
    <t>PRECIOS ÍNDICE</t>
  </si>
  <si>
    <t>PRECIO ACTUAL</t>
  </si>
  <si>
    <t>CRECIMIENTO ESPERADO</t>
  </si>
  <si>
    <t>PRECIOS OBJETIVO</t>
  </si>
  <si>
    <t>Starbucks Corporation</t>
  </si>
  <si>
    <t>SBUX</t>
  </si>
  <si>
    <t>Altria Group, Inc.</t>
  </si>
  <si>
    <t>MO</t>
  </si>
  <si>
    <t>Realty Income Corporation</t>
  </si>
  <si>
    <t>Target Corporation</t>
  </si>
  <si>
    <t>TGT</t>
  </si>
  <si>
    <t>DIVIDENDOS</t>
  </si>
  <si>
    <t>CARTERA</t>
  </si>
  <si>
    <r>
      <t xml:space="preserve">PRECIOS </t>
    </r>
    <r>
      <rPr>
        <b/>
        <sz val="11"/>
        <color theme="1"/>
        <rFont val="Aptos Narrow"/>
        <family val="2"/>
        <scheme val="minor"/>
      </rPr>
      <t xml:space="preserve"> 31/07/2024 ==&gt;</t>
    </r>
  </si>
  <si>
    <t>Apreciación desde fecha 31/07</t>
  </si>
  <si>
    <t>Apreciación esperada todavía</t>
  </si>
  <si>
    <r>
      <rPr>
        <b/>
        <sz val="11"/>
        <color theme="1"/>
        <rFont val="Aptos Narrow"/>
        <family val="2"/>
        <scheme val="minor"/>
      </rPr>
      <t>PEGAR</t>
    </r>
    <r>
      <rPr>
        <sz val="11"/>
        <color theme="1"/>
        <rFont val="Aptos Narrow"/>
        <family val="2"/>
        <scheme val="minor"/>
      </rPr>
      <t xml:space="preserve"> LOS </t>
    </r>
    <r>
      <rPr>
        <b/>
        <sz val="11"/>
        <color theme="1"/>
        <rFont val="Aptos Narrow"/>
        <family val="2"/>
        <scheme val="minor"/>
      </rPr>
      <t>DATOS</t>
    </r>
    <r>
      <rPr>
        <sz val="11"/>
        <color theme="1"/>
        <rFont val="Aptos Narrow"/>
        <family val="2"/>
        <scheme val="minor"/>
      </rPr>
      <t xml:space="preserve"> COPIADOS EN ESTAS CELDAS </t>
    </r>
    <r>
      <rPr>
        <b/>
        <sz val="11"/>
        <color theme="1"/>
        <rFont val="Aptos Narrow"/>
        <family val="2"/>
        <scheme val="minor"/>
      </rPr>
      <t>AMARILLAS</t>
    </r>
    <r>
      <rPr>
        <sz val="11"/>
        <color theme="1"/>
        <rFont val="Aptos Narrow"/>
        <family val="2"/>
        <scheme val="minor"/>
      </rPr>
      <t xml:space="preserve"> </t>
    </r>
    <r>
      <rPr>
        <b/>
        <sz val="11"/>
        <color theme="1"/>
        <rFont val="Aptos Narrow"/>
        <family val="2"/>
        <scheme val="minor"/>
      </rPr>
      <t>==&gt;</t>
    </r>
  </si>
  <si>
    <t>Buen momento de compra</t>
  </si>
  <si>
    <t>Apreciación esperada por analistas en 12 meses</t>
  </si>
  <si>
    <t>GOOGL</t>
  </si>
  <si>
    <t>TSM</t>
  </si>
  <si>
    <t>AVGO</t>
  </si>
  <si>
    <t>AMD</t>
  </si>
  <si>
    <t>ADBE</t>
  </si>
  <si>
    <t>NOW</t>
  </si>
  <si>
    <t>INTU</t>
  </si>
  <si>
    <t>ASML</t>
  </si>
  <si>
    <t>SNOW</t>
  </si>
  <si>
    <t>PLTR</t>
  </si>
  <si>
    <t>SQ</t>
  </si>
  <si>
    <t>COIN</t>
  </si>
  <si>
    <t>MRNA</t>
  </si>
  <si>
    <t>precio sep23</t>
  </si>
  <si>
    <t>precio nov24</t>
  </si>
  <si>
    <t>invertido</t>
  </si>
  <si>
    <t>ganancias limpias</t>
  </si>
  <si>
    <t>% Porcentaje Ganancias</t>
  </si>
  <si>
    <t>Ganancias Limpias Totales</t>
  </si>
  <si>
    <t>ROKU</t>
  </si>
  <si>
    <t>SHOP</t>
  </si>
  <si>
    <t>LCID</t>
  </si>
  <si>
    <t>ENPH</t>
  </si>
  <si>
    <t>20 Acciones</t>
  </si>
  <si>
    <t>10 Acciones</t>
  </si>
  <si>
    <t>8 Acciones</t>
  </si>
  <si>
    <t>WEX Inc.</t>
  </si>
  <si>
    <t>WEX</t>
  </si>
  <si>
    <t>VISTRY GROUP PLC ORD 50P</t>
  </si>
  <si>
    <t>VTY.L</t>
  </si>
  <si>
    <t>INTERNATIONAL WORKPLACE GROUP P</t>
  </si>
  <si>
    <t>IWG.L</t>
  </si>
  <si>
    <t>INDRA SISTEMAS S.A., SERIE A</t>
  </si>
  <si>
    <t>IDR.MC</t>
  </si>
  <si>
    <t>INDUSTRIA DE DISE...O TEXTIL S.</t>
  </si>
  <si>
    <t>ITX.MC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</si>
</sst>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000..\ \M"/>
    <numFmt numFmtId="165" formatCode="#,##0,,\M"/>
    <numFmt numFmtId="166" formatCode="[Black]#,##0,,\M"/>
    <numFmt numFmtId="167" formatCode="[Green]#,##0,,"/>
  </numFmts>
  <fonts count="9" x14ac:knownFonts="1">
    <font>
      <sz val="11"/>
      <color theme="1"/>
      <name val="Aptos Narrow"/>
      <family val="2"/>
      <scheme val="minor"/>
    </font>
    <font>
      <b/>
      <sz val="11"/>
      <color theme="1"/>
      <name val="Aptos Narrow"/>
      <family val="2"/>
      <scheme val="minor"/>
    </font>
    <font>
      <sz val="12"/>
      <color theme="1"/>
      <name val="Aptos Narrow"/>
      <family val="2"/>
      <scheme val="minor"/>
    </font>
    <font>
      <sz val="12"/>
      <color rgb="FF232A31"/>
      <name val="Aptos Narrow"/>
      <family val="2"/>
      <scheme val="minor"/>
    </font>
    <font>
      <sz val="11"/>
      <color rgb="FF232A31"/>
      <name val="Aptos Narrow"/>
      <family val="2"/>
      <scheme val="minor"/>
    </font>
    <font>
      <sz val="11"/>
      <color theme="1"/>
      <name val="Aptos Narrow"/>
      <family val="2"/>
      <scheme val="minor"/>
    </font>
    <font>
      <sz val="10"/>
      <color theme="1"/>
      <name val="Aptos Narrow"/>
      <family val="2"/>
      <scheme val="minor"/>
    </font>
    <font>
      <b/>
      <sz val="12"/>
      <color theme="1"/>
      <name val="Aptos Narrow"/>
      <family val="2"/>
      <scheme val="minor"/>
    </font>
    <font>
      <b/>
      <sz val="18"/>
      <color theme="1"/>
      <name val="Aptos Narrow"/>
      <family val="2"/>
      <scheme val="minor"/>
    </font>
  </fonts>
  <fills count="2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rgb="FFFF0000"/>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3" tint="0.499984740745262"/>
        <bgColor indexed="64"/>
      </patternFill>
    </fill>
    <fill>
      <patternFill patternType="solid">
        <fgColor rgb="FFFFFF99"/>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79998168889431442"/>
        <bgColor indexed="64"/>
      </patternFill>
    </fill>
    <fill>
      <patternFill patternType="solid">
        <fgColor theme="4" tint="0.59999389629810485"/>
        <bgColor indexed="64"/>
      </patternFill>
    </fill>
  </fills>
  <borders count="9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thin">
        <color indexed="64"/>
      </top>
      <bottom/>
      <diagonal/>
    </border>
    <border>
      <left/>
      <right style="thick">
        <color indexed="64"/>
      </right>
      <top/>
      <bottom/>
      <diagonal/>
    </border>
    <border>
      <left/>
      <right style="thick">
        <color indexed="64"/>
      </right>
      <top/>
      <bottom style="thick">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hair">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dashed">
        <color indexed="64"/>
      </bottom>
      <diagonal/>
    </border>
    <border>
      <left style="hair">
        <color indexed="64"/>
      </left>
      <right style="medium">
        <color indexed="64"/>
      </right>
      <top/>
      <bottom style="dashed">
        <color indexed="64"/>
      </bottom>
      <diagonal/>
    </border>
    <border>
      <left style="hair">
        <color indexed="64"/>
      </left>
      <right style="hair">
        <color indexed="64"/>
      </right>
      <top style="dashed">
        <color indexed="64"/>
      </top>
      <bottom style="dashed">
        <color indexed="64"/>
      </bottom>
      <diagonal/>
    </border>
    <border>
      <left style="hair">
        <color indexed="64"/>
      </left>
      <right style="medium">
        <color indexed="64"/>
      </right>
      <top style="dashed">
        <color indexed="64"/>
      </top>
      <bottom style="dashed">
        <color indexed="64"/>
      </bottom>
      <diagonal/>
    </border>
    <border>
      <left style="hair">
        <color indexed="64"/>
      </left>
      <right style="hair">
        <color indexed="64"/>
      </right>
      <top style="dashed">
        <color indexed="64"/>
      </top>
      <bottom style="medium">
        <color indexed="64"/>
      </bottom>
      <diagonal/>
    </border>
    <border>
      <left style="hair">
        <color indexed="64"/>
      </left>
      <right style="medium">
        <color indexed="64"/>
      </right>
      <top style="dashed">
        <color indexed="64"/>
      </top>
      <bottom style="medium">
        <color indexed="64"/>
      </bottom>
      <diagonal/>
    </border>
    <border>
      <left/>
      <right/>
      <top/>
      <bottom style="thick">
        <color auto="1"/>
      </bottom>
      <diagonal/>
    </border>
    <border>
      <left style="thin">
        <color indexed="64"/>
      </left>
      <right/>
      <top/>
      <bottom style="thin">
        <color indexed="64"/>
      </bottom>
      <diagonal/>
    </border>
    <border>
      <left style="thin">
        <color indexed="64"/>
      </left>
      <right style="thin">
        <color indexed="64"/>
      </right>
      <top style="dotted">
        <color indexed="64"/>
      </top>
      <bottom style="medium">
        <color indexed="64"/>
      </bottom>
      <diagonal/>
    </border>
    <border>
      <left style="thin">
        <color indexed="64"/>
      </left>
      <right style="thin">
        <color indexed="64"/>
      </right>
      <top style="thin">
        <color indexed="64"/>
      </top>
      <bottom style="dotted">
        <color indexed="64"/>
      </bottom>
      <diagonal/>
    </border>
    <border>
      <left style="thick">
        <color indexed="64"/>
      </left>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right/>
      <top style="thick">
        <color indexed="64"/>
      </top>
      <bottom/>
      <diagonal/>
    </border>
    <border>
      <left/>
      <right style="thick">
        <color indexed="64"/>
      </right>
      <top style="thick">
        <color indexed="64"/>
      </top>
      <bottom/>
      <diagonal/>
    </border>
    <border>
      <left style="thick">
        <color indexed="64"/>
      </left>
      <right/>
      <top style="thin">
        <color indexed="64"/>
      </top>
      <bottom style="thin">
        <color indexed="64"/>
      </bottom>
      <diagonal/>
    </border>
    <border>
      <left style="thick">
        <color indexed="64"/>
      </left>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right style="hair">
        <color indexed="64"/>
      </right>
      <top style="dashed">
        <color indexed="64"/>
      </top>
      <bottom style="medium">
        <color indexed="64"/>
      </bottom>
      <diagonal/>
    </border>
    <border>
      <left/>
      <right style="hair">
        <color indexed="64"/>
      </right>
      <top style="dashed">
        <color indexed="64"/>
      </top>
      <bottom style="dashed">
        <color indexed="64"/>
      </bottom>
      <diagonal/>
    </border>
    <border>
      <left/>
      <right style="hair">
        <color indexed="64"/>
      </right>
      <top style="medium">
        <color indexed="64"/>
      </top>
      <bottom/>
      <diagonal/>
    </border>
    <border>
      <left/>
      <right style="hair">
        <color indexed="64"/>
      </right>
      <top/>
      <bottom/>
      <diagonal/>
    </border>
    <border>
      <left/>
      <right style="hair">
        <color indexed="64"/>
      </right>
      <top/>
      <bottom style="dashed">
        <color indexed="64"/>
      </bottom>
      <diagonal/>
    </border>
    <border>
      <left style="thick">
        <color auto="1"/>
      </left>
      <right/>
      <top style="thick">
        <color auto="1"/>
      </top>
      <bottom/>
      <diagonal/>
    </border>
    <border>
      <left style="thick">
        <color auto="1"/>
      </left>
      <right/>
      <top/>
      <bottom/>
      <diagonal/>
    </border>
    <border>
      <left style="medium">
        <color indexed="64"/>
      </left>
      <right style="thick">
        <color auto="1"/>
      </right>
      <top/>
      <bottom/>
      <diagonal/>
    </border>
    <border>
      <left/>
      <right style="thick">
        <color auto="1"/>
      </right>
      <top style="medium">
        <color indexed="64"/>
      </top>
      <bottom style="medium">
        <color indexed="64"/>
      </bottom>
      <diagonal/>
    </border>
    <border>
      <left style="thick">
        <color auto="1"/>
      </left>
      <right/>
      <top/>
      <bottom style="thick">
        <color auto="1"/>
      </bottom>
      <diagonal/>
    </border>
    <border>
      <left style="medium">
        <color indexed="64"/>
      </left>
      <right/>
      <top/>
      <bottom style="thick">
        <color auto="1"/>
      </bottom>
      <diagonal/>
    </border>
    <border>
      <left style="medium">
        <color indexed="64"/>
      </left>
      <right style="thick">
        <color indexed="64"/>
      </right>
      <top style="medium">
        <color indexed="64"/>
      </top>
      <bottom style="medium">
        <color indexed="64"/>
      </bottom>
      <diagonal/>
    </border>
    <border>
      <left style="medium">
        <color indexed="64"/>
      </left>
      <right style="thick">
        <color indexed="64"/>
      </right>
      <top/>
      <bottom style="medium">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diagonal/>
    </border>
    <border>
      <left style="thin">
        <color indexed="64"/>
      </left>
      <right style="thick">
        <color indexed="64"/>
      </right>
      <top style="dotted">
        <color indexed="64"/>
      </top>
      <bottom style="medium">
        <color indexed="64"/>
      </bottom>
      <diagonal/>
    </border>
    <border>
      <left style="medium">
        <color indexed="64"/>
      </left>
      <right style="hair">
        <color indexed="64"/>
      </right>
      <top style="medium">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thick">
        <color indexed="64"/>
      </right>
      <top style="medium">
        <color indexed="64"/>
      </top>
      <bottom style="thin">
        <color indexed="64"/>
      </bottom>
      <diagonal/>
    </border>
    <border>
      <left style="medium">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ck">
        <color indexed="64"/>
      </right>
      <top/>
      <bottom style="thin">
        <color indexed="64"/>
      </bottom>
      <diagonal/>
    </border>
    <border>
      <left style="medium">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ck">
        <color indexed="64"/>
      </right>
      <top style="thin">
        <color indexed="64"/>
      </top>
      <bottom style="thin">
        <color indexed="64"/>
      </bottom>
      <diagonal/>
    </border>
    <border>
      <left style="medium">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ck">
        <color indexed="64"/>
      </right>
      <top style="thin">
        <color indexed="64"/>
      </top>
      <bottom/>
      <diagonal/>
    </border>
    <border>
      <left style="medium">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thick">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dotted">
        <color indexed="64"/>
      </top>
      <bottom style="medium">
        <color indexed="64"/>
      </bottom>
      <diagonal/>
    </border>
    <border>
      <left/>
      <right style="thin">
        <color indexed="64"/>
      </right>
      <top style="thin">
        <color indexed="64"/>
      </top>
      <bottom style="dotted">
        <color indexed="64"/>
      </bottom>
      <diagonal/>
    </border>
    <border>
      <left style="medium">
        <color indexed="64"/>
      </left>
      <right style="hair">
        <color indexed="64"/>
      </right>
      <top style="medium">
        <color indexed="64"/>
      </top>
      <bottom/>
      <diagonal/>
    </border>
    <border>
      <left style="hair">
        <color indexed="64"/>
      </left>
      <right style="thick">
        <color indexed="64"/>
      </right>
      <top style="medium">
        <color indexed="64"/>
      </top>
      <bottom/>
      <diagonal/>
    </border>
    <border>
      <left style="thick">
        <color indexed="64"/>
      </left>
      <right/>
      <top style="thick">
        <color indexed="64"/>
      </top>
      <bottom style="thick">
        <color indexed="64"/>
      </bottom>
      <diagonal/>
    </border>
    <border>
      <left style="medium">
        <color indexed="64"/>
      </left>
      <right style="hair">
        <color indexed="64"/>
      </right>
      <top style="thick">
        <color indexed="64"/>
      </top>
      <bottom style="thick">
        <color indexed="64"/>
      </bottom>
      <diagonal/>
    </border>
    <border>
      <left style="hair">
        <color indexed="64"/>
      </left>
      <right style="hair">
        <color indexed="64"/>
      </right>
      <top style="thick">
        <color indexed="64"/>
      </top>
      <bottom style="thick">
        <color indexed="64"/>
      </bottom>
      <diagonal/>
    </border>
    <border>
      <left style="hair">
        <color indexed="64"/>
      </left>
      <right style="thick">
        <color indexed="64"/>
      </right>
      <top style="thick">
        <color indexed="64"/>
      </top>
      <bottom style="thick">
        <color indexed="64"/>
      </bottom>
      <diagonal/>
    </border>
  </borders>
  <cellStyleXfs count="2">
    <xf numFmtId="0" fontId="0" fillId="0" borderId="0"/>
    <xf numFmtId="43" fontId="5" fillId="0" borderId="0" applyFont="0" applyFill="0" applyBorder="0" applyAlignment="0" applyProtection="0"/>
  </cellStyleXfs>
  <cellXfs count="296">
    <xf numFmtId="0" fontId="0" fillId="0" borderId="0" xfId="0"/>
    <xf numFmtId="0" fontId="0" fillId="0" borderId="0" xfId="0" applyAlignment="1">
      <alignment horizontal="center" vertical="center" wrapText="1"/>
    </xf>
    <xf numFmtId="0" fontId="0" fillId="6" borderId="8" xfId="0" applyFill="1" applyBorder="1" applyAlignment="1">
      <alignment horizontal="center" vertical="center" wrapText="1"/>
    </xf>
    <xf numFmtId="0" fontId="0" fillId="7" borderId="8" xfId="0" applyFill="1" applyBorder="1" applyAlignment="1">
      <alignment horizontal="center" vertical="center" wrapText="1"/>
    </xf>
    <xf numFmtId="0" fontId="0" fillId="7" borderId="0" xfId="0" applyFill="1" applyAlignment="1">
      <alignment horizontal="center" vertical="center" wrapText="1"/>
    </xf>
    <xf numFmtId="0" fontId="0" fillId="8" borderId="8" xfId="0" applyFill="1" applyBorder="1" applyAlignment="1">
      <alignment horizontal="center" vertical="center" wrapText="1"/>
    </xf>
    <xf numFmtId="0" fontId="0" fillId="10" borderId="8" xfId="0" applyFill="1" applyBorder="1" applyAlignment="1">
      <alignment horizontal="center" vertical="center" wrapText="1"/>
    </xf>
    <xf numFmtId="0" fontId="0" fillId="3" borderId="8" xfId="0" applyFill="1" applyBorder="1" applyAlignment="1">
      <alignment horizontal="center" vertical="center" wrapText="1"/>
    </xf>
    <xf numFmtId="0" fontId="3" fillId="0" borderId="8" xfId="0" applyFont="1" applyBorder="1" applyAlignment="1">
      <alignment horizontal="center" vertical="center"/>
    </xf>
    <xf numFmtId="0" fontId="3" fillId="2" borderId="8" xfId="0" applyFont="1" applyFill="1" applyBorder="1" applyAlignment="1">
      <alignment horizontal="center" vertical="center"/>
    </xf>
    <xf numFmtId="10" fontId="2" fillId="0" borderId="8" xfId="0" applyNumberFormat="1" applyFont="1" applyBorder="1" applyAlignment="1">
      <alignment horizontal="center" vertical="center"/>
    </xf>
    <xf numFmtId="10" fontId="3" fillId="0" borderId="8" xfId="0" applyNumberFormat="1" applyFont="1" applyBorder="1" applyAlignment="1">
      <alignment horizontal="center" vertical="center" wrapText="1"/>
    </xf>
    <xf numFmtId="0" fontId="4" fillId="0" borderId="0" xfId="0" applyFont="1" applyAlignment="1">
      <alignment horizontal="left" vertical="center"/>
    </xf>
    <xf numFmtId="0" fontId="0" fillId="0" borderId="1" xfId="0" applyBorder="1" applyAlignment="1">
      <alignment horizontal="center" vertical="center"/>
    </xf>
    <xf numFmtId="0" fontId="4" fillId="0" borderId="2"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6" xfId="0" applyBorder="1" applyAlignment="1">
      <alignment horizontal="center" vertical="center"/>
    </xf>
    <xf numFmtId="0" fontId="0" fillId="0" borderId="4" xfId="0" applyBorder="1" applyAlignment="1">
      <alignment horizontal="center" vertical="center"/>
    </xf>
    <xf numFmtId="0" fontId="2" fillId="0" borderId="8" xfId="0" applyFont="1" applyBorder="1" applyAlignment="1">
      <alignment horizontal="center" vertical="center" wrapText="1"/>
    </xf>
    <xf numFmtId="0" fontId="0" fillId="0" borderId="9" xfId="0" applyBorder="1"/>
    <xf numFmtId="0" fontId="2" fillId="0" borderId="8" xfId="0" applyFont="1" applyBorder="1" applyAlignment="1">
      <alignment horizontal="center" vertical="center"/>
    </xf>
    <xf numFmtId="0" fontId="2" fillId="0" borderId="19" xfId="0" applyFont="1" applyBorder="1" applyAlignment="1">
      <alignment horizontal="left" vertical="center"/>
    </xf>
    <xf numFmtId="0" fontId="2" fillId="0" borderId="19" xfId="0" applyFont="1" applyBorder="1"/>
    <xf numFmtId="0" fontId="2" fillId="4" borderId="19" xfId="0" applyFont="1" applyFill="1" applyBorder="1"/>
    <xf numFmtId="0" fontId="0" fillId="0" borderId="0" xfId="0" applyAlignment="1">
      <alignment horizontal="center" vertical="center"/>
    </xf>
    <xf numFmtId="0" fontId="0" fillId="7" borderId="0" xfId="0" applyFill="1" applyAlignment="1">
      <alignment horizontal="center" vertical="center"/>
    </xf>
    <xf numFmtId="0" fontId="0" fillId="7" borderId="0" xfId="0" applyFill="1" applyAlignment="1">
      <alignment horizontal="center" vertical="center" wrapText="1" shrinkToFit="1"/>
    </xf>
    <xf numFmtId="0" fontId="4" fillId="7" borderId="0" xfId="0" applyFont="1" applyFill="1" applyAlignment="1">
      <alignment horizontal="center" vertical="center" wrapText="1"/>
    </xf>
    <xf numFmtId="10" fontId="4" fillId="7" borderId="0" xfId="0" applyNumberFormat="1" applyFont="1" applyFill="1" applyAlignment="1">
      <alignment horizontal="center" vertical="center" wrapText="1"/>
    </xf>
    <xf numFmtId="0" fontId="0" fillId="11" borderId="20" xfId="0" applyFill="1" applyBorder="1" applyAlignment="1">
      <alignment horizontal="center" vertic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11" borderId="8" xfId="0" applyFill="1" applyBorder="1" applyAlignment="1">
      <alignment horizontal="center" vertical="center"/>
    </xf>
    <xf numFmtId="0" fontId="0" fillId="11" borderId="19" xfId="0" applyFill="1" applyBorder="1" applyAlignment="1">
      <alignment horizontal="center" vertical="center"/>
    </xf>
    <xf numFmtId="0" fontId="2" fillId="0" borderId="10" xfId="0" applyFont="1" applyBorder="1" applyAlignment="1">
      <alignment horizontal="center" vertical="center"/>
    </xf>
    <xf numFmtId="0" fontId="0" fillId="0" borderId="8" xfId="0" applyBorder="1" applyAlignment="1">
      <alignment horizontal="center" vertical="center" wrapText="1"/>
    </xf>
    <xf numFmtId="0" fontId="0" fillId="0" borderId="11" xfId="0" applyBorder="1" applyAlignment="1">
      <alignment horizontal="center" vertical="center" wrapText="1"/>
    </xf>
    <xf numFmtId="0" fontId="0" fillId="0" borderId="17" xfId="0" applyBorder="1" applyAlignment="1">
      <alignment horizontal="center" vertical="center" wrapText="1"/>
    </xf>
    <xf numFmtId="0" fontId="0" fillId="9" borderId="14" xfId="0" applyFill="1" applyBorder="1" applyAlignment="1">
      <alignment horizontal="center" vertical="center" wrapText="1"/>
    </xf>
    <xf numFmtId="0" fontId="0" fillId="9" borderId="16" xfId="0" applyFill="1" applyBorder="1" applyAlignment="1">
      <alignment horizontal="center" vertical="center" wrapText="1"/>
    </xf>
    <xf numFmtId="0" fontId="0" fillId="11" borderId="12" xfId="0" applyFill="1" applyBorder="1" applyAlignment="1">
      <alignment horizontal="center" vertical="center" wrapText="1"/>
    </xf>
    <xf numFmtId="0" fontId="0" fillId="2" borderId="12" xfId="0" applyFill="1" applyBorder="1" applyAlignment="1">
      <alignment horizontal="center" vertical="center" wrapText="1"/>
    </xf>
    <xf numFmtId="10" fontId="0" fillId="0" borderId="0" xfId="0" applyNumberFormat="1" applyAlignment="1">
      <alignment horizontal="right" vertical="center"/>
    </xf>
    <xf numFmtId="10" fontId="2" fillId="0" borderId="8" xfId="0" applyNumberFormat="1" applyFont="1" applyBorder="1" applyAlignment="1">
      <alignment horizontal="center" vertical="center" wrapText="1"/>
    </xf>
    <xf numFmtId="166" fontId="2" fillId="0" borderId="8" xfId="0" applyNumberFormat="1" applyFont="1" applyBorder="1" applyAlignment="1">
      <alignment horizontal="center" vertical="center" wrapText="1"/>
    </xf>
    <xf numFmtId="2" fontId="2" fillId="0" borderId="8" xfId="0" applyNumberFormat="1" applyFont="1" applyBorder="1" applyAlignment="1">
      <alignment horizontal="center" vertical="center" wrapText="1"/>
    </xf>
    <xf numFmtId="165" fontId="2" fillId="0" borderId="0" xfId="0" applyNumberFormat="1" applyFont="1"/>
    <xf numFmtId="3" fontId="0" fillId="7" borderId="8" xfId="0" applyNumberFormat="1" applyFill="1" applyBorder="1" applyAlignment="1">
      <alignment horizontal="center" vertical="center" wrapText="1"/>
    </xf>
    <xf numFmtId="0" fontId="0" fillId="7" borderId="17" xfId="0" applyFill="1" applyBorder="1" applyAlignment="1">
      <alignment horizontal="center" vertical="center" wrapText="1"/>
    </xf>
    <xf numFmtId="165" fontId="0" fillId="0" borderId="8" xfId="0" applyNumberFormat="1" applyBorder="1" applyAlignment="1">
      <alignment horizontal="center" vertical="center" wrapText="1"/>
    </xf>
    <xf numFmtId="2" fontId="0" fillId="0" borderId="8" xfId="0" applyNumberFormat="1" applyBorder="1" applyAlignment="1">
      <alignment horizontal="center" vertical="center" wrapText="1"/>
    </xf>
    <xf numFmtId="10" fontId="0" fillId="0" borderId="8" xfId="0" applyNumberFormat="1" applyBorder="1" applyAlignment="1">
      <alignment horizontal="center" vertical="center" wrapText="1"/>
    </xf>
    <xf numFmtId="0" fontId="0" fillId="0" borderId="0" xfId="0" applyAlignment="1">
      <alignment horizontal="left" vertical="center" wrapText="1"/>
    </xf>
    <xf numFmtId="164" fontId="0" fillId="0" borderId="0" xfId="0" applyNumberFormat="1" applyAlignment="1">
      <alignment horizontal="left" vertical="center" wrapText="1"/>
    </xf>
    <xf numFmtId="167" fontId="0" fillId="0" borderId="0" xfId="0" applyNumberFormat="1" applyAlignment="1">
      <alignment horizontal="left" vertical="center" wrapText="1"/>
    </xf>
    <xf numFmtId="0" fontId="0" fillId="0" borderId="0" xfId="0" applyAlignment="1">
      <alignment horizontal="left" vertical="center"/>
    </xf>
    <xf numFmtId="0" fontId="0" fillId="13" borderId="0" xfId="0" applyFill="1" applyAlignment="1">
      <alignment horizontal="left" vertical="center" wrapText="1"/>
    </xf>
    <xf numFmtId="0" fontId="0" fillId="0" borderId="23" xfId="0" applyBorder="1" applyAlignment="1">
      <alignment horizontal="center" vertical="center" wrapText="1"/>
    </xf>
    <xf numFmtId="0" fontId="0" fillId="0" borderId="24" xfId="0" applyBorder="1"/>
    <xf numFmtId="0" fontId="0" fillId="5" borderId="25" xfId="0" applyFill="1" applyBorder="1" applyAlignment="1">
      <alignment wrapText="1"/>
    </xf>
    <xf numFmtId="0" fontId="0" fillId="0" borderId="9" xfId="0" applyBorder="1" applyAlignment="1">
      <alignment horizontal="center" vertical="center" wrapText="1"/>
    </xf>
    <xf numFmtId="0" fontId="0" fillId="7" borderId="15" xfId="0" applyFill="1" applyBorder="1" applyAlignment="1">
      <alignment horizontal="center" vertical="center" wrapText="1"/>
    </xf>
    <xf numFmtId="0" fontId="0" fillId="0" borderId="26" xfId="0" applyBorder="1" applyAlignment="1">
      <alignment horizontal="center" vertical="center" wrapText="1"/>
    </xf>
    <xf numFmtId="0" fontId="0" fillId="7" borderId="26" xfId="0" applyFill="1" applyBorder="1" applyAlignment="1">
      <alignment horizontal="center" vertical="center" wrapText="1"/>
    </xf>
    <xf numFmtId="0" fontId="0" fillId="8" borderId="15" xfId="0" applyFill="1" applyBorder="1" applyAlignment="1">
      <alignment horizontal="center" vertical="center" wrapText="1"/>
    </xf>
    <xf numFmtId="0" fontId="0" fillId="3" borderId="15" xfId="0" applyFill="1" applyBorder="1" applyAlignment="1">
      <alignment horizontal="center" vertical="center" wrapText="1"/>
    </xf>
    <xf numFmtId="0" fontId="0" fillId="10" borderId="15" xfId="0" applyFill="1" applyBorder="1" applyAlignment="1">
      <alignment horizontal="center" vertical="center" wrapText="1"/>
    </xf>
    <xf numFmtId="0" fontId="0" fillId="9" borderId="17" xfId="0" applyFill="1" applyBorder="1" applyAlignment="1">
      <alignment horizontal="center" vertical="center" wrapText="1"/>
    </xf>
    <xf numFmtId="0" fontId="0" fillId="9" borderId="18" xfId="0" applyFill="1" applyBorder="1" applyAlignment="1">
      <alignment horizontal="center" vertical="center" wrapText="1"/>
    </xf>
    <xf numFmtId="0" fontId="0" fillId="11" borderId="27" xfId="0" applyFill="1" applyBorder="1" applyAlignment="1">
      <alignment horizontal="center" vertical="center"/>
    </xf>
    <xf numFmtId="0" fontId="3" fillId="0" borderId="10" xfId="0" applyFont="1" applyBorder="1" applyAlignment="1">
      <alignment horizontal="center" vertical="center"/>
    </xf>
    <xf numFmtId="0" fontId="3" fillId="2" borderId="10" xfId="0" applyFont="1" applyFill="1" applyBorder="1" applyAlignment="1">
      <alignment horizontal="center" vertical="center"/>
    </xf>
    <xf numFmtId="10" fontId="2" fillId="0" borderId="10" xfId="0" applyNumberFormat="1" applyFont="1" applyBorder="1" applyAlignment="1">
      <alignment horizontal="center" vertical="center"/>
    </xf>
    <xf numFmtId="166" fontId="2" fillId="0" borderId="10" xfId="0" applyNumberFormat="1" applyFont="1" applyBorder="1" applyAlignment="1">
      <alignment horizontal="center" vertical="center" wrapText="1"/>
    </xf>
    <xf numFmtId="0" fontId="2" fillId="0" borderId="10" xfId="0" applyFont="1" applyBorder="1" applyAlignment="1">
      <alignment horizontal="center" vertical="center" wrapText="1"/>
    </xf>
    <xf numFmtId="2" fontId="2" fillId="0" borderId="10" xfId="0" applyNumberFormat="1" applyFont="1" applyBorder="1" applyAlignment="1">
      <alignment horizontal="center" vertical="center" wrapText="1"/>
    </xf>
    <xf numFmtId="0" fontId="2" fillId="4" borderId="8" xfId="0" applyFont="1" applyFill="1" applyBorder="1"/>
    <xf numFmtId="0" fontId="0" fillId="12" borderId="0" xfId="0" applyFill="1" applyAlignment="1">
      <alignment wrapText="1"/>
    </xf>
    <xf numFmtId="0" fontId="0" fillId="12" borderId="0" xfId="0" applyFill="1" applyAlignment="1">
      <alignment horizontal="center" vertical="center" wrapText="1"/>
    </xf>
    <xf numFmtId="10" fontId="0" fillId="0" borderId="0" xfId="0" applyNumberFormat="1"/>
    <xf numFmtId="0" fontId="0" fillId="0" borderId="5" xfId="0" applyBorder="1"/>
    <xf numFmtId="10" fontId="0" fillId="0" borderId="0" xfId="0" applyNumberFormat="1" applyAlignment="1">
      <alignment horizontal="center" vertical="center" wrapText="1"/>
    </xf>
    <xf numFmtId="10" fontId="2" fillId="0" borderId="10" xfId="0" applyNumberFormat="1" applyFont="1" applyBorder="1" applyAlignment="1">
      <alignment horizontal="center" vertical="center" wrapText="1"/>
    </xf>
    <xf numFmtId="0" fontId="0" fillId="9" borderId="23" xfId="0" applyFill="1" applyBorder="1" applyAlignment="1">
      <alignment horizontal="center" vertical="center"/>
    </xf>
    <xf numFmtId="0" fontId="0" fillId="9" borderId="24" xfId="0" applyFill="1" applyBorder="1" applyAlignment="1">
      <alignment horizontal="center" vertical="center"/>
    </xf>
    <xf numFmtId="10" fontId="4" fillId="7" borderId="9" xfId="0" applyNumberFormat="1" applyFont="1" applyFill="1" applyBorder="1" applyAlignment="1">
      <alignment horizontal="center" vertical="center" wrapText="1"/>
    </xf>
    <xf numFmtId="0" fontId="0" fillId="0" borderId="9" xfId="0" applyBorder="1" applyAlignment="1">
      <alignment horizontal="left" vertical="center" wrapText="1"/>
    </xf>
    <xf numFmtId="2" fontId="2" fillId="0" borderId="0" xfId="0" applyNumberFormat="1" applyFont="1" applyAlignment="1">
      <alignment horizontal="center" vertical="center"/>
    </xf>
    <xf numFmtId="0" fontId="0" fillId="11" borderId="13" xfId="0" applyFill="1" applyBorder="1" applyAlignment="1">
      <alignment horizontal="center" vertical="center"/>
    </xf>
    <xf numFmtId="0" fontId="0" fillId="6" borderId="15" xfId="0" applyFill="1" applyBorder="1" applyAlignment="1">
      <alignment horizontal="center" vertical="center"/>
    </xf>
    <xf numFmtId="0" fontId="0" fillId="0" borderId="15" xfId="0" applyBorder="1" applyAlignment="1">
      <alignment horizontal="center" vertical="center"/>
    </xf>
    <xf numFmtId="0" fontId="0" fillId="0" borderId="18" xfId="0" applyBorder="1" applyAlignment="1">
      <alignment horizontal="center" vertical="center"/>
    </xf>
    <xf numFmtId="0" fontId="0" fillId="0" borderId="4" xfId="0" applyBorder="1"/>
    <xf numFmtId="0" fontId="0" fillId="9" borderId="32" xfId="0" applyFill="1" applyBorder="1" applyAlignment="1">
      <alignment horizontal="center" vertical="center"/>
    </xf>
    <xf numFmtId="0" fontId="0" fillId="0" borderId="32" xfId="0" applyBorder="1"/>
    <xf numFmtId="0" fontId="0" fillId="0" borderId="33" xfId="0" applyBorder="1"/>
    <xf numFmtId="0" fontId="0" fillId="7" borderId="34" xfId="0" applyFill="1" applyBorder="1" applyAlignment="1">
      <alignment horizontal="center" vertical="center"/>
    </xf>
    <xf numFmtId="0" fontId="0" fillId="7" borderId="34" xfId="0" applyFill="1" applyBorder="1" applyAlignment="1">
      <alignment horizontal="center" vertical="center" wrapText="1" shrinkToFit="1"/>
    </xf>
    <xf numFmtId="0" fontId="4" fillId="7" borderId="34" xfId="0" applyFont="1" applyFill="1" applyBorder="1" applyAlignment="1">
      <alignment horizontal="center" vertical="center" wrapText="1"/>
    </xf>
    <xf numFmtId="0" fontId="0" fillId="7" borderId="34" xfId="0" applyFill="1" applyBorder="1" applyAlignment="1">
      <alignment horizontal="center" vertical="center" wrapText="1"/>
    </xf>
    <xf numFmtId="0" fontId="0" fillId="0" borderId="34" xfId="0" applyBorder="1"/>
    <xf numFmtId="0" fontId="0" fillId="7" borderId="35" xfId="0" applyFill="1" applyBorder="1" applyAlignment="1">
      <alignment horizontal="center" vertical="center" wrapText="1"/>
    </xf>
    <xf numFmtId="0" fontId="0" fillId="5" borderId="34" xfId="0" applyFill="1" applyBorder="1" applyAlignment="1">
      <alignment horizontal="left" vertical="center" wrapText="1"/>
    </xf>
    <xf numFmtId="0" fontId="0" fillId="5" borderId="34" xfId="0" applyFill="1" applyBorder="1" applyAlignment="1">
      <alignment horizontal="left" vertical="center"/>
    </xf>
    <xf numFmtId="0" fontId="0" fillId="5" borderId="34" xfId="0" applyFill="1" applyBorder="1"/>
    <xf numFmtId="0" fontId="1" fillId="3" borderId="35" xfId="0" applyFont="1" applyFill="1" applyBorder="1"/>
    <xf numFmtId="0" fontId="0" fillId="0" borderId="36" xfId="0" applyBorder="1" applyAlignment="1">
      <alignment horizontal="center" vertical="center" wrapText="1"/>
    </xf>
    <xf numFmtId="0" fontId="0" fillId="0" borderId="36" xfId="0" applyBorder="1"/>
    <xf numFmtId="0" fontId="1" fillId="3" borderId="37" xfId="0" applyFont="1" applyFill="1" applyBorder="1"/>
    <xf numFmtId="0" fontId="0" fillId="0" borderId="38" xfId="0" applyBorder="1" applyAlignment="1">
      <alignment horizontal="center" vertical="center" wrapText="1"/>
    </xf>
    <xf numFmtId="0" fontId="0" fillId="0" borderId="38" xfId="0" applyBorder="1"/>
    <xf numFmtId="2" fontId="1" fillId="3" borderId="39" xfId="0" applyNumberFormat="1" applyFont="1" applyFill="1" applyBorder="1"/>
    <xf numFmtId="0" fontId="0" fillId="0" borderId="40" xfId="0" applyBorder="1" applyAlignment="1">
      <alignment horizontal="center" vertical="center" wrapText="1"/>
    </xf>
    <xf numFmtId="0" fontId="0" fillId="0" borderId="40" xfId="0" applyBorder="1"/>
    <xf numFmtId="2" fontId="1" fillId="3" borderId="41" xfId="0" applyNumberFormat="1" applyFont="1" applyFill="1" applyBorder="1"/>
    <xf numFmtId="0" fontId="4" fillId="14" borderId="0" xfId="0" applyFont="1" applyFill="1" applyAlignment="1">
      <alignment horizontal="left" vertical="center" wrapText="1"/>
    </xf>
    <xf numFmtId="0" fontId="0" fillId="14" borderId="0" xfId="0" applyFill="1" applyAlignment="1">
      <alignment wrapText="1"/>
    </xf>
    <xf numFmtId="0" fontId="0" fillId="14" borderId="0" xfId="0" applyFill="1" applyAlignment="1">
      <alignment horizontal="left" vertical="center" wrapText="1"/>
    </xf>
    <xf numFmtId="0" fontId="3" fillId="0" borderId="0" xfId="0" applyFont="1" applyAlignment="1">
      <alignment horizontal="left" vertical="center"/>
    </xf>
    <xf numFmtId="0" fontId="0" fillId="14" borderId="0" xfId="0" applyFill="1" applyAlignment="1">
      <alignment vertical="center" wrapText="1"/>
    </xf>
    <xf numFmtId="0" fontId="0" fillId="0" borderId="42" xfId="0" applyBorder="1"/>
    <xf numFmtId="0" fontId="3" fillId="0" borderId="42" xfId="0" applyFont="1" applyBorder="1" applyAlignment="1">
      <alignment horizontal="left" vertical="center"/>
    </xf>
    <xf numFmtId="0" fontId="0" fillId="15" borderId="0" xfId="0" applyFill="1" applyAlignment="1">
      <alignment wrapText="1"/>
    </xf>
    <xf numFmtId="0" fontId="0" fillId="16" borderId="0" xfId="0" applyFill="1" applyAlignment="1">
      <alignment horizontal="center" vertical="center"/>
    </xf>
    <xf numFmtId="0" fontId="0" fillId="15" borderId="21" xfId="0" applyFill="1" applyBorder="1" applyAlignment="1">
      <alignment horizontal="center" vertical="center"/>
    </xf>
    <xf numFmtId="0" fontId="2" fillId="0" borderId="7" xfId="0" applyFont="1" applyBorder="1"/>
    <xf numFmtId="0" fontId="0" fillId="11" borderId="43" xfId="0" applyFill="1" applyBorder="1" applyAlignment="1">
      <alignment horizontal="center" vertical="center"/>
    </xf>
    <xf numFmtId="0" fontId="2" fillId="4" borderId="31" xfId="0" applyFont="1" applyFill="1" applyBorder="1"/>
    <xf numFmtId="0" fontId="3" fillId="0" borderId="31" xfId="0" applyFont="1" applyBorder="1" applyAlignment="1">
      <alignment horizontal="center" vertical="center"/>
    </xf>
    <xf numFmtId="0" fontId="3" fillId="0" borderId="22" xfId="0" applyFont="1" applyBorder="1" applyAlignment="1">
      <alignment horizontal="center" vertical="center"/>
    </xf>
    <xf numFmtId="0" fontId="3" fillId="2" borderId="31" xfId="0" applyFont="1" applyFill="1" applyBorder="1" applyAlignment="1">
      <alignment horizontal="center" vertical="center"/>
    </xf>
    <xf numFmtId="10" fontId="2" fillId="0" borderId="31" xfId="0" applyNumberFormat="1" applyFont="1" applyBorder="1" applyAlignment="1">
      <alignment horizontal="center" vertical="center"/>
    </xf>
    <xf numFmtId="0" fontId="2" fillId="0" borderId="31" xfId="0" applyFont="1" applyBorder="1" applyAlignment="1">
      <alignment horizontal="center" vertical="center"/>
    </xf>
    <xf numFmtId="166" fontId="2" fillId="0" borderId="31" xfId="0" applyNumberFormat="1" applyFont="1" applyBorder="1" applyAlignment="1">
      <alignment horizontal="center" vertical="center" wrapText="1"/>
    </xf>
    <xf numFmtId="10" fontId="2" fillId="0" borderId="22" xfId="0" applyNumberFormat="1" applyFont="1" applyBorder="1" applyAlignment="1">
      <alignment horizontal="center" vertical="center" wrapText="1"/>
    </xf>
    <xf numFmtId="0" fontId="2" fillId="0" borderId="31" xfId="0" applyFont="1" applyBorder="1" applyAlignment="1">
      <alignment horizontal="center" vertical="center" wrapText="1"/>
    </xf>
    <xf numFmtId="2" fontId="2" fillId="0" borderId="31" xfId="0" applyNumberFormat="1" applyFont="1" applyBorder="1" applyAlignment="1">
      <alignment horizontal="center" vertical="center" wrapText="1"/>
    </xf>
    <xf numFmtId="0" fontId="0" fillId="11" borderId="46" xfId="0" applyFill="1" applyBorder="1" applyAlignment="1">
      <alignment horizontal="center" vertical="center"/>
    </xf>
    <xf numFmtId="0" fontId="2" fillId="4" borderId="47" xfId="0" applyFont="1" applyFill="1" applyBorder="1"/>
    <xf numFmtId="0" fontId="3" fillId="0" borderId="48" xfId="0" applyFont="1" applyBorder="1" applyAlignment="1">
      <alignment horizontal="center" vertical="center"/>
    </xf>
    <xf numFmtId="0" fontId="3" fillId="2" borderId="48" xfId="0" applyFont="1" applyFill="1" applyBorder="1" applyAlignment="1">
      <alignment horizontal="center" vertical="center"/>
    </xf>
    <xf numFmtId="10" fontId="2" fillId="0" borderId="48" xfId="0" applyNumberFormat="1" applyFont="1" applyBorder="1" applyAlignment="1">
      <alignment horizontal="center" vertical="center"/>
    </xf>
    <xf numFmtId="0" fontId="2" fillId="0" borderId="48" xfId="0" applyFont="1" applyBorder="1" applyAlignment="1">
      <alignment horizontal="center" vertical="center"/>
    </xf>
    <xf numFmtId="166" fontId="2" fillId="0" borderId="48" xfId="0" applyNumberFormat="1" applyFont="1" applyBorder="1" applyAlignment="1">
      <alignment horizontal="center" vertical="center" wrapText="1"/>
    </xf>
    <xf numFmtId="10" fontId="2" fillId="0" borderId="48" xfId="0" applyNumberFormat="1" applyFont="1" applyBorder="1" applyAlignment="1">
      <alignment horizontal="center" vertical="center" wrapText="1"/>
    </xf>
    <xf numFmtId="0" fontId="2" fillId="0" borderId="48" xfId="0" applyFont="1" applyBorder="1" applyAlignment="1">
      <alignment horizontal="center" vertical="center" wrapText="1"/>
    </xf>
    <xf numFmtId="2" fontId="2" fillId="0" borderId="48" xfId="0" applyNumberFormat="1" applyFont="1" applyBorder="1" applyAlignment="1">
      <alignment horizontal="center" vertical="center" wrapText="1"/>
    </xf>
    <xf numFmtId="165" fontId="2" fillId="0" borderId="49" xfId="0" applyNumberFormat="1" applyFont="1" applyBorder="1"/>
    <xf numFmtId="2" fontId="2" fillId="0" borderId="49" xfId="0" applyNumberFormat="1" applyFont="1" applyBorder="1" applyAlignment="1">
      <alignment horizontal="center" vertical="center"/>
    </xf>
    <xf numFmtId="0" fontId="0" fillId="0" borderId="49" xfId="0" applyBorder="1"/>
    <xf numFmtId="10" fontId="0" fillId="0" borderId="49" xfId="0" applyNumberFormat="1" applyBorder="1" applyAlignment="1">
      <alignment horizontal="center" vertical="center" wrapText="1"/>
    </xf>
    <xf numFmtId="10" fontId="0" fillId="0" borderId="49" xfId="0" applyNumberFormat="1" applyBorder="1" applyAlignment="1">
      <alignment horizontal="right" vertical="center"/>
    </xf>
    <xf numFmtId="0" fontId="0" fillId="4" borderId="50" xfId="0" applyFill="1" applyBorder="1" applyAlignment="1">
      <alignment horizontal="center" vertical="center" wrapText="1"/>
    </xf>
    <xf numFmtId="0" fontId="0" fillId="11" borderId="51" xfId="0" applyFill="1" applyBorder="1" applyAlignment="1">
      <alignment horizontal="center" vertical="center"/>
    </xf>
    <xf numFmtId="0" fontId="0" fillId="4" borderId="28" xfId="0" applyFill="1" applyBorder="1" applyAlignment="1">
      <alignment horizontal="center" vertical="center" wrapText="1"/>
    </xf>
    <xf numFmtId="0" fontId="0" fillId="4" borderId="28" xfId="0" applyFill="1" applyBorder="1" applyAlignment="1">
      <alignment horizontal="center" vertical="center"/>
    </xf>
    <xf numFmtId="0" fontId="0" fillId="11" borderId="52" xfId="0" applyFill="1" applyBorder="1" applyAlignment="1">
      <alignment horizontal="center" vertical="center"/>
    </xf>
    <xf numFmtId="0" fontId="2" fillId="4" borderId="53" xfId="0" applyFont="1" applyFill="1" applyBorder="1"/>
    <xf numFmtId="0" fontId="3" fillId="0" borderId="54" xfId="0" applyFont="1" applyBorder="1" applyAlignment="1">
      <alignment horizontal="center" vertical="center"/>
    </xf>
    <xf numFmtId="0" fontId="3" fillId="2" borderId="54" xfId="0" applyFont="1" applyFill="1" applyBorder="1" applyAlignment="1">
      <alignment horizontal="center" vertical="center"/>
    </xf>
    <xf numFmtId="10" fontId="2" fillId="0" borderId="54" xfId="0" applyNumberFormat="1" applyFont="1" applyBorder="1" applyAlignment="1">
      <alignment horizontal="center" vertical="center"/>
    </xf>
    <xf numFmtId="0" fontId="2" fillId="0" borderId="54" xfId="0" applyFont="1" applyBorder="1" applyAlignment="1">
      <alignment horizontal="center" vertical="center"/>
    </xf>
    <xf numFmtId="166" fontId="2" fillId="0" borderId="54" xfId="0" applyNumberFormat="1" applyFont="1" applyBorder="1" applyAlignment="1">
      <alignment horizontal="center" vertical="center" wrapText="1"/>
    </xf>
    <xf numFmtId="10" fontId="2" fillId="0" borderId="54" xfId="0" applyNumberFormat="1" applyFont="1" applyBorder="1" applyAlignment="1">
      <alignment horizontal="center" vertical="center" wrapText="1"/>
    </xf>
    <xf numFmtId="0" fontId="2" fillId="0" borderId="54" xfId="0" applyFont="1" applyBorder="1" applyAlignment="1">
      <alignment horizontal="center" vertical="center" wrapText="1"/>
    </xf>
    <xf numFmtId="2" fontId="2" fillId="0" borderId="54" xfId="0" applyNumberFormat="1" applyFont="1" applyBorder="1" applyAlignment="1">
      <alignment horizontal="center" vertical="center" wrapText="1"/>
    </xf>
    <xf numFmtId="165" fontId="2" fillId="0" borderId="42" xfId="0" applyNumberFormat="1" applyFont="1" applyBorder="1"/>
    <xf numFmtId="2" fontId="2" fillId="0" borderId="42" xfId="0" applyNumberFormat="1" applyFont="1" applyBorder="1" applyAlignment="1">
      <alignment horizontal="center" vertical="center"/>
    </xf>
    <xf numFmtId="10" fontId="0" fillId="0" borderId="42" xfId="0" applyNumberFormat="1" applyBorder="1" applyAlignment="1">
      <alignment horizontal="center" vertical="center" wrapText="1"/>
    </xf>
    <xf numFmtId="10" fontId="0" fillId="0" borderId="42" xfId="0" applyNumberFormat="1" applyBorder="1" applyAlignment="1">
      <alignment horizontal="right" vertical="center"/>
    </xf>
    <xf numFmtId="0" fontId="0" fillId="4" borderId="29" xfId="0" applyFill="1" applyBorder="1" applyAlignment="1">
      <alignment horizontal="center" vertical="center"/>
    </xf>
    <xf numFmtId="0" fontId="0" fillId="0" borderId="9" xfId="0" applyBorder="1" applyAlignment="1">
      <alignment horizontal="center" vertical="center"/>
    </xf>
    <xf numFmtId="0" fontId="0" fillId="9" borderId="57" xfId="0" applyFill="1" applyBorder="1" applyAlignment="1">
      <alignment horizontal="center" vertical="center"/>
    </xf>
    <xf numFmtId="0" fontId="0" fillId="0" borderId="59" xfId="0" applyBorder="1" applyAlignment="1">
      <alignment horizontal="center" vertical="center" wrapText="1"/>
    </xf>
    <xf numFmtId="0" fontId="0" fillId="9" borderId="25" xfId="0" applyFill="1" applyBorder="1" applyAlignment="1">
      <alignment horizontal="center" vertical="center"/>
    </xf>
    <xf numFmtId="0" fontId="0" fillId="7" borderId="58" xfId="0" applyFill="1" applyBorder="1" applyAlignment="1">
      <alignment horizontal="center" vertical="center"/>
    </xf>
    <xf numFmtId="0" fontId="0" fillId="5" borderId="58" xfId="0" applyFill="1" applyBorder="1" applyAlignment="1">
      <alignment horizontal="left" vertical="center" wrapText="1"/>
    </xf>
    <xf numFmtId="0" fontId="0" fillId="0" borderId="56" xfId="0" applyBorder="1" applyAlignment="1">
      <alignment horizontal="center" vertical="center" wrapText="1"/>
    </xf>
    <xf numFmtId="0" fontId="0" fillId="0" borderId="55" xfId="0" applyBorder="1" applyAlignment="1">
      <alignment horizontal="center" vertical="center" wrapText="1"/>
    </xf>
    <xf numFmtId="0" fontId="0" fillId="0" borderId="26" xfId="0" applyBorder="1" applyAlignment="1">
      <alignment horizontal="left" vertical="center" wrapText="1"/>
    </xf>
    <xf numFmtId="0" fontId="0" fillId="0" borderId="30" xfId="0"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10" fontId="0" fillId="0" borderId="3" xfId="0" applyNumberFormat="1" applyBorder="1" applyAlignment="1">
      <alignment horizontal="center" vertical="center"/>
    </xf>
    <xf numFmtId="0" fontId="0" fillId="0" borderId="42" xfId="0" applyBorder="1" applyAlignment="1">
      <alignment vertical="center" wrapText="1"/>
    </xf>
    <xf numFmtId="0" fontId="4" fillId="0" borderId="1" xfId="0" applyFont="1" applyBorder="1" applyAlignment="1">
      <alignment horizontal="center" vertical="center"/>
    </xf>
    <xf numFmtId="10" fontId="0" fillId="0" borderId="4" xfId="0" applyNumberFormat="1" applyBorder="1" applyAlignment="1">
      <alignment horizontal="center" vertical="center"/>
    </xf>
    <xf numFmtId="0" fontId="4" fillId="0" borderId="0" xfId="0" applyFont="1" applyAlignment="1">
      <alignment horizontal="center" vertical="center"/>
    </xf>
    <xf numFmtId="10" fontId="0" fillId="0" borderId="0" xfId="0" applyNumberFormat="1" applyAlignment="1">
      <alignment horizontal="center" vertical="center"/>
    </xf>
    <xf numFmtId="10" fontId="0" fillId="0" borderId="9" xfId="0" applyNumberFormat="1" applyBorder="1" applyAlignment="1">
      <alignment horizontal="center" vertical="center"/>
    </xf>
    <xf numFmtId="0" fontId="0" fillId="0" borderId="3" xfId="0" applyBorder="1"/>
    <xf numFmtId="10" fontId="0" fillId="0" borderId="6" xfId="0" applyNumberFormat="1" applyBorder="1" applyAlignment="1">
      <alignment horizontal="center" vertical="center"/>
    </xf>
    <xf numFmtId="0" fontId="1" fillId="13" borderId="3" xfId="0" applyFont="1" applyFill="1" applyBorder="1" applyAlignment="1">
      <alignment horizontal="left" vertical="center" wrapText="1"/>
    </xf>
    <xf numFmtId="4" fontId="0" fillId="0" borderId="0" xfId="0" applyNumberFormat="1" applyAlignment="1">
      <alignment horizontal="center" vertical="center"/>
    </xf>
    <xf numFmtId="0" fontId="1" fillId="16" borderId="60" xfId="0" applyFont="1" applyFill="1" applyBorder="1" applyAlignment="1">
      <alignment horizontal="center" vertical="center" wrapText="1"/>
    </xf>
    <xf numFmtId="0" fontId="0" fillId="9" borderId="49" xfId="0" applyFill="1" applyBorder="1"/>
    <xf numFmtId="10" fontId="0" fillId="9" borderId="49" xfId="0" applyNumberFormat="1" applyFill="1" applyBorder="1" applyAlignment="1">
      <alignment horizontal="center" vertical="center"/>
    </xf>
    <xf numFmtId="10" fontId="0" fillId="9" borderId="49" xfId="0" applyNumberFormat="1" applyFill="1" applyBorder="1" applyAlignment="1">
      <alignment horizontal="right" vertical="center"/>
    </xf>
    <xf numFmtId="10" fontId="0" fillId="9" borderId="50" xfId="0" applyNumberFormat="1" applyFill="1" applyBorder="1" applyAlignment="1">
      <alignment horizontal="right" vertical="center"/>
    </xf>
    <xf numFmtId="0" fontId="0" fillId="18" borderId="61" xfId="0" applyFill="1" applyBorder="1"/>
    <xf numFmtId="0" fontId="0" fillId="0" borderId="62" xfId="0" applyBorder="1" applyAlignment="1">
      <alignment horizontal="center" vertical="center"/>
    </xf>
    <xf numFmtId="10" fontId="0" fillId="0" borderId="62" xfId="0" applyNumberFormat="1" applyBorder="1" applyAlignment="1">
      <alignment horizontal="center" vertical="center"/>
    </xf>
    <xf numFmtId="0" fontId="0" fillId="0" borderId="61" xfId="0" applyBorder="1"/>
    <xf numFmtId="0" fontId="0" fillId="0" borderId="28" xfId="0" applyBorder="1"/>
    <xf numFmtId="10" fontId="0" fillId="0" borderId="28" xfId="0" applyNumberFormat="1" applyBorder="1" applyAlignment="1">
      <alignment horizontal="right" vertical="center"/>
    </xf>
    <xf numFmtId="0" fontId="0" fillId="0" borderId="63" xfId="0" applyBorder="1" applyAlignment="1">
      <alignment horizontal="center" vertical="center"/>
    </xf>
    <xf numFmtId="0" fontId="0" fillId="18" borderId="64" xfId="0" applyFill="1" applyBorder="1"/>
    <xf numFmtId="0" fontId="4" fillId="0" borderId="65" xfId="0" applyFont="1" applyBorder="1" applyAlignment="1">
      <alignment horizontal="center" vertical="center"/>
    </xf>
    <xf numFmtId="0" fontId="0" fillId="0" borderId="42" xfId="0" applyBorder="1" applyAlignment="1">
      <alignment horizontal="center" vertical="center"/>
    </xf>
    <xf numFmtId="0" fontId="4" fillId="0" borderId="42" xfId="0" applyFont="1" applyBorder="1" applyAlignment="1">
      <alignment horizontal="center" vertical="center"/>
    </xf>
    <xf numFmtId="0" fontId="0" fillId="0" borderId="29" xfId="0" applyBorder="1" applyAlignment="1">
      <alignment horizontal="center" vertical="center"/>
    </xf>
    <xf numFmtId="0" fontId="0" fillId="0" borderId="28" xfId="0" applyBorder="1" applyAlignment="1">
      <alignment horizontal="center" vertical="center"/>
    </xf>
    <xf numFmtId="10" fontId="0" fillId="0" borderId="28" xfId="0" applyNumberFormat="1" applyBorder="1" applyAlignment="1">
      <alignment horizontal="center" vertical="center"/>
    </xf>
    <xf numFmtId="10" fontId="0" fillId="0" borderId="65" xfId="0" applyNumberFormat="1" applyBorder="1" applyAlignment="1">
      <alignment horizontal="center" vertical="center"/>
    </xf>
    <xf numFmtId="10" fontId="0" fillId="0" borderId="42" xfId="0" applyNumberFormat="1" applyBorder="1" applyAlignment="1">
      <alignment horizontal="center" vertical="center"/>
    </xf>
    <xf numFmtId="10" fontId="0" fillId="0" borderId="29" xfId="0" applyNumberFormat="1" applyBorder="1" applyAlignment="1">
      <alignment horizontal="center" vertical="center"/>
    </xf>
    <xf numFmtId="10" fontId="0" fillId="9" borderId="49" xfId="0" applyNumberFormat="1" applyFill="1" applyBorder="1" applyAlignment="1">
      <alignment horizontal="left" vertical="center"/>
    </xf>
    <xf numFmtId="0" fontId="0" fillId="0" borderId="66" xfId="0" applyBorder="1" applyAlignment="1">
      <alignment horizontal="center" vertical="center"/>
    </xf>
    <xf numFmtId="4" fontId="0" fillId="0" borderId="28" xfId="0" applyNumberFormat="1" applyBorder="1" applyAlignment="1">
      <alignment horizontal="center" vertical="center"/>
    </xf>
    <xf numFmtId="4" fontId="0" fillId="0" borderId="42" xfId="0" applyNumberFormat="1" applyBorder="1" applyAlignment="1">
      <alignment horizontal="center" vertical="center"/>
    </xf>
    <xf numFmtId="4" fontId="0" fillId="0" borderId="29" xfId="0" applyNumberFormat="1" applyBorder="1" applyAlignment="1">
      <alignment horizontal="center" vertical="center"/>
    </xf>
    <xf numFmtId="4" fontId="0" fillId="0" borderId="4" xfId="0" applyNumberFormat="1" applyBorder="1" applyAlignment="1">
      <alignment horizontal="center" vertical="center"/>
    </xf>
    <xf numFmtId="10" fontId="0" fillId="0" borderId="67" xfId="0" applyNumberFormat="1" applyBorder="1" applyAlignment="1">
      <alignment horizontal="center" vertical="center"/>
    </xf>
    <xf numFmtId="4" fontId="0" fillId="0" borderId="3" xfId="0" applyNumberFormat="1" applyBorder="1" applyAlignment="1">
      <alignment horizontal="center" vertical="center"/>
    </xf>
    <xf numFmtId="4" fontId="0" fillId="0" borderId="6" xfId="0" applyNumberFormat="1" applyBorder="1" applyAlignment="1">
      <alignment horizontal="center" vertical="center"/>
    </xf>
    <xf numFmtId="0" fontId="0" fillId="0" borderId="64" xfId="0" applyBorder="1"/>
    <xf numFmtId="0" fontId="0" fillId="11" borderId="68" xfId="0" applyFill="1" applyBorder="1" applyAlignment="1">
      <alignment horizontal="center" vertical="center"/>
    </xf>
    <xf numFmtId="0" fontId="0" fillId="11" borderId="0" xfId="0" applyFill="1" applyAlignment="1">
      <alignment horizontal="center" vertical="center" wrapText="1"/>
    </xf>
    <xf numFmtId="0" fontId="0" fillId="10" borderId="0" xfId="0" applyFill="1"/>
    <xf numFmtId="0" fontId="8" fillId="10" borderId="0" xfId="0" applyFont="1" applyFill="1"/>
    <xf numFmtId="0" fontId="0" fillId="18" borderId="61" xfId="0" applyFill="1" applyBorder="1" applyAlignment="1">
      <alignment wrapText="1"/>
    </xf>
    <xf numFmtId="0" fontId="0" fillId="12" borderId="6" xfId="0" applyFill="1" applyBorder="1" applyAlignment="1">
      <alignment horizontal="center" vertical="center" wrapText="1"/>
    </xf>
    <xf numFmtId="0" fontId="0" fillId="13" borderId="86" xfId="0" applyFill="1" applyBorder="1" applyAlignment="1">
      <alignment horizontal="right" vertical="center"/>
    </xf>
    <xf numFmtId="10" fontId="0" fillId="13" borderId="87" xfId="0" applyNumberFormat="1" applyFill="1" applyBorder="1" applyAlignment="1">
      <alignment horizontal="right" vertical="center"/>
    </xf>
    <xf numFmtId="0" fontId="0" fillId="13" borderId="87" xfId="0" applyFill="1" applyBorder="1" applyAlignment="1">
      <alignment horizontal="right" vertical="center"/>
    </xf>
    <xf numFmtId="10" fontId="0" fillId="13" borderId="88" xfId="0" applyNumberFormat="1" applyFill="1" applyBorder="1" applyAlignment="1">
      <alignment horizontal="right" vertical="center"/>
    </xf>
    <xf numFmtId="0" fontId="0" fillId="17" borderId="10" xfId="0" applyFill="1" applyBorder="1" applyAlignment="1">
      <alignment horizontal="center" vertical="center" wrapText="1"/>
    </xf>
    <xf numFmtId="0" fontId="0" fillId="17" borderId="45" xfId="0" applyFill="1" applyBorder="1" applyAlignment="1">
      <alignment horizontal="center" vertical="center" wrapText="1"/>
    </xf>
    <xf numFmtId="0" fontId="0" fillId="17" borderId="69" xfId="0" applyFill="1" applyBorder="1" applyAlignment="1">
      <alignment horizontal="center" vertical="center" wrapText="1"/>
    </xf>
    <xf numFmtId="0" fontId="2" fillId="0" borderId="89" xfId="0" applyFont="1" applyBorder="1" applyAlignment="1">
      <alignment horizontal="center" vertical="center" wrapText="1"/>
    </xf>
    <xf numFmtId="0" fontId="2" fillId="0" borderId="44" xfId="0" applyFont="1" applyBorder="1" applyAlignment="1">
      <alignment horizontal="center" vertical="center" wrapText="1"/>
    </xf>
    <xf numFmtId="0" fontId="2" fillId="4" borderId="44" xfId="0" applyFont="1" applyFill="1" applyBorder="1" applyAlignment="1">
      <alignment horizontal="center" vertical="center" wrapText="1"/>
    </xf>
    <xf numFmtId="0" fontId="2" fillId="10" borderId="44" xfId="0" applyFont="1" applyFill="1" applyBorder="1" applyAlignment="1">
      <alignment horizontal="center" vertical="center" wrapText="1"/>
    </xf>
    <xf numFmtId="0" fontId="2" fillId="0" borderId="70" xfId="0" applyFont="1" applyBorder="1" applyAlignment="1">
      <alignment horizontal="center" vertical="center" wrapText="1"/>
    </xf>
    <xf numFmtId="0" fontId="0" fillId="7" borderId="71" xfId="0" applyFill="1" applyBorder="1" applyAlignment="1">
      <alignment horizontal="left" vertical="center" wrapText="1" indent="8"/>
    </xf>
    <xf numFmtId="0" fontId="0" fillId="7" borderId="72" xfId="0" applyFill="1" applyBorder="1" applyAlignment="1">
      <alignment horizontal="left" vertical="center" wrapText="1" indent="8"/>
    </xf>
    <xf numFmtId="0" fontId="0" fillId="7" borderId="72" xfId="0" applyFill="1" applyBorder="1" applyAlignment="1">
      <alignment horizontal="left" wrapText="1" indent="8"/>
    </xf>
    <xf numFmtId="0" fontId="0" fillId="7" borderId="73" xfId="0" applyFill="1" applyBorder="1" applyAlignment="1">
      <alignment horizontal="left" wrapText="1" indent="8"/>
    </xf>
    <xf numFmtId="0" fontId="0" fillId="0" borderId="74" xfId="0" applyBorder="1" applyAlignment="1">
      <alignment horizontal="left" vertical="center" wrapText="1" indent="8"/>
    </xf>
    <xf numFmtId="0" fontId="0" fillId="0" borderId="75" xfId="0" applyBorder="1" applyAlignment="1">
      <alignment horizontal="left" vertical="center" wrapText="1" indent="8"/>
    </xf>
    <xf numFmtId="0" fontId="0" fillId="0" borderId="75" xfId="0" applyBorder="1" applyAlignment="1">
      <alignment horizontal="left" wrapText="1" indent="8"/>
    </xf>
    <xf numFmtId="0" fontId="0" fillId="0" borderId="76" xfId="0" applyBorder="1" applyAlignment="1">
      <alignment horizontal="left" wrapText="1" indent="8"/>
    </xf>
    <xf numFmtId="10" fontId="0" fillId="7" borderId="77" xfId="0" applyNumberFormat="1" applyFill="1" applyBorder="1" applyAlignment="1">
      <alignment horizontal="left" vertical="center" wrapText="1" indent="8"/>
    </xf>
    <xf numFmtId="10" fontId="0" fillId="7" borderId="78" xfId="0" applyNumberFormat="1" applyFill="1" applyBorder="1" applyAlignment="1">
      <alignment horizontal="left" vertical="center" wrapText="1" indent="8"/>
    </xf>
    <xf numFmtId="10" fontId="0" fillId="7" borderId="78" xfId="0" applyNumberFormat="1" applyFill="1" applyBorder="1" applyAlignment="1">
      <alignment horizontal="left" wrapText="1" indent="8"/>
    </xf>
    <xf numFmtId="10" fontId="0" fillId="7" borderId="79" xfId="0" applyNumberFormat="1" applyFill="1" applyBorder="1" applyAlignment="1">
      <alignment horizontal="left" wrapText="1" indent="8"/>
    </xf>
    <xf numFmtId="0" fontId="0" fillId="0" borderId="77" xfId="0" applyBorder="1" applyAlignment="1">
      <alignment horizontal="left" vertical="center" wrapText="1" indent="8"/>
    </xf>
    <xf numFmtId="0" fontId="0" fillId="0" borderId="78" xfId="0" applyBorder="1" applyAlignment="1">
      <alignment horizontal="left" vertical="center" wrapText="1" indent="8"/>
    </xf>
    <xf numFmtId="0" fontId="0" fillId="0" borderId="78" xfId="0" applyBorder="1" applyAlignment="1">
      <alignment horizontal="left" wrapText="1" indent="8"/>
    </xf>
    <xf numFmtId="0" fontId="0" fillId="0" borderId="79" xfId="0" applyBorder="1" applyAlignment="1">
      <alignment horizontal="left" wrapText="1" indent="8"/>
    </xf>
    <xf numFmtId="165" fontId="0" fillId="0" borderId="77" xfId="1" applyNumberFormat="1" applyFont="1" applyBorder="1" applyAlignment="1">
      <alignment horizontal="left" vertical="center" wrapText="1" indent="8"/>
    </xf>
    <xf numFmtId="165" fontId="0" fillId="0" borderId="78" xfId="1" applyNumberFormat="1" applyFont="1" applyBorder="1" applyAlignment="1">
      <alignment horizontal="left" vertical="center" wrapText="1" indent="8"/>
    </xf>
    <xf numFmtId="165" fontId="0" fillId="0" borderId="78" xfId="0" applyNumberFormat="1" applyBorder="1" applyAlignment="1">
      <alignment horizontal="left" wrapText="1" indent="8"/>
    </xf>
    <xf numFmtId="165" fontId="0" fillId="0" borderId="79" xfId="0" applyNumberFormat="1" applyBorder="1" applyAlignment="1">
      <alignment horizontal="left" wrapText="1" indent="8"/>
    </xf>
    <xf numFmtId="165" fontId="0" fillId="7" borderId="77" xfId="1" applyNumberFormat="1" applyFont="1" applyFill="1" applyBorder="1" applyAlignment="1">
      <alignment horizontal="left" vertical="center" wrapText="1" indent="8"/>
    </xf>
    <xf numFmtId="165" fontId="0" fillId="7" borderId="78" xfId="1" applyNumberFormat="1" applyFont="1" applyFill="1" applyBorder="1" applyAlignment="1">
      <alignment horizontal="left" vertical="center" wrapText="1" indent="8"/>
    </xf>
    <xf numFmtId="165" fontId="0" fillId="7" borderId="78" xfId="0" applyNumberFormat="1" applyFill="1" applyBorder="1" applyAlignment="1">
      <alignment horizontal="left" wrapText="1" indent="8"/>
    </xf>
    <xf numFmtId="0" fontId="0" fillId="7" borderId="78" xfId="0" applyFill="1" applyBorder="1" applyAlignment="1">
      <alignment horizontal="left" vertical="center" wrapText="1" indent="8"/>
    </xf>
    <xf numFmtId="165" fontId="0" fillId="7" borderId="79" xfId="0" applyNumberFormat="1" applyFill="1" applyBorder="1" applyAlignment="1">
      <alignment horizontal="left" wrapText="1" indent="8"/>
    </xf>
    <xf numFmtId="2" fontId="0" fillId="0" borderId="80" xfId="0" applyNumberFormat="1" applyBorder="1" applyAlignment="1">
      <alignment horizontal="left" vertical="center" wrapText="1" indent="8"/>
    </xf>
    <xf numFmtId="2" fontId="0" fillId="0" borderId="81" xfId="0" applyNumberFormat="1" applyBorder="1" applyAlignment="1">
      <alignment horizontal="left" vertical="center" wrapText="1" indent="8"/>
    </xf>
    <xf numFmtId="2" fontId="0" fillId="0" borderId="81" xfId="0" applyNumberFormat="1" applyBorder="1" applyAlignment="1">
      <alignment horizontal="left" wrapText="1" indent="8"/>
    </xf>
    <xf numFmtId="2" fontId="0" fillId="0" borderId="82" xfId="0" applyNumberFormat="1" applyBorder="1" applyAlignment="1">
      <alignment horizontal="left" wrapText="1" indent="8"/>
    </xf>
    <xf numFmtId="2" fontId="0" fillId="7" borderId="83" xfId="0" applyNumberFormat="1" applyFill="1" applyBorder="1" applyAlignment="1">
      <alignment horizontal="left" vertical="center" wrapText="1" indent="8"/>
    </xf>
    <xf numFmtId="2" fontId="0" fillId="7" borderId="84" xfId="0" applyNumberFormat="1" applyFill="1" applyBorder="1" applyAlignment="1">
      <alignment horizontal="left" vertical="center" wrapText="1" indent="8"/>
    </xf>
    <xf numFmtId="2" fontId="0" fillId="7" borderId="84" xfId="0" applyNumberFormat="1" applyFill="1" applyBorder="1" applyAlignment="1">
      <alignment horizontal="left" wrapText="1" indent="8"/>
    </xf>
    <xf numFmtId="2" fontId="0" fillId="7" borderId="85" xfId="0" applyNumberFormat="1" applyFill="1" applyBorder="1" applyAlignment="1">
      <alignment horizontal="left" wrapText="1" indent="8"/>
    </xf>
    <xf numFmtId="0" fontId="0" fillId="17" borderId="90" xfId="0" applyFill="1" applyBorder="1" applyAlignment="1">
      <alignment horizontal="center" vertical="center" wrapText="1"/>
    </xf>
    <xf numFmtId="10" fontId="0" fillId="0" borderId="0" xfId="0" applyNumberFormat="1" applyAlignment="1">
      <alignment wrapText="1"/>
    </xf>
    <xf numFmtId="10" fontId="0" fillId="10" borderId="0" xfId="0" applyNumberFormat="1" applyFill="1" applyAlignment="1">
      <alignment horizontal="center" vertical="center"/>
    </xf>
    <xf numFmtId="10" fontId="0" fillId="14" borderId="9" xfId="0" applyNumberFormat="1" applyFill="1" applyBorder="1" applyAlignment="1">
      <alignment horizontal="left" vertical="center" wrapText="1"/>
    </xf>
    <xf numFmtId="14" fontId="0" fillId="0" borderId="91" xfId="0" applyNumberFormat="1" applyBorder="1" applyAlignment="1">
      <alignment horizontal="center" vertical="center"/>
    </xf>
    <xf numFmtId="14" fontId="0" fillId="0" borderId="32" xfId="0" applyNumberFormat="1" applyBorder="1" applyAlignment="1">
      <alignment horizontal="center" vertical="center"/>
    </xf>
    <xf numFmtId="14" fontId="0" fillId="0" borderId="92" xfId="0" applyNumberFormat="1" applyBorder="1" applyAlignment="1">
      <alignment horizontal="center" vertical="center"/>
    </xf>
    <xf numFmtId="10" fontId="0" fillId="14" borderId="93" xfId="0" applyNumberFormat="1" applyFill="1" applyBorder="1" applyAlignment="1">
      <alignment horizontal="left" vertical="center" wrapText="1"/>
    </xf>
    <xf numFmtId="2" fontId="0" fillId="0" borderId="94" xfId="0" applyNumberFormat="1" applyBorder="1" applyAlignment="1">
      <alignment horizontal="center" vertical="center"/>
    </xf>
    <xf numFmtId="2" fontId="0" fillId="0" borderId="95" xfId="0" applyNumberFormat="1" applyBorder="1" applyAlignment="1">
      <alignment horizontal="center" vertical="center"/>
    </xf>
    <xf numFmtId="2" fontId="0" fillId="0" borderId="96" xfId="0" applyNumberFormat="1" applyBorder="1" applyAlignment="1">
      <alignment horizontal="center" vertical="center"/>
    </xf>
    <xf numFmtId="10" fontId="0" fillId="0" borderId="50" xfId="0" applyNumberFormat="1" applyBorder="1" applyAlignment="1">
      <alignment horizontal="center" vertical="center"/>
    </xf>
    <xf numFmtId="4" fontId="0" fillId="0" borderId="0" xfId="0" applyNumberFormat="1"/>
    <xf numFmtId="2" fontId="0" fillId="0" borderId="0" xfId="0" applyNumberFormat="1"/>
    <xf numFmtId="0" fontId="0" fillId="19" borderId="0" xfId="0" applyFill="1"/>
    <xf numFmtId="0" fontId="0" fillId="0" borderId="0" xfId="0" applyAlignment="1">
      <alignment horizontal="right" vertical="center"/>
    </xf>
  </cellXfs>
  <cellStyles count="2">
    <cellStyle name="Millares" xfId="1" builtinId="3"/>
    <cellStyle name="Normal" xfId="0" builtinId="0"/>
  </cellStyles>
  <dxfs count="8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strike/>
        <color theme="1"/>
      </font>
      <fill>
        <patternFill>
          <bgColor them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color theme="0"/>
      </font>
      <fill>
        <patternFill>
          <bgColor theme="1" tint="0.34998626667073579"/>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val="0"/>
        <i val="0"/>
        <strike/>
        <color theme="1"/>
      </font>
      <fill>
        <patternFill>
          <bgColor theme="0"/>
        </patternFill>
      </fill>
    </dxf>
    <dxf>
      <font>
        <color rgb="FF006100"/>
      </font>
      <fill>
        <patternFill>
          <bgColor rgb="FFC6EFCE"/>
        </patternFill>
      </fill>
    </dxf>
    <dxf>
      <font>
        <color rgb="FF006100"/>
      </font>
      <fill>
        <patternFill>
          <bgColor rgb="FFC6EFCE"/>
        </patternFill>
      </fill>
    </dxf>
    <dxf>
      <font>
        <b val="0"/>
        <i val="0"/>
        <strike/>
        <color auto="1"/>
      </font>
      <fill>
        <patternFill>
          <bgColor theme="0"/>
        </patternFill>
      </fill>
    </dxf>
    <dxf>
      <font>
        <strike/>
      </font>
      <fill>
        <patternFill>
          <bgColor theme="0"/>
        </patternFill>
      </fill>
    </dxf>
    <dxf>
      <font>
        <strike/>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strike val="0"/>
      </font>
      <fill>
        <patternFill>
          <bgColor theme="5" tint="0.39994506668294322"/>
        </patternFill>
      </fill>
    </dxf>
    <dxf>
      <fill>
        <patternFill>
          <bgColor rgb="FFF8B768"/>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b val="0"/>
        <i val="0"/>
        <strike/>
        <color theme="0"/>
      </font>
      <fill>
        <patternFill>
          <bgColor theme="1" tint="0.34998626667073579"/>
        </patternFill>
      </fill>
    </dxf>
    <dxf>
      <font>
        <strike/>
        <color theme="0"/>
      </font>
      <fill>
        <patternFill>
          <bgColor theme="1" tint="0.34998626667073579"/>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rgb="FFFF0000"/>
        </patternFill>
      </fill>
    </dxf>
    <dxf>
      <fill>
        <patternFill>
          <bgColor rgb="FFFFC000"/>
        </patternFill>
      </fill>
    </dxf>
    <dxf>
      <fill>
        <patternFill patternType="none">
          <fgColor indexed="64"/>
          <bgColor auto="1"/>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C00000"/>
      </font>
      <fill>
        <patternFill>
          <bgColor rgb="FFFFC7CE"/>
        </patternFill>
      </fill>
    </dxf>
    <dxf>
      <font>
        <strike val="0"/>
        <color theme="0"/>
      </font>
      <fill>
        <patternFill>
          <bgColor theme="1" tint="0.34998626667073579"/>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FFC7CE"/>
      <color rgb="FFFFB5A3"/>
      <color rgb="FFFF6969"/>
      <color rgb="FFFFFFCC"/>
      <color rgb="FFFFFF99"/>
      <color rgb="FFF8B7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335C3-B59B-43BF-98F5-69644696D464}">
  <sheetPr codeName="Hoja1"/>
  <dimension ref="A1:CX217"/>
  <sheetViews>
    <sheetView tabSelected="1" topLeftCell="A2" zoomScale="75" zoomScaleNormal="74" workbookViewId="0">
      <pane xSplit="1" topLeftCell="AF1" activePane="topRight" state="frozen"/>
      <selection pane="topRight" activeCell="AK8" sqref="AK8"/>
    </sheetView>
  </sheetViews>
  <sheetFormatPr baseColWidth="10" defaultRowHeight="14.4" x14ac:dyDescent="0.3"/>
  <cols>
    <col min="1" max="1" width="22" bestFit="1" customWidth="1"/>
    <col min="2" max="2" width="25.88671875" customWidth="1"/>
    <col min="3" max="3" width="40.44140625" customWidth="1"/>
    <col min="4" max="4" width="21.6640625" customWidth="1"/>
    <col min="5" max="5" width="22.77734375" customWidth="1"/>
    <col min="6" max="6" width="24.77734375" customWidth="1"/>
    <col min="7" max="7" width="20.88671875" customWidth="1"/>
    <col min="8" max="8" width="26.6640625" customWidth="1"/>
    <col min="9" max="9" width="16.88671875" customWidth="1"/>
    <col min="10" max="10" width="19.6640625" customWidth="1"/>
    <col min="11" max="11" width="20.88671875" customWidth="1"/>
    <col min="12" max="12" width="20.6640625" customWidth="1"/>
    <col min="13" max="13" width="22" customWidth="1"/>
    <col min="14" max="14" width="24" customWidth="1"/>
    <col min="15" max="15" width="26.5546875" customWidth="1"/>
    <col min="16" max="16" width="29.33203125" customWidth="1"/>
    <col min="17" max="17" width="22.33203125" customWidth="1"/>
    <col min="18" max="18" width="20.109375" bestFit="1" customWidth="1"/>
    <col min="19" max="19" width="21" customWidth="1"/>
    <col min="20" max="23" width="18.6640625" customWidth="1"/>
    <col min="24" max="24" width="18.109375" customWidth="1"/>
    <col min="25" max="25" width="24" customWidth="1"/>
    <col min="26" max="26" width="19.6640625" customWidth="1"/>
    <col min="27" max="27" width="28.5546875" customWidth="1"/>
    <col min="28" max="28" width="29.77734375" customWidth="1"/>
    <col min="29" max="29" width="29.21875" customWidth="1"/>
    <col min="30" max="30" width="36.33203125" customWidth="1"/>
    <col min="31" max="31" width="22.77734375" customWidth="1"/>
    <col min="32" max="32" width="35.77734375" customWidth="1"/>
    <col min="33" max="33" width="27" customWidth="1"/>
    <col min="34" max="34" width="22.77734375" customWidth="1"/>
    <col min="35" max="35" width="23.109375" customWidth="1"/>
    <col min="36" max="37" width="23.21875" customWidth="1"/>
  </cols>
  <sheetData>
    <row r="1" spans="1:101" x14ac:dyDescent="0.3">
      <c r="A1" s="126" t="s">
        <v>105</v>
      </c>
      <c r="B1" s="35">
        <v>1</v>
      </c>
      <c r="C1" s="34">
        <f>B1+1</f>
        <v>2</v>
      </c>
      <c r="D1" s="34">
        <f>C1+1</f>
        <v>3</v>
      </c>
      <c r="E1" s="34">
        <f t="shared" ref="E1:BP1" si="0">D1+1</f>
        <v>4</v>
      </c>
      <c r="F1" s="34">
        <f t="shared" si="0"/>
        <v>5</v>
      </c>
      <c r="G1" s="34">
        <f t="shared" si="0"/>
        <v>6</v>
      </c>
      <c r="H1" s="34">
        <f t="shared" si="0"/>
        <v>7</v>
      </c>
      <c r="I1" s="34">
        <f t="shared" si="0"/>
        <v>8</v>
      </c>
      <c r="J1" s="34">
        <f t="shared" si="0"/>
        <v>9</v>
      </c>
      <c r="K1" s="34">
        <f t="shared" si="0"/>
        <v>10</v>
      </c>
      <c r="L1" s="34">
        <f t="shared" si="0"/>
        <v>11</v>
      </c>
      <c r="M1" s="34">
        <f t="shared" si="0"/>
        <v>12</v>
      </c>
      <c r="N1" s="34">
        <f t="shared" si="0"/>
        <v>13</v>
      </c>
      <c r="O1" s="34">
        <f t="shared" si="0"/>
        <v>14</v>
      </c>
      <c r="P1" s="34">
        <f t="shared" si="0"/>
        <v>15</v>
      </c>
      <c r="Q1" s="34">
        <f t="shared" si="0"/>
        <v>16</v>
      </c>
      <c r="R1" s="34">
        <f t="shared" si="0"/>
        <v>17</v>
      </c>
      <c r="S1" s="34">
        <f t="shared" si="0"/>
        <v>18</v>
      </c>
      <c r="T1" s="34">
        <f t="shared" si="0"/>
        <v>19</v>
      </c>
      <c r="U1" s="34">
        <f t="shared" si="0"/>
        <v>20</v>
      </c>
      <c r="V1" s="34">
        <f t="shared" si="0"/>
        <v>21</v>
      </c>
      <c r="W1" s="34">
        <f t="shared" si="0"/>
        <v>22</v>
      </c>
      <c r="X1" s="34">
        <f t="shared" si="0"/>
        <v>23</v>
      </c>
      <c r="Y1" s="34">
        <f t="shared" si="0"/>
        <v>24</v>
      </c>
      <c r="Z1" s="34">
        <f t="shared" si="0"/>
        <v>25</v>
      </c>
      <c r="AA1" s="34">
        <f t="shared" si="0"/>
        <v>26</v>
      </c>
      <c r="AB1" s="34">
        <f t="shared" si="0"/>
        <v>27</v>
      </c>
      <c r="AC1" s="34">
        <f t="shared" si="0"/>
        <v>28</v>
      </c>
      <c r="AD1" s="34">
        <f t="shared" si="0"/>
        <v>29</v>
      </c>
      <c r="AE1" s="34">
        <f t="shared" si="0"/>
        <v>30</v>
      </c>
      <c r="AF1" s="34">
        <f t="shared" si="0"/>
        <v>31</v>
      </c>
      <c r="AG1" s="34">
        <f t="shared" si="0"/>
        <v>32</v>
      </c>
      <c r="AH1" s="34">
        <f t="shared" si="0"/>
        <v>33</v>
      </c>
      <c r="AI1" s="34">
        <f t="shared" si="0"/>
        <v>34</v>
      </c>
      <c r="AJ1" s="34">
        <f t="shared" si="0"/>
        <v>35</v>
      </c>
      <c r="AK1" s="34">
        <f t="shared" si="0"/>
        <v>36</v>
      </c>
      <c r="AL1" s="34">
        <f t="shared" si="0"/>
        <v>37</v>
      </c>
      <c r="AM1" s="34">
        <f t="shared" si="0"/>
        <v>38</v>
      </c>
      <c r="AN1" s="34">
        <f t="shared" si="0"/>
        <v>39</v>
      </c>
      <c r="AO1" s="34">
        <f t="shared" si="0"/>
        <v>40</v>
      </c>
      <c r="AP1" s="34">
        <f t="shared" si="0"/>
        <v>41</v>
      </c>
      <c r="AQ1" s="34">
        <f t="shared" si="0"/>
        <v>42</v>
      </c>
      <c r="AR1" s="34">
        <f t="shared" si="0"/>
        <v>43</v>
      </c>
      <c r="AS1" s="34">
        <f t="shared" si="0"/>
        <v>44</v>
      </c>
      <c r="AT1" s="34">
        <f t="shared" si="0"/>
        <v>45</v>
      </c>
      <c r="AU1" s="34">
        <f t="shared" si="0"/>
        <v>46</v>
      </c>
      <c r="AV1" s="34">
        <f t="shared" si="0"/>
        <v>47</v>
      </c>
      <c r="AW1" s="34">
        <f t="shared" si="0"/>
        <v>48</v>
      </c>
      <c r="AX1" s="34">
        <f t="shared" si="0"/>
        <v>49</v>
      </c>
      <c r="AY1" s="34">
        <f t="shared" si="0"/>
        <v>50</v>
      </c>
      <c r="AZ1" s="34">
        <f t="shared" si="0"/>
        <v>51</v>
      </c>
      <c r="BA1" s="34">
        <f t="shared" si="0"/>
        <v>52</v>
      </c>
      <c r="BB1" s="34">
        <f t="shared" si="0"/>
        <v>53</v>
      </c>
      <c r="BC1" s="34">
        <f t="shared" si="0"/>
        <v>54</v>
      </c>
      <c r="BD1" s="34">
        <f>BC1+1</f>
        <v>55</v>
      </c>
      <c r="BE1" s="34">
        <f t="shared" si="0"/>
        <v>56</v>
      </c>
      <c r="BF1" s="34">
        <f t="shared" si="0"/>
        <v>57</v>
      </c>
      <c r="BG1" s="34">
        <f t="shared" si="0"/>
        <v>58</v>
      </c>
      <c r="BH1" s="34">
        <f t="shared" si="0"/>
        <v>59</v>
      </c>
      <c r="BI1" s="34">
        <f t="shared" si="0"/>
        <v>60</v>
      </c>
      <c r="BJ1" s="34">
        <f t="shared" si="0"/>
        <v>61</v>
      </c>
      <c r="BK1" s="34">
        <f t="shared" si="0"/>
        <v>62</v>
      </c>
      <c r="BL1" s="34">
        <f t="shared" si="0"/>
        <v>63</v>
      </c>
      <c r="BM1" s="34">
        <f t="shared" si="0"/>
        <v>64</v>
      </c>
      <c r="BN1" s="34">
        <f t="shared" si="0"/>
        <v>65</v>
      </c>
      <c r="BO1" s="34">
        <f t="shared" si="0"/>
        <v>66</v>
      </c>
      <c r="BP1" s="34">
        <f t="shared" si="0"/>
        <v>67</v>
      </c>
      <c r="BQ1" s="34">
        <f t="shared" ref="BQ1:CT1" si="1">BP1+1</f>
        <v>68</v>
      </c>
      <c r="BR1" s="34">
        <f t="shared" si="1"/>
        <v>69</v>
      </c>
      <c r="BS1" s="34">
        <f t="shared" si="1"/>
        <v>70</v>
      </c>
      <c r="BT1" s="34">
        <f t="shared" si="1"/>
        <v>71</v>
      </c>
      <c r="BU1" s="34">
        <f t="shared" si="1"/>
        <v>72</v>
      </c>
      <c r="BV1" s="34">
        <f t="shared" si="1"/>
        <v>73</v>
      </c>
      <c r="BW1" s="34">
        <f t="shared" si="1"/>
        <v>74</v>
      </c>
      <c r="BX1" s="34">
        <f t="shared" si="1"/>
        <v>75</v>
      </c>
      <c r="BY1" s="34">
        <f t="shared" si="1"/>
        <v>76</v>
      </c>
      <c r="BZ1" s="34">
        <f t="shared" si="1"/>
        <v>77</v>
      </c>
      <c r="CA1" s="34">
        <f t="shared" si="1"/>
        <v>78</v>
      </c>
      <c r="CB1" s="34">
        <f t="shared" si="1"/>
        <v>79</v>
      </c>
      <c r="CC1" s="34">
        <f t="shared" si="1"/>
        <v>80</v>
      </c>
      <c r="CD1" s="34">
        <f t="shared" si="1"/>
        <v>81</v>
      </c>
      <c r="CE1" s="34">
        <f t="shared" si="1"/>
        <v>82</v>
      </c>
      <c r="CF1" s="34">
        <f t="shared" si="1"/>
        <v>83</v>
      </c>
      <c r="CG1" s="34">
        <f t="shared" si="1"/>
        <v>84</v>
      </c>
      <c r="CH1" s="34">
        <f t="shared" si="1"/>
        <v>85</v>
      </c>
      <c r="CI1" s="34">
        <f t="shared" si="1"/>
        <v>86</v>
      </c>
      <c r="CJ1" s="34">
        <f t="shared" si="1"/>
        <v>87</v>
      </c>
      <c r="CK1" s="34">
        <f t="shared" si="1"/>
        <v>88</v>
      </c>
      <c r="CL1" s="34">
        <f t="shared" si="1"/>
        <v>89</v>
      </c>
      <c r="CM1" s="34">
        <f t="shared" si="1"/>
        <v>90</v>
      </c>
      <c r="CN1" s="34">
        <f t="shared" si="1"/>
        <v>91</v>
      </c>
      <c r="CO1" s="34">
        <f t="shared" si="1"/>
        <v>92</v>
      </c>
      <c r="CP1" s="34">
        <f t="shared" si="1"/>
        <v>93</v>
      </c>
      <c r="CQ1" s="34">
        <f t="shared" si="1"/>
        <v>94</v>
      </c>
      <c r="CR1" s="34">
        <f t="shared" si="1"/>
        <v>95</v>
      </c>
      <c r="CS1" s="34">
        <f t="shared" si="1"/>
        <v>96</v>
      </c>
      <c r="CT1" s="34">
        <f t="shared" si="1"/>
        <v>97</v>
      </c>
      <c r="CU1" s="34">
        <f>CT1+1</f>
        <v>98</v>
      </c>
      <c r="CV1" s="34">
        <f t="shared" ref="CV1:CW1" si="2">CU1+1</f>
        <v>99</v>
      </c>
      <c r="CW1" s="229">
        <f t="shared" si="2"/>
        <v>100</v>
      </c>
    </row>
    <row r="2" spans="1:101" ht="52.2" customHeight="1" thickBot="1" x14ac:dyDescent="0.35">
      <c r="A2" s="234" t="s">
        <v>181</v>
      </c>
      <c r="B2" s="280" t="s">
        <v>111</v>
      </c>
      <c r="C2" s="239" t="s">
        <v>113</v>
      </c>
      <c r="D2" s="239" t="s">
        <v>114</v>
      </c>
      <c r="E2" s="239" t="s">
        <v>116</v>
      </c>
      <c r="F2" s="239" t="s">
        <v>117</v>
      </c>
      <c r="G2" s="239" t="s">
        <v>119</v>
      </c>
      <c r="H2" s="239" t="s">
        <v>120</v>
      </c>
      <c r="I2" s="240" t="s">
        <v>122</v>
      </c>
      <c r="J2" s="240" t="s">
        <v>124</v>
      </c>
      <c r="K2" s="240" t="s">
        <v>126</v>
      </c>
      <c r="L2" s="240" t="s">
        <v>127</v>
      </c>
      <c r="M2" s="239" t="s">
        <v>128</v>
      </c>
      <c r="N2" s="239" t="s">
        <v>129</v>
      </c>
      <c r="O2" s="239" t="s">
        <v>130</v>
      </c>
      <c r="P2" s="239" t="s">
        <v>131</v>
      </c>
      <c r="Q2" s="239" t="s">
        <v>132</v>
      </c>
      <c r="R2" s="239" t="s">
        <v>134</v>
      </c>
      <c r="S2" s="239" t="s">
        <v>135</v>
      </c>
      <c r="T2" s="239" t="s">
        <v>136</v>
      </c>
      <c r="U2" s="239" t="s">
        <v>138</v>
      </c>
      <c r="V2" s="239" t="s">
        <v>140</v>
      </c>
      <c r="W2" s="239" t="s">
        <v>142</v>
      </c>
      <c r="X2" s="239" t="s">
        <v>144</v>
      </c>
      <c r="Y2" s="239" t="s">
        <v>146</v>
      </c>
      <c r="Z2" s="239" t="s">
        <v>148</v>
      </c>
      <c r="AA2" s="239" t="s">
        <v>169</v>
      </c>
      <c r="AB2" s="239" t="s">
        <v>144</v>
      </c>
      <c r="AC2" s="239" t="s">
        <v>171</v>
      </c>
      <c r="AD2" s="239" t="s">
        <v>173</v>
      </c>
      <c r="AE2" s="239" t="s">
        <v>135</v>
      </c>
      <c r="AF2" s="239" t="s">
        <v>174</v>
      </c>
      <c r="AG2" s="239" t="s">
        <v>210</v>
      </c>
      <c r="AH2" s="239" t="s">
        <v>212</v>
      </c>
      <c r="AI2" s="239" t="s">
        <v>214</v>
      </c>
      <c r="AJ2" s="239" t="s">
        <v>216</v>
      </c>
      <c r="AK2" s="239" t="s">
        <v>218</v>
      </c>
      <c r="AL2" s="239"/>
      <c r="AM2" s="239"/>
      <c r="AN2" s="239"/>
      <c r="AO2" s="239"/>
      <c r="AP2" s="239"/>
      <c r="AQ2" s="239"/>
      <c r="AR2" s="239"/>
      <c r="AS2" s="239"/>
      <c r="AT2" s="239"/>
      <c r="AU2" s="239"/>
      <c r="AV2" s="239"/>
      <c r="AW2" s="239"/>
      <c r="AX2" s="239"/>
      <c r="AY2" s="239"/>
      <c r="AZ2" s="239"/>
      <c r="BA2" s="239"/>
      <c r="BB2" s="239"/>
      <c r="BC2" s="239"/>
      <c r="BD2" s="239"/>
      <c r="BE2" s="239"/>
      <c r="BF2" s="239"/>
      <c r="BG2" s="239"/>
      <c r="BH2" s="239"/>
      <c r="BI2" s="239"/>
      <c r="BJ2" s="239"/>
      <c r="BK2" s="239"/>
      <c r="BL2" s="239"/>
      <c r="BM2" s="239"/>
      <c r="BN2" s="239"/>
      <c r="BO2" s="239"/>
      <c r="BP2" s="239"/>
      <c r="BQ2" s="239"/>
      <c r="BR2" s="239"/>
      <c r="BS2" s="239"/>
      <c r="BT2" s="239"/>
      <c r="BU2" s="239"/>
      <c r="BV2" s="239"/>
      <c r="BW2" s="239"/>
      <c r="BX2" s="239"/>
      <c r="BY2" s="239"/>
      <c r="BZ2" s="239"/>
      <c r="CA2" s="239"/>
      <c r="CB2" s="239"/>
      <c r="CC2" s="239"/>
      <c r="CD2" s="239"/>
      <c r="CE2" s="239"/>
      <c r="CF2" s="239"/>
      <c r="CG2" s="239"/>
      <c r="CH2" s="239"/>
      <c r="CI2" s="239"/>
      <c r="CJ2" s="239"/>
      <c r="CK2" s="239"/>
      <c r="CL2" s="239"/>
      <c r="CM2" s="239"/>
      <c r="CN2" s="239"/>
      <c r="CO2" s="239"/>
      <c r="CP2" s="239"/>
      <c r="CQ2" s="239"/>
      <c r="CR2" s="239"/>
      <c r="CS2" s="239"/>
      <c r="CT2" s="239"/>
      <c r="CU2" s="239"/>
      <c r="CV2" s="239"/>
      <c r="CW2" s="241"/>
    </row>
    <row r="3" spans="1:101" ht="39" customHeight="1" thickBot="1" x14ac:dyDescent="0.35">
      <c r="A3" s="195" t="s">
        <v>125</v>
      </c>
      <c r="B3" s="242" t="s">
        <v>112</v>
      </c>
      <c r="C3" s="243" t="s">
        <v>34</v>
      </c>
      <c r="D3" s="243" t="s">
        <v>68</v>
      </c>
      <c r="E3" s="243" t="s">
        <v>115</v>
      </c>
      <c r="F3" s="243" t="s">
        <v>67</v>
      </c>
      <c r="G3" s="243" t="s">
        <v>118</v>
      </c>
      <c r="H3" s="243" t="s">
        <v>66</v>
      </c>
      <c r="I3" s="243" t="s">
        <v>121</v>
      </c>
      <c r="J3" s="243" t="s">
        <v>123</v>
      </c>
      <c r="K3" s="244" t="s">
        <v>61</v>
      </c>
      <c r="L3" s="244" t="s">
        <v>17</v>
      </c>
      <c r="M3" s="244" t="s">
        <v>18</v>
      </c>
      <c r="N3" s="244" t="s">
        <v>16</v>
      </c>
      <c r="O3" s="244" t="s">
        <v>64</v>
      </c>
      <c r="P3" s="244" t="s">
        <v>65</v>
      </c>
      <c r="Q3" s="244" t="s">
        <v>133</v>
      </c>
      <c r="R3" s="243" t="s">
        <v>101</v>
      </c>
      <c r="S3" s="243" t="s">
        <v>104</v>
      </c>
      <c r="T3" s="243" t="s">
        <v>137</v>
      </c>
      <c r="U3" s="243" t="s">
        <v>139</v>
      </c>
      <c r="V3" s="243" t="s">
        <v>141</v>
      </c>
      <c r="W3" s="243" t="s">
        <v>143</v>
      </c>
      <c r="X3" s="243" t="s">
        <v>145</v>
      </c>
      <c r="Y3" s="243" t="s">
        <v>147</v>
      </c>
      <c r="Z3" s="243" t="s">
        <v>149</v>
      </c>
      <c r="AA3" s="245" t="s">
        <v>170</v>
      </c>
      <c r="AB3" s="245" t="s">
        <v>145</v>
      </c>
      <c r="AC3" s="245" t="s">
        <v>172</v>
      </c>
      <c r="AD3" s="245" t="s">
        <v>93</v>
      </c>
      <c r="AE3" s="245" t="s">
        <v>104</v>
      </c>
      <c r="AF3" s="245" t="s">
        <v>175</v>
      </c>
      <c r="AG3" s="243" t="s">
        <v>211</v>
      </c>
      <c r="AH3" s="243" t="s">
        <v>213</v>
      </c>
      <c r="AI3" s="243" t="s">
        <v>215</v>
      </c>
      <c r="AJ3" s="243" t="s">
        <v>217</v>
      </c>
      <c r="AK3" s="243" t="s">
        <v>219</v>
      </c>
      <c r="AL3" s="243"/>
      <c r="AM3" s="243"/>
      <c r="AN3" s="243"/>
      <c r="AO3" s="243"/>
      <c r="AP3" s="243"/>
      <c r="AQ3" s="243"/>
      <c r="AR3" s="243"/>
      <c r="AS3" s="243"/>
      <c r="AT3" s="243"/>
      <c r="AU3" s="243"/>
      <c r="AV3" s="243"/>
      <c r="AW3" s="243"/>
      <c r="AX3" s="243"/>
      <c r="AY3" s="243"/>
      <c r="AZ3" s="243"/>
      <c r="BA3" s="243"/>
      <c r="BB3" s="243"/>
      <c r="BC3" s="243"/>
      <c r="BD3" s="243"/>
      <c r="BE3" s="243"/>
      <c r="BF3" s="243"/>
      <c r="BG3" s="243"/>
      <c r="BH3" s="243"/>
      <c r="BI3" s="243"/>
      <c r="BJ3" s="243"/>
      <c r="BK3" s="243"/>
      <c r="BL3" s="243"/>
      <c r="BM3" s="243"/>
      <c r="BN3" s="243"/>
      <c r="BO3" s="243"/>
      <c r="BP3" s="243"/>
      <c r="BQ3" s="243"/>
      <c r="BR3" s="243"/>
      <c r="BS3" s="243"/>
      <c r="BT3" s="243"/>
      <c r="BU3" s="243"/>
      <c r="BV3" s="243"/>
      <c r="BW3" s="243"/>
      <c r="BX3" s="243"/>
      <c r="BY3" s="243"/>
      <c r="BZ3" s="243"/>
      <c r="CA3" s="243"/>
      <c r="CB3" s="243"/>
      <c r="CC3" s="243"/>
      <c r="CD3" s="243"/>
      <c r="CE3" s="243"/>
      <c r="CF3" s="243"/>
      <c r="CG3" s="243"/>
      <c r="CH3" s="243"/>
      <c r="CI3" s="243"/>
      <c r="CJ3" s="243"/>
      <c r="CK3" s="243"/>
      <c r="CL3" s="243"/>
      <c r="CM3" s="243"/>
      <c r="CN3" s="243"/>
      <c r="CO3" s="243"/>
      <c r="CP3" s="243"/>
      <c r="CQ3" s="243"/>
      <c r="CR3" s="243"/>
      <c r="CS3" s="243"/>
      <c r="CT3" s="243"/>
      <c r="CU3" s="243"/>
      <c r="CV3" s="243"/>
      <c r="CW3" s="246"/>
    </row>
    <row r="4" spans="1:101" x14ac:dyDescent="0.3">
      <c r="A4" s="235" t="s">
        <v>1</v>
      </c>
      <c r="B4" s="247">
        <v>6.78</v>
      </c>
      <c r="C4" s="248">
        <v>18.600000000000001</v>
      </c>
      <c r="D4" s="248">
        <v>5.82</v>
      </c>
      <c r="E4" s="248">
        <v>35.46</v>
      </c>
      <c r="F4" s="248">
        <v>23.39</v>
      </c>
      <c r="G4" s="248">
        <v>17.34</v>
      </c>
      <c r="H4" s="248">
        <v>93.14</v>
      </c>
      <c r="I4" s="248">
        <v>18.329999999999998</v>
      </c>
      <c r="J4" s="248">
        <v>25.24</v>
      </c>
      <c r="K4" s="248">
        <v>65.819999999999993</v>
      </c>
      <c r="L4" s="248">
        <v>35.11</v>
      </c>
      <c r="M4" s="248">
        <v>36.869999999999997</v>
      </c>
      <c r="N4" s="248">
        <v>30.43</v>
      </c>
      <c r="O4" s="248">
        <v>71.540000000000006</v>
      </c>
      <c r="P4" s="249">
        <v>39.83</v>
      </c>
      <c r="Q4" s="248">
        <v>23.65</v>
      </c>
      <c r="R4" s="248">
        <v>27.52</v>
      </c>
      <c r="S4" s="248">
        <v>12.5</v>
      </c>
      <c r="T4" s="248">
        <v>30.02</v>
      </c>
      <c r="U4" s="248">
        <v>67.040000000000006</v>
      </c>
      <c r="V4" s="248">
        <v>51.86</v>
      </c>
      <c r="W4" s="248">
        <v>42.49</v>
      </c>
      <c r="X4" s="248">
        <v>26.56</v>
      </c>
      <c r="Y4" s="248">
        <v>39.369999999999997</v>
      </c>
      <c r="Z4" s="249">
        <v>24.6</v>
      </c>
      <c r="AA4" s="249">
        <v>29.84</v>
      </c>
      <c r="AB4" s="249">
        <v>26.59</v>
      </c>
      <c r="AC4" s="249">
        <v>9.15</v>
      </c>
      <c r="AD4" s="249">
        <v>54.89</v>
      </c>
      <c r="AE4" s="249">
        <v>12.47</v>
      </c>
      <c r="AF4" s="249">
        <v>15.55</v>
      </c>
      <c r="AG4" s="249">
        <v>23.36</v>
      </c>
      <c r="AH4" s="249">
        <v>10.11</v>
      </c>
      <c r="AI4" s="249" t="s">
        <v>63</v>
      </c>
      <c r="AJ4" s="249">
        <v>11.98</v>
      </c>
      <c r="AK4" s="249">
        <v>28.73</v>
      </c>
      <c r="AL4" s="249"/>
      <c r="AM4" s="249"/>
      <c r="AN4" s="249"/>
      <c r="AO4" s="249"/>
      <c r="AP4" s="249"/>
      <c r="AQ4" s="249"/>
      <c r="AR4" s="249"/>
      <c r="AS4" s="249"/>
      <c r="AT4" s="249"/>
      <c r="AU4" s="249"/>
      <c r="AV4" s="249"/>
      <c r="AW4" s="249"/>
      <c r="AX4" s="249"/>
      <c r="AY4" s="249"/>
      <c r="AZ4" s="249"/>
      <c r="BA4" s="249"/>
      <c r="BB4" s="249"/>
      <c r="BC4" s="249"/>
      <c r="BD4" s="249"/>
      <c r="BE4" s="249"/>
      <c r="BF4" s="249"/>
      <c r="BG4" s="249"/>
      <c r="BH4" s="249"/>
      <c r="BI4" s="249"/>
      <c r="BJ4" s="249"/>
      <c r="BK4" s="249"/>
      <c r="BL4" s="249"/>
      <c r="BM4" s="249"/>
      <c r="BN4" s="249"/>
      <c r="BO4" s="249"/>
      <c r="BP4" s="249"/>
      <c r="BQ4" s="249"/>
      <c r="BR4" s="249"/>
      <c r="BS4" s="249"/>
      <c r="BT4" s="249"/>
      <c r="BU4" s="249"/>
      <c r="BV4" s="249"/>
      <c r="BW4" s="249"/>
      <c r="BX4" s="249"/>
      <c r="BY4" s="249"/>
      <c r="BZ4" s="249"/>
      <c r="CA4" s="249"/>
      <c r="CB4" s="249"/>
      <c r="CC4" s="249"/>
      <c r="CD4" s="249"/>
      <c r="CE4" s="249"/>
      <c r="CF4" s="249"/>
      <c r="CG4" s="249"/>
      <c r="CH4" s="249"/>
      <c r="CI4" s="249"/>
      <c r="CJ4" s="249"/>
      <c r="CK4" s="249"/>
      <c r="CL4" s="249"/>
      <c r="CM4" s="249"/>
      <c r="CN4" s="249"/>
      <c r="CO4" s="249"/>
      <c r="CP4" s="249"/>
      <c r="CQ4" s="249"/>
      <c r="CR4" s="249"/>
      <c r="CS4" s="249"/>
      <c r="CT4" s="249"/>
      <c r="CU4" s="249"/>
      <c r="CV4" s="249"/>
      <c r="CW4" s="250"/>
    </row>
    <row r="5" spans="1:101" x14ac:dyDescent="0.3">
      <c r="A5" s="237" t="s">
        <v>53</v>
      </c>
      <c r="B5" s="251">
        <v>5.0199999999999996</v>
      </c>
      <c r="C5" s="252">
        <v>5.31</v>
      </c>
      <c r="D5" s="252">
        <v>5.37</v>
      </c>
      <c r="E5" s="252" t="s">
        <v>63</v>
      </c>
      <c r="F5" s="252">
        <v>21.54</v>
      </c>
      <c r="G5" s="252">
        <v>12.85</v>
      </c>
      <c r="H5" s="252">
        <v>20.51</v>
      </c>
      <c r="I5" s="252">
        <v>12.83</v>
      </c>
      <c r="J5" s="252">
        <v>10.02</v>
      </c>
      <c r="K5" s="252">
        <v>34.53</v>
      </c>
      <c r="L5" s="252">
        <v>30.92</v>
      </c>
      <c r="M5" s="252">
        <v>28.58</v>
      </c>
      <c r="N5" s="252">
        <v>24.29</v>
      </c>
      <c r="O5" s="252">
        <v>81.569999999999993</v>
      </c>
      <c r="P5" s="253">
        <v>32.31</v>
      </c>
      <c r="Q5" s="252">
        <v>20.52</v>
      </c>
      <c r="R5" s="252">
        <v>22.33</v>
      </c>
      <c r="S5" s="252">
        <v>13.44</v>
      </c>
      <c r="T5" s="252">
        <v>23.31</v>
      </c>
      <c r="U5" s="252">
        <v>16.579999999999998</v>
      </c>
      <c r="V5" s="252">
        <v>26.79</v>
      </c>
      <c r="W5" s="252">
        <v>29.99</v>
      </c>
      <c r="X5" s="252">
        <v>15.12</v>
      </c>
      <c r="Y5" s="252">
        <v>30.84</v>
      </c>
      <c r="Z5" s="253">
        <v>19.32</v>
      </c>
      <c r="AA5" s="253">
        <v>24.76</v>
      </c>
      <c r="AB5" s="253">
        <v>15.11</v>
      </c>
      <c r="AC5" s="253">
        <v>10.220000000000001</v>
      </c>
      <c r="AD5" s="253">
        <v>37.28</v>
      </c>
      <c r="AE5" s="253">
        <v>13.4</v>
      </c>
      <c r="AF5" s="253">
        <v>14.29</v>
      </c>
      <c r="AG5" s="253">
        <v>10.78</v>
      </c>
      <c r="AH5" s="253">
        <v>7.33</v>
      </c>
      <c r="AI5" s="253">
        <v>56.47</v>
      </c>
      <c r="AJ5" s="253">
        <v>18.57</v>
      </c>
      <c r="AK5" s="253">
        <v>25.13</v>
      </c>
      <c r="AL5" s="253"/>
      <c r="AM5" s="253"/>
      <c r="AN5" s="253"/>
      <c r="AO5" s="253"/>
      <c r="AP5" s="253"/>
      <c r="AQ5" s="253"/>
      <c r="AR5" s="253"/>
      <c r="AS5" s="253"/>
      <c r="AT5" s="253"/>
      <c r="AU5" s="253"/>
      <c r="AV5" s="253"/>
      <c r="AW5" s="253"/>
      <c r="AX5" s="253"/>
      <c r="AY5" s="253"/>
      <c r="AZ5" s="253"/>
      <c r="BA5" s="253"/>
      <c r="BB5" s="253"/>
      <c r="BC5" s="253"/>
      <c r="BD5" s="253"/>
      <c r="BE5" s="253"/>
      <c r="BF5" s="253"/>
      <c r="BG5" s="253"/>
      <c r="BH5" s="253"/>
      <c r="BI5" s="253"/>
      <c r="BJ5" s="253"/>
      <c r="BK5" s="253"/>
      <c r="BL5" s="253"/>
      <c r="BM5" s="253"/>
      <c r="BN5" s="253"/>
      <c r="BO5" s="253"/>
      <c r="BP5" s="253"/>
      <c r="BQ5" s="253"/>
      <c r="BR5" s="253"/>
      <c r="BS5" s="253"/>
      <c r="BT5" s="253"/>
      <c r="BU5" s="253"/>
      <c r="BV5" s="253"/>
      <c r="BW5" s="253"/>
      <c r="BX5" s="253"/>
      <c r="BY5" s="253"/>
      <c r="BZ5" s="253"/>
      <c r="CA5" s="253"/>
      <c r="CB5" s="253"/>
      <c r="CC5" s="253"/>
      <c r="CD5" s="253"/>
      <c r="CE5" s="253"/>
      <c r="CF5" s="253"/>
      <c r="CG5" s="253"/>
      <c r="CH5" s="253"/>
      <c r="CI5" s="253"/>
      <c r="CJ5" s="253"/>
      <c r="CK5" s="253"/>
      <c r="CL5" s="253"/>
      <c r="CM5" s="253"/>
      <c r="CN5" s="253"/>
      <c r="CO5" s="253"/>
      <c r="CP5" s="253"/>
      <c r="CQ5" s="253"/>
      <c r="CR5" s="253"/>
      <c r="CS5" s="253"/>
      <c r="CT5" s="253"/>
      <c r="CU5" s="253"/>
      <c r="CV5" s="253"/>
      <c r="CW5" s="254"/>
    </row>
    <row r="6" spans="1:101" x14ac:dyDescent="0.3">
      <c r="A6" s="236" t="s">
        <v>54</v>
      </c>
      <c r="B6" s="255">
        <v>1.84E-2</v>
      </c>
      <c r="C6" s="256">
        <v>0.105</v>
      </c>
      <c r="D6" s="256">
        <v>5.57E-2</v>
      </c>
      <c r="E6" s="256">
        <v>1.95E-2</v>
      </c>
      <c r="F6" s="256">
        <v>0.16880000000000001</v>
      </c>
      <c r="G6" s="256">
        <v>7.4700000000000003E-2</v>
      </c>
      <c r="H6" s="256">
        <v>1.77E-2</v>
      </c>
      <c r="I6" s="256">
        <v>6.1499999999999999E-2</v>
      </c>
      <c r="J6" s="256">
        <v>7.3800000000000004E-2</v>
      </c>
      <c r="K6" s="256">
        <v>0.5504</v>
      </c>
      <c r="L6" s="256">
        <v>0.26440000000000002</v>
      </c>
      <c r="M6" s="256">
        <v>0.35959999999999998</v>
      </c>
      <c r="N6" s="256">
        <v>0.34339999999999998</v>
      </c>
      <c r="O6" s="256">
        <v>0.1308</v>
      </c>
      <c r="P6" s="257">
        <v>8.0399999999999999E-2</v>
      </c>
      <c r="Q6" s="256">
        <v>0.27739999999999998</v>
      </c>
      <c r="R6" s="256">
        <v>0.22450000000000001</v>
      </c>
      <c r="S6" s="256">
        <v>0.33729999999999999</v>
      </c>
      <c r="T6" s="256">
        <v>0.54720000000000002</v>
      </c>
      <c r="U6" s="256">
        <v>9.7100000000000006E-2</v>
      </c>
      <c r="V6" s="256">
        <v>0.1545</v>
      </c>
      <c r="W6" s="256">
        <v>2.3400000000000001E-2</v>
      </c>
      <c r="X6" s="256">
        <v>0.16739999999999999</v>
      </c>
      <c r="Y6" s="256">
        <v>0.46450000000000002</v>
      </c>
      <c r="Z6" s="257">
        <v>0.1018</v>
      </c>
      <c r="AA6" s="257">
        <v>0.104</v>
      </c>
      <c r="AB6" s="257">
        <v>0.16739999999999999</v>
      </c>
      <c r="AC6" s="257">
        <v>0.50049999999999994</v>
      </c>
      <c r="AD6" s="257">
        <v>0.17879999999999999</v>
      </c>
      <c r="AE6" s="257">
        <v>0.33160000000000001</v>
      </c>
      <c r="AF6" s="257">
        <v>4.1799999999999997E-2</v>
      </c>
      <c r="AG6" s="257">
        <v>0.1245</v>
      </c>
      <c r="AH6" s="257">
        <v>6.9000000000000006E-2</v>
      </c>
      <c r="AI6" s="257">
        <v>-4.8300000000000003E-2</v>
      </c>
      <c r="AJ6" s="257">
        <v>5.11E-2</v>
      </c>
      <c r="AK6" s="257">
        <v>0.1517</v>
      </c>
      <c r="AL6" s="257"/>
      <c r="AM6" s="257"/>
      <c r="AN6" s="257"/>
      <c r="AO6" s="257"/>
      <c r="AP6" s="257"/>
      <c r="AQ6" s="257"/>
      <c r="AR6" s="257"/>
      <c r="AS6" s="257"/>
      <c r="AT6" s="257"/>
      <c r="AU6" s="257"/>
      <c r="AV6" s="257"/>
      <c r="AW6" s="257"/>
      <c r="AX6" s="257"/>
      <c r="AY6" s="257"/>
      <c r="AZ6" s="257"/>
      <c r="BA6" s="257"/>
      <c r="BB6" s="257"/>
      <c r="BC6" s="257"/>
      <c r="BD6" s="257"/>
      <c r="BE6" s="257"/>
      <c r="BF6" s="257"/>
      <c r="BG6" s="257"/>
      <c r="BH6" s="257"/>
      <c r="BI6" s="257"/>
      <c r="BJ6" s="257"/>
      <c r="BK6" s="257"/>
      <c r="BL6" s="257"/>
      <c r="BM6" s="257"/>
      <c r="BN6" s="257"/>
      <c r="BO6" s="257"/>
      <c r="BP6" s="257"/>
      <c r="BQ6" s="257"/>
      <c r="BR6" s="257"/>
      <c r="BS6" s="257"/>
      <c r="BT6" s="257"/>
      <c r="BU6" s="257"/>
      <c r="BV6" s="257"/>
      <c r="BW6" s="257"/>
      <c r="BX6" s="257"/>
      <c r="BY6" s="257"/>
      <c r="BZ6" s="257"/>
      <c r="CA6" s="257"/>
      <c r="CB6" s="257"/>
      <c r="CC6" s="257"/>
      <c r="CD6" s="257"/>
      <c r="CE6" s="257"/>
      <c r="CF6" s="257"/>
      <c r="CG6" s="257"/>
      <c r="CH6" s="257"/>
      <c r="CI6" s="257"/>
      <c r="CJ6" s="257"/>
      <c r="CK6" s="257"/>
      <c r="CL6" s="257"/>
      <c r="CM6" s="257"/>
      <c r="CN6" s="257"/>
      <c r="CO6" s="257"/>
      <c r="CP6" s="257"/>
      <c r="CQ6" s="257"/>
      <c r="CR6" s="257"/>
      <c r="CS6" s="257"/>
      <c r="CT6" s="257"/>
      <c r="CU6" s="257"/>
      <c r="CV6" s="257"/>
      <c r="CW6" s="258"/>
    </row>
    <row r="7" spans="1:101" x14ac:dyDescent="0.3">
      <c r="A7" s="237" t="s">
        <v>55</v>
      </c>
      <c r="B7" s="259">
        <v>4.4000000000000004</v>
      </c>
      <c r="C7" s="260">
        <v>7.86</v>
      </c>
      <c r="D7" s="260">
        <v>-1.7</v>
      </c>
      <c r="E7" s="260">
        <v>4.53</v>
      </c>
      <c r="F7" s="260">
        <v>17.72</v>
      </c>
      <c r="G7" s="260">
        <v>10.47</v>
      </c>
      <c r="H7" s="260">
        <v>11.98</v>
      </c>
      <c r="I7" s="260">
        <v>7.01</v>
      </c>
      <c r="J7" s="260">
        <v>10.220000000000001</v>
      </c>
      <c r="K7" s="260">
        <v>56.23</v>
      </c>
      <c r="L7" s="260">
        <v>27.26</v>
      </c>
      <c r="M7" s="260">
        <v>24.98</v>
      </c>
      <c r="N7" s="260">
        <v>19.8</v>
      </c>
      <c r="O7" s="260">
        <v>61.38</v>
      </c>
      <c r="P7" s="261">
        <v>17.98</v>
      </c>
      <c r="Q7" s="260">
        <v>16.440000000000001</v>
      </c>
      <c r="R7" s="260">
        <v>21.11</v>
      </c>
      <c r="S7" s="260" t="s">
        <v>63</v>
      </c>
      <c r="T7" s="260">
        <v>26.61</v>
      </c>
      <c r="U7" s="260">
        <v>15.03</v>
      </c>
      <c r="V7" s="260">
        <v>30.53</v>
      </c>
      <c r="W7" s="260">
        <v>17.59</v>
      </c>
      <c r="X7" s="260">
        <v>13.37</v>
      </c>
      <c r="Y7" s="260">
        <v>29.3</v>
      </c>
      <c r="Z7" s="261">
        <v>15.78</v>
      </c>
      <c r="AA7" s="261">
        <v>19.850000000000001</v>
      </c>
      <c r="AB7" s="261">
        <v>13.26</v>
      </c>
      <c r="AC7" s="261">
        <v>8.98</v>
      </c>
      <c r="AD7" s="261">
        <v>18.46</v>
      </c>
      <c r="AE7" s="261" t="s">
        <v>63</v>
      </c>
      <c r="AF7" s="261">
        <v>9.19</v>
      </c>
      <c r="AG7" s="261">
        <v>8.11</v>
      </c>
      <c r="AH7" s="261">
        <v>7.65</v>
      </c>
      <c r="AI7" s="261">
        <v>11.21</v>
      </c>
      <c r="AJ7" s="261">
        <v>6.75</v>
      </c>
      <c r="AK7" s="261">
        <v>15.01</v>
      </c>
      <c r="AL7" s="261"/>
      <c r="AM7" s="261"/>
      <c r="AN7" s="261"/>
      <c r="AO7" s="261"/>
      <c r="AP7" s="261"/>
      <c r="AQ7" s="261"/>
      <c r="AR7" s="261"/>
      <c r="AS7" s="261"/>
      <c r="AT7" s="261"/>
      <c r="AU7" s="261"/>
      <c r="AV7" s="261"/>
      <c r="AW7" s="261"/>
      <c r="AX7" s="261"/>
      <c r="AY7" s="261"/>
      <c r="AZ7" s="261"/>
      <c r="BA7" s="261"/>
      <c r="BB7" s="261"/>
      <c r="BC7" s="261"/>
      <c r="BD7" s="261"/>
      <c r="BE7" s="261"/>
      <c r="BF7" s="261"/>
      <c r="BG7" s="261"/>
      <c r="BH7" s="261"/>
      <c r="BI7" s="261"/>
      <c r="BJ7" s="261"/>
      <c r="BK7" s="261"/>
      <c r="BL7" s="261"/>
      <c r="BM7" s="261"/>
      <c r="BN7" s="261"/>
      <c r="BO7" s="261"/>
      <c r="BP7" s="261"/>
      <c r="BQ7" s="261"/>
      <c r="BR7" s="261"/>
      <c r="BS7" s="261"/>
      <c r="BT7" s="261"/>
      <c r="BU7" s="261"/>
      <c r="BV7" s="261"/>
      <c r="BW7" s="261"/>
      <c r="BX7" s="261"/>
      <c r="BY7" s="261"/>
      <c r="BZ7" s="261"/>
      <c r="CA7" s="261"/>
      <c r="CB7" s="261"/>
      <c r="CC7" s="261"/>
      <c r="CD7" s="261"/>
      <c r="CE7" s="261"/>
      <c r="CF7" s="261"/>
      <c r="CG7" s="261"/>
      <c r="CH7" s="261"/>
      <c r="CI7" s="261"/>
      <c r="CJ7" s="261"/>
      <c r="CK7" s="261"/>
      <c r="CL7" s="261"/>
      <c r="CM7" s="261"/>
      <c r="CN7" s="261"/>
      <c r="CO7" s="261"/>
      <c r="CP7" s="261"/>
      <c r="CQ7" s="261"/>
      <c r="CR7" s="261"/>
      <c r="CS7" s="261"/>
      <c r="CT7" s="261"/>
      <c r="CU7" s="261"/>
      <c r="CV7" s="261"/>
      <c r="CW7" s="262"/>
    </row>
    <row r="8" spans="1:101" x14ac:dyDescent="0.3">
      <c r="A8" s="236" t="s">
        <v>56</v>
      </c>
      <c r="B8" s="255">
        <v>0.74350000000000005</v>
      </c>
      <c r="C8" s="256">
        <v>0.31430000000000002</v>
      </c>
      <c r="D8" s="256" t="s">
        <v>63</v>
      </c>
      <c r="E8" s="256">
        <v>0.1033</v>
      </c>
      <c r="F8" s="256">
        <v>1.2E-2</v>
      </c>
      <c r="G8" s="256">
        <v>0.16669999999999999</v>
      </c>
      <c r="H8" s="256">
        <v>5.9999999999999995E-4</v>
      </c>
      <c r="I8" s="256">
        <v>0.49740000000000001</v>
      </c>
      <c r="J8" s="256">
        <v>1E-4</v>
      </c>
      <c r="K8" s="256">
        <v>4.2900000000000001E-2</v>
      </c>
      <c r="L8" s="256">
        <v>2.7E-2</v>
      </c>
      <c r="M8" s="256">
        <v>5.9999999999999995E-4</v>
      </c>
      <c r="N8" s="256">
        <v>1.6000000000000001E-3</v>
      </c>
      <c r="O8" s="256">
        <v>0.12909999999999999</v>
      </c>
      <c r="P8" s="257">
        <v>8.9899999999999994E-2</v>
      </c>
      <c r="Q8" s="256">
        <v>2.0000000000000001E-4</v>
      </c>
      <c r="R8" s="256">
        <v>9.9500000000000005E-2</v>
      </c>
      <c r="S8" s="256">
        <v>4.4999999999999997E-3</v>
      </c>
      <c r="T8" s="256">
        <v>6.0000000000000001E-3</v>
      </c>
      <c r="U8" s="256">
        <v>8.9999999999999998E-4</v>
      </c>
      <c r="V8" s="256">
        <v>2.64E-2</v>
      </c>
      <c r="W8" s="256">
        <v>0.46379999999999999</v>
      </c>
      <c r="X8" s="256">
        <v>8.9999999999999998E-4</v>
      </c>
      <c r="Y8" s="256">
        <v>0.106</v>
      </c>
      <c r="Z8" s="257">
        <v>1.5E-3</v>
      </c>
      <c r="AA8" s="257">
        <v>2.07E-2</v>
      </c>
      <c r="AB8" s="257">
        <v>8.9999999999999998E-4</v>
      </c>
      <c r="AC8" s="257">
        <v>1E-3</v>
      </c>
      <c r="AD8" s="257">
        <v>1.1000000000000001E-3</v>
      </c>
      <c r="AE8" s="257">
        <v>4.5999999999999999E-3</v>
      </c>
      <c r="AF8" s="257">
        <v>2.3E-3</v>
      </c>
      <c r="AG8" s="257">
        <v>7.6E-3</v>
      </c>
      <c r="AH8" s="257">
        <v>7.3000000000000001E-3</v>
      </c>
      <c r="AI8" s="257">
        <v>0.2525</v>
      </c>
      <c r="AJ8" s="257">
        <v>0.44009999999999999</v>
      </c>
      <c r="AK8" s="257">
        <v>0.64349999999999996</v>
      </c>
      <c r="AL8" s="257"/>
      <c r="AM8" s="257"/>
      <c r="AN8" s="257"/>
      <c r="AO8" s="257"/>
      <c r="AP8" s="257"/>
      <c r="AQ8" s="257"/>
      <c r="AR8" s="257"/>
      <c r="AS8" s="257"/>
      <c r="AT8" s="257"/>
      <c r="AU8" s="257"/>
      <c r="AV8" s="257"/>
      <c r="AW8" s="257"/>
      <c r="AX8" s="257"/>
      <c r="AY8" s="257"/>
      <c r="AZ8" s="257"/>
      <c r="BA8" s="257"/>
      <c r="BB8" s="257"/>
      <c r="BC8" s="257"/>
      <c r="BD8" s="257"/>
      <c r="BE8" s="257"/>
      <c r="BF8" s="257"/>
      <c r="BG8" s="257"/>
      <c r="BH8" s="257"/>
      <c r="BI8" s="257"/>
      <c r="BJ8" s="257"/>
      <c r="BK8" s="257"/>
      <c r="BL8" s="257"/>
      <c r="BM8" s="257"/>
      <c r="BN8" s="257"/>
      <c r="BO8" s="257"/>
      <c r="BP8" s="257"/>
      <c r="BQ8" s="257"/>
      <c r="BR8" s="257"/>
      <c r="BS8" s="257"/>
      <c r="BT8" s="257"/>
      <c r="BU8" s="257"/>
      <c r="BV8" s="257"/>
      <c r="BW8" s="257"/>
      <c r="BX8" s="257"/>
      <c r="BY8" s="257"/>
      <c r="BZ8" s="257"/>
      <c r="CA8" s="257"/>
      <c r="CB8" s="257"/>
      <c r="CC8" s="257"/>
      <c r="CD8" s="257"/>
      <c r="CE8" s="257"/>
      <c r="CF8" s="257"/>
      <c r="CG8" s="257"/>
      <c r="CH8" s="257"/>
      <c r="CI8" s="257"/>
      <c r="CJ8" s="257"/>
      <c r="CK8" s="257"/>
      <c r="CL8" s="257"/>
      <c r="CM8" s="257"/>
      <c r="CN8" s="257"/>
      <c r="CO8" s="257"/>
      <c r="CP8" s="257"/>
      <c r="CQ8" s="257"/>
      <c r="CR8" s="257"/>
      <c r="CS8" s="257"/>
      <c r="CT8" s="257"/>
      <c r="CU8" s="257"/>
      <c r="CV8" s="257"/>
      <c r="CW8" s="258"/>
    </row>
    <row r="9" spans="1:101" x14ac:dyDescent="0.3">
      <c r="A9" s="237" t="s">
        <v>57</v>
      </c>
      <c r="B9" s="263">
        <v>1245250048</v>
      </c>
      <c r="C9" s="264">
        <v>81103000</v>
      </c>
      <c r="D9" s="264">
        <v>2624020992</v>
      </c>
      <c r="E9" s="264">
        <v>125000000</v>
      </c>
      <c r="F9" s="264">
        <v>561299968</v>
      </c>
      <c r="G9" s="264">
        <v>1503000</v>
      </c>
      <c r="H9" s="264">
        <v>29272999936</v>
      </c>
      <c r="I9" s="264">
        <v>11112151</v>
      </c>
      <c r="J9" s="264">
        <v>448923992064</v>
      </c>
      <c r="K9" s="264">
        <v>34800001024</v>
      </c>
      <c r="L9" s="264">
        <v>61801000960</v>
      </c>
      <c r="M9" s="264">
        <v>75531001856</v>
      </c>
      <c r="N9" s="264">
        <v>58080002048</v>
      </c>
      <c r="O9" s="264">
        <v>33648001024</v>
      </c>
      <c r="P9" s="265">
        <v>88050999296</v>
      </c>
      <c r="Q9" s="264">
        <v>93229998080</v>
      </c>
      <c r="R9" s="264">
        <v>18164000768</v>
      </c>
      <c r="S9" s="264">
        <v>1612570034176</v>
      </c>
      <c r="T9" s="260">
        <v>15175000064</v>
      </c>
      <c r="U9" s="264">
        <v>13157000192</v>
      </c>
      <c r="V9" s="264">
        <v>12636000256</v>
      </c>
      <c r="W9" s="264">
        <v>8810999808</v>
      </c>
      <c r="X9" s="264">
        <v>20297000960</v>
      </c>
      <c r="Y9" s="264">
        <v>7358000128</v>
      </c>
      <c r="Z9" s="265">
        <v>8050999808</v>
      </c>
      <c r="AA9" s="265">
        <v>3543200000</v>
      </c>
      <c r="AB9" s="265">
        <v>20297000960</v>
      </c>
      <c r="AC9" s="265">
        <v>1799000064</v>
      </c>
      <c r="AD9" s="265">
        <v>442820000</v>
      </c>
      <c r="AE9" s="265">
        <v>1424043016192</v>
      </c>
      <c r="AF9" s="265">
        <v>3496999936</v>
      </c>
      <c r="AG9" s="265">
        <v>4277799936</v>
      </c>
      <c r="AH9" s="265">
        <v>323200000</v>
      </c>
      <c r="AI9" s="265">
        <v>160000000</v>
      </c>
      <c r="AJ9" s="265">
        <v>469300000</v>
      </c>
      <c r="AK9" s="265">
        <v>10928000000</v>
      </c>
      <c r="AL9" s="265"/>
      <c r="AM9" s="265"/>
      <c r="AN9" s="265"/>
      <c r="AO9" s="265"/>
      <c r="AP9" s="265"/>
      <c r="AQ9" s="265"/>
      <c r="AR9" s="265"/>
      <c r="AS9" s="265"/>
      <c r="AT9" s="265"/>
      <c r="AU9" s="265"/>
      <c r="AV9" s="265"/>
      <c r="AW9" s="265"/>
      <c r="AX9" s="265"/>
      <c r="AY9" s="265"/>
      <c r="AZ9" s="265"/>
      <c r="BA9" s="265"/>
      <c r="BB9" s="265"/>
      <c r="BC9" s="265"/>
      <c r="BD9" s="265"/>
      <c r="BE9" s="265"/>
      <c r="BF9" s="265"/>
      <c r="BG9" s="265"/>
      <c r="BH9" s="265"/>
      <c r="BI9" s="265"/>
      <c r="BJ9" s="265"/>
      <c r="BK9" s="265"/>
      <c r="BL9" s="265"/>
      <c r="BM9" s="265"/>
      <c r="BN9" s="265"/>
      <c r="BO9" s="265"/>
      <c r="BP9" s="265"/>
      <c r="BQ9" s="265"/>
      <c r="BR9" s="265"/>
      <c r="BS9" s="265"/>
      <c r="BT9" s="265"/>
      <c r="BU9" s="265"/>
      <c r="BV9" s="265"/>
      <c r="BW9" s="265"/>
      <c r="BX9" s="265"/>
      <c r="BY9" s="265"/>
      <c r="BZ9" s="265"/>
      <c r="CA9" s="265"/>
      <c r="CB9" s="265"/>
      <c r="CC9" s="265"/>
      <c r="CD9" s="265"/>
      <c r="CE9" s="265"/>
      <c r="CF9" s="265"/>
      <c r="CG9" s="265"/>
      <c r="CH9" s="265"/>
      <c r="CI9" s="265"/>
      <c r="CJ9" s="265"/>
      <c r="CK9" s="265"/>
      <c r="CL9" s="265"/>
      <c r="CM9" s="265"/>
      <c r="CN9" s="265"/>
      <c r="CO9" s="265"/>
      <c r="CP9" s="265"/>
      <c r="CQ9" s="265"/>
      <c r="CR9" s="265"/>
      <c r="CS9" s="265"/>
      <c r="CT9" s="265"/>
      <c r="CU9" s="265"/>
      <c r="CV9" s="265"/>
      <c r="CW9" s="266"/>
    </row>
    <row r="10" spans="1:101" x14ac:dyDescent="0.3">
      <c r="A10" s="237" t="s">
        <v>58</v>
      </c>
      <c r="B10" s="267">
        <v>3523550976</v>
      </c>
      <c r="C10" s="268">
        <v>31721000</v>
      </c>
      <c r="D10" s="268">
        <v>593484032</v>
      </c>
      <c r="E10" s="268">
        <v>1032000000</v>
      </c>
      <c r="F10" s="268">
        <v>2798000128</v>
      </c>
      <c r="G10" s="268">
        <v>580096000</v>
      </c>
      <c r="H10" s="268">
        <v>53028999168</v>
      </c>
      <c r="I10" s="268">
        <v>20760280</v>
      </c>
      <c r="J10" s="268">
        <v>240122003456</v>
      </c>
      <c r="K10" s="268">
        <v>10014999552</v>
      </c>
      <c r="L10" s="268">
        <v>101304000512</v>
      </c>
      <c r="M10" s="268">
        <v>97851998208</v>
      </c>
      <c r="N10" s="268">
        <v>37990998016</v>
      </c>
      <c r="O10" s="268">
        <v>12782999552</v>
      </c>
      <c r="P10" s="269">
        <v>134692003840</v>
      </c>
      <c r="Q10" s="268">
        <v>23950999552</v>
      </c>
      <c r="R10" s="268">
        <v>47118000128</v>
      </c>
      <c r="S10" s="268">
        <v>914490982400</v>
      </c>
      <c r="T10" s="270">
        <v>20835999744</v>
      </c>
      <c r="U10" s="268">
        <v>70938001408</v>
      </c>
      <c r="V10" s="268">
        <v>12188000256</v>
      </c>
      <c r="W10" s="268">
        <v>63146000384</v>
      </c>
      <c r="X10" s="268">
        <v>35750998016</v>
      </c>
      <c r="Y10" s="268">
        <v>15605000192</v>
      </c>
      <c r="Z10" s="269">
        <v>45013999616</v>
      </c>
      <c r="AA10" s="269">
        <v>25803100160</v>
      </c>
      <c r="AB10" s="269">
        <v>35750998016</v>
      </c>
      <c r="AC10" s="269">
        <v>25023000576</v>
      </c>
      <c r="AD10" s="269">
        <v>26074120192</v>
      </c>
      <c r="AE10" s="269">
        <v>923331985408</v>
      </c>
      <c r="AF10" s="269">
        <v>19161999360</v>
      </c>
      <c r="AG10" s="269">
        <v>4578699776</v>
      </c>
      <c r="AH10" s="269">
        <v>740000000</v>
      </c>
      <c r="AI10" s="269">
        <v>7325000192</v>
      </c>
      <c r="AJ10" s="269">
        <v>539299968</v>
      </c>
      <c r="AK10" s="269">
        <v>5241999872</v>
      </c>
      <c r="AL10" s="269"/>
      <c r="AM10" s="269"/>
      <c r="AN10" s="269"/>
      <c r="AO10" s="269"/>
      <c r="AP10" s="269"/>
      <c r="AQ10" s="269"/>
      <c r="AR10" s="269"/>
      <c r="AS10" s="269"/>
      <c r="AT10" s="269"/>
      <c r="AU10" s="269"/>
      <c r="AV10" s="269"/>
      <c r="AW10" s="269"/>
      <c r="AX10" s="269"/>
      <c r="AY10" s="269"/>
      <c r="AZ10" s="269"/>
      <c r="BA10" s="269"/>
      <c r="BB10" s="269"/>
      <c r="BC10" s="269"/>
      <c r="BD10" s="269"/>
      <c r="BE10" s="269"/>
      <c r="BF10" s="269"/>
      <c r="BG10" s="269"/>
      <c r="BH10" s="269"/>
      <c r="BI10" s="269"/>
      <c r="BJ10" s="269"/>
      <c r="BK10" s="269"/>
      <c r="BL10" s="269"/>
      <c r="BM10" s="269"/>
      <c r="BN10" s="269"/>
      <c r="BO10" s="269"/>
      <c r="BP10" s="269"/>
      <c r="BQ10" s="269"/>
      <c r="BR10" s="269"/>
      <c r="BS10" s="269"/>
      <c r="BT10" s="269"/>
      <c r="BU10" s="269"/>
      <c r="BV10" s="269"/>
      <c r="BW10" s="269"/>
      <c r="BX10" s="269"/>
      <c r="BY10" s="269"/>
      <c r="BZ10" s="269"/>
      <c r="CA10" s="269"/>
      <c r="CB10" s="269"/>
      <c r="CC10" s="269"/>
      <c r="CD10" s="269"/>
      <c r="CE10" s="269"/>
      <c r="CF10" s="269"/>
      <c r="CG10" s="269"/>
      <c r="CH10" s="269"/>
      <c r="CI10" s="269"/>
      <c r="CJ10" s="269"/>
      <c r="CK10" s="269"/>
      <c r="CL10" s="269"/>
      <c r="CM10" s="269"/>
      <c r="CN10" s="269"/>
      <c r="CO10" s="269"/>
      <c r="CP10" s="269"/>
      <c r="CQ10" s="269"/>
      <c r="CR10" s="269"/>
      <c r="CS10" s="269"/>
      <c r="CT10" s="269"/>
      <c r="CU10" s="269"/>
      <c r="CV10" s="269"/>
      <c r="CW10" s="271"/>
    </row>
    <row r="11" spans="1:101" x14ac:dyDescent="0.3">
      <c r="A11" s="237" t="s">
        <v>23</v>
      </c>
      <c r="B11" s="263">
        <v>1028547968</v>
      </c>
      <c r="C11" s="264">
        <v>69182000</v>
      </c>
      <c r="D11" s="264">
        <v>363406016</v>
      </c>
      <c r="E11" s="264">
        <v>197000000</v>
      </c>
      <c r="F11" s="264">
        <v>1346000000</v>
      </c>
      <c r="G11" s="264">
        <v>102573000</v>
      </c>
      <c r="H11" s="264">
        <v>10588999680</v>
      </c>
      <c r="I11" s="264">
        <v>10920907</v>
      </c>
      <c r="J11" s="264">
        <v>176592994304</v>
      </c>
      <c r="K11" s="264">
        <v>61184000000</v>
      </c>
      <c r="L11" s="264">
        <v>131781001216</v>
      </c>
      <c r="M11" s="264">
        <v>129433001984</v>
      </c>
      <c r="N11" s="264">
        <v>74774003712</v>
      </c>
      <c r="O11" s="264">
        <v>13244000256</v>
      </c>
      <c r="P11" s="265">
        <v>111583002624</v>
      </c>
      <c r="Q11" s="264">
        <v>123469996032</v>
      </c>
      <c r="R11" s="264">
        <v>14828999680</v>
      </c>
      <c r="S11" s="264" t="s">
        <v>63</v>
      </c>
      <c r="T11" s="260">
        <v>24384000000</v>
      </c>
      <c r="U11" s="264">
        <v>26121000960</v>
      </c>
      <c r="V11" s="264">
        <v>9345000448</v>
      </c>
      <c r="W11" s="264">
        <v>40779001856</v>
      </c>
      <c r="X11" s="264">
        <v>29981999104</v>
      </c>
      <c r="Y11" s="264">
        <v>16243999744</v>
      </c>
      <c r="Z11" s="265">
        <v>16913000448</v>
      </c>
      <c r="AA11" s="265">
        <v>6700000256</v>
      </c>
      <c r="AB11" s="265">
        <v>30182000640</v>
      </c>
      <c r="AC11" s="265">
        <v>12192000000</v>
      </c>
      <c r="AD11" s="265">
        <v>4206477056</v>
      </c>
      <c r="AE11" s="265" t="s">
        <v>63</v>
      </c>
      <c r="AF11" s="265">
        <v>9230999552</v>
      </c>
      <c r="AG11" s="265">
        <v>940200000</v>
      </c>
      <c r="AH11" s="265">
        <v>383900000</v>
      </c>
      <c r="AI11" s="265">
        <v>798655744</v>
      </c>
      <c r="AJ11" s="265">
        <v>444696992</v>
      </c>
      <c r="AK11" s="265">
        <v>8546483200</v>
      </c>
      <c r="AL11" s="265"/>
      <c r="AM11" s="265"/>
      <c r="AN11" s="265"/>
      <c r="AO11" s="265"/>
      <c r="AP11" s="265"/>
      <c r="AQ11" s="265"/>
      <c r="AR11" s="265"/>
      <c r="AS11" s="265"/>
      <c r="AT11" s="265"/>
      <c r="AU11" s="265"/>
      <c r="AV11" s="265"/>
      <c r="AW11" s="265"/>
      <c r="AX11" s="265"/>
      <c r="AY11" s="265"/>
      <c r="AZ11" s="265"/>
      <c r="BA11" s="265"/>
      <c r="BB11" s="265"/>
      <c r="BC11" s="265"/>
      <c r="BD11" s="265"/>
      <c r="BE11" s="265"/>
      <c r="BF11" s="265"/>
      <c r="BG11" s="265"/>
      <c r="BH11" s="265"/>
      <c r="BI11" s="265"/>
      <c r="BJ11" s="265"/>
      <c r="BK11" s="265"/>
      <c r="BL11" s="265"/>
      <c r="BM11" s="265"/>
      <c r="BN11" s="265"/>
      <c r="BO11" s="265"/>
      <c r="BP11" s="265"/>
      <c r="BQ11" s="265"/>
      <c r="BR11" s="265"/>
      <c r="BS11" s="265"/>
      <c r="BT11" s="265"/>
      <c r="BU11" s="265"/>
      <c r="BV11" s="265"/>
      <c r="BW11" s="265"/>
      <c r="BX11" s="265"/>
      <c r="BY11" s="265"/>
      <c r="BZ11" s="265"/>
      <c r="CA11" s="265"/>
      <c r="CB11" s="265"/>
      <c r="CC11" s="265"/>
      <c r="CD11" s="265"/>
      <c r="CE11" s="265"/>
      <c r="CF11" s="265"/>
      <c r="CG11" s="265"/>
      <c r="CH11" s="265"/>
      <c r="CI11" s="265"/>
      <c r="CJ11" s="265"/>
      <c r="CK11" s="265"/>
      <c r="CL11" s="265"/>
      <c r="CM11" s="265"/>
      <c r="CN11" s="265"/>
      <c r="CO11" s="265"/>
      <c r="CP11" s="265"/>
      <c r="CQ11" s="265"/>
      <c r="CR11" s="265"/>
      <c r="CS11" s="265"/>
      <c r="CT11" s="265"/>
      <c r="CU11" s="265"/>
      <c r="CV11" s="265"/>
      <c r="CW11" s="266"/>
    </row>
    <row r="12" spans="1:101" x14ac:dyDescent="0.3">
      <c r="A12" s="237" t="s">
        <v>164</v>
      </c>
      <c r="B12" s="255">
        <v>-0.38</v>
      </c>
      <c r="C12" s="256">
        <v>0.57999999999999996</v>
      </c>
      <c r="D12" s="256">
        <v>-0.16</v>
      </c>
      <c r="E12" s="256" t="s">
        <v>63</v>
      </c>
      <c r="F12" s="256">
        <v>0.32</v>
      </c>
      <c r="G12" s="256">
        <v>-0.24</v>
      </c>
      <c r="H12" s="256" t="s">
        <v>63</v>
      </c>
      <c r="I12" s="256">
        <v>0.16</v>
      </c>
      <c r="J12" s="256">
        <v>-0.28999999999999998</v>
      </c>
      <c r="K12" s="256">
        <v>1.68</v>
      </c>
      <c r="L12" s="256">
        <v>0.08</v>
      </c>
      <c r="M12" s="256">
        <v>0.1</v>
      </c>
      <c r="N12" s="256">
        <v>0.73</v>
      </c>
      <c r="O12" s="256">
        <v>0.17</v>
      </c>
      <c r="P12" s="257">
        <v>0.55000000000000004</v>
      </c>
      <c r="Q12" s="256">
        <v>0.34</v>
      </c>
      <c r="R12" s="256">
        <v>-0.08</v>
      </c>
      <c r="S12" s="256">
        <v>-0.02</v>
      </c>
      <c r="T12" s="256">
        <v>0.14000000000000001</v>
      </c>
      <c r="U12" s="256">
        <v>-0.32</v>
      </c>
      <c r="V12" s="256">
        <v>0.13</v>
      </c>
      <c r="W12" s="256">
        <v>-0.43</v>
      </c>
      <c r="X12" s="256">
        <v>-0.9</v>
      </c>
      <c r="Y12" s="256">
        <v>0.14000000000000001</v>
      </c>
      <c r="Z12" s="257">
        <v>-0.05</v>
      </c>
      <c r="AA12" s="257">
        <v>-0.25</v>
      </c>
      <c r="AB12" s="257">
        <v>-0.9</v>
      </c>
      <c r="AC12" s="257">
        <v>0.8</v>
      </c>
      <c r="AD12" s="257">
        <v>0.33</v>
      </c>
      <c r="AE12" s="257">
        <v>-0.02</v>
      </c>
      <c r="AF12" s="257">
        <v>0.43</v>
      </c>
      <c r="AG12" s="257">
        <v>4.59</v>
      </c>
      <c r="AH12" s="257">
        <v>0.39</v>
      </c>
      <c r="AI12" s="257" t="s">
        <v>63</v>
      </c>
      <c r="AJ12" s="257">
        <v>0.24</v>
      </c>
      <c r="AK12" s="257">
        <v>0.1</v>
      </c>
      <c r="AL12" s="257"/>
      <c r="AM12" s="257"/>
      <c r="AN12" s="257"/>
      <c r="AO12" s="257"/>
      <c r="AP12" s="257"/>
      <c r="AQ12" s="257"/>
      <c r="AR12" s="257"/>
      <c r="AS12" s="257"/>
      <c r="AT12" s="257"/>
      <c r="AU12" s="257"/>
      <c r="AV12" s="257"/>
      <c r="AW12" s="257"/>
      <c r="AX12" s="257"/>
      <c r="AY12" s="257"/>
      <c r="AZ12" s="257"/>
      <c r="BA12" s="257"/>
      <c r="BB12" s="257"/>
      <c r="BC12" s="257"/>
      <c r="BD12" s="257"/>
      <c r="BE12" s="257"/>
      <c r="BF12" s="257"/>
      <c r="BG12" s="257"/>
      <c r="BH12" s="257"/>
      <c r="BI12" s="257"/>
      <c r="BJ12" s="257"/>
      <c r="BK12" s="257"/>
      <c r="BL12" s="257"/>
      <c r="BM12" s="257"/>
      <c r="BN12" s="257"/>
      <c r="BO12" s="257"/>
      <c r="BP12" s="257"/>
      <c r="BQ12" s="257"/>
      <c r="BR12" s="257"/>
      <c r="BS12" s="257"/>
      <c r="BT12" s="257"/>
      <c r="BU12" s="257"/>
      <c r="BV12" s="257"/>
      <c r="BW12" s="257"/>
      <c r="BX12" s="257"/>
      <c r="BY12" s="257"/>
      <c r="BZ12" s="257"/>
      <c r="CA12" s="257"/>
      <c r="CB12" s="257"/>
      <c r="CC12" s="257"/>
      <c r="CD12" s="257"/>
      <c r="CE12" s="257"/>
      <c r="CF12" s="257"/>
      <c r="CG12" s="257"/>
      <c r="CH12" s="257"/>
      <c r="CI12" s="257"/>
      <c r="CJ12" s="257"/>
      <c r="CK12" s="257"/>
      <c r="CL12" s="257"/>
      <c r="CM12" s="257"/>
      <c r="CN12" s="257"/>
      <c r="CO12" s="257"/>
      <c r="CP12" s="257"/>
      <c r="CQ12" s="257"/>
      <c r="CR12" s="257"/>
      <c r="CS12" s="257"/>
      <c r="CT12" s="257"/>
      <c r="CU12" s="257"/>
      <c r="CV12" s="257"/>
      <c r="CW12" s="258"/>
    </row>
    <row r="13" spans="1:101" x14ac:dyDescent="0.3">
      <c r="A13" s="237" t="s">
        <v>59</v>
      </c>
      <c r="B13" s="259">
        <v>1.25</v>
      </c>
      <c r="C13" s="260">
        <v>1.64</v>
      </c>
      <c r="D13" s="260">
        <v>0.93</v>
      </c>
      <c r="E13" s="260">
        <v>1.31</v>
      </c>
      <c r="F13" s="260">
        <v>1.01</v>
      </c>
      <c r="G13" s="260">
        <v>0.94</v>
      </c>
      <c r="H13" s="260">
        <v>1.02</v>
      </c>
      <c r="I13" s="260">
        <v>0.47</v>
      </c>
      <c r="J13" s="260">
        <v>0.34</v>
      </c>
      <c r="K13" s="260">
        <v>1.67</v>
      </c>
      <c r="L13" s="260">
        <v>1.24</v>
      </c>
      <c r="M13" s="260">
        <v>0.9</v>
      </c>
      <c r="N13" s="260">
        <v>1.22</v>
      </c>
      <c r="O13" s="260">
        <v>2.2999999999999998</v>
      </c>
      <c r="P13" s="261" t="s">
        <v>63</v>
      </c>
      <c r="Q13" s="260" t="s">
        <v>63</v>
      </c>
      <c r="R13" s="260">
        <v>0.61</v>
      </c>
      <c r="S13" s="260">
        <v>1.1000000000000001</v>
      </c>
      <c r="T13" s="260">
        <v>0.96</v>
      </c>
      <c r="U13" s="260">
        <v>0.62</v>
      </c>
      <c r="V13" s="260">
        <v>1.3</v>
      </c>
      <c r="W13" s="260">
        <v>0.52</v>
      </c>
      <c r="X13" s="260">
        <v>0.52</v>
      </c>
      <c r="Y13" s="260">
        <v>1.1000000000000001</v>
      </c>
      <c r="Z13" s="261">
        <v>0.54</v>
      </c>
      <c r="AA13" s="261">
        <v>0.96</v>
      </c>
      <c r="AB13" s="261">
        <v>0.52</v>
      </c>
      <c r="AC13" s="261">
        <v>0.68</v>
      </c>
      <c r="AD13" s="261">
        <v>0.99</v>
      </c>
      <c r="AE13" s="261">
        <v>1.1000000000000001</v>
      </c>
      <c r="AF13" s="261">
        <v>1.24</v>
      </c>
      <c r="AG13" s="261">
        <v>1.57</v>
      </c>
      <c r="AH13" s="261">
        <v>2.2200000000000002</v>
      </c>
      <c r="AI13" s="261">
        <v>2.12</v>
      </c>
      <c r="AJ13" s="261">
        <v>0.9</v>
      </c>
      <c r="AK13" s="261">
        <v>1.08</v>
      </c>
      <c r="AL13" s="261"/>
      <c r="AM13" s="261"/>
      <c r="AN13" s="261"/>
      <c r="AO13" s="261"/>
      <c r="AP13" s="261"/>
      <c r="AQ13" s="261"/>
      <c r="AR13" s="261"/>
      <c r="AS13" s="261"/>
      <c r="AT13" s="261"/>
      <c r="AU13" s="261"/>
      <c r="AV13" s="261"/>
      <c r="AW13" s="261"/>
      <c r="AX13" s="261"/>
      <c r="AY13" s="261"/>
      <c r="AZ13" s="261"/>
      <c r="BA13" s="261"/>
      <c r="BB13" s="261"/>
      <c r="BC13" s="261"/>
      <c r="BD13" s="261"/>
      <c r="BE13" s="261"/>
      <c r="BF13" s="261"/>
      <c r="BG13" s="261"/>
      <c r="BH13" s="261"/>
      <c r="BI13" s="261"/>
      <c r="BJ13" s="261"/>
      <c r="BK13" s="261"/>
      <c r="BL13" s="261"/>
      <c r="BM13" s="261"/>
      <c r="BN13" s="261"/>
      <c r="BO13" s="261"/>
      <c r="BP13" s="261"/>
      <c r="BQ13" s="261"/>
      <c r="BR13" s="261"/>
      <c r="BS13" s="261"/>
      <c r="BT13" s="261"/>
      <c r="BU13" s="261"/>
      <c r="BV13" s="261"/>
      <c r="BW13" s="261"/>
      <c r="BX13" s="261"/>
      <c r="BY13" s="261"/>
      <c r="BZ13" s="261"/>
      <c r="CA13" s="261"/>
      <c r="CB13" s="261"/>
      <c r="CC13" s="261"/>
      <c r="CD13" s="261"/>
      <c r="CE13" s="261"/>
      <c r="CF13" s="261"/>
      <c r="CG13" s="261"/>
      <c r="CH13" s="261"/>
      <c r="CI13" s="261"/>
      <c r="CJ13" s="261"/>
      <c r="CK13" s="261"/>
      <c r="CL13" s="261"/>
      <c r="CM13" s="261"/>
      <c r="CN13" s="261"/>
      <c r="CO13" s="261"/>
      <c r="CP13" s="261"/>
      <c r="CQ13" s="261"/>
      <c r="CR13" s="261"/>
      <c r="CS13" s="261"/>
      <c r="CT13" s="261"/>
      <c r="CU13" s="261"/>
      <c r="CV13" s="261"/>
      <c r="CW13" s="262"/>
    </row>
    <row r="14" spans="1:101" x14ac:dyDescent="0.3">
      <c r="A14" s="236" t="s">
        <v>60</v>
      </c>
      <c r="B14" s="255">
        <v>5.6899999999999999E-2</v>
      </c>
      <c r="C14" s="256">
        <v>1.6500000000000001E-2</v>
      </c>
      <c r="D14" s="256">
        <v>1.7399999999999999E-2</v>
      </c>
      <c r="E14" s="270" t="s">
        <v>63</v>
      </c>
      <c r="F14" s="270" t="s">
        <v>63</v>
      </c>
      <c r="G14" s="256">
        <v>1.38E-2</v>
      </c>
      <c r="H14" s="256">
        <v>2.24E-2</v>
      </c>
      <c r="I14" s="270" t="s">
        <v>63</v>
      </c>
      <c r="J14" s="256">
        <v>0.02</v>
      </c>
      <c r="K14" s="256">
        <v>2.9999999999999997E-4</v>
      </c>
      <c r="L14" s="256">
        <v>4.3E-3</v>
      </c>
      <c r="M14" s="256">
        <v>7.7000000000000002E-3</v>
      </c>
      <c r="N14" s="256">
        <v>3.3999999999999998E-3</v>
      </c>
      <c r="O14" s="270" t="s">
        <v>63</v>
      </c>
      <c r="P14" s="257" t="s">
        <v>63</v>
      </c>
      <c r="Q14" s="256">
        <v>4.7000000000000002E-3</v>
      </c>
      <c r="R14" s="256">
        <v>2.9600000000000001E-2</v>
      </c>
      <c r="S14" s="256">
        <v>2.24E-2</v>
      </c>
      <c r="T14" s="256">
        <v>7.4000000000000003E-3</v>
      </c>
      <c r="U14" s="256">
        <v>3.27E-2</v>
      </c>
      <c r="V14" s="256">
        <v>5.4000000000000003E-3</v>
      </c>
      <c r="W14" s="256">
        <v>1.0200000000000001E-2</v>
      </c>
      <c r="X14" s="256">
        <v>3.1E-2</v>
      </c>
      <c r="Y14" s="256">
        <v>5.1999999999999998E-3</v>
      </c>
      <c r="Z14" s="257">
        <v>3.2399999999999998E-2</v>
      </c>
      <c r="AA14" s="257">
        <v>2.5000000000000001E-2</v>
      </c>
      <c r="AB14" s="257">
        <v>3.1E-2</v>
      </c>
      <c r="AC14" s="257">
        <v>8.0799999999999997E-2</v>
      </c>
      <c r="AD14" s="257">
        <v>5.33E-2</v>
      </c>
      <c r="AE14" s="257">
        <v>2.2499999999999999E-2</v>
      </c>
      <c r="AF14" s="257">
        <v>2.9899999999999999E-2</v>
      </c>
      <c r="AG14" s="257" t="s">
        <v>63</v>
      </c>
      <c r="AH14" s="257" t="s">
        <v>63</v>
      </c>
      <c r="AI14" s="257">
        <v>3.8E-3</v>
      </c>
      <c r="AJ14" s="257">
        <v>1.5100000000000001E-2</v>
      </c>
      <c r="AK14" s="257">
        <v>0.02</v>
      </c>
      <c r="AL14" s="257"/>
      <c r="AM14" s="257"/>
      <c r="AN14" s="257"/>
      <c r="AO14" s="257"/>
      <c r="AP14" s="257"/>
      <c r="AQ14" s="257"/>
      <c r="AR14" s="257"/>
      <c r="AS14" s="257"/>
      <c r="AT14" s="257"/>
      <c r="AU14" s="257"/>
      <c r="AV14" s="257"/>
      <c r="AW14" s="257"/>
      <c r="AX14" s="257"/>
      <c r="AY14" s="257"/>
      <c r="AZ14" s="257"/>
      <c r="BA14" s="257"/>
      <c r="BB14" s="257"/>
      <c r="BC14" s="257"/>
      <c r="BD14" s="257"/>
      <c r="BE14" s="257"/>
      <c r="BF14" s="257"/>
      <c r="BG14" s="257"/>
      <c r="BH14" s="257"/>
      <c r="BI14" s="257"/>
      <c r="BJ14" s="257"/>
      <c r="BK14" s="257"/>
      <c r="BL14" s="257"/>
      <c r="BM14" s="257"/>
      <c r="BN14" s="257"/>
      <c r="BO14" s="257"/>
      <c r="BP14" s="257"/>
      <c r="BQ14" s="257"/>
      <c r="BR14" s="257"/>
      <c r="BS14" s="257"/>
      <c r="BT14" s="257"/>
      <c r="BU14" s="257"/>
      <c r="BV14" s="257"/>
      <c r="BW14" s="257"/>
      <c r="BX14" s="257"/>
      <c r="BY14" s="257"/>
      <c r="BZ14" s="257"/>
      <c r="CA14" s="257"/>
      <c r="CB14" s="257"/>
      <c r="CC14" s="257"/>
      <c r="CD14" s="257"/>
      <c r="CE14" s="257"/>
      <c r="CF14" s="257"/>
      <c r="CG14" s="257"/>
      <c r="CH14" s="257"/>
      <c r="CI14" s="257"/>
      <c r="CJ14" s="257"/>
      <c r="CK14" s="257"/>
      <c r="CL14" s="257"/>
      <c r="CM14" s="257"/>
      <c r="CN14" s="257"/>
      <c r="CO14" s="257"/>
      <c r="CP14" s="257"/>
      <c r="CQ14" s="257"/>
      <c r="CR14" s="257"/>
      <c r="CS14" s="257"/>
      <c r="CT14" s="257"/>
      <c r="CU14" s="257"/>
      <c r="CV14" s="257"/>
      <c r="CW14" s="258"/>
    </row>
    <row r="15" spans="1:101" x14ac:dyDescent="0.3">
      <c r="A15" s="236" t="s">
        <v>108</v>
      </c>
      <c r="B15" s="272">
        <v>2.71</v>
      </c>
      <c r="C15" s="273">
        <v>3.72</v>
      </c>
      <c r="D15" s="273">
        <v>18.739999999999998</v>
      </c>
      <c r="E15" s="273">
        <v>85.2</v>
      </c>
      <c r="F15" s="273">
        <v>461.97</v>
      </c>
      <c r="G15" s="273">
        <v>32.78</v>
      </c>
      <c r="H15" s="273">
        <v>22.35</v>
      </c>
      <c r="I15" s="273">
        <v>3.85</v>
      </c>
      <c r="J15" s="273">
        <v>98.94</v>
      </c>
      <c r="K15" s="273">
        <v>140.21</v>
      </c>
      <c r="L15" s="273">
        <v>230.7</v>
      </c>
      <c r="M15" s="273">
        <v>434.64</v>
      </c>
      <c r="N15" s="273">
        <v>594.21</v>
      </c>
      <c r="O15" s="273">
        <v>261.83999999999997</v>
      </c>
      <c r="P15" s="274">
        <v>186.4</v>
      </c>
      <c r="Q15" s="273">
        <v>178.56</v>
      </c>
      <c r="R15" s="273">
        <v>66.31</v>
      </c>
      <c r="S15" s="273">
        <v>224.91</v>
      </c>
      <c r="T15" s="273">
        <v>291.8</v>
      </c>
      <c r="U15" s="273">
        <v>200.44</v>
      </c>
      <c r="V15" s="273">
        <v>297.66000000000003</v>
      </c>
      <c r="W15" s="273">
        <v>81.58</v>
      </c>
      <c r="X15" s="273">
        <v>160.69</v>
      </c>
      <c r="Y15" s="273">
        <v>514.14</v>
      </c>
      <c r="Z15" s="274">
        <v>166.75</v>
      </c>
      <c r="AA15" s="274">
        <v>98.78</v>
      </c>
      <c r="AB15" s="274">
        <v>160.6</v>
      </c>
      <c r="AC15" s="274">
        <v>54.17</v>
      </c>
      <c r="AD15" s="274">
        <v>59.28</v>
      </c>
      <c r="AE15" s="274">
        <v>224.38</v>
      </c>
      <c r="AF15" s="274">
        <v>150.49</v>
      </c>
      <c r="AG15" s="274">
        <v>184.06</v>
      </c>
      <c r="AH15" s="274">
        <v>738</v>
      </c>
      <c r="AI15" s="274">
        <v>172.8</v>
      </c>
      <c r="AJ15" s="274">
        <v>16.53</v>
      </c>
      <c r="AK15" s="274">
        <v>52</v>
      </c>
      <c r="AL15" s="274"/>
      <c r="AM15" s="274"/>
      <c r="AN15" s="274"/>
      <c r="AO15" s="274"/>
      <c r="AP15" s="274"/>
      <c r="AQ15" s="274"/>
      <c r="AR15" s="274"/>
      <c r="AS15" s="274"/>
      <c r="AT15" s="274"/>
      <c r="AU15" s="274"/>
      <c r="AV15" s="274"/>
      <c r="AW15" s="274"/>
      <c r="AX15" s="274"/>
      <c r="AY15" s="274"/>
      <c r="AZ15" s="274"/>
      <c r="BA15" s="274"/>
      <c r="BB15" s="274"/>
      <c r="BC15" s="274"/>
      <c r="BD15" s="274"/>
      <c r="BE15" s="274"/>
      <c r="BF15" s="274"/>
      <c r="BG15" s="274"/>
      <c r="BH15" s="274"/>
      <c r="BI15" s="274"/>
      <c r="BJ15" s="274"/>
      <c r="BK15" s="274"/>
      <c r="BL15" s="274"/>
      <c r="BM15" s="274"/>
      <c r="BN15" s="274"/>
      <c r="BO15" s="274"/>
      <c r="BP15" s="274"/>
      <c r="BQ15" s="274"/>
      <c r="BR15" s="274"/>
      <c r="BS15" s="274"/>
      <c r="BT15" s="274"/>
      <c r="BU15" s="274"/>
      <c r="BV15" s="274"/>
      <c r="BW15" s="274"/>
      <c r="BX15" s="274"/>
      <c r="BY15" s="274"/>
      <c r="BZ15" s="274"/>
      <c r="CA15" s="274"/>
      <c r="CB15" s="274"/>
      <c r="CC15" s="274"/>
      <c r="CD15" s="274"/>
      <c r="CE15" s="274"/>
      <c r="CF15" s="274"/>
      <c r="CG15" s="274"/>
      <c r="CH15" s="274"/>
      <c r="CI15" s="274"/>
      <c r="CJ15" s="274"/>
      <c r="CK15" s="274"/>
      <c r="CL15" s="274"/>
      <c r="CM15" s="274"/>
      <c r="CN15" s="274"/>
      <c r="CO15" s="274"/>
      <c r="CP15" s="274"/>
      <c r="CQ15" s="274"/>
      <c r="CR15" s="274"/>
      <c r="CS15" s="274"/>
      <c r="CT15" s="274"/>
      <c r="CU15" s="274"/>
      <c r="CV15" s="274"/>
      <c r="CW15" s="275"/>
    </row>
    <row r="16" spans="1:101" ht="15" thickBot="1" x14ac:dyDescent="0.35">
      <c r="A16" s="238" t="s">
        <v>107</v>
      </c>
      <c r="B16" s="276">
        <v>4.66</v>
      </c>
      <c r="C16" s="277">
        <v>5.3</v>
      </c>
      <c r="D16" s="277">
        <v>41</v>
      </c>
      <c r="E16" s="277">
        <v>94.67</v>
      </c>
      <c r="F16" s="277">
        <v>505.29</v>
      </c>
      <c r="G16" s="277">
        <v>39.25</v>
      </c>
      <c r="H16" s="277">
        <v>25.27</v>
      </c>
      <c r="I16" s="277">
        <v>8.0500000000000007</v>
      </c>
      <c r="J16" s="277">
        <v>119.16</v>
      </c>
      <c r="K16" s="277">
        <v>149.19</v>
      </c>
      <c r="L16" s="277">
        <v>239.76</v>
      </c>
      <c r="M16" s="277">
        <v>495.89</v>
      </c>
      <c r="N16" s="277">
        <v>607</v>
      </c>
      <c r="O16" s="277">
        <v>218.01</v>
      </c>
      <c r="P16" s="278">
        <v>219.6</v>
      </c>
      <c r="Q16" s="277">
        <v>203.46</v>
      </c>
      <c r="R16" s="277">
        <v>74.489999999999995</v>
      </c>
      <c r="S16" s="277">
        <v>227.12</v>
      </c>
      <c r="T16" s="277">
        <v>311.37</v>
      </c>
      <c r="U16" s="277">
        <v>203.67</v>
      </c>
      <c r="V16" s="277">
        <v>315.36</v>
      </c>
      <c r="W16" s="277">
        <v>85.71</v>
      </c>
      <c r="X16" s="277">
        <v>175.74</v>
      </c>
      <c r="Y16" s="277">
        <v>532.14</v>
      </c>
      <c r="Z16" s="278">
        <v>182.6</v>
      </c>
      <c r="AA16" s="278">
        <v>99.54</v>
      </c>
      <c r="AB16" s="278">
        <v>175.74</v>
      </c>
      <c r="AC16" s="278">
        <v>53.29</v>
      </c>
      <c r="AD16" s="278">
        <v>64.75</v>
      </c>
      <c r="AE16" s="278">
        <v>227.12</v>
      </c>
      <c r="AF16" s="278">
        <v>176.13</v>
      </c>
      <c r="AG16" s="278">
        <v>211.85</v>
      </c>
      <c r="AH16" s="278">
        <v>1057</v>
      </c>
      <c r="AI16" s="278">
        <v>228.88</v>
      </c>
      <c r="AJ16" s="278">
        <v>12.25</v>
      </c>
      <c r="AK16" s="278">
        <v>27.54</v>
      </c>
      <c r="AL16" s="278"/>
      <c r="AM16" s="278"/>
      <c r="AN16" s="278"/>
      <c r="AO16" s="278"/>
      <c r="AP16" s="278"/>
      <c r="AQ16" s="278"/>
      <c r="AR16" s="278"/>
      <c r="AS16" s="278"/>
      <c r="AT16" s="278"/>
      <c r="AU16" s="278"/>
      <c r="AV16" s="278"/>
      <c r="AW16" s="278"/>
      <c r="AX16" s="278"/>
      <c r="AY16" s="278"/>
      <c r="AZ16" s="278"/>
      <c r="BA16" s="278"/>
      <c r="BB16" s="278"/>
      <c r="BC16" s="278"/>
      <c r="BD16" s="278"/>
      <c r="BE16" s="278"/>
      <c r="BF16" s="278"/>
      <c r="BG16" s="278"/>
      <c r="BH16" s="278"/>
      <c r="BI16" s="278"/>
      <c r="BJ16" s="278"/>
      <c r="BK16" s="278"/>
      <c r="BL16" s="278"/>
      <c r="BM16" s="278"/>
      <c r="BN16" s="278"/>
      <c r="BO16" s="278"/>
      <c r="BP16" s="278"/>
      <c r="BQ16" s="278"/>
      <c r="BR16" s="278"/>
      <c r="BS16" s="278"/>
      <c r="BT16" s="278"/>
      <c r="BU16" s="278"/>
      <c r="BV16" s="278"/>
      <c r="BW16" s="278"/>
      <c r="BX16" s="278"/>
      <c r="BY16" s="278"/>
      <c r="BZ16" s="278"/>
      <c r="CA16" s="278"/>
      <c r="CB16" s="278"/>
      <c r="CC16" s="278"/>
      <c r="CD16" s="278"/>
      <c r="CE16" s="278"/>
      <c r="CF16" s="278"/>
      <c r="CG16" s="278"/>
      <c r="CH16" s="278"/>
      <c r="CI16" s="278"/>
      <c r="CJ16" s="278"/>
      <c r="CK16" s="278"/>
      <c r="CL16" s="278"/>
      <c r="CM16" s="278"/>
      <c r="CN16" s="278"/>
      <c r="CO16" s="278"/>
      <c r="CP16" s="278"/>
      <c r="CQ16" s="278"/>
      <c r="CR16" s="278"/>
      <c r="CS16" s="278"/>
      <c r="CT16" s="278"/>
      <c r="CU16" s="278"/>
      <c r="CV16" s="278"/>
      <c r="CW16" s="279"/>
    </row>
    <row r="17" spans="1:101" ht="29.4" thickBot="1" x14ac:dyDescent="0.35">
      <c r="A17" s="283" t="s">
        <v>106</v>
      </c>
      <c r="B17" s="284">
        <v>45595</v>
      </c>
      <c r="C17" s="285">
        <v>45595</v>
      </c>
      <c r="D17" s="285">
        <v>45595</v>
      </c>
      <c r="E17" s="285">
        <v>45595</v>
      </c>
      <c r="F17" s="285">
        <v>45595</v>
      </c>
      <c r="G17" s="285">
        <v>45595</v>
      </c>
      <c r="H17" s="285">
        <v>45595</v>
      </c>
      <c r="I17" s="285">
        <v>45595</v>
      </c>
      <c r="J17" s="285">
        <v>45595</v>
      </c>
      <c r="K17" s="285">
        <v>45595</v>
      </c>
      <c r="L17" s="285">
        <v>45595</v>
      </c>
      <c r="M17" s="285">
        <v>45595</v>
      </c>
      <c r="N17" s="285">
        <v>45595</v>
      </c>
      <c r="O17" s="285">
        <v>45595</v>
      </c>
      <c r="P17" s="285">
        <v>45596</v>
      </c>
      <c r="Q17" s="285">
        <v>45595</v>
      </c>
      <c r="R17" s="285">
        <v>45595</v>
      </c>
      <c r="S17" s="285">
        <v>45595</v>
      </c>
      <c r="T17" s="285">
        <v>45595</v>
      </c>
      <c r="U17" s="285">
        <v>45595</v>
      </c>
      <c r="V17" s="285">
        <v>45595</v>
      </c>
      <c r="W17" s="285">
        <v>45595</v>
      </c>
      <c r="X17" s="285">
        <v>45595</v>
      </c>
      <c r="Y17" s="285">
        <v>45595</v>
      </c>
      <c r="Z17" s="285">
        <v>45595</v>
      </c>
      <c r="AA17" s="285">
        <v>45597</v>
      </c>
      <c r="AB17" s="285">
        <v>45597</v>
      </c>
      <c r="AC17" s="285">
        <v>45597</v>
      </c>
      <c r="AD17" s="285">
        <v>45597</v>
      </c>
      <c r="AE17" s="285">
        <v>45597</v>
      </c>
      <c r="AF17" s="285">
        <v>45597</v>
      </c>
      <c r="AG17" s="285">
        <v>45604</v>
      </c>
      <c r="AH17" s="285">
        <v>45604</v>
      </c>
      <c r="AI17" s="285">
        <v>45604</v>
      </c>
      <c r="AJ17" s="285">
        <v>45604</v>
      </c>
      <c r="AK17" s="285">
        <v>45604</v>
      </c>
      <c r="AL17" s="285"/>
      <c r="AM17" s="285"/>
      <c r="AN17" s="285"/>
      <c r="AO17" s="285"/>
      <c r="AP17" s="285"/>
      <c r="AQ17" s="285"/>
      <c r="AR17" s="285"/>
      <c r="AS17" s="285"/>
      <c r="AT17" s="285"/>
      <c r="AU17" s="285"/>
      <c r="AV17" s="285"/>
      <c r="AW17" s="285"/>
      <c r="AX17" s="285"/>
      <c r="AY17" s="285"/>
      <c r="AZ17" s="285"/>
      <c r="BA17" s="285"/>
      <c r="BB17" s="285"/>
      <c r="BC17" s="285"/>
      <c r="BD17" s="285"/>
      <c r="BE17" s="285"/>
      <c r="BF17" s="285"/>
      <c r="BG17" s="285"/>
      <c r="BH17" s="285"/>
      <c r="BI17" s="285"/>
      <c r="BJ17" s="285"/>
      <c r="BK17" s="285"/>
      <c r="BL17" s="285"/>
      <c r="BM17" s="285"/>
      <c r="BN17" s="285"/>
      <c r="BO17" s="285"/>
      <c r="BP17" s="285"/>
      <c r="BQ17" s="285"/>
      <c r="BR17" s="285"/>
      <c r="BS17" s="285"/>
      <c r="BT17" s="285"/>
      <c r="BU17" s="285"/>
      <c r="BV17" s="285"/>
      <c r="BW17" s="285"/>
      <c r="BX17" s="285"/>
      <c r="BY17" s="285"/>
      <c r="BZ17" s="285"/>
      <c r="CA17" s="285"/>
      <c r="CB17" s="285"/>
      <c r="CC17" s="285"/>
      <c r="CD17" s="285"/>
      <c r="CE17" s="285"/>
      <c r="CF17" s="285"/>
      <c r="CG17" s="285"/>
      <c r="CH17" s="285"/>
      <c r="CI17" s="285"/>
      <c r="CJ17" s="285"/>
      <c r="CK17" s="285"/>
      <c r="CL17" s="285"/>
      <c r="CM17" s="285"/>
      <c r="CN17" s="285"/>
      <c r="CO17" s="285"/>
      <c r="CP17" s="285"/>
      <c r="CQ17" s="285"/>
      <c r="CR17" s="285"/>
      <c r="CS17" s="285"/>
      <c r="CT17" s="285"/>
      <c r="CU17" s="285"/>
      <c r="CV17" s="285"/>
      <c r="CW17" s="286"/>
    </row>
    <row r="18" spans="1:101" ht="30" thickTop="1" thickBot="1" x14ac:dyDescent="0.35">
      <c r="A18" s="287" t="s">
        <v>99</v>
      </c>
      <c r="B18" s="288">
        <f t="array" ref="B18:Z18">TRANSPOSE(AY60:AY84)</f>
        <v>7.0902777777777786</v>
      </c>
      <c r="C18" s="289">
        <v>9.1527777777777768</v>
      </c>
      <c r="D18" s="289">
        <v>8.3402777777777786</v>
      </c>
      <c r="E18" s="289">
        <v>4.229166666666667</v>
      </c>
      <c r="F18" s="289">
        <v>5.9444444444444446</v>
      </c>
      <c r="G18" s="289">
        <v>5.7152777777777777</v>
      </c>
      <c r="H18" s="289">
        <v>5.4305555555555554</v>
      </c>
      <c r="I18" s="289">
        <v>8.1944444444444446</v>
      </c>
      <c r="J18" s="289">
        <v>6.0972222222222232</v>
      </c>
      <c r="K18" s="289">
        <v>6.4444444444444446</v>
      </c>
      <c r="L18" s="289">
        <v>5.8055555555555562</v>
      </c>
      <c r="M18" s="289">
        <v>6.5277777777777777</v>
      </c>
      <c r="N18" s="289">
        <v>6.416666666666667</v>
      </c>
      <c r="O18" s="289">
        <v>4.3125</v>
      </c>
      <c r="P18" s="289">
        <v>6.1805555555555554</v>
      </c>
      <c r="Q18" s="289">
        <v>6.9305555555555554</v>
      </c>
      <c r="R18" s="289">
        <v>5.9027777777777777</v>
      </c>
      <c r="S18" s="289">
        <v>4.2013888888888893</v>
      </c>
      <c r="T18" s="289">
        <v>6.1111111111111116</v>
      </c>
      <c r="U18" s="289">
        <v>4.2013888888888893</v>
      </c>
      <c r="V18" s="289">
        <v>5.8125</v>
      </c>
      <c r="W18" s="289">
        <v>4.9444444444444446</v>
      </c>
      <c r="X18" s="289">
        <v>5.75</v>
      </c>
      <c r="Y18" s="289">
        <v>6.3819444444444438</v>
      </c>
      <c r="Z18" s="289">
        <v>4.7361111111111107</v>
      </c>
      <c r="AA18" s="289">
        <f t="array" ref="AA18:CW18">TRANSPOSE(AY85:AY159)</f>
        <v>4.5972222222222223</v>
      </c>
      <c r="AB18" s="289">
        <v>5.75</v>
      </c>
      <c r="AC18" s="289">
        <v>5.9375</v>
      </c>
      <c r="AD18" s="289">
        <v>5.083333333333333</v>
      </c>
      <c r="AE18" s="289">
        <v>4.2013888888888893</v>
      </c>
      <c r="AF18" s="289">
        <v>7.0694444444444446</v>
      </c>
      <c r="AG18" s="289">
        <v>6.3888888888888884</v>
      </c>
      <c r="AH18" s="289">
        <v>7.6875</v>
      </c>
      <c r="AI18" s="289">
        <v>4.5972222222222223</v>
      </c>
      <c r="AJ18" s="289">
        <v>5.770833333333333</v>
      </c>
      <c r="AK18" s="289">
        <v>6.416666666666667</v>
      </c>
      <c r="AL18" s="289" t="e">
        <v>#VALUE!</v>
      </c>
      <c r="AM18" s="289" t="e">
        <v>#VALUE!</v>
      </c>
      <c r="AN18" s="289" t="e">
        <v>#VALUE!</v>
      </c>
      <c r="AO18" s="289" t="e">
        <v>#VALUE!</v>
      </c>
      <c r="AP18" s="289" t="e">
        <v>#VALUE!</v>
      </c>
      <c r="AQ18" s="289" t="e">
        <v>#VALUE!</v>
      </c>
      <c r="AR18" s="289" t="e">
        <v>#VALUE!</v>
      </c>
      <c r="AS18" s="289" t="e">
        <v>#VALUE!</v>
      </c>
      <c r="AT18" s="289" t="e">
        <v>#VALUE!</v>
      </c>
      <c r="AU18" s="289" t="e">
        <v>#VALUE!</v>
      </c>
      <c r="AV18" s="289" t="e">
        <v>#VALUE!</v>
      </c>
      <c r="AW18" s="289" t="e">
        <v>#VALUE!</v>
      </c>
      <c r="AX18" s="289" t="e">
        <v>#VALUE!</v>
      </c>
      <c r="AY18" s="289" t="e">
        <v>#VALUE!</v>
      </c>
      <c r="AZ18" s="289" t="e">
        <v>#VALUE!</v>
      </c>
      <c r="BA18" s="289" t="e">
        <v>#VALUE!</v>
      </c>
      <c r="BB18" s="289" t="e">
        <v>#VALUE!</v>
      </c>
      <c r="BC18" s="289" t="e">
        <v>#VALUE!</v>
      </c>
      <c r="BD18" s="289" t="e">
        <v>#VALUE!</v>
      </c>
      <c r="BE18" s="289" t="e">
        <v>#VALUE!</v>
      </c>
      <c r="BF18" s="289" t="e">
        <v>#VALUE!</v>
      </c>
      <c r="BG18" s="289" t="e">
        <v>#VALUE!</v>
      </c>
      <c r="BH18" s="289" t="e">
        <v>#VALUE!</v>
      </c>
      <c r="BI18" s="289" t="e">
        <v>#VALUE!</v>
      </c>
      <c r="BJ18" s="289" t="e">
        <v>#VALUE!</v>
      </c>
      <c r="BK18" s="289" t="e">
        <v>#VALUE!</v>
      </c>
      <c r="BL18" s="289" t="e">
        <v>#VALUE!</v>
      </c>
      <c r="BM18" s="289" t="e">
        <v>#VALUE!</v>
      </c>
      <c r="BN18" s="289" t="e">
        <v>#VALUE!</v>
      </c>
      <c r="BO18" s="289" t="e">
        <v>#VALUE!</v>
      </c>
      <c r="BP18" s="289" t="e">
        <v>#VALUE!</v>
      </c>
      <c r="BQ18" s="289" t="e">
        <v>#VALUE!</v>
      </c>
      <c r="BR18" s="289" t="e">
        <v>#VALUE!</v>
      </c>
      <c r="BS18" s="289" t="e">
        <v>#VALUE!</v>
      </c>
      <c r="BT18" s="289" t="e">
        <v>#VALUE!</v>
      </c>
      <c r="BU18" s="289" t="e">
        <v>#VALUE!</v>
      </c>
      <c r="BV18" s="289" t="e">
        <v>#VALUE!</v>
      </c>
      <c r="BW18" s="289" t="e">
        <v>#VALUE!</v>
      </c>
      <c r="BX18" s="289" t="e">
        <v>#VALUE!</v>
      </c>
      <c r="BY18" s="289" t="e">
        <v>#VALUE!</v>
      </c>
      <c r="BZ18" s="289" t="e">
        <v>#VALUE!</v>
      </c>
      <c r="CA18" s="289" t="e">
        <v>#VALUE!</v>
      </c>
      <c r="CB18" s="289" t="e">
        <v>#VALUE!</v>
      </c>
      <c r="CC18" s="289" t="e">
        <v>#VALUE!</v>
      </c>
      <c r="CD18" s="289" t="e">
        <v>#VALUE!</v>
      </c>
      <c r="CE18" s="289" t="e">
        <v>#VALUE!</v>
      </c>
      <c r="CF18" s="289" t="e">
        <v>#VALUE!</v>
      </c>
      <c r="CG18" s="289" t="e">
        <v>#VALUE!</v>
      </c>
      <c r="CH18" s="289" t="e">
        <v>#VALUE!</v>
      </c>
      <c r="CI18" s="289" t="e">
        <v>#VALUE!</v>
      </c>
      <c r="CJ18" s="289" t="e">
        <v>#VALUE!</v>
      </c>
      <c r="CK18" s="289" t="e">
        <v>#VALUE!</v>
      </c>
      <c r="CL18" s="289" t="e">
        <v>#VALUE!</v>
      </c>
      <c r="CM18" s="289" t="e">
        <v>#VALUE!</v>
      </c>
      <c r="CN18" s="289" t="e">
        <v>#VALUE!</v>
      </c>
      <c r="CO18" s="289" t="e">
        <v>#VALUE!</v>
      </c>
      <c r="CP18" s="289" t="e">
        <v>#VALUE!</v>
      </c>
      <c r="CQ18" s="289" t="e">
        <v>#VALUE!</v>
      </c>
      <c r="CR18" s="289" t="e">
        <v>#VALUE!</v>
      </c>
      <c r="CS18" s="289" t="e">
        <v>#VALUE!</v>
      </c>
      <c r="CT18" s="289" t="e">
        <v>#VALUE!</v>
      </c>
      <c r="CU18" s="289" t="e">
        <v>#VALUE!</v>
      </c>
      <c r="CV18" s="289" t="e">
        <v>#VALUE!</v>
      </c>
      <c r="CW18" s="290" t="e">
        <v>#VALUE!</v>
      </c>
    </row>
    <row r="19" spans="1:101" ht="29.4" thickTop="1" x14ac:dyDescent="0.3">
      <c r="A19" s="281" t="s">
        <v>183</v>
      </c>
      <c r="B19" s="191">
        <f t="shared" ref="B19:Z19" si="3">(B16-B15)/B15</f>
        <v>0.71955719557195574</v>
      </c>
      <c r="C19" s="191">
        <f t="shared" si="3"/>
        <v>0.42473118279569883</v>
      </c>
      <c r="D19" s="191">
        <f t="shared" si="3"/>
        <v>1.1878335112059768</v>
      </c>
      <c r="E19" s="191">
        <f t="shared" si="3"/>
        <v>0.11115023474178402</v>
      </c>
      <c r="F19" s="191">
        <f t="shared" si="3"/>
        <v>9.3772322878108952E-2</v>
      </c>
      <c r="G19" s="191">
        <f t="shared" si="3"/>
        <v>0.19737644905430135</v>
      </c>
      <c r="H19" s="191">
        <f t="shared" si="3"/>
        <v>0.13064876957494398</v>
      </c>
      <c r="I19" s="191">
        <f t="shared" si="3"/>
        <v>1.0909090909090911</v>
      </c>
      <c r="J19" s="191">
        <f t="shared" si="3"/>
        <v>0.20436628259551243</v>
      </c>
      <c r="K19" s="191">
        <f t="shared" si="3"/>
        <v>6.4046786962413449E-2</v>
      </c>
      <c r="L19" s="191">
        <f t="shared" si="3"/>
        <v>3.927178153446035E-2</v>
      </c>
      <c r="M19" s="191">
        <f t="shared" si="3"/>
        <v>0.14092122216086878</v>
      </c>
      <c r="N19" s="191">
        <f t="shared" si="3"/>
        <v>2.152437690378816E-2</v>
      </c>
      <c r="O19" s="191">
        <f t="shared" si="3"/>
        <v>-0.16739230064161315</v>
      </c>
      <c r="P19" s="191">
        <f t="shared" si="3"/>
        <v>0.17811158798283255</v>
      </c>
      <c r="Q19" s="191">
        <f t="shared" si="3"/>
        <v>0.13944892473118284</v>
      </c>
      <c r="R19" s="191">
        <f t="shared" si="3"/>
        <v>0.12335997587090924</v>
      </c>
      <c r="S19" s="191">
        <f t="shared" si="3"/>
        <v>9.8261526832955758E-3</v>
      </c>
      <c r="T19" s="191">
        <f t="shared" si="3"/>
        <v>6.7066483893077428E-2</v>
      </c>
      <c r="U19" s="191">
        <f t="shared" si="3"/>
        <v>1.6114547994412243E-2</v>
      </c>
      <c r="V19" s="191">
        <f t="shared" si="3"/>
        <v>5.9463817778673614E-2</v>
      </c>
      <c r="W19" s="191">
        <f t="shared" si="3"/>
        <v>5.0625153223829315E-2</v>
      </c>
      <c r="X19" s="191">
        <f t="shared" si="3"/>
        <v>9.3658597299147495E-2</v>
      </c>
      <c r="Y19" s="191">
        <f t="shared" si="3"/>
        <v>3.5009919477185202E-2</v>
      </c>
      <c r="Z19" s="191">
        <f t="shared" si="3"/>
        <v>9.50524737631184E-2</v>
      </c>
      <c r="AA19" s="282">
        <f>(AA16-AA15)/AA15</f>
        <v>7.6938651548897055E-3</v>
      </c>
      <c r="AB19" s="282">
        <f t="shared" ref="AB19:CM19" si="4">(AB16-AB15)/AB15</f>
        <v>9.427148194271491E-2</v>
      </c>
      <c r="AC19" s="282">
        <f t="shared" si="4"/>
        <v>-1.6245154144360393E-2</v>
      </c>
      <c r="AD19" s="282">
        <f t="shared" si="4"/>
        <v>9.2273954116059362E-2</v>
      </c>
      <c r="AE19" s="282">
        <f t="shared" si="4"/>
        <v>1.2211427043408545E-2</v>
      </c>
      <c r="AF19" s="282">
        <f t="shared" si="4"/>
        <v>0.17037676922054612</v>
      </c>
      <c r="AG19" s="191">
        <f t="shared" si="4"/>
        <v>0.15098337498641742</v>
      </c>
      <c r="AH19" s="191">
        <f t="shared" si="4"/>
        <v>0.43224932249322495</v>
      </c>
      <c r="AI19" s="191">
        <f t="shared" si="4"/>
        <v>0.3245370370370369</v>
      </c>
      <c r="AJ19" s="191">
        <f t="shared" si="4"/>
        <v>-0.25892316999395043</v>
      </c>
      <c r="AK19" s="191">
        <f t="shared" si="4"/>
        <v>-0.4703846153846154</v>
      </c>
      <c r="AL19" s="191" t="e">
        <f t="shared" si="4"/>
        <v>#DIV/0!</v>
      </c>
      <c r="AM19" s="191" t="e">
        <f t="shared" si="4"/>
        <v>#DIV/0!</v>
      </c>
      <c r="AN19" s="191" t="e">
        <f t="shared" si="4"/>
        <v>#DIV/0!</v>
      </c>
      <c r="AO19" s="191" t="e">
        <f t="shared" si="4"/>
        <v>#DIV/0!</v>
      </c>
      <c r="AP19" s="191" t="e">
        <f t="shared" si="4"/>
        <v>#DIV/0!</v>
      </c>
      <c r="AQ19" s="191" t="e">
        <f t="shared" si="4"/>
        <v>#DIV/0!</v>
      </c>
      <c r="AR19" s="191" t="e">
        <f t="shared" si="4"/>
        <v>#DIV/0!</v>
      </c>
      <c r="AS19" s="191" t="e">
        <f t="shared" si="4"/>
        <v>#DIV/0!</v>
      </c>
      <c r="AT19" s="191" t="e">
        <f t="shared" si="4"/>
        <v>#DIV/0!</v>
      </c>
      <c r="AU19" s="191" t="e">
        <f t="shared" si="4"/>
        <v>#DIV/0!</v>
      </c>
      <c r="AV19" s="191" t="e">
        <f t="shared" si="4"/>
        <v>#DIV/0!</v>
      </c>
      <c r="AW19" s="191" t="e">
        <f t="shared" si="4"/>
        <v>#DIV/0!</v>
      </c>
      <c r="AX19" s="191" t="e">
        <f t="shared" si="4"/>
        <v>#DIV/0!</v>
      </c>
      <c r="AY19" s="191" t="e">
        <f t="shared" si="4"/>
        <v>#DIV/0!</v>
      </c>
      <c r="AZ19" s="191" t="e">
        <f t="shared" si="4"/>
        <v>#DIV/0!</v>
      </c>
      <c r="BA19" s="191" t="e">
        <f t="shared" si="4"/>
        <v>#DIV/0!</v>
      </c>
      <c r="BB19" s="191" t="e">
        <f t="shared" si="4"/>
        <v>#DIV/0!</v>
      </c>
      <c r="BC19" s="191" t="e">
        <f t="shared" si="4"/>
        <v>#DIV/0!</v>
      </c>
      <c r="BD19" s="191" t="e">
        <f t="shared" si="4"/>
        <v>#DIV/0!</v>
      </c>
      <c r="BE19" s="191" t="e">
        <f t="shared" si="4"/>
        <v>#DIV/0!</v>
      </c>
      <c r="BF19" s="191" t="e">
        <f t="shared" si="4"/>
        <v>#DIV/0!</v>
      </c>
      <c r="BG19" s="191" t="e">
        <f t="shared" si="4"/>
        <v>#DIV/0!</v>
      </c>
      <c r="BH19" s="191" t="e">
        <f t="shared" si="4"/>
        <v>#DIV/0!</v>
      </c>
      <c r="BI19" s="191" t="e">
        <f t="shared" si="4"/>
        <v>#DIV/0!</v>
      </c>
      <c r="BJ19" s="191" t="e">
        <f t="shared" si="4"/>
        <v>#DIV/0!</v>
      </c>
      <c r="BK19" s="191" t="e">
        <f t="shared" si="4"/>
        <v>#DIV/0!</v>
      </c>
      <c r="BL19" s="191" t="e">
        <f t="shared" si="4"/>
        <v>#DIV/0!</v>
      </c>
      <c r="BM19" s="191" t="e">
        <f t="shared" si="4"/>
        <v>#DIV/0!</v>
      </c>
      <c r="BN19" s="191" t="e">
        <f t="shared" si="4"/>
        <v>#DIV/0!</v>
      </c>
      <c r="BO19" s="191" t="e">
        <f t="shared" si="4"/>
        <v>#DIV/0!</v>
      </c>
      <c r="BP19" s="191" t="e">
        <f t="shared" si="4"/>
        <v>#DIV/0!</v>
      </c>
      <c r="BQ19" s="191" t="e">
        <f t="shared" si="4"/>
        <v>#DIV/0!</v>
      </c>
      <c r="BR19" s="191" t="e">
        <f t="shared" si="4"/>
        <v>#DIV/0!</v>
      </c>
      <c r="BS19" s="191" t="e">
        <f t="shared" si="4"/>
        <v>#DIV/0!</v>
      </c>
      <c r="BT19" s="191" t="e">
        <f t="shared" si="4"/>
        <v>#DIV/0!</v>
      </c>
      <c r="BU19" s="191" t="e">
        <f t="shared" si="4"/>
        <v>#DIV/0!</v>
      </c>
      <c r="BV19" s="191" t="e">
        <f t="shared" si="4"/>
        <v>#DIV/0!</v>
      </c>
      <c r="BW19" s="191" t="e">
        <f t="shared" si="4"/>
        <v>#DIV/0!</v>
      </c>
      <c r="BX19" s="191" t="e">
        <f t="shared" si="4"/>
        <v>#DIV/0!</v>
      </c>
      <c r="BY19" s="191" t="e">
        <f t="shared" si="4"/>
        <v>#DIV/0!</v>
      </c>
      <c r="BZ19" s="191" t="e">
        <f t="shared" si="4"/>
        <v>#DIV/0!</v>
      </c>
      <c r="CA19" s="191" t="e">
        <f t="shared" si="4"/>
        <v>#DIV/0!</v>
      </c>
      <c r="CB19" s="191" t="e">
        <f t="shared" si="4"/>
        <v>#DIV/0!</v>
      </c>
      <c r="CC19" s="191" t="e">
        <f t="shared" si="4"/>
        <v>#DIV/0!</v>
      </c>
      <c r="CD19" s="191" t="e">
        <f t="shared" si="4"/>
        <v>#DIV/0!</v>
      </c>
      <c r="CE19" s="191" t="e">
        <f t="shared" si="4"/>
        <v>#DIV/0!</v>
      </c>
      <c r="CF19" s="191" t="e">
        <f t="shared" si="4"/>
        <v>#DIV/0!</v>
      </c>
      <c r="CG19" s="191" t="e">
        <f t="shared" si="4"/>
        <v>#DIV/0!</v>
      </c>
      <c r="CH19" s="191" t="e">
        <f t="shared" si="4"/>
        <v>#DIV/0!</v>
      </c>
      <c r="CI19" s="191" t="e">
        <f t="shared" si="4"/>
        <v>#DIV/0!</v>
      </c>
      <c r="CJ19" s="191" t="e">
        <f t="shared" si="4"/>
        <v>#DIV/0!</v>
      </c>
      <c r="CK19" s="191" t="e">
        <f t="shared" si="4"/>
        <v>#DIV/0!</v>
      </c>
      <c r="CL19" s="191" t="e">
        <f t="shared" si="4"/>
        <v>#DIV/0!</v>
      </c>
      <c r="CM19" s="191" t="e">
        <f t="shared" si="4"/>
        <v>#DIV/0!</v>
      </c>
      <c r="CN19" s="191" t="e">
        <f t="shared" ref="CN19:CW19" si="5">(CN16-CN15)/CN15</f>
        <v>#DIV/0!</v>
      </c>
      <c r="CO19" s="191" t="e">
        <f t="shared" si="5"/>
        <v>#DIV/0!</v>
      </c>
      <c r="CP19" s="191" t="e">
        <f t="shared" si="5"/>
        <v>#DIV/0!</v>
      </c>
      <c r="CQ19" s="191" t="e">
        <f t="shared" si="5"/>
        <v>#DIV/0!</v>
      </c>
      <c r="CR19" s="191" t="e">
        <f t="shared" si="5"/>
        <v>#DIV/0!</v>
      </c>
      <c r="CS19" s="191" t="e">
        <f t="shared" si="5"/>
        <v>#DIV/0!</v>
      </c>
      <c r="CT19" s="191" t="e">
        <f t="shared" si="5"/>
        <v>#DIV/0!</v>
      </c>
      <c r="CU19" s="191" t="e">
        <f t="shared" si="5"/>
        <v>#DIV/0!</v>
      </c>
      <c r="CV19" s="191" t="e">
        <f t="shared" si="5"/>
        <v>#DIV/0!</v>
      </c>
      <c r="CW19" s="291" t="e">
        <f t="shared" si="5"/>
        <v>#DIV/0!</v>
      </c>
    </row>
    <row r="20" spans="1:101" ht="23.4" x14ac:dyDescent="0.45">
      <c r="A20" s="81"/>
      <c r="B20" s="44"/>
      <c r="C20" s="44"/>
      <c r="D20" s="44"/>
      <c r="E20" s="44"/>
      <c r="F20" s="44"/>
      <c r="G20" s="44"/>
      <c r="H20" s="44"/>
      <c r="I20" s="44"/>
      <c r="J20" s="44"/>
      <c r="K20" s="44"/>
      <c r="L20" s="44"/>
      <c r="M20" s="44"/>
      <c r="N20" s="44"/>
      <c r="O20" s="44"/>
      <c r="P20" s="183"/>
      <c r="Q20" s="183"/>
      <c r="R20" s="44"/>
      <c r="S20" s="44"/>
      <c r="T20" s="44"/>
      <c r="U20" s="44"/>
      <c r="V20" s="44"/>
      <c r="W20" s="44"/>
      <c r="X20" s="44"/>
      <c r="Y20" s="44"/>
      <c r="AA20" s="231"/>
      <c r="AB20" s="231"/>
      <c r="AC20" s="232" t="s">
        <v>177</v>
      </c>
      <c r="AD20" s="232" t="s">
        <v>176</v>
      </c>
      <c r="AE20" s="231"/>
      <c r="AF20" s="231"/>
      <c r="CW20" s="206"/>
    </row>
    <row r="21" spans="1:101" x14ac:dyDescent="0.3">
      <c r="A21" s="81"/>
      <c r="B21" s="44"/>
      <c r="C21" s="44"/>
      <c r="D21" s="44"/>
      <c r="E21" s="44"/>
      <c r="F21" s="44"/>
      <c r="G21" s="44"/>
      <c r="H21" s="44"/>
      <c r="I21" s="44"/>
      <c r="J21" s="44"/>
      <c r="K21" s="44"/>
      <c r="L21" s="44"/>
      <c r="M21" s="44"/>
      <c r="N21" s="44"/>
      <c r="O21" s="44"/>
      <c r="P21" s="183"/>
      <c r="Q21" s="183"/>
      <c r="R21" s="44"/>
      <c r="S21" s="44"/>
      <c r="T21" s="44"/>
      <c r="U21" s="44"/>
      <c r="V21" s="44"/>
      <c r="W21" s="44"/>
      <c r="X21" s="44"/>
      <c r="Y21" s="44"/>
      <c r="AA21" s="231"/>
      <c r="AB21" s="231"/>
      <c r="AC21" s="231"/>
      <c r="AD21" s="231"/>
      <c r="AE21" s="231"/>
      <c r="AF21" s="231"/>
      <c r="CW21" s="206"/>
    </row>
    <row r="22" spans="1:101" x14ac:dyDescent="0.3">
      <c r="A22" s="81"/>
      <c r="B22" s="44"/>
      <c r="C22" s="44"/>
      <c r="D22" s="44"/>
      <c r="E22" s="44"/>
      <c r="F22" s="44"/>
      <c r="G22" s="44"/>
      <c r="H22" s="44"/>
      <c r="I22" s="44"/>
      <c r="J22" s="44"/>
      <c r="K22" s="44"/>
      <c r="L22" s="44"/>
      <c r="M22" s="44"/>
      <c r="N22" s="44"/>
      <c r="O22" s="44"/>
      <c r="P22" s="183"/>
      <c r="Q22" s="183"/>
      <c r="R22" s="44"/>
      <c r="S22" s="44"/>
      <c r="T22" s="44"/>
      <c r="U22" s="44"/>
      <c r="V22" s="44"/>
      <c r="W22" s="44"/>
      <c r="X22" s="44"/>
      <c r="Y22" s="44" t="s">
        <v>182</v>
      </c>
      <c r="Z22" t="s">
        <v>178</v>
      </c>
      <c r="AA22" s="26">
        <v>79.27</v>
      </c>
      <c r="AB22" s="26">
        <v>154.69</v>
      </c>
      <c r="AC22" s="26">
        <v>49.45</v>
      </c>
      <c r="AD22" s="26">
        <v>57.58</v>
      </c>
      <c r="AE22" s="26">
        <v>209.78</v>
      </c>
      <c r="AF22" s="26">
        <v>149.72999999999999</v>
      </c>
      <c r="CW22" s="206"/>
    </row>
    <row r="23" spans="1:101" ht="15" thickBot="1" x14ac:dyDescent="0.35">
      <c r="A23" s="81"/>
      <c r="B23" s="44"/>
      <c r="C23" s="44"/>
      <c r="D23" s="44"/>
      <c r="E23" s="44"/>
      <c r="F23" s="44"/>
      <c r="G23" s="44"/>
      <c r="H23" s="44"/>
      <c r="I23" s="44"/>
      <c r="J23" s="44"/>
      <c r="K23" s="44"/>
      <c r="L23" s="44"/>
      <c r="M23" s="44"/>
      <c r="N23" s="44"/>
      <c r="O23" s="44"/>
      <c r="P23" s="183"/>
      <c r="Q23" s="183"/>
      <c r="R23" s="44"/>
      <c r="S23" s="44"/>
      <c r="T23" s="44"/>
      <c r="U23" s="44"/>
      <c r="V23" s="44"/>
      <c r="W23" s="44"/>
      <c r="X23" s="44"/>
      <c r="Y23" s="44"/>
      <c r="Z23" s="26"/>
      <c r="CW23" s="206"/>
    </row>
    <row r="24" spans="1:101" ht="37.799999999999997" customHeight="1" thickTop="1" thickBot="1" x14ac:dyDescent="0.35">
      <c r="B24" s="197" t="s">
        <v>162</v>
      </c>
      <c r="C24" s="198"/>
      <c r="D24" s="199" t="s">
        <v>1</v>
      </c>
      <c r="E24" s="200"/>
      <c r="F24" s="201"/>
      <c r="G24" s="197" t="s">
        <v>162</v>
      </c>
      <c r="H24" s="200"/>
      <c r="I24" s="200" t="s">
        <v>3</v>
      </c>
      <c r="J24" s="200"/>
      <c r="K24" s="201"/>
      <c r="L24" s="197" t="s">
        <v>162</v>
      </c>
      <c r="M24" s="200"/>
      <c r="N24" s="200"/>
      <c r="O24" s="219" t="s">
        <v>165</v>
      </c>
      <c r="P24" s="201"/>
      <c r="Q24" s="183"/>
      <c r="R24" s="44"/>
      <c r="S24" s="44"/>
      <c r="T24" s="44"/>
      <c r="U24" s="44"/>
      <c r="V24" s="44"/>
      <c r="W24" s="44"/>
      <c r="X24" s="44"/>
      <c r="Y24" s="44"/>
      <c r="Z24" s="26" t="s">
        <v>179</v>
      </c>
      <c r="AA24" s="191">
        <f>(AA15-AA22)/AA22</f>
        <v>0.24612085278163248</v>
      </c>
      <c r="AB24" s="191">
        <f t="shared" ref="AB24:AF24" si="6">(AB15-AB22)/AB22</f>
        <v>3.8205443144353202E-2</v>
      </c>
      <c r="AC24" s="191">
        <f t="shared" si="6"/>
        <v>9.5449949443882687E-2</v>
      </c>
      <c r="AD24" s="191">
        <f t="shared" si="6"/>
        <v>2.9524140326502309E-2</v>
      </c>
      <c r="AE24" s="191">
        <f t="shared" si="6"/>
        <v>6.959672037372483E-2</v>
      </c>
      <c r="AF24" s="191">
        <f t="shared" si="6"/>
        <v>5.0758031122688802E-3</v>
      </c>
      <c r="CW24" s="206"/>
    </row>
    <row r="25" spans="1:101" ht="15" thickBot="1" x14ac:dyDescent="0.35">
      <c r="B25" s="202" t="s">
        <v>161</v>
      </c>
      <c r="C25" s="16" t="s">
        <v>13</v>
      </c>
      <c r="D25" s="13" t="s">
        <v>2</v>
      </c>
      <c r="E25" s="13" t="s">
        <v>14</v>
      </c>
      <c r="F25" s="203"/>
      <c r="G25" s="202" t="s">
        <v>161</v>
      </c>
      <c r="H25" s="186" t="s">
        <v>163</v>
      </c>
      <c r="I25" s="44"/>
      <c r="J25" s="44"/>
      <c r="K25" s="207"/>
      <c r="L25" s="233" t="s">
        <v>161</v>
      </c>
      <c r="M25" s="13" t="s">
        <v>166</v>
      </c>
      <c r="N25" s="16" t="s">
        <v>168</v>
      </c>
      <c r="P25" s="220" t="s">
        <v>167</v>
      </c>
      <c r="Q25" s="183"/>
      <c r="R25" s="44"/>
      <c r="S25" s="44"/>
      <c r="T25" s="44"/>
      <c r="U25" s="44"/>
      <c r="V25" s="44"/>
      <c r="W25" s="44"/>
      <c r="X25" s="44"/>
      <c r="Y25" s="44"/>
      <c r="Z25" s="26"/>
      <c r="CW25" s="206"/>
    </row>
    <row r="26" spans="1:101" ht="34.799999999999997" customHeight="1" thickBot="1" x14ac:dyDescent="0.35">
      <c r="B26" s="202"/>
      <c r="C26" s="18">
        <v>27.87</v>
      </c>
      <c r="D26" s="19">
        <v>22.74</v>
      </c>
      <c r="E26" s="19">
        <f>C26-D26</f>
        <v>5.1300000000000026</v>
      </c>
      <c r="F26" s="204"/>
      <c r="G26" s="202"/>
      <c r="H26" s="194">
        <v>0.1215</v>
      </c>
      <c r="I26" s="44"/>
      <c r="J26" s="44"/>
      <c r="K26" s="207"/>
      <c r="L26" s="202"/>
      <c r="M26" s="224">
        <v>5705.45</v>
      </c>
      <c r="N26" s="227">
        <v>5500</v>
      </c>
      <c r="P26" s="225">
        <f>((N26-$M$26)/$M$26)</f>
        <v>-3.6009429580488798E-2</v>
      </c>
      <c r="Q26" s="183"/>
      <c r="R26" s="44"/>
      <c r="S26" s="44"/>
      <c r="T26" s="44"/>
      <c r="U26" s="44"/>
      <c r="V26" s="44"/>
      <c r="W26" s="44"/>
      <c r="X26" s="44"/>
      <c r="Y26" s="44"/>
      <c r="Z26" s="26" t="s">
        <v>180</v>
      </c>
      <c r="AA26" s="191">
        <f>(AA16-AA15)/AA15</f>
        <v>7.6938651548897055E-3</v>
      </c>
      <c r="AB26" s="191">
        <f t="shared" ref="AB26:AF26" si="7">(AB16-AB15)/AB15</f>
        <v>9.427148194271491E-2</v>
      </c>
      <c r="AC26" s="191">
        <f t="shared" si="7"/>
        <v>-1.6245154144360393E-2</v>
      </c>
      <c r="AD26" s="191">
        <f t="shared" si="7"/>
        <v>9.2273954116059362E-2</v>
      </c>
      <c r="AE26" s="191">
        <f t="shared" si="7"/>
        <v>1.2211427043408545E-2</v>
      </c>
      <c r="AF26" s="191">
        <f t="shared" si="7"/>
        <v>0.17037676922054612</v>
      </c>
      <c r="CW26" s="206"/>
    </row>
    <row r="27" spans="1:101" ht="24" customHeight="1" thickBot="1" x14ac:dyDescent="0.35">
      <c r="B27" s="205"/>
      <c r="F27" s="206"/>
      <c r="G27" s="205"/>
      <c r="J27" s="190"/>
      <c r="K27" s="214"/>
      <c r="L27" s="205"/>
      <c r="M27" s="196"/>
      <c r="N27" s="226">
        <v>5600</v>
      </c>
      <c r="P27" s="225">
        <f>((N27-$M$26)/$M$26)</f>
        <v>-1.8482328300134052E-2</v>
      </c>
      <c r="Q27" s="183"/>
      <c r="R27" s="44"/>
      <c r="S27" s="44"/>
      <c r="T27" s="44"/>
      <c r="U27" s="44"/>
      <c r="V27" s="44"/>
      <c r="W27" s="44"/>
      <c r="X27" s="44"/>
      <c r="Y27" s="44"/>
      <c r="CW27" s="206"/>
    </row>
    <row r="28" spans="1:101" ht="15" thickBot="1" x14ac:dyDescent="0.35">
      <c r="B28" s="202" t="s">
        <v>158</v>
      </c>
      <c r="C28" s="193" t="s">
        <v>160</v>
      </c>
      <c r="F28" s="207"/>
      <c r="G28" s="202" t="s">
        <v>158</v>
      </c>
      <c r="H28" s="188" t="s">
        <v>159</v>
      </c>
      <c r="I28" s="173"/>
      <c r="J28" s="191"/>
      <c r="K28" s="215"/>
      <c r="L28" s="205"/>
      <c r="M28" s="196"/>
      <c r="N28" s="196"/>
      <c r="P28" s="221"/>
      <c r="Q28" s="183"/>
      <c r="R28" s="44"/>
      <c r="S28" s="44"/>
      <c r="T28" s="44"/>
      <c r="U28" s="44"/>
      <c r="V28" s="44"/>
      <c r="W28" s="44"/>
      <c r="X28" s="44"/>
      <c r="Y28" s="44"/>
      <c r="CW28" s="206"/>
    </row>
    <row r="29" spans="1:101" ht="34.799999999999997" customHeight="1" thickBot="1" x14ac:dyDescent="0.35">
      <c r="B29" s="202"/>
      <c r="C29" s="18">
        <v>28.91</v>
      </c>
      <c r="F29" s="207"/>
      <c r="G29" s="202"/>
      <c r="H29" s="189">
        <v>0.1132</v>
      </c>
      <c r="I29" s="192"/>
      <c r="J29" s="44"/>
      <c r="K29" s="207"/>
      <c r="L29" s="205"/>
      <c r="M29" s="196"/>
      <c r="N29" s="196"/>
      <c r="P29" s="221"/>
      <c r="Q29" s="185"/>
      <c r="R29" s="44"/>
      <c r="S29" s="44"/>
      <c r="T29" s="44"/>
      <c r="U29" s="44"/>
      <c r="V29" s="44"/>
      <c r="W29" s="44"/>
      <c r="X29" s="44"/>
      <c r="Y29" s="44"/>
      <c r="CW29" s="206"/>
    </row>
    <row r="30" spans="1:101" ht="24" customHeight="1" thickBot="1" x14ac:dyDescent="0.35">
      <c r="B30" s="205"/>
      <c r="C30" s="44"/>
      <c r="D30" s="44"/>
      <c r="E30" s="44"/>
      <c r="F30" s="207"/>
      <c r="G30" s="205"/>
      <c r="H30" s="44"/>
      <c r="I30" s="44"/>
      <c r="J30" s="44"/>
      <c r="K30" s="207"/>
      <c r="L30" s="205"/>
      <c r="M30" s="196"/>
      <c r="N30" s="196"/>
      <c r="P30" s="221"/>
      <c r="Q30" s="185"/>
      <c r="U30" s="44"/>
      <c r="V30" s="44"/>
      <c r="W30" s="44"/>
      <c r="X30" s="44"/>
      <c r="Y30" s="44"/>
      <c r="CW30" s="206"/>
    </row>
    <row r="31" spans="1:101" ht="15" thickBot="1" x14ac:dyDescent="0.35">
      <c r="B31" s="202" t="s">
        <v>157</v>
      </c>
      <c r="C31" s="188" t="s">
        <v>8</v>
      </c>
      <c r="D31" s="15" t="s">
        <v>11</v>
      </c>
      <c r="E31" s="14" t="s">
        <v>10</v>
      </c>
      <c r="F31" s="208" t="s">
        <v>9</v>
      </c>
      <c r="G31" s="202" t="s">
        <v>157</v>
      </c>
      <c r="H31" s="188" t="s">
        <v>153</v>
      </c>
      <c r="I31" s="15" t="s">
        <v>154</v>
      </c>
      <c r="J31" s="14" t="s">
        <v>155</v>
      </c>
      <c r="K31" s="208" t="s">
        <v>156</v>
      </c>
      <c r="L31" s="205"/>
      <c r="M31" s="196"/>
      <c r="N31" s="196"/>
      <c r="P31" s="221"/>
      <c r="CW31" s="206"/>
    </row>
    <row r="32" spans="1:101" ht="35.4" customHeight="1" thickBot="1" x14ac:dyDescent="0.35">
      <c r="B32" s="209"/>
      <c r="C32" s="210">
        <v>16.5</v>
      </c>
      <c r="D32" s="211">
        <v>15.03</v>
      </c>
      <c r="E32" s="212">
        <v>5.31</v>
      </c>
      <c r="F32" s="213">
        <v>123.73</v>
      </c>
      <c r="G32" s="209"/>
      <c r="H32" s="216">
        <v>0.1065</v>
      </c>
      <c r="I32" s="217">
        <v>0.10100000000000001</v>
      </c>
      <c r="J32" s="217">
        <v>5.8599999999999999E-2</v>
      </c>
      <c r="K32" s="218">
        <v>0.13539999999999999</v>
      </c>
      <c r="L32" s="228"/>
      <c r="M32" s="222"/>
      <c r="N32" s="222"/>
      <c r="O32" s="122"/>
      <c r="P32" s="223"/>
      <c r="CW32" s="206"/>
    </row>
    <row r="33" spans="1:102" ht="107.4" customHeight="1" thickTop="1" x14ac:dyDescent="0.3">
      <c r="C33" s="1"/>
      <c r="D33" s="117" t="s">
        <v>12</v>
      </c>
      <c r="E33" s="26"/>
      <c r="F33" s="118" t="s">
        <v>152</v>
      </c>
      <c r="G33" s="26"/>
      <c r="I33" s="191"/>
      <c r="J33" s="191"/>
      <c r="K33" s="191"/>
      <c r="L33" s="191"/>
      <c r="O33" s="26"/>
      <c r="P33" s="26"/>
      <c r="Q33" s="191"/>
      <c r="CX33" s="205"/>
    </row>
    <row r="34" spans="1:102" ht="178.8" customHeight="1" x14ac:dyDescent="0.3">
      <c r="C34" s="1"/>
      <c r="D34" s="190"/>
      <c r="E34" s="26"/>
      <c r="F34" s="121" t="s">
        <v>22</v>
      </c>
      <c r="G34" s="26"/>
      <c r="I34" s="191"/>
      <c r="J34" s="191"/>
      <c r="K34" s="191"/>
      <c r="L34" s="191"/>
      <c r="O34" s="26"/>
      <c r="P34" s="26"/>
      <c r="Q34" s="191"/>
      <c r="CX34" s="205"/>
    </row>
    <row r="35" spans="1:102" ht="35.4" customHeight="1" x14ac:dyDescent="0.3">
      <c r="C35" s="1"/>
      <c r="D35" s="190"/>
      <c r="E35" s="26"/>
      <c r="F35" s="190"/>
      <c r="G35" s="26"/>
      <c r="I35" s="191"/>
      <c r="J35" s="191"/>
      <c r="K35" s="191"/>
      <c r="L35" s="191"/>
      <c r="O35" s="26"/>
      <c r="P35" s="26"/>
      <c r="Q35" s="191"/>
      <c r="CX35" s="205"/>
    </row>
    <row r="36" spans="1:102" x14ac:dyDescent="0.3">
      <c r="D36" s="12"/>
      <c r="R36" s="184"/>
      <c r="CX36" s="205"/>
    </row>
    <row r="37" spans="1:102" ht="382.8" customHeight="1" x14ac:dyDescent="0.3">
      <c r="C37" s="119" t="s">
        <v>7</v>
      </c>
      <c r="D37" s="119" t="s">
        <v>103</v>
      </c>
      <c r="E37" s="120"/>
      <c r="R37" s="184"/>
      <c r="CX37" s="205"/>
    </row>
    <row r="38" spans="1:102" ht="88.8" x14ac:dyDescent="0.3">
      <c r="D38" s="124" t="s">
        <v>102</v>
      </c>
      <c r="E38" s="120"/>
      <c r="R38" s="184"/>
      <c r="CX38" s="205"/>
    </row>
    <row r="39" spans="1:102" ht="16.2" thickBot="1" x14ac:dyDescent="0.35">
      <c r="A39" s="122"/>
      <c r="B39" s="122"/>
      <c r="C39" s="122"/>
      <c r="D39" s="122"/>
      <c r="E39" s="123"/>
      <c r="F39" s="122"/>
      <c r="G39" s="122"/>
      <c r="H39" s="122"/>
      <c r="I39" s="122"/>
      <c r="J39" s="122"/>
      <c r="K39" s="122"/>
      <c r="L39" s="122"/>
      <c r="M39" s="122"/>
      <c r="N39" s="122"/>
      <c r="O39" s="122"/>
      <c r="P39" s="122"/>
      <c r="Q39" s="122"/>
      <c r="R39" s="187"/>
      <c r="S39" s="122"/>
      <c r="T39" s="122"/>
      <c r="U39" s="122"/>
      <c r="V39" s="122"/>
      <c r="W39" s="122"/>
      <c r="X39" s="122"/>
      <c r="Y39" s="122"/>
      <c r="Z39" s="122"/>
      <c r="AA39" s="122"/>
      <c r="AB39" s="122"/>
      <c r="AC39" s="122"/>
      <c r="AD39" s="122"/>
      <c r="AE39" s="122"/>
      <c r="AF39" s="122"/>
      <c r="AG39" s="122"/>
      <c r="AH39" s="122"/>
      <c r="AI39" s="122"/>
      <c r="AJ39" s="122"/>
      <c r="AK39" s="122"/>
      <c r="AL39" s="122"/>
      <c r="AM39" s="122"/>
      <c r="AN39" s="122"/>
      <c r="AO39" s="122"/>
      <c r="AP39" s="122"/>
      <c r="AQ39" s="122"/>
      <c r="AR39" s="122"/>
      <c r="AS39" s="122"/>
      <c r="AT39" s="122"/>
      <c r="AU39" s="122"/>
      <c r="AV39" s="122"/>
      <c r="AW39" s="122"/>
      <c r="AX39" s="122"/>
      <c r="AY39" s="122"/>
      <c r="AZ39" s="122"/>
      <c r="BA39" s="122"/>
      <c r="BB39" s="122"/>
      <c r="BC39" s="122"/>
      <c r="BD39" s="122"/>
      <c r="BE39" s="122"/>
      <c r="BF39" s="122"/>
      <c r="BG39" s="122"/>
      <c r="BH39" s="122"/>
      <c r="BI39" s="122"/>
      <c r="BJ39" s="122"/>
      <c r="BK39" s="122"/>
      <c r="BL39" s="122"/>
      <c r="BM39" s="122"/>
      <c r="BN39" s="122"/>
      <c r="BO39" s="122"/>
      <c r="BP39" s="122"/>
      <c r="BQ39" s="122"/>
      <c r="BR39" s="122"/>
      <c r="BS39" s="122"/>
      <c r="BT39" s="122"/>
      <c r="BU39" s="122"/>
      <c r="BV39" s="122"/>
      <c r="BW39" s="122"/>
      <c r="BX39" s="122"/>
      <c r="BY39" s="122"/>
      <c r="BZ39" s="122"/>
      <c r="CA39" s="122"/>
      <c r="CB39" s="122"/>
      <c r="CC39" s="122"/>
      <c r="CD39" s="122"/>
      <c r="CE39" s="122"/>
      <c r="CF39" s="122"/>
      <c r="CG39" s="122"/>
      <c r="CH39" s="122"/>
      <c r="CI39" s="122"/>
      <c r="CJ39" s="122"/>
      <c r="CK39" s="122"/>
      <c r="CL39" s="122"/>
      <c r="CM39" s="122"/>
      <c r="CN39" s="122"/>
      <c r="CO39" s="122"/>
      <c r="CP39" s="122"/>
      <c r="CQ39" s="122"/>
      <c r="CR39" s="122"/>
      <c r="CS39" s="122"/>
      <c r="CT39" s="122"/>
      <c r="CU39" s="122"/>
      <c r="CV39" s="122"/>
      <c r="CW39" s="122"/>
      <c r="CX39" s="205"/>
    </row>
    <row r="40" spans="1:102" ht="15" thickTop="1" x14ac:dyDescent="0.3">
      <c r="CX40" s="205"/>
    </row>
    <row r="41" spans="1:102" x14ac:dyDescent="0.3">
      <c r="CX41" s="205"/>
    </row>
    <row r="42" spans="1:102" x14ac:dyDescent="0.3">
      <c r="CX42" s="205"/>
    </row>
    <row r="43" spans="1:102" x14ac:dyDescent="0.3">
      <c r="CX43" s="205"/>
    </row>
    <row r="44" spans="1:102" x14ac:dyDescent="0.3">
      <c r="CX44" s="205"/>
    </row>
    <row r="45" spans="1:102" x14ac:dyDescent="0.3">
      <c r="CX45" s="205"/>
    </row>
    <row r="46" spans="1:102" x14ac:dyDescent="0.3">
      <c r="CX46" s="205"/>
    </row>
    <row r="47" spans="1:102" x14ac:dyDescent="0.3">
      <c r="CX47" s="205"/>
    </row>
    <row r="48" spans="1:102" x14ac:dyDescent="0.3">
      <c r="CX48" s="205"/>
    </row>
    <row r="49" spans="2:102" x14ac:dyDescent="0.3">
      <c r="CX49" s="205"/>
    </row>
    <row r="50" spans="2:102" x14ac:dyDescent="0.3">
      <c r="CX50" s="205"/>
    </row>
    <row r="51" spans="2:102" x14ac:dyDescent="0.3">
      <c r="CX51" s="205"/>
    </row>
    <row r="52" spans="2:102" x14ac:dyDescent="0.3">
      <c r="CX52" s="205"/>
    </row>
    <row r="53" spans="2:102" x14ac:dyDescent="0.3">
      <c r="CX53" s="205"/>
    </row>
    <row r="54" spans="2:102" x14ac:dyDescent="0.3">
      <c r="CX54" s="205"/>
    </row>
    <row r="55" spans="2:102" ht="15" thickBot="1" x14ac:dyDescent="0.35">
      <c r="CX55" s="205"/>
    </row>
    <row r="56" spans="2:102" ht="28.8" x14ac:dyDescent="0.3">
      <c r="B56" s="26"/>
      <c r="AB56" s="59" t="s">
        <v>41</v>
      </c>
      <c r="AC56" s="60"/>
      <c r="AD56" s="61" t="s">
        <v>52</v>
      </c>
      <c r="AH56" s="85"/>
      <c r="AI56" s="86"/>
      <c r="AJ56" s="86"/>
      <c r="AK56" s="176"/>
      <c r="AL56" s="174">
        <v>6</v>
      </c>
      <c r="AM56" s="95">
        <v>10</v>
      </c>
      <c r="AN56" s="95">
        <v>3</v>
      </c>
      <c r="AO56" s="95">
        <v>9</v>
      </c>
      <c r="AP56" s="95">
        <v>7</v>
      </c>
      <c r="AQ56" s="95">
        <v>7</v>
      </c>
      <c r="AR56" s="95">
        <v>7</v>
      </c>
      <c r="AS56" s="95">
        <v>2</v>
      </c>
      <c r="AT56" s="95">
        <v>1</v>
      </c>
      <c r="AU56" s="95">
        <v>7</v>
      </c>
      <c r="AV56" s="95">
        <v>3</v>
      </c>
      <c r="AW56" s="95">
        <v>10</v>
      </c>
      <c r="AX56" s="96">
        <f>SUM(AL56:AW56)*100</f>
        <v>7200</v>
      </c>
      <c r="AY56" s="97"/>
      <c r="CX56" s="205"/>
    </row>
    <row r="57" spans="2:102" ht="72" x14ac:dyDescent="0.3">
      <c r="C57" s="26" t="s">
        <v>150</v>
      </c>
      <c r="D57" s="26" t="s">
        <v>150</v>
      </c>
      <c r="E57" s="26"/>
      <c r="F57" s="26" t="s">
        <v>150</v>
      </c>
      <c r="G57" s="26" t="s">
        <v>150</v>
      </c>
      <c r="H57" s="26" t="s">
        <v>150</v>
      </c>
      <c r="I57" s="26" t="s">
        <v>150</v>
      </c>
      <c r="J57" s="26" t="s">
        <v>150</v>
      </c>
      <c r="K57" s="26" t="s">
        <v>150</v>
      </c>
      <c r="L57" s="26" t="s">
        <v>150</v>
      </c>
      <c r="M57" s="26" t="s">
        <v>151</v>
      </c>
      <c r="N57" s="26" t="s">
        <v>150</v>
      </c>
      <c r="O57" s="26" t="s">
        <v>150</v>
      </c>
      <c r="P57" s="26"/>
      <c r="Q57" s="26"/>
      <c r="R57" s="26"/>
      <c r="S57" s="26" t="s">
        <v>150</v>
      </c>
      <c r="T57" s="26" t="s">
        <v>150</v>
      </c>
      <c r="U57" s="26"/>
      <c r="AB57" s="62" t="s">
        <v>42</v>
      </c>
      <c r="AC57" s="2" t="s">
        <v>38</v>
      </c>
      <c r="AD57" s="63">
        <v>9.66</v>
      </c>
      <c r="AH57" s="87" t="s">
        <v>31</v>
      </c>
      <c r="AI57" s="4" t="s">
        <v>15</v>
      </c>
      <c r="AJ57" s="4" t="s">
        <v>23</v>
      </c>
      <c r="AK57" s="65" t="s">
        <v>69</v>
      </c>
      <c r="AL57" s="177" t="s">
        <v>1</v>
      </c>
      <c r="AM57" s="99" t="s">
        <v>6</v>
      </c>
      <c r="AN57" s="98" t="s">
        <v>2</v>
      </c>
      <c r="AO57" s="98" t="s">
        <v>3</v>
      </c>
      <c r="AP57" s="98" t="s">
        <v>4</v>
      </c>
      <c r="AQ57" s="100" t="s">
        <v>5</v>
      </c>
      <c r="AR57" s="101" t="s">
        <v>24</v>
      </c>
      <c r="AS57" s="101" t="s">
        <v>26</v>
      </c>
      <c r="AT57" s="101" t="s">
        <v>30</v>
      </c>
      <c r="AU57" s="101" t="s">
        <v>25</v>
      </c>
      <c r="AV57" s="101" t="s">
        <v>95</v>
      </c>
      <c r="AW57" s="101" t="s">
        <v>109</v>
      </c>
      <c r="AX57" s="102"/>
      <c r="AY57" s="103" t="s">
        <v>98</v>
      </c>
      <c r="CX57" s="205"/>
    </row>
    <row r="58" spans="2:102" ht="57" customHeight="1" x14ac:dyDescent="0.3">
      <c r="C58" s="32" t="s">
        <v>71</v>
      </c>
      <c r="D58" s="33">
        <v>6</v>
      </c>
      <c r="E58" s="33">
        <v>10</v>
      </c>
      <c r="F58" s="33">
        <v>3</v>
      </c>
      <c r="G58" s="33">
        <v>9</v>
      </c>
      <c r="H58" s="33">
        <v>7</v>
      </c>
      <c r="I58" s="33">
        <v>7</v>
      </c>
      <c r="J58" s="33">
        <v>5</v>
      </c>
      <c r="K58" s="33">
        <v>7</v>
      </c>
      <c r="L58" s="33">
        <v>6</v>
      </c>
      <c r="M58" s="33">
        <v>9</v>
      </c>
      <c r="N58" s="33">
        <v>2</v>
      </c>
      <c r="O58" s="33">
        <v>1</v>
      </c>
      <c r="P58" s="33">
        <v>7</v>
      </c>
      <c r="R58" s="33">
        <v>5</v>
      </c>
      <c r="U58" s="33">
        <v>10</v>
      </c>
      <c r="V58" s="125">
        <v>9</v>
      </c>
      <c r="AB58" s="62" t="s">
        <v>40</v>
      </c>
      <c r="AC58" s="2" t="s">
        <v>39</v>
      </c>
      <c r="AD58" s="63">
        <v>0.43</v>
      </c>
      <c r="AH58" s="88"/>
      <c r="AI58" s="55"/>
      <c r="AJ58" s="56"/>
      <c r="AK58" s="181" t="s">
        <v>80</v>
      </c>
      <c r="AL58" s="178" t="s">
        <v>73</v>
      </c>
      <c r="AM58" s="104" t="s">
        <v>74</v>
      </c>
      <c r="AN58" s="105"/>
      <c r="AO58" s="104" t="s">
        <v>75</v>
      </c>
      <c r="AP58" s="104" t="s">
        <v>76</v>
      </c>
      <c r="AQ58" s="104" t="s">
        <v>78</v>
      </c>
      <c r="AR58" s="104" t="s">
        <v>77</v>
      </c>
      <c r="AS58" s="104" t="s">
        <v>27</v>
      </c>
      <c r="AT58" s="104" t="s">
        <v>72</v>
      </c>
      <c r="AU58" s="104" t="s">
        <v>79</v>
      </c>
      <c r="AV58" s="106"/>
      <c r="AW58" s="106"/>
      <c r="AX58" s="102"/>
      <c r="AY58" s="107"/>
      <c r="CX58" s="205"/>
    </row>
    <row r="59" spans="2:102" ht="43.2" x14ac:dyDescent="0.3">
      <c r="C59" s="27" t="s">
        <v>0</v>
      </c>
      <c r="D59" s="27" t="s">
        <v>1</v>
      </c>
      <c r="E59" s="28" t="s">
        <v>6</v>
      </c>
      <c r="F59" s="27" t="s">
        <v>2</v>
      </c>
      <c r="G59" s="27" t="s">
        <v>3</v>
      </c>
      <c r="H59" s="27" t="s">
        <v>4</v>
      </c>
      <c r="I59" s="29" t="s">
        <v>5</v>
      </c>
      <c r="J59" s="30" t="s">
        <v>31</v>
      </c>
      <c r="K59" s="4" t="s">
        <v>15</v>
      </c>
      <c r="L59" s="4" t="s">
        <v>23</v>
      </c>
      <c r="M59" s="4" t="s">
        <v>24</v>
      </c>
      <c r="N59" s="4" t="s">
        <v>26</v>
      </c>
      <c r="O59" s="4" t="s">
        <v>30</v>
      </c>
      <c r="P59" s="4" t="s">
        <v>25</v>
      </c>
      <c r="Q59" s="4" t="s">
        <v>69</v>
      </c>
      <c r="R59" s="4" t="s">
        <v>95</v>
      </c>
      <c r="S59" s="27" t="s">
        <v>108</v>
      </c>
      <c r="T59" s="27" t="s">
        <v>107</v>
      </c>
      <c r="U59" s="4" t="s">
        <v>109</v>
      </c>
      <c r="V59" s="4" t="s">
        <v>70</v>
      </c>
      <c r="W59" s="1"/>
      <c r="AB59" s="62"/>
      <c r="AC59" s="2" t="s">
        <v>1</v>
      </c>
      <c r="AD59" s="63">
        <v>35.869999999999997</v>
      </c>
      <c r="AH59" s="62" t="s">
        <v>87</v>
      </c>
      <c r="AI59" s="1" t="s">
        <v>88</v>
      </c>
      <c r="AJ59" s="1" t="s">
        <v>89</v>
      </c>
      <c r="AK59" s="64" t="s">
        <v>94</v>
      </c>
      <c r="AL59" s="175" t="s">
        <v>81</v>
      </c>
      <c r="AM59" s="108" t="s">
        <v>82</v>
      </c>
      <c r="AN59" s="108" t="s">
        <v>83</v>
      </c>
      <c r="AO59" s="108" t="s">
        <v>84</v>
      </c>
      <c r="AP59" s="108" t="s">
        <v>85</v>
      </c>
      <c r="AQ59" s="108" t="s">
        <v>86</v>
      </c>
      <c r="AR59" s="108" t="s">
        <v>90</v>
      </c>
      <c r="AS59" s="108" t="s">
        <v>91</v>
      </c>
      <c r="AT59" s="108" t="s">
        <v>92</v>
      </c>
      <c r="AU59" s="108" t="s">
        <v>93</v>
      </c>
      <c r="AV59" s="108" t="s">
        <v>97</v>
      </c>
      <c r="AW59" s="108" t="s">
        <v>110</v>
      </c>
      <c r="AX59" s="109"/>
      <c r="AY59" s="110"/>
      <c r="AZ59" s="1" t="s">
        <v>100</v>
      </c>
      <c r="CX59" s="205"/>
    </row>
    <row r="60" spans="2:102" ht="15.6" x14ac:dyDescent="0.3">
      <c r="B60" s="31">
        <v>1</v>
      </c>
      <c r="C60" s="23" t="str">
        <f t="array" ref="C60:C75">TRANSPOSE(B3:Q3)</f>
        <v xml:space="preserve">GEST.MC </v>
      </c>
      <c r="D60" s="8">
        <f>B4</f>
        <v>6.78</v>
      </c>
      <c r="E60" s="8">
        <f t="shared" ref="E60:E159" si="8">D60-F60</f>
        <v>1.7600000000000007</v>
      </c>
      <c r="F60" s="9">
        <f t="array" ref="F60:O75">TRANSPOSE(B5:Q14)</f>
        <v>5.0199999999999996</v>
      </c>
      <c r="G60" s="10">
        <v>1.84E-2</v>
      </c>
      <c r="H60" s="8">
        <v>4.4000000000000004</v>
      </c>
      <c r="I60" s="11">
        <v>0.74350000000000005</v>
      </c>
      <c r="J60" s="46">
        <v>1245250048</v>
      </c>
      <c r="K60" s="46">
        <v>3523550976</v>
      </c>
      <c r="L60" s="46">
        <v>1028547968</v>
      </c>
      <c r="M60" s="45">
        <v>-0.38</v>
      </c>
      <c r="N60" s="20">
        <v>1.25</v>
      </c>
      <c r="O60" s="45">
        <v>5.6899999999999999E-2</v>
      </c>
      <c r="P60" s="47">
        <f>IF(OR(K60="N/A", L60="N/A", K60="", L60=""), "N/A", K60/L60)</f>
        <v>3.4257526976126407</v>
      </c>
      <c r="Q60" s="48">
        <f>IF(OR(J60="N/A", K60="N/A", J60="", K60=""), "N/A", J60-K60)</f>
        <v>-2278300928</v>
      </c>
      <c r="R60" s="89">
        <f>IF(OR(Q60="N/A", K60="N/A", Q60="", K60=""), "N/A", Q60/K60)</f>
        <v>-0.6465922995064397</v>
      </c>
      <c r="S60">
        <f t="array" ref="S60:T84">TRANSPOSE(B15:Z16)</f>
        <v>2.71</v>
      </c>
      <c r="T60">
        <v>4.66</v>
      </c>
      <c r="U60" s="83">
        <f>IF(OR(S60="N/A", T60="N/A"), "N/A", (T60-S60)/S60)</f>
        <v>0.71955719557195574</v>
      </c>
      <c r="V60" s="44"/>
      <c r="W60" s="1" t="s">
        <v>37</v>
      </c>
      <c r="AB60" s="62"/>
      <c r="AC60" s="1"/>
      <c r="AD60" s="64"/>
      <c r="AH60" s="62"/>
      <c r="AK60" s="64"/>
      <c r="AL60" s="179">
        <f t="shared" ref="AL60:AL84" si="9">IF(D60&lt;16, 100, IF(D60&lt;=22.5, 60, 30))</f>
        <v>100</v>
      </c>
      <c r="AM60" s="111">
        <f t="shared" ref="AM60:AM84" si="10">IFERROR(IF(E60&gt;0, 100, 0), 0)</f>
        <v>100</v>
      </c>
      <c r="AN60" s="111">
        <f t="shared" ref="AN60:AN84" si="11">IF(F60&lt;16, 100, IF(F60&lt;=22.5, 60, 30))</f>
        <v>100</v>
      </c>
      <c r="AO60" s="111">
        <f t="shared" ref="AO60:AO84" si="12">IF(G60&lt;=0.05, 15, IF(G60&lt;=0.1, 40, IF(G60&lt;=0.2, 75, 100)))</f>
        <v>15</v>
      </c>
      <c r="AP60" s="111">
        <f t="shared" ref="AP60:AP84" si="13">IF(H60&lt;=10, 100, IF(H60&lt;=15, 70, 30))</f>
        <v>100</v>
      </c>
      <c r="AQ60" s="112">
        <f t="shared" ref="AQ60:AQ84" si="14">IF(I60&lt;=0.05, 15, IF(I60&lt;=0.15, 60, IF(I60&lt;=0.25, 90, 100)))</f>
        <v>100</v>
      </c>
      <c r="AR60" s="112">
        <f t="shared" ref="AR60:AR84" si="15">IF(M60&lt;-0.2, 0, IF(M60&lt;0, 10, IF(M60&lt;0.1, 50, IF(M60&lt;0.3, 70, 100))))</f>
        <v>0</v>
      </c>
      <c r="AS60" s="112">
        <f t="shared" ref="AS60:AS84" si="16">IF(AND(N60&gt;=0.8,N60&lt;=1.2),100,IF(AND(N60&gt;0,N60&lt;=0.3),20,IF(AND(N60&gt;0.3,N60&lt;0.8),70,IF(AND(N60&gt;=1.2,N60&lt;1.6),60,IF(AND(N60&gt;=1.6,N60&lt;2),40,IF(N60&gt;2,20,""))))))</f>
        <v>60</v>
      </c>
      <c r="AT60" s="112">
        <f t="shared" ref="AT60:AT84" si="17">IF(O60="N/A", 0, IF(AND(O60&gt;0, O60&lt;=0.02), 75, IF(O60&gt;0.02, 100, "")))</f>
        <v>100</v>
      </c>
      <c r="AU60" s="112">
        <f t="shared" ref="AU60:AU84" si="18">IF(AND(P60&gt;=0, P60&lt;=2.5), 100, IF(AND(P60&gt;2.5, P60&lt;=4), 60, IF(AND(P60&gt;4, P60&lt;=10), 10, IF(P60&gt;10, 0, ""))))</f>
        <v>60</v>
      </c>
      <c r="AV60" s="112">
        <f t="shared" ref="AV60:AV84" si="19">IF(AND(R60&gt;=0, R60&lt;=1), 80, IF(R60&gt;1, 100, IF(AND(R60&gt;-0.5, R60&lt;0), 50, IF(R60&lt; -0.5, 10, ""))))</f>
        <v>10</v>
      </c>
      <c r="AW60" s="112">
        <f>IF(U60&lt;0, 0, IF(AND(U60&gt;=0, U60&lt;0.1), 30, IF(AND(U60&gt;=0.1, U60&lt;0.2), 60, IF(AND(U60&gt;=0.2, U60&lt;0.4), 80, 100))))</f>
        <v>100</v>
      </c>
      <c r="AX60" s="112">
        <f t="shared" ref="AX60:AX91" si="20">AL60*$AL$56+AM60*$AM$56+AN60*$AN$56+AO60*$AO$56+AP60*$AP$56+AQ60*$AQ$56+AR60*$AR$56+AS60*$AS$56+AT60*$AT$56+AU60*$AU$56+AV60*$AV$56+AW60*$AW$56</f>
        <v>5105</v>
      </c>
      <c r="AY60" s="113">
        <f t="shared" ref="AY60:AY91" si="21">(AX60/$AX$56)*10</f>
        <v>7.0902777777777786</v>
      </c>
      <c r="AZ60">
        <v>1</v>
      </c>
      <c r="CX60" s="205"/>
    </row>
    <row r="61" spans="2:102" ht="28.8" x14ac:dyDescent="0.3">
      <c r="B61" s="31">
        <f>1+B60</f>
        <v>2</v>
      </c>
      <c r="C61" s="23" t="str">
        <v>ATYM.L</v>
      </c>
      <c r="D61" s="8">
        <f>C4</f>
        <v>18.600000000000001</v>
      </c>
      <c r="E61" s="8">
        <f t="shared" si="8"/>
        <v>13.290000000000003</v>
      </c>
      <c r="F61" s="9">
        <v>5.31</v>
      </c>
      <c r="G61" s="10">
        <v>0.105</v>
      </c>
      <c r="H61" s="22">
        <v>7.86</v>
      </c>
      <c r="I61" s="10">
        <v>0.31430000000000002</v>
      </c>
      <c r="J61" s="46">
        <v>81103000</v>
      </c>
      <c r="K61" s="46">
        <v>31721000</v>
      </c>
      <c r="L61" s="46">
        <v>69182000</v>
      </c>
      <c r="M61" s="45">
        <v>0.57999999999999996</v>
      </c>
      <c r="N61" s="20">
        <v>1.64</v>
      </c>
      <c r="O61" s="45">
        <v>1.6500000000000001E-2</v>
      </c>
      <c r="P61" s="47">
        <f t="shared" ref="P61:P84" si="22">IF(OR(K61="N/A", L61="N/A", K61="", L61=""), "N/A", K61/L61)</f>
        <v>0.45851522072215317</v>
      </c>
      <c r="Q61" s="48">
        <f t="shared" ref="Q61:Q84" si="23">IF(OR(J61="N/A", K61="N/A", J61="", K61=""), "N/A", J61-K61)</f>
        <v>49382000</v>
      </c>
      <c r="R61" s="89">
        <f>IF(OR(Q61="N/A", K61="N/A", Q61="", K61=""), "N/A", Q61/K61)</f>
        <v>1.5567605056587119</v>
      </c>
      <c r="S61">
        <v>3.72</v>
      </c>
      <c r="T61">
        <v>5.3</v>
      </c>
      <c r="U61" s="83">
        <f t="shared" ref="U61:U84" si="24">IF(OR(S61="N/A", T61="N/A"), "N/A", (T61-S61)/S61)</f>
        <v>0.42473118279569883</v>
      </c>
      <c r="V61" s="44"/>
      <c r="W61" s="1"/>
      <c r="AB61" s="62"/>
      <c r="AC61" s="230" t="s">
        <v>43</v>
      </c>
      <c r="AD61" s="65">
        <f>(AD57+AD58)/AD59</f>
        <v>0.28129356007805967</v>
      </c>
      <c r="AH61" s="62"/>
      <c r="AK61" s="64"/>
      <c r="AL61" s="179">
        <f t="shared" si="9"/>
        <v>60</v>
      </c>
      <c r="AM61" s="111">
        <f t="shared" si="10"/>
        <v>100</v>
      </c>
      <c r="AN61" s="111">
        <f t="shared" si="11"/>
        <v>100</v>
      </c>
      <c r="AO61" s="111">
        <f t="shared" si="12"/>
        <v>75</v>
      </c>
      <c r="AP61" s="111">
        <f t="shared" si="13"/>
        <v>100</v>
      </c>
      <c r="AQ61" s="112">
        <f t="shared" si="14"/>
        <v>100</v>
      </c>
      <c r="AR61" s="112">
        <f t="shared" si="15"/>
        <v>100</v>
      </c>
      <c r="AS61" s="112">
        <f t="shared" si="16"/>
        <v>40</v>
      </c>
      <c r="AT61" s="112">
        <f t="shared" si="17"/>
        <v>75</v>
      </c>
      <c r="AU61" s="112">
        <f t="shared" si="18"/>
        <v>100</v>
      </c>
      <c r="AV61" s="112">
        <f t="shared" si="19"/>
        <v>100</v>
      </c>
      <c r="AW61" s="112">
        <f t="shared" ref="AW61:AW84" si="25">IF(U61&lt;0, 0, IF(AND(U61&gt;=0, U61&lt;0.1), 30, IF(AND(U61&gt;=0.1, U61&lt;0.2), 60, IF(AND(U61&gt;=0.2, U61&lt;0.4), 80, 100))))</f>
        <v>100</v>
      </c>
      <c r="AX61" s="112">
        <f t="shared" si="20"/>
        <v>6590</v>
      </c>
      <c r="AY61" s="113">
        <f t="shared" si="21"/>
        <v>9.1527777777777768</v>
      </c>
      <c r="AZ61">
        <f>1+AZ60</f>
        <v>2</v>
      </c>
      <c r="CX61" s="205"/>
    </row>
    <row r="62" spans="2:102" ht="15.6" x14ac:dyDescent="0.3">
      <c r="B62" s="31">
        <f t="shared" ref="B62:B125" si="26">1+B61</f>
        <v>3</v>
      </c>
      <c r="C62" s="23" t="str">
        <v>DANR.MI</v>
      </c>
      <c r="D62" s="8">
        <f>D4</f>
        <v>5.82</v>
      </c>
      <c r="E62" s="8">
        <f t="shared" si="8"/>
        <v>0.45000000000000018</v>
      </c>
      <c r="F62" s="9">
        <v>5.37</v>
      </c>
      <c r="G62" s="10">
        <v>5.57E-2</v>
      </c>
      <c r="H62" s="22">
        <v>-1.7</v>
      </c>
      <c r="I62" s="10" t="str">
        <v>N/A</v>
      </c>
      <c r="J62" s="46">
        <v>2624020992</v>
      </c>
      <c r="K62" s="46">
        <v>593484032</v>
      </c>
      <c r="L62" s="46">
        <v>363406016</v>
      </c>
      <c r="M62" s="45">
        <v>-0.16</v>
      </c>
      <c r="N62" s="20">
        <v>0.93</v>
      </c>
      <c r="O62" s="45">
        <v>1.7399999999999999E-2</v>
      </c>
      <c r="P62" s="47">
        <f t="shared" si="22"/>
        <v>1.6331155948722653</v>
      </c>
      <c r="Q62" s="48">
        <f t="shared" si="23"/>
        <v>2030536960</v>
      </c>
      <c r="R62" s="89">
        <f t="shared" ref="R62:R84" si="27">IF(OR(Q62="N/A", K62="N/A", Q62="", K62=""), "N/A", Q62/K62)</f>
        <v>3.4213843178850682</v>
      </c>
      <c r="S62">
        <v>18.739999999999998</v>
      </c>
      <c r="T62">
        <v>41</v>
      </c>
      <c r="U62" s="83">
        <f t="shared" si="24"/>
        <v>1.1878335112059768</v>
      </c>
      <c r="V62" s="44"/>
      <c r="W62" s="1"/>
      <c r="AB62" s="62"/>
      <c r="AC62" s="1"/>
      <c r="AD62" s="64"/>
      <c r="AH62" s="62"/>
      <c r="AK62" s="64"/>
      <c r="AL62" s="179">
        <f t="shared" si="9"/>
        <v>100</v>
      </c>
      <c r="AM62" s="111">
        <f t="shared" si="10"/>
        <v>100</v>
      </c>
      <c r="AN62" s="111">
        <f t="shared" si="11"/>
        <v>100</v>
      </c>
      <c r="AO62" s="111">
        <f t="shared" si="12"/>
        <v>40</v>
      </c>
      <c r="AP62" s="111">
        <f t="shared" si="13"/>
        <v>100</v>
      </c>
      <c r="AQ62" s="112">
        <f t="shared" si="14"/>
        <v>100</v>
      </c>
      <c r="AR62" s="112">
        <f t="shared" si="15"/>
        <v>10</v>
      </c>
      <c r="AS62" s="112">
        <f t="shared" si="16"/>
        <v>100</v>
      </c>
      <c r="AT62" s="112">
        <f t="shared" si="17"/>
        <v>75</v>
      </c>
      <c r="AU62" s="112">
        <f t="shared" si="18"/>
        <v>100</v>
      </c>
      <c r="AV62" s="112">
        <f t="shared" si="19"/>
        <v>100</v>
      </c>
      <c r="AW62" s="112">
        <f t="shared" si="25"/>
        <v>100</v>
      </c>
      <c r="AX62" s="112">
        <f t="shared" si="20"/>
        <v>6005</v>
      </c>
      <c r="AY62" s="113">
        <f t="shared" si="21"/>
        <v>8.3402777777777786</v>
      </c>
      <c r="AZ62">
        <f t="shared" ref="AZ62:AZ125" si="28">1+AZ61</f>
        <v>3</v>
      </c>
      <c r="CX62" s="205"/>
    </row>
    <row r="63" spans="2:102" ht="15.6" x14ac:dyDescent="0.3">
      <c r="B63" s="31">
        <f t="shared" si="26"/>
        <v>4</v>
      </c>
      <c r="C63" s="23" t="str">
        <v xml:space="preserve">CURY.L </v>
      </c>
      <c r="D63" s="8">
        <f>E4</f>
        <v>35.46</v>
      </c>
      <c r="E63" s="8" t="e">
        <f t="shared" si="8"/>
        <v>#VALUE!</v>
      </c>
      <c r="F63" s="9" t="str">
        <v>N/A</v>
      </c>
      <c r="G63" s="10">
        <v>1.95E-2</v>
      </c>
      <c r="H63" s="22">
        <v>4.53</v>
      </c>
      <c r="I63" s="10">
        <v>0.1033</v>
      </c>
      <c r="J63" s="46">
        <v>125000000</v>
      </c>
      <c r="K63" s="46">
        <v>1032000000</v>
      </c>
      <c r="L63" s="46">
        <v>197000000</v>
      </c>
      <c r="M63" s="45" t="str">
        <v>N/A</v>
      </c>
      <c r="N63" s="20">
        <v>1.31</v>
      </c>
      <c r="O63" s="45" t="str">
        <v>N/A</v>
      </c>
      <c r="P63" s="47">
        <f t="shared" si="22"/>
        <v>5.2385786802030454</v>
      </c>
      <c r="Q63" s="48">
        <f t="shared" si="23"/>
        <v>-907000000</v>
      </c>
      <c r="R63" s="89">
        <f t="shared" si="27"/>
        <v>-0.87887596899224807</v>
      </c>
      <c r="S63">
        <v>85.2</v>
      </c>
      <c r="T63">
        <v>94.67</v>
      </c>
      <c r="U63" s="83">
        <f t="shared" si="24"/>
        <v>0.11115023474178402</v>
      </c>
      <c r="V63" s="44"/>
      <c r="W63" s="1"/>
      <c r="AB63" s="21"/>
      <c r="AC63" s="5" t="s">
        <v>44</v>
      </c>
      <c r="AD63" s="66" t="s">
        <v>48</v>
      </c>
      <c r="AH63" s="62"/>
      <c r="AK63" s="64"/>
      <c r="AL63" s="179">
        <f t="shared" si="9"/>
        <v>30</v>
      </c>
      <c r="AM63" s="111">
        <f t="shared" si="10"/>
        <v>0</v>
      </c>
      <c r="AN63" s="111">
        <f t="shared" si="11"/>
        <v>30</v>
      </c>
      <c r="AO63" s="111">
        <f t="shared" si="12"/>
        <v>15</v>
      </c>
      <c r="AP63" s="111">
        <f t="shared" si="13"/>
        <v>100</v>
      </c>
      <c r="AQ63" s="112">
        <f t="shared" si="14"/>
        <v>60</v>
      </c>
      <c r="AR63" s="112">
        <f t="shared" si="15"/>
        <v>100</v>
      </c>
      <c r="AS63" s="112">
        <f t="shared" si="16"/>
        <v>60</v>
      </c>
      <c r="AT63" s="112">
        <f t="shared" si="17"/>
        <v>0</v>
      </c>
      <c r="AU63" s="112">
        <f t="shared" si="18"/>
        <v>10</v>
      </c>
      <c r="AV63" s="112">
        <f t="shared" si="19"/>
        <v>10</v>
      </c>
      <c r="AW63" s="112">
        <f t="shared" si="25"/>
        <v>60</v>
      </c>
      <c r="AX63" s="112">
        <f t="shared" si="20"/>
        <v>3045</v>
      </c>
      <c r="AY63" s="113">
        <f t="shared" si="21"/>
        <v>4.229166666666667</v>
      </c>
      <c r="AZ63">
        <f t="shared" si="28"/>
        <v>4</v>
      </c>
      <c r="CX63" s="205"/>
    </row>
    <row r="64" spans="2:102" ht="19.2" customHeight="1" x14ac:dyDescent="0.3">
      <c r="B64" s="31">
        <f t="shared" si="26"/>
        <v>5</v>
      </c>
      <c r="C64" s="23" t="str">
        <v>TDY</v>
      </c>
      <c r="D64" s="8">
        <f>F4</f>
        <v>23.39</v>
      </c>
      <c r="E64" s="8">
        <f t="shared" si="8"/>
        <v>1.8500000000000014</v>
      </c>
      <c r="F64" s="9">
        <v>21.54</v>
      </c>
      <c r="G64" s="10">
        <v>0.16880000000000001</v>
      </c>
      <c r="H64" s="22">
        <v>17.72</v>
      </c>
      <c r="I64" s="10">
        <v>1.2E-2</v>
      </c>
      <c r="J64" s="46">
        <v>561299968</v>
      </c>
      <c r="K64" s="46">
        <v>2798000128</v>
      </c>
      <c r="L64" s="46">
        <v>1346000000</v>
      </c>
      <c r="M64" s="45">
        <v>0.32</v>
      </c>
      <c r="N64" s="20">
        <v>1.01</v>
      </c>
      <c r="O64" s="45" t="str">
        <v>N/A</v>
      </c>
      <c r="P64" s="47">
        <f t="shared" si="22"/>
        <v>2.0787519524517086</v>
      </c>
      <c r="Q64" s="48">
        <f t="shared" si="23"/>
        <v>-2236700160</v>
      </c>
      <c r="R64" s="89">
        <f t="shared" si="27"/>
        <v>-0.79939244377332641</v>
      </c>
      <c r="S64">
        <v>461.97</v>
      </c>
      <c r="T64">
        <v>505.29</v>
      </c>
      <c r="U64" s="83">
        <f t="shared" si="24"/>
        <v>9.3772322878108952E-2</v>
      </c>
      <c r="V64" s="44"/>
      <c r="W64" s="1"/>
      <c r="AB64" s="62"/>
      <c r="AC64" s="7" t="s">
        <v>45</v>
      </c>
      <c r="AD64" s="67" t="s">
        <v>49</v>
      </c>
      <c r="AH64" s="62"/>
      <c r="AK64" s="64"/>
      <c r="AL64" s="179">
        <f t="shared" si="9"/>
        <v>30</v>
      </c>
      <c r="AM64" s="111">
        <f t="shared" si="10"/>
        <v>100</v>
      </c>
      <c r="AN64" s="111">
        <f t="shared" si="11"/>
        <v>60</v>
      </c>
      <c r="AO64" s="111">
        <f t="shared" si="12"/>
        <v>75</v>
      </c>
      <c r="AP64" s="111">
        <f t="shared" si="13"/>
        <v>30</v>
      </c>
      <c r="AQ64" s="112">
        <f t="shared" si="14"/>
        <v>15</v>
      </c>
      <c r="AR64" s="112">
        <f t="shared" si="15"/>
        <v>100</v>
      </c>
      <c r="AS64" s="112">
        <f t="shared" si="16"/>
        <v>100</v>
      </c>
      <c r="AT64" s="112">
        <f t="shared" si="17"/>
        <v>0</v>
      </c>
      <c r="AU64" s="112">
        <f t="shared" si="18"/>
        <v>100</v>
      </c>
      <c r="AV64" s="112">
        <f t="shared" si="19"/>
        <v>10</v>
      </c>
      <c r="AW64" s="112">
        <f t="shared" si="25"/>
        <v>30</v>
      </c>
      <c r="AX64" s="112">
        <f t="shared" si="20"/>
        <v>4280</v>
      </c>
      <c r="AY64" s="113">
        <f t="shared" si="21"/>
        <v>5.9444444444444446</v>
      </c>
      <c r="AZ64">
        <f t="shared" si="28"/>
        <v>5</v>
      </c>
      <c r="CX64" s="205"/>
    </row>
    <row r="65" spans="2:102" ht="15.6" x14ac:dyDescent="0.3">
      <c r="B65" s="31">
        <f t="shared" si="26"/>
        <v>6</v>
      </c>
      <c r="C65" s="24" t="str">
        <v xml:space="preserve">CSV </v>
      </c>
      <c r="D65" s="8">
        <f>G4</f>
        <v>17.34</v>
      </c>
      <c r="E65" s="8">
        <f t="shared" si="8"/>
        <v>4.49</v>
      </c>
      <c r="F65" s="9">
        <v>12.85</v>
      </c>
      <c r="G65" s="10">
        <v>7.4700000000000003E-2</v>
      </c>
      <c r="H65" s="8">
        <v>10.47</v>
      </c>
      <c r="I65" s="11">
        <v>0.16669999999999999</v>
      </c>
      <c r="J65" s="46">
        <v>1503000</v>
      </c>
      <c r="K65" s="46">
        <v>580096000</v>
      </c>
      <c r="L65" s="46">
        <v>102573000</v>
      </c>
      <c r="M65" s="45">
        <v>-0.24</v>
      </c>
      <c r="N65" s="20">
        <v>0.94</v>
      </c>
      <c r="O65" s="45">
        <v>1.38E-2</v>
      </c>
      <c r="P65" s="47">
        <f t="shared" si="22"/>
        <v>5.6554453901124075</v>
      </c>
      <c r="Q65" s="48">
        <f t="shared" si="23"/>
        <v>-578593000</v>
      </c>
      <c r="R65" s="89">
        <f t="shared" si="27"/>
        <v>-0.99740904953662846</v>
      </c>
      <c r="S65">
        <v>32.78</v>
      </c>
      <c r="T65">
        <v>39.25</v>
      </c>
      <c r="U65" s="83">
        <f t="shared" si="24"/>
        <v>0.19737644905430135</v>
      </c>
      <c r="V65" s="44"/>
      <c r="W65" s="1"/>
      <c r="AB65" s="62"/>
      <c r="AC65" s="6" t="s">
        <v>46</v>
      </c>
      <c r="AD65" s="68" t="s">
        <v>50</v>
      </c>
      <c r="AH65" s="62"/>
      <c r="AK65" s="64"/>
      <c r="AL65" s="179">
        <f t="shared" si="9"/>
        <v>60</v>
      </c>
      <c r="AM65" s="111">
        <f t="shared" si="10"/>
        <v>100</v>
      </c>
      <c r="AN65" s="111">
        <f t="shared" si="11"/>
        <v>100</v>
      </c>
      <c r="AO65" s="111">
        <f t="shared" si="12"/>
        <v>40</v>
      </c>
      <c r="AP65" s="111">
        <f t="shared" si="13"/>
        <v>70</v>
      </c>
      <c r="AQ65" s="112">
        <f t="shared" si="14"/>
        <v>90</v>
      </c>
      <c r="AR65" s="112">
        <f t="shared" si="15"/>
        <v>0</v>
      </c>
      <c r="AS65" s="112">
        <f t="shared" si="16"/>
        <v>100</v>
      </c>
      <c r="AT65" s="112">
        <f t="shared" si="17"/>
        <v>75</v>
      </c>
      <c r="AU65" s="112">
        <f t="shared" si="18"/>
        <v>10</v>
      </c>
      <c r="AV65" s="112">
        <f t="shared" si="19"/>
        <v>10</v>
      </c>
      <c r="AW65" s="112">
        <f t="shared" si="25"/>
        <v>60</v>
      </c>
      <c r="AX65" s="112">
        <f t="shared" si="20"/>
        <v>4115</v>
      </c>
      <c r="AY65" s="113">
        <f t="shared" si="21"/>
        <v>5.7152777777777777</v>
      </c>
      <c r="AZ65">
        <f t="shared" si="28"/>
        <v>6</v>
      </c>
      <c r="CX65" s="205"/>
    </row>
    <row r="66" spans="2:102" ht="16.2" thickBot="1" x14ac:dyDescent="0.35">
      <c r="B66" s="31">
        <f t="shared" si="26"/>
        <v>7</v>
      </c>
      <c r="C66" s="24" t="str">
        <v>INTC</v>
      </c>
      <c r="D66" s="8">
        <f>H4</f>
        <v>93.14</v>
      </c>
      <c r="E66" s="8">
        <f t="shared" si="8"/>
        <v>72.63</v>
      </c>
      <c r="F66" s="9">
        <v>20.51</v>
      </c>
      <c r="G66" s="10">
        <v>1.77E-2</v>
      </c>
      <c r="H66" s="22">
        <v>11.98</v>
      </c>
      <c r="I66" s="10">
        <v>5.9999999999999995E-4</v>
      </c>
      <c r="J66" s="46">
        <v>29272999936</v>
      </c>
      <c r="K66" s="46">
        <v>53028999168</v>
      </c>
      <c r="L66" s="46">
        <v>10588999680</v>
      </c>
      <c r="M66" s="45" t="str">
        <v>N/A</v>
      </c>
      <c r="N66" s="20">
        <v>1.02</v>
      </c>
      <c r="O66" s="45">
        <v>2.24E-2</v>
      </c>
      <c r="P66" s="47">
        <f t="shared" si="22"/>
        <v>5.0079328331795736</v>
      </c>
      <c r="Q66" s="48">
        <f t="shared" si="23"/>
        <v>-23755999232</v>
      </c>
      <c r="R66" s="89">
        <f t="shared" si="27"/>
        <v>-0.44798128580060775</v>
      </c>
      <c r="S66">
        <v>22.35</v>
      </c>
      <c r="T66">
        <v>25.27</v>
      </c>
      <c r="U66" s="83">
        <f t="shared" si="24"/>
        <v>0.13064876957494398</v>
      </c>
      <c r="V66" s="44"/>
      <c r="W66" s="1"/>
      <c r="AB66" s="17"/>
      <c r="AC66" s="69" t="s">
        <v>47</v>
      </c>
      <c r="AD66" s="70" t="s">
        <v>51</v>
      </c>
      <c r="AH66" s="62"/>
      <c r="AK66" s="64"/>
      <c r="AL66" s="179">
        <f t="shared" si="9"/>
        <v>30</v>
      </c>
      <c r="AM66" s="111">
        <f t="shared" si="10"/>
        <v>100</v>
      </c>
      <c r="AN66" s="111">
        <f t="shared" si="11"/>
        <v>60</v>
      </c>
      <c r="AO66" s="111">
        <f t="shared" si="12"/>
        <v>15</v>
      </c>
      <c r="AP66" s="111">
        <f t="shared" si="13"/>
        <v>70</v>
      </c>
      <c r="AQ66" s="112">
        <f t="shared" si="14"/>
        <v>15</v>
      </c>
      <c r="AR66" s="112">
        <f t="shared" si="15"/>
        <v>100</v>
      </c>
      <c r="AS66" s="112">
        <f t="shared" si="16"/>
        <v>100</v>
      </c>
      <c r="AT66" s="112">
        <f t="shared" si="17"/>
        <v>100</v>
      </c>
      <c r="AU66" s="112">
        <f t="shared" si="18"/>
        <v>10</v>
      </c>
      <c r="AV66" s="112">
        <f t="shared" si="19"/>
        <v>50</v>
      </c>
      <c r="AW66" s="112">
        <f t="shared" si="25"/>
        <v>60</v>
      </c>
      <c r="AX66" s="112">
        <f t="shared" si="20"/>
        <v>3910</v>
      </c>
      <c r="AY66" s="113">
        <f t="shared" si="21"/>
        <v>5.4305555555555554</v>
      </c>
      <c r="AZ66">
        <f t="shared" si="28"/>
        <v>7</v>
      </c>
      <c r="CX66" s="205"/>
    </row>
    <row r="67" spans="2:102" ht="15.6" x14ac:dyDescent="0.3">
      <c r="B67" s="31">
        <f t="shared" si="26"/>
        <v>8</v>
      </c>
      <c r="C67" s="24" t="str">
        <v xml:space="preserve">WATR.L </v>
      </c>
      <c r="D67" s="8">
        <f>I4</f>
        <v>18.329999999999998</v>
      </c>
      <c r="E67" s="8">
        <f t="shared" si="8"/>
        <v>5.4999999999999982</v>
      </c>
      <c r="F67" s="9">
        <v>12.83</v>
      </c>
      <c r="G67" s="10">
        <v>6.1499999999999999E-2</v>
      </c>
      <c r="H67" s="22">
        <v>7.01</v>
      </c>
      <c r="I67" s="10">
        <v>0.49740000000000001</v>
      </c>
      <c r="J67" s="46">
        <v>11112151</v>
      </c>
      <c r="K67" s="46">
        <v>20760280</v>
      </c>
      <c r="L67" s="46">
        <v>10920907</v>
      </c>
      <c r="M67" s="45">
        <v>0.16</v>
      </c>
      <c r="N67" s="20">
        <v>0.47</v>
      </c>
      <c r="O67" s="45" t="str">
        <v>N/A</v>
      </c>
      <c r="P67" s="47">
        <f t="shared" si="22"/>
        <v>1.9009666504805873</v>
      </c>
      <c r="Q67" s="48">
        <f t="shared" si="23"/>
        <v>-9648129</v>
      </c>
      <c r="R67" s="89">
        <f t="shared" si="27"/>
        <v>-0.46473983009863068</v>
      </c>
      <c r="S67">
        <v>3.85</v>
      </c>
      <c r="T67">
        <v>8.0500000000000007</v>
      </c>
      <c r="U67" s="83">
        <f t="shared" si="24"/>
        <v>1.0909090909090911</v>
      </c>
      <c r="V67" s="44"/>
      <c r="W67" s="1"/>
      <c r="AH67" s="62"/>
      <c r="AK67" s="64"/>
      <c r="AL67" s="179">
        <f t="shared" si="9"/>
        <v>60</v>
      </c>
      <c r="AM67" s="111">
        <f t="shared" si="10"/>
        <v>100</v>
      </c>
      <c r="AN67" s="111">
        <f t="shared" si="11"/>
        <v>100</v>
      </c>
      <c r="AO67" s="111">
        <f t="shared" si="12"/>
        <v>40</v>
      </c>
      <c r="AP67" s="111">
        <f t="shared" si="13"/>
        <v>100</v>
      </c>
      <c r="AQ67" s="112">
        <f t="shared" si="14"/>
        <v>100</v>
      </c>
      <c r="AR67" s="112">
        <f t="shared" si="15"/>
        <v>70</v>
      </c>
      <c r="AS67" s="112">
        <f t="shared" si="16"/>
        <v>70</v>
      </c>
      <c r="AT67" s="112">
        <f t="shared" si="17"/>
        <v>0</v>
      </c>
      <c r="AU67" s="112">
        <f t="shared" si="18"/>
        <v>100</v>
      </c>
      <c r="AV67" s="112">
        <f t="shared" si="19"/>
        <v>50</v>
      </c>
      <c r="AW67" s="112">
        <f t="shared" si="25"/>
        <v>100</v>
      </c>
      <c r="AX67" s="112">
        <f t="shared" si="20"/>
        <v>5900</v>
      </c>
      <c r="AY67" s="113">
        <f t="shared" si="21"/>
        <v>8.1944444444444446</v>
      </c>
      <c r="AZ67">
        <f t="shared" si="28"/>
        <v>8</v>
      </c>
      <c r="CX67" s="205"/>
    </row>
    <row r="68" spans="2:102" ht="16.2" thickBot="1" x14ac:dyDescent="0.35">
      <c r="B68" s="71">
        <f t="shared" si="26"/>
        <v>9</v>
      </c>
      <c r="C68" s="127" t="str">
        <v xml:space="preserve">BABA </v>
      </c>
      <c r="D68" s="72">
        <f>J4</f>
        <v>25.24</v>
      </c>
      <c r="E68" s="72">
        <f t="shared" si="8"/>
        <v>15.219999999999999</v>
      </c>
      <c r="F68" s="73">
        <v>10.02</v>
      </c>
      <c r="G68" s="74">
        <v>7.3800000000000004E-2</v>
      </c>
      <c r="H68" s="36">
        <v>10.220000000000001</v>
      </c>
      <c r="I68" s="74">
        <v>1E-4</v>
      </c>
      <c r="J68" s="75">
        <v>448923992064</v>
      </c>
      <c r="K68" s="75">
        <v>240122003456</v>
      </c>
      <c r="L68" s="75">
        <v>176592994304</v>
      </c>
      <c r="M68" s="84">
        <v>-0.28999999999999998</v>
      </c>
      <c r="N68" s="76">
        <v>0.34</v>
      </c>
      <c r="O68" s="84">
        <v>0.02</v>
      </c>
      <c r="P68" s="77">
        <f t="shared" si="22"/>
        <v>1.3597481848155117</v>
      </c>
      <c r="Q68" s="48">
        <f t="shared" si="23"/>
        <v>208801988608</v>
      </c>
      <c r="R68" s="89">
        <f t="shared" si="27"/>
        <v>0.86956624383762859</v>
      </c>
      <c r="S68">
        <v>98.94</v>
      </c>
      <c r="T68">
        <v>119.16</v>
      </c>
      <c r="U68" s="83">
        <f t="shared" si="24"/>
        <v>0.20436628259551243</v>
      </c>
      <c r="V68" s="44"/>
      <c r="W68" s="1"/>
      <c r="AH68" s="62"/>
      <c r="AK68" s="64"/>
      <c r="AL68" s="179">
        <f t="shared" si="9"/>
        <v>30</v>
      </c>
      <c r="AM68" s="111">
        <f t="shared" si="10"/>
        <v>100</v>
      </c>
      <c r="AN68" s="111">
        <f t="shared" si="11"/>
        <v>100</v>
      </c>
      <c r="AO68" s="111">
        <f t="shared" si="12"/>
        <v>40</v>
      </c>
      <c r="AP68" s="111">
        <f t="shared" si="13"/>
        <v>70</v>
      </c>
      <c r="AQ68" s="112">
        <f t="shared" si="14"/>
        <v>15</v>
      </c>
      <c r="AR68" s="112">
        <f t="shared" si="15"/>
        <v>0</v>
      </c>
      <c r="AS68" s="112">
        <f t="shared" si="16"/>
        <v>70</v>
      </c>
      <c r="AT68" s="112">
        <f t="shared" si="17"/>
        <v>75</v>
      </c>
      <c r="AU68" s="112">
        <f t="shared" si="18"/>
        <v>100</v>
      </c>
      <c r="AV68" s="112">
        <f t="shared" si="19"/>
        <v>80</v>
      </c>
      <c r="AW68" s="112">
        <f t="shared" si="25"/>
        <v>80</v>
      </c>
      <c r="AX68" s="112">
        <f t="shared" si="20"/>
        <v>4390</v>
      </c>
      <c r="AY68" s="113">
        <f t="shared" si="21"/>
        <v>6.0972222222222232</v>
      </c>
      <c r="AZ68">
        <f t="shared" si="28"/>
        <v>9</v>
      </c>
      <c r="CX68" s="205"/>
    </row>
    <row r="69" spans="2:102" ht="16.2" thickTop="1" x14ac:dyDescent="0.3">
      <c r="B69" s="139">
        <f t="shared" si="26"/>
        <v>10</v>
      </c>
      <c r="C69" s="140" t="str">
        <v>NVDA</v>
      </c>
      <c r="D69" s="141">
        <f>K4</f>
        <v>65.819999999999993</v>
      </c>
      <c r="E69" s="141">
        <f t="shared" si="8"/>
        <v>31.289999999999992</v>
      </c>
      <c r="F69" s="142">
        <v>34.53</v>
      </c>
      <c r="G69" s="143">
        <v>0.5504</v>
      </c>
      <c r="H69" s="144">
        <v>56.23</v>
      </c>
      <c r="I69" s="143">
        <v>4.2900000000000001E-2</v>
      </c>
      <c r="J69" s="145">
        <v>34800001024</v>
      </c>
      <c r="K69" s="145">
        <v>10014999552</v>
      </c>
      <c r="L69" s="145">
        <v>61184000000</v>
      </c>
      <c r="M69" s="146">
        <v>1.68</v>
      </c>
      <c r="N69" s="147">
        <v>1.67</v>
      </c>
      <c r="O69" s="143">
        <v>2.9999999999999997E-4</v>
      </c>
      <c r="P69" s="148">
        <f t="shared" si="22"/>
        <v>0.16368657740585774</v>
      </c>
      <c r="Q69" s="149">
        <f t="shared" si="23"/>
        <v>24785001472</v>
      </c>
      <c r="R69" s="150">
        <f t="shared" si="27"/>
        <v>2.474788075956571</v>
      </c>
      <c r="S69" s="151">
        <v>140.21</v>
      </c>
      <c r="T69" s="151">
        <v>149.19</v>
      </c>
      <c r="U69" s="152">
        <f t="shared" si="24"/>
        <v>6.4046786962413449E-2</v>
      </c>
      <c r="V69" s="153"/>
      <c r="W69" s="154"/>
      <c r="AH69" s="62"/>
      <c r="AK69" s="64"/>
      <c r="AL69" s="179">
        <f t="shared" si="9"/>
        <v>30</v>
      </c>
      <c r="AM69" s="111">
        <f t="shared" si="10"/>
        <v>100</v>
      </c>
      <c r="AN69" s="111">
        <f t="shared" si="11"/>
        <v>30</v>
      </c>
      <c r="AO69" s="111">
        <f t="shared" si="12"/>
        <v>100</v>
      </c>
      <c r="AP69" s="111">
        <f t="shared" si="13"/>
        <v>30</v>
      </c>
      <c r="AQ69" s="112">
        <f t="shared" si="14"/>
        <v>15</v>
      </c>
      <c r="AR69" s="112">
        <f t="shared" si="15"/>
        <v>100</v>
      </c>
      <c r="AS69" s="112">
        <f t="shared" si="16"/>
        <v>40</v>
      </c>
      <c r="AT69" s="112">
        <f t="shared" si="17"/>
        <v>75</v>
      </c>
      <c r="AU69" s="112">
        <f t="shared" si="18"/>
        <v>100</v>
      </c>
      <c r="AV69" s="112">
        <f t="shared" si="19"/>
        <v>100</v>
      </c>
      <c r="AW69" s="112">
        <f t="shared" si="25"/>
        <v>30</v>
      </c>
      <c r="AX69" s="112">
        <f t="shared" si="20"/>
        <v>4640</v>
      </c>
      <c r="AY69" s="113">
        <f t="shared" si="21"/>
        <v>6.4444444444444446</v>
      </c>
      <c r="AZ69">
        <f t="shared" si="28"/>
        <v>10</v>
      </c>
      <c r="CX69" s="205"/>
    </row>
    <row r="70" spans="2:102" ht="15.6" x14ac:dyDescent="0.3">
      <c r="B70" s="155">
        <f t="shared" si="26"/>
        <v>11</v>
      </c>
      <c r="C70" s="25" t="str">
        <v>AAPL</v>
      </c>
      <c r="D70" s="8">
        <f>L4</f>
        <v>35.11</v>
      </c>
      <c r="E70" s="8">
        <f t="shared" si="8"/>
        <v>4.1899999999999977</v>
      </c>
      <c r="F70" s="9">
        <v>30.92</v>
      </c>
      <c r="G70" s="10">
        <v>0.26440000000000002</v>
      </c>
      <c r="H70" s="22">
        <v>27.26</v>
      </c>
      <c r="I70" s="10">
        <v>2.7E-2</v>
      </c>
      <c r="J70" s="46">
        <v>61801000960</v>
      </c>
      <c r="K70" s="46">
        <v>101304000512</v>
      </c>
      <c r="L70" s="46">
        <v>131781001216</v>
      </c>
      <c r="M70" s="45">
        <v>0.08</v>
      </c>
      <c r="N70" s="20">
        <v>1.24</v>
      </c>
      <c r="O70" s="10">
        <v>4.3E-3</v>
      </c>
      <c r="P70" s="47">
        <f t="shared" si="22"/>
        <v>0.76872993509856802</v>
      </c>
      <c r="Q70" s="48">
        <f t="shared" si="23"/>
        <v>-39502999552</v>
      </c>
      <c r="R70" s="89">
        <f t="shared" si="27"/>
        <v>-0.38994510929823212</v>
      </c>
      <c r="S70">
        <v>230.7</v>
      </c>
      <c r="T70">
        <v>239.76</v>
      </c>
      <c r="U70" s="83">
        <f t="shared" si="24"/>
        <v>3.927178153446035E-2</v>
      </c>
      <c r="V70" s="44"/>
      <c r="W70" s="156" t="s">
        <v>21</v>
      </c>
      <c r="AH70" s="62"/>
      <c r="AK70" s="64"/>
      <c r="AL70" s="179">
        <f t="shared" si="9"/>
        <v>30</v>
      </c>
      <c r="AM70" s="111">
        <f t="shared" si="10"/>
        <v>100</v>
      </c>
      <c r="AN70" s="111">
        <f t="shared" si="11"/>
        <v>30</v>
      </c>
      <c r="AO70" s="111">
        <f t="shared" si="12"/>
        <v>100</v>
      </c>
      <c r="AP70" s="111">
        <f t="shared" si="13"/>
        <v>30</v>
      </c>
      <c r="AQ70" s="112">
        <f t="shared" si="14"/>
        <v>15</v>
      </c>
      <c r="AR70" s="112">
        <f t="shared" si="15"/>
        <v>50</v>
      </c>
      <c r="AS70" s="112">
        <f t="shared" si="16"/>
        <v>60</v>
      </c>
      <c r="AT70" s="112">
        <f t="shared" si="17"/>
        <v>75</v>
      </c>
      <c r="AU70" s="112">
        <f t="shared" si="18"/>
        <v>100</v>
      </c>
      <c r="AV70" s="112">
        <f t="shared" si="19"/>
        <v>50</v>
      </c>
      <c r="AW70" s="112">
        <f t="shared" si="25"/>
        <v>30</v>
      </c>
      <c r="AX70" s="112">
        <f t="shared" si="20"/>
        <v>4180</v>
      </c>
      <c r="AY70" s="113">
        <f t="shared" si="21"/>
        <v>5.8055555555555562</v>
      </c>
      <c r="AZ70">
        <f t="shared" si="28"/>
        <v>11</v>
      </c>
      <c r="CX70" s="205"/>
    </row>
    <row r="71" spans="2:102" ht="15.6" x14ac:dyDescent="0.3">
      <c r="B71" s="155">
        <f t="shared" si="26"/>
        <v>12</v>
      </c>
      <c r="C71" s="25" t="str">
        <v>MSFT</v>
      </c>
      <c r="D71" s="8">
        <f>M4</f>
        <v>36.869999999999997</v>
      </c>
      <c r="E71" s="8">
        <f t="shared" si="8"/>
        <v>8.2899999999999991</v>
      </c>
      <c r="F71" s="9">
        <v>28.58</v>
      </c>
      <c r="G71" s="10">
        <v>0.35959999999999998</v>
      </c>
      <c r="H71" s="22">
        <v>24.98</v>
      </c>
      <c r="I71" s="10">
        <v>5.9999999999999995E-4</v>
      </c>
      <c r="J71" s="46">
        <v>75531001856</v>
      </c>
      <c r="K71" s="46">
        <v>97851998208</v>
      </c>
      <c r="L71" s="46">
        <v>129433001984</v>
      </c>
      <c r="M71" s="45">
        <v>0.1</v>
      </c>
      <c r="N71" s="20">
        <v>0.9</v>
      </c>
      <c r="O71" s="10">
        <v>7.7000000000000002E-3</v>
      </c>
      <c r="P71" s="47">
        <f t="shared" si="22"/>
        <v>0.75600501192189051</v>
      </c>
      <c r="Q71" s="48">
        <f t="shared" si="23"/>
        <v>-22320996352</v>
      </c>
      <c r="R71" s="89">
        <f t="shared" si="27"/>
        <v>-0.22810976536782793</v>
      </c>
      <c r="S71">
        <v>434.64</v>
      </c>
      <c r="T71">
        <v>495.89</v>
      </c>
      <c r="U71" s="83">
        <f t="shared" si="24"/>
        <v>0.14092122216086878</v>
      </c>
      <c r="V71" s="44"/>
      <c r="W71" s="157" t="s">
        <v>19</v>
      </c>
      <c r="AH71" s="62"/>
      <c r="AK71" s="64"/>
      <c r="AL71" s="179">
        <f t="shared" si="9"/>
        <v>30</v>
      </c>
      <c r="AM71" s="111">
        <f t="shared" si="10"/>
        <v>100</v>
      </c>
      <c r="AN71" s="111">
        <f t="shared" si="11"/>
        <v>30</v>
      </c>
      <c r="AO71" s="111">
        <f t="shared" si="12"/>
        <v>100</v>
      </c>
      <c r="AP71" s="111">
        <f t="shared" si="13"/>
        <v>30</v>
      </c>
      <c r="AQ71" s="112">
        <f t="shared" si="14"/>
        <v>15</v>
      </c>
      <c r="AR71" s="112">
        <f t="shared" si="15"/>
        <v>70</v>
      </c>
      <c r="AS71" s="112">
        <f t="shared" si="16"/>
        <v>100</v>
      </c>
      <c r="AT71" s="112">
        <f t="shared" si="17"/>
        <v>75</v>
      </c>
      <c r="AU71" s="112">
        <f t="shared" si="18"/>
        <v>100</v>
      </c>
      <c r="AV71" s="112">
        <f t="shared" si="19"/>
        <v>50</v>
      </c>
      <c r="AW71" s="112">
        <f t="shared" si="25"/>
        <v>60</v>
      </c>
      <c r="AX71" s="112">
        <f t="shared" si="20"/>
        <v>4700</v>
      </c>
      <c r="AY71" s="113">
        <f t="shared" si="21"/>
        <v>6.5277777777777777</v>
      </c>
      <c r="AZ71">
        <f t="shared" si="28"/>
        <v>12</v>
      </c>
      <c r="CX71" s="205"/>
    </row>
    <row r="72" spans="2:102" ht="15.6" x14ac:dyDescent="0.3">
      <c r="B72" s="155">
        <f t="shared" si="26"/>
        <v>13</v>
      </c>
      <c r="C72" s="25" t="str">
        <v>META</v>
      </c>
      <c r="D72" s="8">
        <f>N4</f>
        <v>30.43</v>
      </c>
      <c r="E72" s="8">
        <f t="shared" si="8"/>
        <v>6.1400000000000006</v>
      </c>
      <c r="F72" s="9">
        <v>24.29</v>
      </c>
      <c r="G72" s="10">
        <v>0.34339999999999998</v>
      </c>
      <c r="H72" s="22">
        <v>19.8</v>
      </c>
      <c r="I72" s="10">
        <v>1.6000000000000001E-3</v>
      </c>
      <c r="J72" s="46">
        <v>58080002048</v>
      </c>
      <c r="K72" s="46">
        <v>37990998016</v>
      </c>
      <c r="L72" s="46">
        <v>74774003712</v>
      </c>
      <c r="M72" s="45">
        <v>0.73</v>
      </c>
      <c r="N72" s="20">
        <v>1.22</v>
      </c>
      <c r="O72" s="10">
        <v>3.3999999999999998E-3</v>
      </c>
      <c r="P72" s="47">
        <f t="shared" si="22"/>
        <v>0.50807762230208187</v>
      </c>
      <c r="Q72" s="48">
        <f t="shared" si="23"/>
        <v>20089004032</v>
      </c>
      <c r="R72" s="89">
        <f t="shared" si="27"/>
        <v>0.5287832665922455</v>
      </c>
      <c r="S72">
        <v>594.21</v>
      </c>
      <c r="T72">
        <v>607</v>
      </c>
      <c r="U72" s="83">
        <f t="shared" si="24"/>
        <v>2.152437690378816E-2</v>
      </c>
      <c r="V72" s="44"/>
      <c r="W72" s="157">
        <v>7</v>
      </c>
      <c r="AH72" s="62"/>
      <c r="AK72" s="64"/>
      <c r="AL72" s="179">
        <f t="shared" si="9"/>
        <v>30</v>
      </c>
      <c r="AM72" s="111">
        <f t="shared" si="10"/>
        <v>100</v>
      </c>
      <c r="AN72" s="111">
        <f t="shared" si="11"/>
        <v>30</v>
      </c>
      <c r="AO72" s="111">
        <f t="shared" si="12"/>
        <v>100</v>
      </c>
      <c r="AP72" s="111">
        <f t="shared" si="13"/>
        <v>30</v>
      </c>
      <c r="AQ72" s="112">
        <f t="shared" si="14"/>
        <v>15</v>
      </c>
      <c r="AR72" s="112">
        <f t="shared" si="15"/>
        <v>100</v>
      </c>
      <c r="AS72" s="112">
        <f t="shared" si="16"/>
        <v>60</v>
      </c>
      <c r="AT72" s="112">
        <f t="shared" si="17"/>
        <v>75</v>
      </c>
      <c r="AU72" s="112">
        <f t="shared" si="18"/>
        <v>100</v>
      </c>
      <c r="AV72" s="112">
        <f t="shared" si="19"/>
        <v>80</v>
      </c>
      <c r="AW72" s="112">
        <f t="shared" si="25"/>
        <v>30</v>
      </c>
      <c r="AX72" s="112">
        <f t="shared" si="20"/>
        <v>4620</v>
      </c>
      <c r="AY72" s="113">
        <f t="shared" si="21"/>
        <v>6.416666666666667</v>
      </c>
      <c r="AZ72">
        <f t="shared" si="28"/>
        <v>13</v>
      </c>
      <c r="CX72" s="205"/>
    </row>
    <row r="73" spans="2:102" ht="15.6" x14ac:dyDescent="0.3">
      <c r="B73" s="155">
        <f t="shared" si="26"/>
        <v>14</v>
      </c>
      <c r="C73" s="25" t="str">
        <v>TSLA</v>
      </c>
      <c r="D73" s="8">
        <f>O4</f>
        <v>71.540000000000006</v>
      </c>
      <c r="E73" s="8">
        <f t="shared" si="8"/>
        <v>-10.029999999999987</v>
      </c>
      <c r="F73" s="9">
        <v>81.569999999999993</v>
      </c>
      <c r="G73" s="10">
        <v>0.1308</v>
      </c>
      <c r="H73" s="22">
        <v>61.38</v>
      </c>
      <c r="I73" s="10">
        <v>0.12909999999999999</v>
      </c>
      <c r="J73" s="46">
        <v>33648001024</v>
      </c>
      <c r="K73" s="46">
        <v>12782999552</v>
      </c>
      <c r="L73" s="46">
        <v>13244000256</v>
      </c>
      <c r="M73" s="45">
        <v>0.17</v>
      </c>
      <c r="N73" s="20">
        <v>2.2999999999999998</v>
      </c>
      <c r="O73" s="10" t="str">
        <v>N/A</v>
      </c>
      <c r="P73" s="47">
        <f t="shared" si="22"/>
        <v>0.96519173247590728</v>
      </c>
      <c r="Q73" s="48">
        <f t="shared" si="23"/>
        <v>20865001472</v>
      </c>
      <c r="R73" s="89">
        <f t="shared" si="27"/>
        <v>1.6322461240120678</v>
      </c>
      <c r="S73">
        <v>261.83999999999997</v>
      </c>
      <c r="T73">
        <v>218.01</v>
      </c>
      <c r="U73" s="83">
        <f t="shared" si="24"/>
        <v>-0.16739230064161315</v>
      </c>
      <c r="V73" s="44"/>
      <c r="W73" s="157" t="s">
        <v>20</v>
      </c>
      <c r="AH73" s="62"/>
      <c r="AK73" s="64"/>
      <c r="AL73" s="179">
        <f t="shared" si="9"/>
        <v>30</v>
      </c>
      <c r="AM73" s="111">
        <f t="shared" si="10"/>
        <v>0</v>
      </c>
      <c r="AN73" s="111">
        <f t="shared" si="11"/>
        <v>30</v>
      </c>
      <c r="AO73" s="111">
        <f t="shared" si="12"/>
        <v>75</v>
      </c>
      <c r="AP73" s="111">
        <f t="shared" si="13"/>
        <v>30</v>
      </c>
      <c r="AQ73" s="112">
        <f t="shared" si="14"/>
        <v>60</v>
      </c>
      <c r="AR73" s="112">
        <f t="shared" si="15"/>
        <v>70</v>
      </c>
      <c r="AS73" s="112">
        <f t="shared" si="16"/>
        <v>20</v>
      </c>
      <c r="AT73" s="112">
        <f t="shared" si="17"/>
        <v>0</v>
      </c>
      <c r="AU73" s="112">
        <f t="shared" si="18"/>
        <v>100</v>
      </c>
      <c r="AV73" s="112">
        <f t="shared" si="19"/>
        <v>100</v>
      </c>
      <c r="AW73" s="112">
        <f t="shared" si="25"/>
        <v>0</v>
      </c>
      <c r="AX73" s="112">
        <f t="shared" si="20"/>
        <v>3105</v>
      </c>
      <c r="AY73" s="113">
        <f t="shared" si="21"/>
        <v>4.3125</v>
      </c>
      <c r="AZ73">
        <f t="shared" si="28"/>
        <v>14</v>
      </c>
      <c r="CX73" s="205"/>
    </row>
    <row r="74" spans="2:102" ht="17.399999999999999" customHeight="1" x14ac:dyDescent="0.3">
      <c r="B74" s="155">
        <f t="shared" si="26"/>
        <v>15</v>
      </c>
      <c r="C74" s="25" t="str">
        <v>AMZN</v>
      </c>
      <c r="D74" s="8">
        <f>P4</f>
        <v>39.83</v>
      </c>
      <c r="E74" s="8">
        <f t="shared" si="8"/>
        <v>7.519999999999996</v>
      </c>
      <c r="F74" s="9">
        <v>32.31</v>
      </c>
      <c r="G74" s="10">
        <v>8.0399999999999999E-2</v>
      </c>
      <c r="H74" s="22">
        <v>17.98</v>
      </c>
      <c r="I74" s="10">
        <v>8.9899999999999994E-2</v>
      </c>
      <c r="J74" s="46">
        <v>88050999296</v>
      </c>
      <c r="K74" s="46">
        <v>134692003840</v>
      </c>
      <c r="L74" s="46">
        <v>111583002624</v>
      </c>
      <c r="M74" s="45">
        <v>0.55000000000000004</v>
      </c>
      <c r="N74" s="20" t="str">
        <v>N/A</v>
      </c>
      <c r="O74" s="10" t="str">
        <v>N/A</v>
      </c>
      <c r="P74" s="47">
        <f t="shared" si="22"/>
        <v>1.2071014462110339</v>
      </c>
      <c r="Q74" s="48">
        <f t="shared" si="23"/>
        <v>-46641004544</v>
      </c>
      <c r="R74" s="89">
        <f t="shared" si="27"/>
        <v>-0.34627894169133183</v>
      </c>
      <c r="S74">
        <v>186.4</v>
      </c>
      <c r="T74">
        <v>219.6</v>
      </c>
      <c r="U74" s="83">
        <f t="shared" si="24"/>
        <v>0.17811158798283255</v>
      </c>
      <c r="V74" s="44"/>
      <c r="W74" s="157" t="s">
        <v>21</v>
      </c>
      <c r="AH74" s="62"/>
      <c r="AK74" s="64"/>
      <c r="AL74" s="179">
        <f t="shared" si="9"/>
        <v>30</v>
      </c>
      <c r="AM74" s="111">
        <f t="shared" si="10"/>
        <v>100</v>
      </c>
      <c r="AN74" s="111">
        <f t="shared" si="11"/>
        <v>30</v>
      </c>
      <c r="AO74" s="111">
        <f t="shared" si="12"/>
        <v>40</v>
      </c>
      <c r="AP74" s="111">
        <f t="shared" si="13"/>
        <v>30</v>
      </c>
      <c r="AQ74" s="112">
        <f t="shared" si="14"/>
        <v>60</v>
      </c>
      <c r="AR74" s="112">
        <f t="shared" si="15"/>
        <v>100</v>
      </c>
      <c r="AS74" s="112">
        <f t="shared" si="16"/>
        <v>20</v>
      </c>
      <c r="AT74" s="112">
        <f t="shared" si="17"/>
        <v>0</v>
      </c>
      <c r="AU74" s="112">
        <f t="shared" si="18"/>
        <v>100</v>
      </c>
      <c r="AV74" s="112">
        <f t="shared" si="19"/>
        <v>50</v>
      </c>
      <c r="AW74" s="112">
        <f t="shared" si="25"/>
        <v>60</v>
      </c>
      <c r="AX74" s="112">
        <f t="shared" si="20"/>
        <v>4450</v>
      </c>
      <c r="AY74" s="113">
        <f t="shared" si="21"/>
        <v>6.1805555555555554</v>
      </c>
      <c r="AZ74">
        <f t="shared" si="28"/>
        <v>15</v>
      </c>
      <c r="CX74" s="205"/>
    </row>
    <row r="75" spans="2:102" ht="16.2" thickBot="1" x14ac:dyDescent="0.35">
      <c r="B75" s="158">
        <f t="shared" si="26"/>
        <v>16</v>
      </c>
      <c r="C75" s="159" t="str">
        <v>GOOG</v>
      </c>
      <c r="D75" s="160">
        <f>Q4</f>
        <v>23.65</v>
      </c>
      <c r="E75" s="160">
        <f t="shared" si="8"/>
        <v>3.129999999999999</v>
      </c>
      <c r="F75" s="161">
        <v>20.52</v>
      </c>
      <c r="G75" s="162">
        <v>0.27739999999999998</v>
      </c>
      <c r="H75" s="163">
        <v>16.440000000000001</v>
      </c>
      <c r="I75" s="162">
        <v>2.0000000000000001E-4</v>
      </c>
      <c r="J75" s="164">
        <v>93229998080</v>
      </c>
      <c r="K75" s="164">
        <v>23950999552</v>
      </c>
      <c r="L75" s="164">
        <v>123469996032</v>
      </c>
      <c r="M75" s="165">
        <v>0.34</v>
      </c>
      <c r="N75" s="166" t="str">
        <v>N/A</v>
      </c>
      <c r="O75" s="162">
        <v>4.7000000000000002E-3</v>
      </c>
      <c r="P75" s="167">
        <f t="shared" si="22"/>
        <v>0.19398234649487284</v>
      </c>
      <c r="Q75" s="168">
        <f t="shared" si="23"/>
        <v>69278998528</v>
      </c>
      <c r="R75" s="169">
        <f t="shared" si="27"/>
        <v>2.8925305759197402</v>
      </c>
      <c r="S75" s="122">
        <v>178.56</v>
      </c>
      <c r="T75" s="122">
        <v>203.46</v>
      </c>
      <c r="U75" s="170">
        <f t="shared" si="24"/>
        <v>0.13944892473118284</v>
      </c>
      <c r="V75" s="171"/>
      <c r="W75" s="172"/>
      <c r="AH75" s="62"/>
      <c r="AK75" s="64"/>
      <c r="AL75" s="179">
        <f t="shared" si="9"/>
        <v>30</v>
      </c>
      <c r="AM75" s="111">
        <f t="shared" si="10"/>
        <v>100</v>
      </c>
      <c r="AN75" s="111">
        <f t="shared" si="11"/>
        <v>60</v>
      </c>
      <c r="AO75" s="111">
        <f t="shared" si="12"/>
        <v>100</v>
      </c>
      <c r="AP75" s="111">
        <f t="shared" si="13"/>
        <v>30</v>
      </c>
      <c r="AQ75" s="112">
        <f t="shared" si="14"/>
        <v>15</v>
      </c>
      <c r="AR75" s="112">
        <f t="shared" si="15"/>
        <v>100</v>
      </c>
      <c r="AS75" s="112">
        <f t="shared" si="16"/>
        <v>20</v>
      </c>
      <c r="AT75" s="112">
        <f t="shared" si="17"/>
        <v>75</v>
      </c>
      <c r="AU75" s="112">
        <f t="shared" si="18"/>
        <v>100</v>
      </c>
      <c r="AV75" s="112">
        <f t="shared" si="19"/>
        <v>100</v>
      </c>
      <c r="AW75" s="112">
        <f t="shared" si="25"/>
        <v>60</v>
      </c>
      <c r="AX75" s="112">
        <f t="shared" si="20"/>
        <v>4990</v>
      </c>
      <c r="AY75" s="113">
        <f t="shared" si="21"/>
        <v>6.9305555555555554</v>
      </c>
      <c r="AZ75">
        <f t="shared" si="28"/>
        <v>16</v>
      </c>
      <c r="CX75" s="205"/>
    </row>
    <row r="76" spans="2:102" ht="16.2" thickTop="1" x14ac:dyDescent="0.3">
      <c r="B76" s="128">
        <f t="shared" si="26"/>
        <v>17</v>
      </c>
      <c r="C76" s="129" t="str">
        <f t="array" ref="C76:D84">TRANSPOSE(R3:Z4)</f>
        <v>KO</v>
      </c>
      <c r="D76" s="130">
        <v>27.52</v>
      </c>
      <c r="E76" s="131">
        <f t="shared" si="8"/>
        <v>5.1900000000000013</v>
      </c>
      <c r="F76" s="132">
        <f t="array" ref="F76:O84">TRANSPOSE(R5:Z14)</f>
        <v>22.33</v>
      </c>
      <c r="G76" s="133">
        <v>0.22450000000000001</v>
      </c>
      <c r="H76" s="134">
        <v>21.11</v>
      </c>
      <c r="I76" s="133">
        <v>9.9500000000000005E-2</v>
      </c>
      <c r="J76" s="135">
        <v>18164000768</v>
      </c>
      <c r="K76" s="135">
        <v>47118000128</v>
      </c>
      <c r="L76" s="135">
        <v>14828999680</v>
      </c>
      <c r="M76" s="136">
        <v>-0.08</v>
      </c>
      <c r="N76" s="137">
        <v>0.61</v>
      </c>
      <c r="O76" s="133">
        <v>2.9600000000000001E-2</v>
      </c>
      <c r="P76" s="138">
        <f t="shared" si="22"/>
        <v>3.1774226950418276</v>
      </c>
      <c r="Q76" s="48">
        <f t="shared" si="23"/>
        <v>-28953999360</v>
      </c>
      <c r="R76" s="89">
        <f t="shared" si="27"/>
        <v>-0.61449975129131185</v>
      </c>
      <c r="S76">
        <v>66.31</v>
      </c>
      <c r="T76">
        <v>74.489999999999995</v>
      </c>
      <c r="U76" s="83">
        <f t="shared" si="24"/>
        <v>0.12335997587090924</v>
      </c>
      <c r="V76" s="44"/>
      <c r="W76" s="26"/>
      <c r="AH76" s="62"/>
      <c r="AI76" s="1"/>
      <c r="AJ76" s="1"/>
      <c r="AK76" s="64"/>
      <c r="AL76" s="179">
        <f t="shared" si="9"/>
        <v>30</v>
      </c>
      <c r="AM76" s="111">
        <f t="shared" si="10"/>
        <v>100</v>
      </c>
      <c r="AN76" s="111">
        <f t="shared" si="11"/>
        <v>60</v>
      </c>
      <c r="AO76" s="111">
        <f t="shared" si="12"/>
        <v>100</v>
      </c>
      <c r="AP76" s="111">
        <f t="shared" si="13"/>
        <v>30</v>
      </c>
      <c r="AQ76" s="112">
        <f t="shared" si="14"/>
        <v>60</v>
      </c>
      <c r="AR76" s="112">
        <f t="shared" si="15"/>
        <v>10</v>
      </c>
      <c r="AS76" s="112">
        <f t="shared" si="16"/>
        <v>70</v>
      </c>
      <c r="AT76" s="112">
        <f t="shared" si="17"/>
        <v>100</v>
      </c>
      <c r="AU76" s="112">
        <f t="shared" si="18"/>
        <v>60</v>
      </c>
      <c r="AV76" s="112">
        <f t="shared" si="19"/>
        <v>10</v>
      </c>
      <c r="AW76" s="112">
        <f t="shared" si="25"/>
        <v>60</v>
      </c>
      <c r="AX76" s="112">
        <f t="shared" si="20"/>
        <v>4250</v>
      </c>
      <c r="AY76" s="113">
        <f t="shared" si="21"/>
        <v>5.9027777777777777</v>
      </c>
      <c r="AZ76">
        <f t="shared" si="28"/>
        <v>17</v>
      </c>
      <c r="CX76" s="205"/>
    </row>
    <row r="77" spans="2:102" ht="15.6" x14ac:dyDescent="0.3">
      <c r="B77" s="31">
        <f t="shared" si="26"/>
        <v>18</v>
      </c>
      <c r="C77" s="78" t="str">
        <v>JPM</v>
      </c>
      <c r="D77" s="8">
        <v>12.5</v>
      </c>
      <c r="E77" s="72">
        <f t="shared" si="8"/>
        <v>-0.9399999999999995</v>
      </c>
      <c r="F77" s="9">
        <v>13.44</v>
      </c>
      <c r="G77" s="10">
        <v>0.33729999999999999</v>
      </c>
      <c r="H77" s="22" t="str">
        <v>N/A</v>
      </c>
      <c r="I77" s="10">
        <v>4.4999999999999997E-3</v>
      </c>
      <c r="J77" s="46">
        <v>1612570034176</v>
      </c>
      <c r="K77" s="46">
        <v>914490982400</v>
      </c>
      <c r="L77" s="46" t="str">
        <v>N/A</v>
      </c>
      <c r="M77" s="84">
        <v>-0.02</v>
      </c>
      <c r="N77" s="20">
        <v>1.1000000000000001</v>
      </c>
      <c r="O77" s="10">
        <v>2.24E-2</v>
      </c>
      <c r="P77" s="47" t="str">
        <f t="shared" si="22"/>
        <v>N/A</v>
      </c>
      <c r="Q77" s="48">
        <f t="shared" si="23"/>
        <v>698079051776</v>
      </c>
      <c r="R77" s="89">
        <f t="shared" si="27"/>
        <v>0.76335258106531989</v>
      </c>
      <c r="S77">
        <v>224.91</v>
      </c>
      <c r="T77">
        <v>227.12</v>
      </c>
      <c r="U77" s="83">
        <f t="shared" si="24"/>
        <v>9.8261526832955758E-3</v>
      </c>
      <c r="V77" s="44"/>
      <c r="W77" s="26"/>
      <c r="AH77" s="62"/>
      <c r="AI77" s="1"/>
      <c r="AJ77" s="1"/>
      <c r="AK77" s="64"/>
      <c r="AL77" s="179">
        <f t="shared" si="9"/>
        <v>100</v>
      </c>
      <c r="AM77" s="111">
        <f t="shared" si="10"/>
        <v>0</v>
      </c>
      <c r="AN77" s="111">
        <f t="shared" si="11"/>
        <v>100</v>
      </c>
      <c r="AO77" s="111">
        <f t="shared" si="12"/>
        <v>100</v>
      </c>
      <c r="AP77" s="111">
        <f t="shared" si="13"/>
        <v>30</v>
      </c>
      <c r="AQ77" s="112">
        <f t="shared" si="14"/>
        <v>15</v>
      </c>
      <c r="AR77" s="112">
        <f t="shared" si="15"/>
        <v>10</v>
      </c>
      <c r="AS77" s="112">
        <f t="shared" si="16"/>
        <v>100</v>
      </c>
      <c r="AT77" s="112">
        <f t="shared" si="17"/>
        <v>100</v>
      </c>
      <c r="AU77" s="112">
        <f t="shared" si="18"/>
        <v>0</v>
      </c>
      <c r="AV77" s="112">
        <f t="shared" si="19"/>
        <v>80</v>
      </c>
      <c r="AW77" s="112">
        <f t="shared" si="25"/>
        <v>30</v>
      </c>
      <c r="AX77" s="112">
        <f t="shared" si="20"/>
        <v>3025</v>
      </c>
      <c r="AY77" s="113">
        <f t="shared" si="21"/>
        <v>4.2013888888888893</v>
      </c>
      <c r="AZ77">
        <f t="shared" si="28"/>
        <v>18</v>
      </c>
      <c r="CX77" s="205"/>
    </row>
    <row r="78" spans="2:102" ht="15.6" x14ac:dyDescent="0.3">
      <c r="B78" s="31">
        <f t="shared" si="26"/>
        <v>19</v>
      </c>
      <c r="C78" s="78" t="str">
        <v>V</v>
      </c>
      <c r="D78" s="8">
        <v>30.02</v>
      </c>
      <c r="E78" s="72">
        <f t="shared" si="8"/>
        <v>6.7100000000000009</v>
      </c>
      <c r="F78" s="9">
        <v>23.31</v>
      </c>
      <c r="G78" s="10">
        <v>0.54720000000000002</v>
      </c>
      <c r="H78" s="22">
        <v>26.61</v>
      </c>
      <c r="I78" s="10">
        <v>6.0000000000000001E-3</v>
      </c>
      <c r="J78" s="46">
        <v>15175000064</v>
      </c>
      <c r="K78" s="46">
        <v>20835999744</v>
      </c>
      <c r="L78" s="46">
        <v>24384000000</v>
      </c>
      <c r="M78" s="84">
        <v>0.14000000000000001</v>
      </c>
      <c r="N78" s="20">
        <v>0.96</v>
      </c>
      <c r="O78" s="10">
        <v>7.4000000000000003E-3</v>
      </c>
      <c r="P78" s="47">
        <f t="shared" si="22"/>
        <v>0.85449474015748028</v>
      </c>
      <c r="Q78" s="48">
        <f t="shared" si="23"/>
        <v>-5660999680</v>
      </c>
      <c r="R78" s="89">
        <f t="shared" si="27"/>
        <v>-0.27169321124752649</v>
      </c>
      <c r="S78">
        <v>291.8</v>
      </c>
      <c r="T78">
        <v>311.37</v>
      </c>
      <c r="U78" s="83">
        <f t="shared" si="24"/>
        <v>6.7066483893077428E-2</v>
      </c>
      <c r="V78" s="44"/>
      <c r="W78" s="26"/>
      <c r="AH78" s="62"/>
      <c r="AI78" s="1"/>
      <c r="AJ78" s="1"/>
      <c r="AK78" s="64"/>
      <c r="AL78" s="179">
        <f t="shared" si="9"/>
        <v>30</v>
      </c>
      <c r="AM78" s="111">
        <f t="shared" si="10"/>
        <v>100</v>
      </c>
      <c r="AN78" s="111">
        <f t="shared" si="11"/>
        <v>30</v>
      </c>
      <c r="AO78" s="111">
        <f t="shared" si="12"/>
        <v>100</v>
      </c>
      <c r="AP78" s="111">
        <f t="shared" si="13"/>
        <v>30</v>
      </c>
      <c r="AQ78" s="112">
        <f t="shared" si="14"/>
        <v>15</v>
      </c>
      <c r="AR78" s="112">
        <f t="shared" si="15"/>
        <v>70</v>
      </c>
      <c r="AS78" s="112">
        <f t="shared" si="16"/>
        <v>100</v>
      </c>
      <c r="AT78" s="112">
        <f t="shared" si="17"/>
        <v>75</v>
      </c>
      <c r="AU78" s="112">
        <f t="shared" si="18"/>
        <v>100</v>
      </c>
      <c r="AV78" s="112">
        <f t="shared" si="19"/>
        <v>50</v>
      </c>
      <c r="AW78" s="112">
        <f t="shared" si="25"/>
        <v>30</v>
      </c>
      <c r="AX78" s="112">
        <f t="shared" si="20"/>
        <v>4400</v>
      </c>
      <c r="AY78" s="113">
        <f t="shared" si="21"/>
        <v>6.1111111111111116</v>
      </c>
      <c r="AZ78">
        <f t="shared" si="28"/>
        <v>19</v>
      </c>
      <c r="CX78" s="205"/>
    </row>
    <row r="79" spans="2:102" ht="15.6" x14ac:dyDescent="0.3">
      <c r="B79" s="31">
        <f t="shared" si="26"/>
        <v>20</v>
      </c>
      <c r="C79" s="78" t="str">
        <v>ABBV</v>
      </c>
      <c r="D79" s="8">
        <v>67.040000000000006</v>
      </c>
      <c r="E79" s="72">
        <f t="shared" si="8"/>
        <v>50.460000000000008</v>
      </c>
      <c r="F79" s="9">
        <v>16.579999999999998</v>
      </c>
      <c r="G79" s="10">
        <v>9.7100000000000006E-2</v>
      </c>
      <c r="H79" s="22">
        <v>15.03</v>
      </c>
      <c r="I79" s="10">
        <v>8.9999999999999998E-4</v>
      </c>
      <c r="J79" s="46">
        <v>13157000192</v>
      </c>
      <c r="K79" s="46">
        <v>70938001408</v>
      </c>
      <c r="L79" s="46">
        <v>26121000960</v>
      </c>
      <c r="M79" s="84">
        <v>-0.32</v>
      </c>
      <c r="N79" s="20">
        <v>0.62</v>
      </c>
      <c r="O79" s="10">
        <v>3.27E-2</v>
      </c>
      <c r="P79" s="47">
        <f t="shared" si="22"/>
        <v>2.7157459056270405</v>
      </c>
      <c r="Q79" s="48">
        <f t="shared" si="23"/>
        <v>-57781001216</v>
      </c>
      <c r="R79" s="89">
        <f t="shared" si="27"/>
        <v>-0.81452818051177533</v>
      </c>
      <c r="S79">
        <v>200.44</v>
      </c>
      <c r="T79">
        <v>203.67</v>
      </c>
      <c r="U79" s="83">
        <f t="shared" si="24"/>
        <v>1.6114547994412243E-2</v>
      </c>
      <c r="V79" s="44"/>
      <c r="W79" s="26"/>
      <c r="AH79" s="62"/>
      <c r="AI79" s="1"/>
      <c r="AJ79" s="1"/>
      <c r="AK79" s="64"/>
      <c r="AL79" s="179">
        <f t="shared" si="9"/>
        <v>30</v>
      </c>
      <c r="AM79" s="111">
        <f t="shared" si="10"/>
        <v>100</v>
      </c>
      <c r="AN79" s="111">
        <f t="shared" si="11"/>
        <v>60</v>
      </c>
      <c r="AO79" s="111">
        <f t="shared" si="12"/>
        <v>40</v>
      </c>
      <c r="AP79" s="111">
        <f t="shared" si="13"/>
        <v>30</v>
      </c>
      <c r="AQ79" s="112">
        <f t="shared" si="14"/>
        <v>15</v>
      </c>
      <c r="AR79" s="112">
        <f t="shared" si="15"/>
        <v>0</v>
      </c>
      <c r="AS79" s="112">
        <f t="shared" si="16"/>
        <v>70</v>
      </c>
      <c r="AT79" s="112">
        <f t="shared" si="17"/>
        <v>100</v>
      </c>
      <c r="AU79" s="112">
        <f t="shared" si="18"/>
        <v>60</v>
      </c>
      <c r="AV79" s="112">
        <f t="shared" si="19"/>
        <v>10</v>
      </c>
      <c r="AW79" s="112">
        <f t="shared" si="25"/>
        <v>30</v>
      </c>
      <c r="AX79" s="112">
        <f t="shared" si="20"/>
        <v>3025</v>
      </c>
      <c r="AY79" s="113">
        <f t="shared" si="21"/>
        <v>4.2013888888888893</v>
      </c>
      <c r="AZ79">
        <f t="shared" si="28"/>
        <v>20</v>
      </c>
      <c r="CX79" s="205"/>
    </row>
    <row r="80" spans="2:102" ht="15.6" x14ac:dyDescent="0.3">
      <c r="B80" s="31">
        <f t="shared" si="26"/>
        <v>21</v>
      </c>
      <c r="C80" s="78" t="str">
        <v>CRM</v>
      </c>
      <c r="D80" s="8">
        <v>51.86</v>
      </c>
      <c r="E80" s="72">
        <f t="shared" si="8"/>
        <v>25.07</v>
      </c>
      <c r="F80" s="9">
        <v>26.79</v>
      </c>
      <c r="G80" s="10">
        <v>0.1545</v>
      </c>
      <c r="H80" s="22">
        <v>30.53</v>
      </c>
      <c r="I80" s="10">
        <v>2.64E-2</v>
      </c>
      <c r="J80" s="46">
        <v>12636000256</v>
      </c>
      <c r="K80" s="46">
        <v>12188000256</v>
      </c>
      <c r="L80" s="46">
        <v>9345000448</v>
      </c>
      <c r="M80" s="84">
        <v>0.13</v>
      </c>
      <c r="N80" s="20">
        <v>1.3</v>
      </c>
      <c r="O80" s="10">
        <v>5.4000000000000003E-3</v>
      </c>
      <c r="P80" s="47">
        <f t="shared" si="22"/>
        <v>1.304226824152636</v>
      </c>
      <c r="Q80" s="48">
        <f t="shared" si="23"/>
        <v>448000000</v>
      </c>
      <c r="R80" s="89">
        <f t="shared" si="27"/>
        <v>3.6757465588290843E-2</v>
      </c>
      <c r="S80">
        <v>297.66000000000003</v>
      </c>
      <c r="T80">
        <v>315.36</v>
      </c>
      <c r="U80" s="83">
        <f t="shared" si="24"/>
        <v>5.9463817778673614E-2</v>
      </c>
      <c r="V80" s="44"/>
      <c r="W80" s="26"/>
      <c r="AH80" s="62"/>
      <c r="AI80" s="1"/>
      <c r="AJ80" s="1"/>
      <c r="AK80" s="64"/>
      <c r="AL80" s="179">
        <f t="shared" si="9"/>
        <v>30</v>
      </c>
      <c r="AM80" s="111">
        <f t="shared" si="10"/>
        <v>100</v>
      </c>
      <c r="AN80" s="111">
        <f t="shared" si="11"/>
        <v>30</v>
      </c>
      <c r="AO80" s="111">
        <f t="shared" si="12"/>
        <v>75</v>
      </c>
      <c r="AP80" s="111">
        <f t="shared" si="13"/>
        <v>30</v>
      </c>
      <c r="AQ80" s="112">
        <f t="shared" si="14"/>
        <v>15</v>
      </c>
      <c r="AR80" s="112">
        <f t="shared" si="15"/>
        <v>70</v>
      </c>
      <c r="AS80" s="112">
        <f t="shared" si="16"/>
        <v>60</v>
      </c>
      <c r="AT80" s="112">
        <f t="shared" si="17"/>
        <v>75</v>
      </c>
      <c r="AU80" s="112">
        <f t="shared" si="18"/>
        <v>100</v>
      </c>
      <c r="AV80" s="112">
        <f t="shared" si="19"/>
        <v>80</v>
      </c>
      <c r="AW80" s="112">
        <f t="shared" si="25"/>
        <v>30</v>
      </c>
      <c r="AX80" s="112">
        <f t="shared" si="20"/>
        <v>4185</v>
      </c>
      <c r="AY80" s="113">
        <f t="shared" si="21"/>
        <v>5.8125</v>
      </c>
      <c r="AZ80">
        <f t="shared" si="28"/>
        <v>21</v>
      </c>
      <c r="CX80" s="205"/>
    </row>
    <row r="81" spans="2:102" ht="15.6" x14ac:dyDescent="0.3">
      <c r="B81" s="31">
        <f t="shared" si="26"/>
        <v>22</v>
      </c>
      <c r="C81" s="78" t="str">
        <v>WMT</v>
      </c>
      <c r="D81" s="8">
        <v>42.49</v>
      </c>
      <c r="E81" s="72">
        <f t="shared" si="8"/>
        <v>12.500000000000004</v>
      </c>
      <c r="F81" s="9">
        <v>29.99</v>
      </c>
      <c r="G81" s="10">
        <v>2.3400000000000001E-2</v>
      </c>
      <c r="H81" s="22">
        <v>17.59</v>
      </c>
      <c r="I81" s="10">
        <v>0.46379999999999999</v>
      </c>
      <c r="J81" s="46">
        <v>8810999808</v>
      </c>
      <c r="K81" s="46">
        <v>63146000384</v>
      </c>
      <c r="L81" s="46">
        <v>40779001856</v>
      </c>
      <c r="M81" s="84">
        <v>-0.43</v>
      </c>
      <c r="N81" s="20">
        <v>0.52</v>
      </c>
      <c r="O81" s="10">
        <v>1.0200000000000001E-2</v>
      </c>
      <c r="P81" s="47">
        <f t="shared" si="22"/>
        <v>1.5484930358762334</v>
      </c>
      <c r="Q81" s="48">
        <f t="shared" si="23"/>
        <v>-54335000576</v>
      </c>
      <c r="R81" s="89">
        <f t="shared" si="27"/>
        <v>-0.86046622502741221</v>
      </c>
      <c r="S81">
        <v>81.58</v>
      </c>
      <c r="T81">
        <v>85.71</v>
      </c>
      <c r="U81" s="83">
        <f t="shared" si="24"/>
        <v>5.0625153223829315E-2</v>
      </c>
      <c r="V81" s="44"/>
      <c r="W81" s="26"/>
      <c r="AH81" s="62"/>
      <c r="AI81" s="1"/>
      <c r="AJ81" s="1"/>
      <c r="AK81" s="64"/>
      <c r="AL81" s="179">
        <f t="shared" si="9"/>
        <v>30</v>
      </c>
      <c r="AM81" s="111">
        <f t="shared" si="10"/>
        <v>100</v>
      </c>
      <c r="AN81" s="111">
        <f t="shared" si="11"/>
        <v>30</v>
      </c>
      <c r="AO81" s="111">
        <f t="shared" si="12"/>
        <v>15</v>
      </c>
      <c r="AP81" s="111">
        <f t="shared" si="13"/>
        <v>30</v>
      </c>
      <c r="AQ81" s="112">
        <f t="shared" si="14"/>
        <v>100</v>
      </c>
      <c r="AR81" s="112">
        <f t="shared" si="15"/>
        <v>0</v>
      </c>
      <c r="AS81" s="112">
        <f t="shared" si="16"/>
        <v>70</v>
      </c>
      <c r="AT81" s="112">
        <f t="shared" si="17"/>
        <v>75</v>
      </c>
      <c r="AU81" s="112">
        <f t="shared" si="18"/>
        <v>100</v>
      </c>
      <c r="AV81" s="112">
        <f t="shared" si="19"/>
        <v>10</v>
      </c>
      <c r="AW81" s="112">
        <f t="shared" si="25"/>
        <v>30</v>
      </c>
      <c r="AX81" s="112">
        <f t="shared" si="20"/>
        <v>3560</v>
      </c>
      <c r="AY81" s="113">
        <f t="shared" si="21"/>
        <v>4.9444444444444446</v>
      </c>
      <c r="AZ81">
        <f t="shared" si="28"/>
        <v>22</v>
      </c>
      <c r="CX81" s="205"/>
    </row>
    <row r="82" spans="2:102" ht="15.6" x14ac:dyDescent="0.3">
      <c r="B82" s="31">
        <f t="shared" si="26"/>
        <v>23</v>
      </c>
      <c r="C82" s="78" t="str">
        <v>JNJ</v>
      </c>
      <c r="D82" s="8">
        <v>26.56</v>
      </c>
      <c r="E82" s="72">
        <f t="shared" si="8"/>
        <v>11.44</v>
      </c>
      <c r="F82" s="9">
        <v>15.12</v>
      </c>
      <c r="G82" s="10">
        <v>0.16739999999999999</v>
      </c>
      <c r="H82" s="22">
        <v>13.37</v>
      </c>
      <c r="I82" s="10">
        <v>8.9999999999999998E-4</v>
      </c>
      <c r="J82" s="46">
        <v>20297000960</v>
      </c>
      <c r="K82" s="46">
        <v>35750998016</v>
      </c>
      <c r="L82" s="46">
        <v>29981999104</v>
      </c>
      <c r="M82" s="84">
        <v>-0.9</v>
      </c>
      <c r="N82" s="20">
        <v>0.52</v>
      </c>
      <c r="O82" s="10">
        <v>3.1E-2</v>
      </c>
      <c r="P82" s="47">
        <f t="shared" si="22"/>
        <v>1.1924154187313794</v>
      </c>
      <c r="Q82" s="48">
        <f t="shared" si="23"/>
        <v>-15453997056</v>
      </c>
      <c r="R82" s="89">
        <f t="shared" si="27"/>
        <v>-0.43226757051883474</v>
      </c>
      <c r="S82">
        <v>160.69</v>
      </c>
      <c r="T82">
        <v>175.74</v>
      </c>
      <c r="U82" s="83">
        <f t="shared" si="24"/>
        <v>9.3658597299147495E-2</v>
      </c>
      <c r="V82" s="44"/>
      <c r="W82" s="26"/>
      <c r="AH82" s="62"/>
      <c r="AI82" s="1"/>
      <c r="AJ82" s="1"/>
      <c r="AK82" s="64"/>
      <c r="AL82" s="179">
        <f t="shared" si="9"/>
        <v>30</v>
      </c>
      <c r="AM82" s="111">
        <f t="shared" si="10"/>
        <v>100</v>
      </c>
      <c r="AN82" s="111">
        <f t="shared" si="11"/>
        <v>100</v>
      </c>
      <c r="AO82" s="111">
        <f t="shared" si="12"/>
        <v>75</v>
      </c>
      <c r="AP82" s="111">
        <f t="shared" si="13"/>
        <v>70</v>
      </c>
      <c r="AQ82" s="112">
        <f t="shared" si="14"/>
        <v>15</v>
      </c>
      <c r="AR82" s="112">
        <f t="shared" si="15"/>
        <v>0</v>
      </c>
      <c r="AS82" s="112">
        <f t="shared" si="16"/>
        <v>70</v>
      </c>
      <c r="AT82" s="112">
        <f t="shared" si="17"/>
        <v>100</v>
      </c>
      <c r="AU82" s="112">
        <f t="shared" si="18"/>
        <v>100</v>
      </c>
      <c r="AV82" s="112">
        <f t="shared" si="19"/>
        <v>50</v>
      </c>
      <c r="AW82" s="112">
        <f t="shared" si="25"/>
        <v>30</v>
      </c>
      <c r="AX82" s="112">
        <f t="shared" si="20"/>
        <v>4140</v>
      </c>
      <c r="AY82" s="113">
        <f t="shared" si="21"/>
        <v>5.75</v>
      </c>
      <c r="AZ82">
        <f t="shared" si="28"/>
        <v>23</v>
      </c>
      <c r="CX82" s="205"/>
    </row>
    <row r="83" spans="2:102" ht="15.6" x14ac:dyDescent="0.3">
      <c r="B83" s="31">
        <f t="shared" si="26"/>
        <v>24</v>
      </c>
      <c r="C83" s="78" t="str">
        <v>MA</v>
      </c>
      <c r="D83" s="8">
        <v>39.369999999999997</v>
      </c>
      <c r="E83" s="72">
        <f t="shared" si="8"/>
        <v>8.5299999999999976</v>
      </c>
      <c r="F83" s="9">
        <v>30.84</v>
      </c>
      <c r="G83" s="10">
        <v>0.46450000000000002</v>
      </c>
      <c r="H83" s="22">
        <v>29.3</v>
      </c>
      <c r="I83" s="10">
        <v>0.106</v>
      </c>
      <c r="J83" s="46">
        <v>7358000128</v>
      </c>
      <c r="K83" s="46">
        <v>15605000192</v>
      </c>
      <c r="L83" s="46">
        <v>16243999744</v>
      </c>
      <c r="M83" s="84">
        <v>0.14000000000000001</v>
      </c>
      <c r="N83" s="20">
        <v>1.1000000000000001</v>
      </c>
      <c r="O83" s="10">
        <v>5.1999999999999998E-3</v>
      </c>
      <c r="P83" s="47">
        <f t="shared" si="22"/>
        <v>0.96066242538350044</v>
      </c>
      <c r="Q83" s="48">
        <f t="shared" si="23"/>
        <v>-8247000064</v>
      </c>
      <c r="R83" s="89">
        <f t="shared" si="27"/>
        <v>-0.52848445770784902</v>
      </c>
      <c r="S83">
        <v>514.14</v>
      </c>
      <c r="T83">
        <v>532.14</v>
      </c>
      <c r="U83" s="83">
        <f t="shared" si="24"/>
        <v>3.5009919477185202E-2</v>
      </c>
      <c r="V83" s="44"/>
      <c r="W83" s="26"/>
      <c r="AH83" s="62"/>
      <c r="AI83" s="1"/>
      <c r="AJ83" s="1"/>
      <c r="AK83" s="64"/>
      <c r="AL83" s="179">
        <f t="shared" si="9"/>
        <v>30</v>
      </c>
      <c r="AM83" s="111">
        <f t="shared" si="10"/>
        <v>100</v>
      </c>
      <c r="AN83" s="111">
        <f t="shared" si="11"/>
        <v>30</v>
      </c>
      <c r="AO83" s="111">
        <f t="shared" si="12"/>
        <v>100</v>
      </c>
      <c r="AP83" s="111">
        <f t="shared" si="13"/>
        <v>30</v>
      </c>
      <c r="AQ83" s="112">
        <f t="shared" si="14"/>
        <v>60</v>
      </c>
      <c r="AR83" s="112">
        <f t="shared" si="15"/>
        <v>70</v>
      </c>
      <c r="AS83" s="112">
        <f t="shared" si="16"/>
        <v>100</v>
      </c>
      <c r="AT83" s="112">
        <f t="shared" si="17"/>
        <v>75</v>
      </c>
      <c r="AU83" s="112">
        <f t="shared" si="18"/>
        <v>100</v>
      </c>
      <c r="AV83" s="112">
        <f t="shared" si="19"/>
        <v>10</v>
      </c>
      <c r="AW83" s="112">
        <f t="shared" si="25"/>
        <v>30</v>
      </c>
      <c r="AX83" s="112">
        <f t="shared" si="20"/>
        <v>4595</v>
      </c>
      <c r="AY83" s="113">
        <f t="shared" si="21"/>
        <v>6.3819444444444438</v>
      </c>
      <c r="AZ83">
        <f t="shared" si="28"/>
        <v>24</v>
      </c>
      <c r="CX83" s="205"/>
    </row>
    <row r="84" spans="2:102" ht="15.6" x14ac:dyDescent="0.3">
      <c r="B84" s="31">
        <f t="shared" si="26"/>
        <v>25</v>
      </c>
      <c r="C84" s="78" t="str">
        <v>PEP</v>
      </c>
      <c r="D84" s="8">
        <v>24.6</v>
      </c>
      <c r="E84" s="72">
        <f t="shared" si="8"/>
        <v>5.2800000000000011</v>
      </c>
      <c r="F84" s="9">
        <v>19.32</v>
      </c>
      <c r="G84" s="10">
        <v>0.1018</v>
      </c>
      <c r="H84" s="22">
        <v>15.78</v>
      </c>
      <c r="I84" s="10">
        <v>1.5E-3</v>
      </c>
      <c r="J84" s="46">
        <v>8050999808</v>
      </c>
      <c r="K84" s="46">
        <v>45013999616</v>
      </c>
      <c r="L84" s="46">
        <v>16913000448</v>
      </c>
      <c r="M84" s="84">
        <v>-0.05</v>
      </c>
      <c r="N84" s="20">
        <v>0.54</v>
      </c>
      <c r="O84" s="10">
        <v>3.2399999999999998E-2</v>
      </c>
      <c r="P84" s="47">
        <f t="shared" si="22"/>
        <v>2.6615028926652102</v>
      </c>
      <c r="Q84" s="48">
        <f t="shared" si="23"/>
        <v>-36962999808</v>
      </c>
      <c r="R84" s="89">
        <f t="shared" si="27"/>
        <v>-0.82114453555159506</v>
      </c>
      <c r="S84">
        <v>166.75</v>
      </c>
      <c r="T84">
        <v>182.6</v>
      </c>
      <c r="U84" s="83">
        <f t="shared" si="24"/>
        <v>9.50524737631184E-2</v>
      </c>
      <c r="V84" s="44"/>
      <c r="W84" s="26"/>
      <c r="AH84" s="173"/>
      <c r="AI84" s="26"/>
      <c r="AJ84" s="26"/>
      <c r="AK84" s="64"/>
      <c r="AL84" s="179">
        <f t="shared" si="9"/>
        <v>30</v>
      </c>
      <c r="AM84" s="111">
        <f t="shared" si="10"/>
        <v>100</v>
      </c>
      <c r="AN84" s="111">
        <f t="shared" si="11"/>
        <v>60</v>
      </c>
      <c r="AO84" s="111">
        <f t="shared" si="12"/>
        <v>75</v>
      </c>
      <c r="AP84" s="111">
        <f t="shared" si="13"/>
        <v>30</v>
      </c>
      <c r="AQ84" s="112">
        <f t="shared" si="14"/>
        <v>15</v>
      </c>
      <c r="AR84" s="112">
        <f t="shared" si="15"/>
        <v>10</v>
      </c>
      <c r="AS84" s="112">
        <f t="shared" si="16"/>
        <v>70</v>
      </c>
      <c r="AT84" s="112">
        <f t="shared" si="17"/>
        <v>100</v>
      </c>
      <c r="AU84" s="112">
        <f t="shared" si="18"/>
        <v>60</v>
      </c>
      <c r="AV84" s="112">
        <f t="shared" si="19"/>
        <v>10</v>
      </c>
      <c r="AW84" s="112">
        <f t="shared" si="25"/>
        <v>30</v>
      </c>
      <c r="AX84" s="112">
        <f t="shared" si="20"/>
        <v>3410</v>
      </c>
      <c r="AY84" s="113">
        <f t="shared" si="21"/>
        <v>4.7361111111111107</v>
      </c>
      <c r="AZ84">
        <f t="shared" si="28"/>
        <v>25</v>
      </c>
      <c r="CX84" s="205"/>
    </row>
    <row r="85" spans="2:102" ht="15.6" x14ac:dyDescent="0.3">
      <c r="B85" s="31">
        <f t="shared" si="26"/>
        <v>26</v>
      </c>
      <c r="C85" s="78" t="str">
        <f t="array" ref="C85:D159">TRANSPOSE(AA3:CW4)</f>
        <v>SBUX</v>
      </c>
      <c r="D85" s="8">
        <v>29.84</v>
      </c>
      <c r="E85" s="72">
        <f t="shared" si="8"/>
        <v>5.0799999999999983</v>
      </c>
      <c r="F85" s="9">
        <f t="array" ref="F85:O159">TRANSPOSE(AA5:CW14)</f>
        <v>24.76</v>
      </c>
      <c r="G85" s="10">
        <v>0.104</v>
      </c>
      <c r="H85" s="22">
        <v>19.850000000000001</v>
      </c>
      <c r="I85" s="10">
        <v>2.07E-2</v>
      </c>
      <c r="J85" s="46">
        <v>3543200000</v>
      </c>
      <c r="K85" s="46">
        <v>25803100160</v>
      </c>
      <c r="L85" s="46">
        <v>6700000256</v>
      </c>
      <c r="M85" s="84">
        <v>-0.25</v>
      </c>
      <c r="N85" s="20">
        <v>0.96</v>
      </c>
      <c r="O85" s="10">
        <v>2.5000000000000001E-2</v>
      </c>
      <c r="P85" s="47">
        <f t="shared" ref="P85:P91" si="29">IF(OR(K85="N/A", L85="N/A", K85="", L85=""), "N/A", K85/L85)</f>
        <v>3.8512088319538118</v>
      </c>
      <c r="Q85" s="48">
        <f t="shared" ref="Q85:Q91" si="30">IF(OR(J85="N/A", K85="N/A", J85="", K85=""), "N/A", J85-K85)</f>
        <v>-22259900160</v>
      </c>
      <c r="R85" s="89">
        <f t="shared" ref="R85:R91" si="31">IF(OR(Q85="N/A", K85="N/A", Q85="", K85=""), "N/A", Q85/K85)</f>
        <v>-0.86268316682765611</v>
      </c>
      <c r="S85">
        <f t="array" ref="S85:T159">TRANSPOSE(AA15:CW16)</f>
        <v>98.78</v>
      </c>
      <c r="T85">
        <v>99.54</v>
      </c>
      <c r="U85" s="83">
        <f t="shared" ref="U85:U91" si="32">IF(OR(S85="N/A", T85="N/A"), "N/A", (T85-S85)/S85)</f>
        <v>7.6938651548897055E-3</v>
      </c>
      <c r="V85" s="1"/>
      <c r="AH85" s="173"/>
      <c r="AI85" s="26"/>
      <c r="AJ85" s="26"/>
      <c r="AK85" s="64"/>
      <c r="AL85" s="179">
        <f t="shared" ref="AL85:AL96" si="33">IF(D85&lt;16, 100, IF(D85&lt;=22.5, 60, 30))</f>
        <v>30</v>
      </c>
      <c r="AM85" s="111">
        <f t="shared" ref="AM85:AM96" si="34">IFERROR(IF(E85&gt;0, 100, 0), 0)</f>
        <v>100</v>
      </c>
      <c r="AN85" s="111">
        <f t="shared" ref="AN85:AN96" si="35">IF(F85&lt;16, 100, IF(F85&lt;=22.5, 60, 30))</f>
        <v>30</v>
      </c>
      <c r="AO85" s="111">
        <f t="shared" ref="AO85:AO96" si="36">IF(G85&lt;=0.05, 15, IF(G85&lt;=0.1, 40, IF(G85&lt;=0.2, 75, 100)))</f>
        <v>75</v>
      </c>
      <c r="AP85" s="111">
        <f t="shared" ref="AP85:AP96" si="37">IF(H85&lt;=10, 100, IF(H85&lt;=15, 70, 30))</f>
        <v>30</v>
      </c>
      <c r="AQ85" s="112">
        <f t="shared" ref="AQ85:AQ96" si="38">IF(I85&lt;=0.05, 15, IF(I85&lt;=0.15, 60, IF(I85&lt;=0.25, 90, 100)))</f>
        <v>15</v>
      </c>
      <c r="AR85" s="112">
        <f t="shared" ref="AR85:AR96" si="39">IF(M85&lt;-0.2, 0, IF(M85&lt;0, 10, IF(M85&lt;0.1, 50, IF(M85&lt;0.3, 70, 100))))</f>
        <v>0</v>
      </c>
      <c r="AS85" s="112">
        <f t="shared" ref="AS85:AS96" si="40">IF(AND(N85&gt;=0.8,N85&lt;=1.2),100,IF(AND(N85&gt;0,N85&lt;=0.3),20,IF(AND(N85&gt;0.3,N85&lt;0.8),70,IF(AND(N85&gt;=1.2,N85&lt;1.6),60,IF(AND(N85&gt;=1.6,N85&lt;2),40,IF(N85&gt;2,20,""))))))</f>
        <v>100</v>
      </c>
      <c r="AT85" s="112">
        <f t="shared" ref="AT85:AT96" si="41">IF(O85="N/A", 0, IF(AND(O85&gt;0, O85&lt;=0.02), 75, IF(O85&gt;0.02, 100, "")))</f>
        <v>100</v>
      </c>
      <c r="AU85" s="112">
        <f t="shared" ref="AU85:AU96" si="42">IF(AND(P85&gt;=0, P85&lt;=2.5), 100, IF(AND(P85&gt;2.5, P85&lt;=4), 60, IF(AND(P85&gt;4, P85&lt;=10), 10, IF(P85&gt;10, 0, ""))))</f>
        <v>60</v>
      </c>
      <c r="AV85" s="112">
        <f t="shared" ref="AV85:AV96" si="43">IF(AND(R85&gt;=0, R85&lt;=1), 80, IF(R85&gt;1, 100, IF(AND(R85&gt;-0.5, R85&lt;0), 50, IF(R85&lt; -0.5, 10, ""))))</f>
        <v>10</v>
      </c>
      <c r="AW85" s="112">
        <f t="shared" ref="AW85:AW96" si="44">IF(U85&lt;0, 0, IF(AND(U85&gt;=0, U85&lt;0.1), 30, IF(AND(U85&gt;=0.1, U85&lt;0.2), 60, IF(AND(U85&gt;=0.2, U85&lt;0.4), 80, 100))))</f>
        <v>30</v>
      </c>
      <c r="AX85" s="112">
        <f t="shared" si="20"/>
        <v>3310</v>
      </c>
      <c r="AY85" s="113">
        <f t="shared" si="21"/>
        <v>4.5972222222222223</v>
      </c>
      <c r="AZ85">
        <f t="shared" si="28"/>
        <v>26</v>
      </c>
      <c r="CX85" s="205"/>
    </row>
    <row r="86" spans="2:102" ht="13.8" customHeight="1" x14ac:dyDescent="0.3">
      <c r="B86" s="31">
        <f t="shared" si="26"/>
        <v>27</v>
      </c>
      <c r="C86" s="78" t="str">
        <v>JNJ</v>
      </c>
      <c r="D86" s="8">
        <v>26.59</v>
      </c>
      <c r="E86" s="72">
        <f t="shared" si="8"/>
        <v>11.48</v>
      </c>
      <c r="F86" s="9">
        <v>15.11</v>
      </c>
      <c r="G86" s="10">
        <v>0.16739999999999999</v>
      </c>
      <c r="H86" s="22">
        <v>13.26</v>
      </c>
      <c r="I86" s="10">
        <v>8.9999999999999998E-4</v>
      </c>
      <c r="J86" s="46">
        <v>20297000960</v>
      </c>
      <c r="K86" s="46">
        <v>35750998016</v>
      </c>
      <c r="L86" s="46">
        <v>30182000640</v>
      </c>
      <c r="M86" s="84">
        <v>-0.9</v>
      </c>
      <c r="N86" s="20">
        <v>0.52</v>
      </c>
      <c r="O86" s="10">
        <v>3.1E-2</v>
      </c>
      <c r="P86" s="47">
        <f t="shared" si="29"/>
        <v>1.1845138578593577</v>
      </c>
      <c r="Q86" s="48">
        <f t="shared" si="30"/>
        <v>-15453997056</v>
      </c>
      <c r="R86" s="89">
        <f t="shared" si="31"/>
        <v>-0.43226757051883474</v>
      </c>
      <c r="S86">
        <v>160.6</v>
      </c>
      <c r="T86">
        <v>175.74</v>
      </c>
      <c r="U86" s="83">
        <f t="shared" si="32"/>
        <v>9.427148194271491E-2</v>
      </c>
      <c r="V86" s="1"/>
      <c r="AH86" s="173"/>
      <c r="AI86" s="26"/>
      <c r="AJ86" s="26"/>
      <c r="AK86" s="64"/>
      <c r="AL86" s="179">
        <f t="shared" si="33"/>
        <v>30</v>
      </c>
      <c r="AM86" s="111">
        <f t="shared" si="34"/>
        <v>100</v>
      </c>
      <c r="AN86" s="111">
        <f t="shared" si="35"/>
        <v>100</v>
      </c>
      <c r="AO86" s="111">
        <f t="shared" si="36"/>
        <v>75</v>
      </c>
      <c r="AP86" s="111">
        <f t="shared" si="37"/>
        <v>70</v>
      </c>
      <c r="AQ86" s="112">
        <f t="shared" si="38"/>
        <v>15</v>
      </c>
      <c r="AR86" s="112">
        <f t="shared" si="39"/>
        <v>0</v>
      </c>
      <c r="AS86" s="112">
        <f t="shared" si="40"/>
        <v>70</v>
      </c>
      <c r="AT86" s="112">
        <f t="shared" si="41"/>
        <v>100</v>
      </c>
      <c r="AU86" s="112">
        <f t="shared" si="42"/>
        <v>100</v>
      </c>
      <c r="AV86" s="112">
        <f t="shared" si="43"/>
        <v>50</v>
      </c>
      <c r="AW86" s="112">
        <f t="shared" si="44"/>
        <v>30</v>
      </c>
      <c r="AX86" s="112">
        <f t="shared" si="20"/>
        <v>4140</v>
      </c>
      <c r="AY86" s="113">
        <f t="shared" si="21"/>
        <v>5.75</v>
      </c>
      <c r="AZ86">
        <f t="shared" si="28"/>
        <v>27</v>
      </c>
      <c r="CX86" s="205"/>
    </row>
    <row r="87" spans="2:102" ht="15.6" x14ac:dyDescent="0.3">
      <c r="B87" s="31">
        <f t="shared" si="26"/>
        <v>28</v>
      </c>
      <c r="C87" s="78" t="str">
        <v>MO</v>
      </c>
      <c r="D87" s="8">
        <v>9.15</v>
      </c>
      <c r="E87" s="72">
        <f t="shared" si="8"/>
        <v>-1.0700000000000003</v>
      </c>
      <c r="F87" s="9">
        <v>10.220000000000001</v>
      </c>
      <c r="G87" s="10">
        <v>0.50049999999999994</v>
      </c>
      <c r="H87" s="22">
        <v>8.98</v>
      </c>
      <c r="I87" s="10">
        <v>1E-3</v>
      </c>
      <c r="J87" s="46">
        <v>1799000064</v>
      </c>
      <c r="K87" s="46">
        <v>25023000576</v>
      </c>
      <c r="L87" s="46">
        <v>12192000000</v>
      </c>
      <c r="M87" s="84">
        <v>0.8</v>
      </c>
      <c r="N87" s="20">
        <v>0.68</v>
      </c>
      <c r="O87" s="10">
        <v>8.0799999999999997E-2</v>
      </c>
      <c r="P87" s="47">
        <f t="shared" si="29"/>
        <v>2.0524114645669291</v>
      </c>
      <c r="Q87" s="48">
        <f t="shared" si="30"/>
        <v>-23224000512</v>
      </c>
      <c r="R87" s="89">
        <f t="shared" si="31"/>
        <v>-0.92810614144630388</v>
      </c>
      <c r="S87">
        <v>54.17</v>
      </c>
      <c r="T87">
        <v>53.29</v>
      </c>
      <c r="U87" s="83">
        <f t="shared" si="32"/>
        <v>-1.6245154144360393E-2</v>
      </c>
      <c r="V87" s="1"/>
      <c r="W87" s="1"/>
      <c r="X87" s="1"/>
      <c r="Y87" s="1"/>
      <c r="Z87" s="1"/>
      <c r="AA87" s="1"/>
      <c r="AB87" s="1"/>
      <c r="AF87" s="1"/>
      <c r="AH87" s="173"/>
      <c r="AI87" s="26"/>
      <c r="AJ87" s="26"/>
      <c r="AK87" s="64"/>
      <c r="AL87" s="179">
        <f t="shared" si="33"/>
        <v>100</v>
      </c>
      <c r="AM87" s="111">
        <f t="shared" si="34"/>
        <v>0</v>
      </c>
      <c r="AN87" s="111">
        <f t="shared" si="35"/>
        <v>100</v>
      </c>
      <c r="AO87" s="111">
        <f t="shared" si="36"/>
        <v>100</v>
      </c>
      <c r="AP87" s="111">
        <f t="shared" si="37"/>
        <v>100</v>
      </c>
      <c r="AQ87" s="112">
        <f t="shared" si="38"/>
        <v>15</v>
      </c>
      <c r="AR87" s="112">
        <f t="shared" si="39"/>
        <v>100</v>
      </c>
      <c r="AS87" s="112">
        <f t="shared" si="40"/>
        <v>70</v>
      </c>
      <c r="AT87" s="112">
        <f t="shared" si="41"/>
        <v>100</v>
      </c>
      <c r="AU87" s="112">
        <f t="shared" si="42"/>
        <v>100</v>
      </c>
      <c r="AV87" s="112">
        <f t="shared" si="43"/>
        <v>10</v>
      </c>
      <c r="AW87" s="112">
        <f t="shared" si="44"/>
        <v>0</v>
      </c>
      <c r="AX87" s="112">
        <f t="shared" si="20"/>
        <v>4275</v>
      </c>
      <c r="AY87" s="113">
        <f t="shared" si="21"/>
        <v>5.9375</v>
      </c>
      <c r="AZ87">
        <f t="shared" si="28"/>
        <v>28</v>
      </c>
      <c r="CX87" s="205"/>
    </row>
    <row r="88" spans="2:102" ht="15.6" x14ac:dyDescent="0.3">
      <c r="B88" s="31">
        <f t="shared" si="26"/>
        <v>29</v>
      </c>
      <c r="C88" s="78" t="str">
        <v>O</v>
      </c>
      <c r="D88" s="8">
        <v>54.89</v>
      </c>
      <c r="E88" s="72">
        <f t="shared" si="8"/>
        <v>17.61</v>
      </c>
      <c r="F88" s="9">
        <v>37.28</v>
      </c>
      <c r="G88" s="10">
        <v>0.17879999999999999</v>
      </c>
      <c r="H88" s="22">
        <v>18.46</v>
      </c>
      <c r="I88" s="10">
        <v>1.1000000000000001E-3</v>
      </c>
      <c r="J88" s="46">
        <v>442820000</v>
      </c>
      <c r="K88" s="46">
        <v>26074120192</v>
      </c>
      <c r="L88" s="46">
        <v>4206477056</v>
      </c>
      <c r="M88" s="84">
        <v>0.33</v>
      </c>
      <c r="N88" s="20">
        <v>0.99</v>
      </c>
      <c r="O88" s="10">
        <v>5.33E-2</v>
      </c>
      <c r="P88" s="47">
        <f t="shared" si="29"/>
        <v>6.1985647003134394</v>
      </c>
      <c r="Q88" s="48">
        <f t="shared" si="30"/>
        <v>-25631300192</v>
      </c>
      <c r="R88" s="89">
        <f t="shared" si="31"/>
        <v>-0.98301687662942261</v>
      </c>
      <c r="S88">
        <v>59.28</v>
      </c>
      <c r="T88">
        <v>64.75</v>
      </c>
      <c r="U88" s="83">
        <f t="shared" si="32"/>
        <v>9.2273954116059362E-2</v>
      </c>
      <c r="V88" s="1"/>
      <c r="W88" s="1"/>
      <c r="X88" s="1"/>
      <c r="Y88" s="1"/>
      <c r="Z88" s="1"/>
      <c r="AA88" s="1"/>
      <c r="AB88" s="1"/>
      <c r="AF88" s="1"/>
      <c r="AH88" s="173"/>
      <c r="AI88" s="26"/>
      <c r="AJ88" s="26"/>
      <c r="AK88" s="64"/>
      <c r="AL88" s="179">
        <f t="shared" si="33"/>
        <v>30</v>
      </c>
      <c r="AM88" s="111">
        <f t="shared" si="34"/>
        <v>100</v>
      </c>
      <c r="AN88" s="111">
        <f t="shared" si="35"/>
        <v>30</v>
      </c>
      <c r="AO88" s="111">
        <f t="shared" si="36"/>
        <v>75</v>
      </c>
      <c r="AP88" s="111">
        <f t="shared" si="37"/>
        <v>30</v>
      </c>
      <c r="AQ88" s="112">
        <f t="shared" si="38"/>
        <v>15</v>
      </c>
      <c r="AR88" s="112">
        <f t="shared" si="39"/>
        <v>100</v>
      </c>
      <c r="AS88" s="112">
        <f t="shared" si="40"/>
        <v>100</v>
      </c>
      <c r="AT88" s="112">
        <f t="shared" si="41"/>
        <v>100</v>
      </c>
      <c r="AU88" s="112">
        <f t="shared" si="42"/>
        <v>10</v>
      </c>
      <c r="AV88" s="112">
        <f t="shared" si="43"/>
        <v>10</v>
      </c>
      <c r="AW88" s="112">
        <f t="shared" si="44"/>
        <v>30</v>
      </c>
      <c r="AX88" s="112">
        <f t="shared" si="20"/>
        <v>3660</v>
      </c>
      <c r="AY88" s="113">
        <f t="shared" si="21"/>
        <v>5.083333333333333</v>
      </c>
      <c r="AZ88">
        <f t="shared" si="28"/>
        <v>29</v>
      </c>
      <c r="CX88" s="205"/>
    </row>
    <row r="89" spans="2:102" ht="15.6" x14ac:dyDescent="0.3">
      <c r="B89" s="31">
        <f t="shared" si="26"/>
        <v>30</v>
      </c>
      <c r="C89" s="78" t="str">
        <v>JPM</v>
      </c>
      <c r="D89" s="8">
        <v>12.47</v>
      </c>
      <c r="E89" s="72">
        <f t="shared" si="8"/>
        <v>-0.92999999999999972</v>
      </c>
      <c r="F89" s="9">
        <v>13.4</v>
      </c>
      <c r="G89" s="10">
        <v>0.33160000000000001</v>
      </c>
      <c r="H89" s="22" t="str">
        <v>N/A</v>
      </c>
      <c r="I89" s="10">
        <v>4.5999999999999999E-3</v>
      </c>
      <c r="J89" s="46">
        <v>1424043016192</v>
      </c>
      <c r="K89" s="46">
        <v>923331985408</v>
      </c>
      <c r="L89" s="46" t="str">
        <v>N/A</v>
      </c>
      <c r="M89" s="84">
        <v>-0.02</v>
      </c>
      <c r="N89" s="20">
        <v>1.1000000000000001</v>
      </c>
      <c r="O89" s="10">
        <v>2.2499999999999999E-2</v>
      </c>
      <c r="P89" s="47" t="str">
        <f t="shared" si="29"/>
        <v>N/A</v>
      </c>
      <c r="Q89" s="48">
        <f t="shared" si="30"/>
        <v>500711030784</v>
      </c>
      <c r="R89" s="89">
        <f t="shared" si="31"/>
        <v>0.54228710658468837</v>
      </c>
      <c r="S89">
        <v>224.38</v>
      </c>
      <c r="T89">
        <v>227.12</v>
      </c>
      <c r="U89" s="83">
        <f t="shared" si="32"/>
        <v>1.2211427043408545E-2</v>
      </c>
      <c r="AH89" s="173"/>
      <c r="AI89" s="26"/>
      <c r="AJ89" s="26"/>
      <c r="AK89" s="64"/>
      <c r="AL89" s="179">
        <f t="shared" si="33"/>
        <v>100</v>
      </c>
      <c r="AM89" s="111">
        <f t="shared" si="34"/>
        <v>0</v>
      </c>
      <c r="AN89" s="111">
        <f t="shared" si="35"/>
        <v>100</v>
      </c>
      <c r="AO89" s="111">
        <f t="shared" si="36"/>
        <v>100</v>
      </c>
      <c r="AP89" s="111">
        <f t="shared" si="37"/>
        <v>30</v>
      </c>
      <c r="AQ89" s="112">
        <f t="shared" si="38"/>
        <v>15</v>
      </c>
      <c r="AR89" s="112">
        <f t="shared" si="39"/>
        <v>10</v>
      </c>
      <c r="AS89" s="112">
        <f t="shared" si="40"/>
        <v>100</v>
      </c>
      <c r="AT89" s="112">
        <f t="shared" si="41"/>
        <v>100</v>
      </c>
      <c r="AU89" s="112">
        <f t="shared" si="42"/>
        <v>0</v>
      </c>
      <c r="AV89" s="112">
        <f t="shared" si="43"/>
        <v>80</v>
      </c>
      <c r="AW89" s="112">
        <f t="shared" si="44"/>
        <v>30</v>
      </c>
      <c r="AX89" s="112">
        <f t="shared" si="20"/>
        <v>3025</v>
      </c>
      <c r="AY89" s="113">
        <f t="shared" si="21"/>
        <v>4.2013888888888893</v>
      </c>
      <c r="AZ89">
        <f t="shared" si="28"/>
        <v>30</v>
      </c>
      <c r="CX89" s="205"/>
    </row>
    <row r="90" spans="2:102" ht="16.2" customHeight="1" x14ac:dyDescent="0.3">
      <c r="B90" s="31">
        <f t="shared" si="26"/>
        <v>31</v>
      </c>
      <c r="C90" s="78" t="str">
        <v>TGT</v>
      </c>
      <c r="D90" s="8">
        <v>15.55</v>
      </c>
      <c r="E90" s="72">
        <f t="shared" si="8"/>
        <v>1.2600000000000016</v>
      </c>
      <c r="F90" s="9">
        <v>14.29</v>
      </c>
      <c r="G90" s="10">
        <v>4.1799999999999997E-2</v>
      </c>
      <c r="H90" s="22">
        <v>9.19</v>
      </c>
      <c r="I90" s="10">
        <v>2.3E-3</v>
      </c>
      <c r="J90" s="46">
        <v>3496999936</v>
      </c>
      <c r="K90" s="46">
        <v>19161999360</v>
      </c>
      <c r="L90" s="46">
        <v>9230999552</v>
      </c>
      <c r="M90" s="84">
        <v>0.43</v>
      </c>
      <c r="N90" s="20">
        <v>1.24</v>
      </c>
      <c r="O90" s="10">
        <v>2.9899999999999999E-2</v>
      </c>
      <c r="P90" s="47">
        <f t="shared" si="29"/>
        <v>2.0758314689602968</v>
      </c>
      <c r="Q90" s="48">
        <f t="shared" si="30"/>
        <v>-15664999424</v>
      </c>
      <c r="R90" s="89">
        <f t="shared" si="31"/>
        <v>-0.81750338937491751</v>
      </c>
      <c r="S90">
        <v>150.49</v>
      </c>
      <c r="T90">
        <v>176.13</v>
      </c>
      <c r="U90" s="83">
        <f t="shared" si="32"/>
        <v>0.17037676922054612</v>
      </c>
      <c r="AH90" s="173"/>
      <c r="AI90" s="26"/>
      <c r="AJ90" s="26"/>
      <c r="AK90" s="64"/>
      <c r="AL90" s="179">
        <f t="shared" si="33"/>
        <v>100</v>
      </c>
      <c r="AM90" s="111">
        <f t="shared" si="34"/>
        <v>100</v>
      </c>
      <c r="AN90" s="111">
        <f t="shared" si="35"/>
        <v>100</v>
      </c>
      <c r="AO90" s="111">
        <f t="shared" si="36"/>
        <v>15</v>
      </c>
      <c r="AP90" s="111">
        <f t="shared" si="37"/>
        <v>100</v>
      </c>
      <c r="AQ90" s="112">
        <f t="shared" si="38"/>
        <v>15</v>
      </c>
      <c r="AR90" s="112">
        <f t="shared" si="39"/>
        <v>100</v>
      </c>
      <c r="AS90" s="112">
        <f t="shared" si="40"/>
        <v>60</v>
      </c>
      <c r="AT90" s="112">
        <f t="shared" si="41"/>
        <v>100</v>
      </c>
      <c r="AU90" s="112">
        <f t="shared" si="42"/>
        <v>100</v>
      </c>
      <c r="AV90" s="112">
        <f t="shared" si="43"/>
        <v>10</v>
      </c>
      <c r="AW90" s="112">
        <f t="shared" si="44"/>
        <v>60</v>
      </c>
      <c r="AX90" s="112">
        <f t="shared" si="20"/>
        <v>5090</v>
      </c>
      <c r="AY90" s="113">
        <f t="shared" si="21"/>
        <v>7.0694444444444446</v>
      </c>
      <c r="AZ90">
        <f t="shared" si="28"/>
        <v>31</v>
      </c>
      <c r="CX90" s="205"/>
    </row>
    <row r="91" spans="2:102" ht="15.6" x14ac:dyDescent="0.3">
      <c r="B91" s="31">
        <f t="shared" si="26"/>
        <v>32</v>
      </c>
      <c r="C91" s="78" t="str">
        <v>WEX</v>
      </c>
      <c r="D91" s="8">
        <v>23.36</v>
      </c>
      <c r="E91" s="72">
        <f t="shared" si="8"/>
        <v>12.58</v>
      </c>
      <c r="F91" s="9">
        <v>10.78</v>
      </c>
      <c r="G91" s="10">
        <v>0.1245</v>
      </c>
      <c r="H91" s="22">
        <v>8.11</v>
      </c>
      <c r="I91" s="10">
        <v>7.6E-3</v>
      </c>
      <c r="J91" s="46">
        <v>4277799936</v>
      </c>
      <c r="K91" s="46">
        <v>4578699776</v>
      </c>
      <c r="L91" s="46">
        <v>940200000</v>
      </c>
      <c r="M91" s="84">
        <v>4.59</v>
      </c>
      <c r="N91" s="20">
        <v>1.57</v>
      </c>
      <c r="O91" s="10" t="str">
        <v>N/A</v>
      </c>
      <c r="P91" s="47">
        <f t="shared" si="29"/>
        <v>4.869921055094661</v>
      </c>
      <c r="Q91" s="48">
        <f t="shared" si="30"/>
        <v>-300899840</v>
      </c>
      <c r="R91" s="89">
        <f t="shared" si="31"/>
        <v>-6.5717311621350555E-2</v>
      </c>
      <c r="S91">
        <v>184.06</v>
      </c>
      <c r="T91">
        <v>211.85</v>
      </c>
      <c r="U91" s="83">
        <f t="shared" si="32"/>
        <v>0.15098337498641742</v>
      </c>
      <c r="AH91" s="173"/>
      <c r="AI91" s="26"/>
      <c r="AJ91" s="26"/>
      <c r="AK91" s="64"/>
      <c r="AL91" s="179">
        <f t="shared" si="33"/>
        <v>30</v>
      </c>
      <c r="AM91" s="111">
        <f t="shared" si="34"/>
        <v>100</v>
      </c>
      <c r="AN91" s="111">
        <f t="shared" si="35"/>
        <v>100</v>
      </c>
      <c r="AO91" s="111">
        <f t="shared" si="36"/>
        <v>75</v>
      </c>
      <c r="AP91" s="111">
        <f t="shared" si="37"/>
        <v>100</v>
      </c>
      <c r="AQ91" s="112">
        <f t="shared" si="38"/>
        <v>15</v>
      </c>
      <c r="AR91" s="112">
        <f t="shared" si="39"/>
        <v>100</v>
      </c>
      <c r="AS91" s="112">
        <f t="shared" si="40"/>
        <v>60</v>
      </c>
      <c r="AT91" s="112">
        <f t="shared" si="41"/>
        <v>0</v>
      </c>
      <c r="AU91" s="112">
        <f t="shared" si="42"/>
        <v>10</v>
      </c>
      <c r="AV91" s="112">
        <f t="shared" si="43"/>
        <v>50</v>
      </c>
      <c r="AW91" s="112">
        <f t="shared" si="44"/>
        <v>60</v>
      </c>
      <c r="AX91" s="112">
        <f t="shared" si="20"/>
        <v>4600</v>
      </c>
      <c r="AY91" s="113">
        <f t="shared" si="21"/>
        <v>6.3888888888888884</v>
      </c>
      <c r="AZ91">
        <f t="shared" si="28"/>
        <v>32</v>
      </c>
      <c r="CX91" s="205"/>
    </row>
    <row r="92" spans="2:102" ht="15" customHeight="1" x14ac:dyDescent="0.3">
      <c r="B92" s="31">
        <f t="shared" si="26"/>
        <v>33</v>
      </c>
      <c r="C92" s="78" t="str">
        <v>VTY.L</v>
      </c>
      <c r="D92" s="8">
        <v>10.11</v>
      </c>
      <c r="E92" s="72">
        <f t="shared" si="8"/>
        <v>2.7799999999999994</v>
      </c>
      <c r="F92" s="9">
        <v>7.33</v>
      </c>
      <c r="G92" s="10">
        <v>6.9000000000000006E-2</v>
      </c>
      <c r="H92" s="22">
        <v>7.65</v>
      </c>
      <c r="I92" s="10">
        <v>7.3000000000000001E-3</v>
      </c>
      <c r="J92" s="46">
        <v>323200000</v>
      </c>
      <c r="K92" s="46">
        <v>740000000</v>
      </c>
      <c r="L92" s="46">
        <v>383900000</v>
      </c>
      <c r="M92" s="84">
        <v>0.39</v>
      </c>
      <c r="N92" s="20">
        <v>2.2200000000000002</v>
      </c>
      <c r="O92" s="10" t="str">
        <v>N/A</v>
      </c>
      <c r="P92" s="47">
        <f t="shared" ref="P92:P155" si="45">IF(OR(K92="N/A", L92="N/A", K92="", L92=""), "N/A", K92/L92)</f>
        <v>1.9275853086741339</v>
      </c>
      <c r="Q92" s="48">
        <f t="shared" ref="Q92:Q155" si="46">IF(OR(J92="N/A", K92="N/A", J92="", K92=""), "N/A", J92-K92)</f>
        <v>-416800000</v>
      </c>
      <c r="R92" s="89">
        <f t="shared" ref="R92:R155" si="47">IF(OR(Q92="N/A", K92="N/A", Q92="", K92=""), "N/A", Q92/K92)</f>
        <v>-0.56324324324324326</v>
      </c>
      <c r="S92">
        <v>738</v>
      </c>
      <c r="T92">
        <v>1057</v>
      </c>
      <c r="U92" s="83">
        <f t="shared" ref="U92:U155" si="48">IF(OR(S92="N/A", T92="N/A"), "N/A", (T92-S92)/S92)</f>
        <v>0.43224932249322495</v>
      </c>
      <c r="AH92" s="173"/>
      <c r="AI92" s="26"/>
      <c r="AJ92" s="26"/>
      <c r="AK92" s="64"/>
      <c r="AL92" s="179">
        <f t="shared" si="33"/>
        <v>100</v>
      </c>
      <c r="AM92" s="111">
        <f t="shared" si="34"/>
        <v>100</v>
      </c>
      <c r="AN92" s="111">
        <f t="shared" si="35"/>
        <v>100</v>
      </c>
      <c r="AO92" s="111">
        <f t="shared" si="36"/>
        <v>40</v>
      </c>
      <c r="AP92" s="111">
        <f t="shared" si="37"/>
        <v>100</v>
      </c>
      <c r="AQ92" s="112">
        <f t="shared" si="38"/>
        <v>15</v>
      </c>
      <c r="AR92" s="112">
        <f t="shared" si="39"/>
        <v>100</v>
      </c>
      <c r="AS92" s="112">
        <f t="shared" si="40"/>
        <v>20</v>
      </c>
      <c r="AT92" s="112">
        <f t="shared" si="41"/>
        <v>0</v>
      </c>
      <c r="AU92" s="112">
        <f t="shared" si="42"/>
        <v>100</v>
      </c>
      <c r="AV92" s="112">
        <f t="shared" si="43"/>
        <v>10</v>
      </c>
      <c r="AW92" s="112">
        <f t="shared" si="44"/>
        <v>100</v>
      </c>
      <c r="AX92" s="112">
        <f t="shared" ref="AX92:AX123" si="49">AL92*$AL$56+AM92*$AM$56+AN92*$AN$56+AO92*$AO$56+AP92*$AP$56+AQ92*$AQ$56+AR92*$AR$56+AS92*$AS$56+AT92*$AT$56+AU92*$AU$56+AV92*$AV$56+AW92*$AW$56</f>
        <v>5535</v>
      </c>
      <c r="AY92" s="113">
        <f t="shared" ref="AY92:AY123" si="50">(AX92/$AX$56)*10</f>
        <v>7.6875</v>
      </c>
      <c r="AZ92">
        <f t="shared" si="28"/>
        <v>33</v>
      </c>
      <c r="CX92" s="205"/>
    </row>
    <row r="93" spans="2:102" ht="15.6" customHeight="1" x14ac:dyDescent="0.3">
      <c r="B93" s="31">
        <f t="shared" si="26"/>
        <v>34</v>
      </c>
      <c r="C93" s="78" t="str">
        <v>IWG.L</v>
      </c>
      <c r="D93" s="8" t="str">
        <v>N/A</v>
      </c>
      <c r="E93" s="72" t="e">
        <f t="shared" si="8"/>
        <v>#VALUE!</v>
      </c>
      <c r="F93" s="9">
        <v>56.47</v>
      </c>
      <c r="G93" s="10">
        <v>-4.8300000000000003E-2</v>
      </c>
      <c r="H93" s="22">
        <v>11.21</v>
      </c>
      <c r="I93" s="10">
        <v>0.2525</v>
      </c>
      <c r="J93" s="46">
        <v>160000000</v>
      </c>
      <c r="K93" s="46">
        <v>7325000192</v>
      </c>
      <c r="L93" s="46">
        <v>798655744</v>
      </c>
      <c r="M93" s="84" t="str">
        <v>N/A</v>
      </c>
      <c r="N93" s="20">
        <v>2.12</v>
      </c>
      <c r="O93" s="10">
        <v>3.8E-3</v>
      </c>
      <c r="P93" s="47">
        <f t="shared" si="45"/>
        <v>9.1716615663631913</v>
      </c>
      <c r="Q93" s="48">
        <f t="shared" si="46"/>
        <v>-7165000192</v>
      </c>
      <c r="R93" s="89">
        <f t="shared" si="47"/>
        <v>-0.97815699715957083</v>
      </c>
      <c r="S93">
        <v>172.8</v>
      </c>
      <c r="T93">
        <v>228.88</v>
      </c>
      <c r="U93" s="83">
        <f t="shared" si="48"/>
        <v>0.3245370370370369</v>
      </c>
      <c r="AH93" s="173"/>
      <c r="AI93" s="26"/>
      <c r="AJ93" s="26"/>
      <c r="AK93" s="64"/>
      <c r="AL93" s="179">
        <f t="shared" si="33"/>
        <v>30</v>
      </c>
      <c r="AM93" s="111">
        <f t="shared" si="34"/>
        <v>0</v>
      </c>
      <c r="AN93" s="111">
        <f t="shared" si="35"/>
        <v>30</v>
      </c>
      <c r="AO93" s="111">
        <f t="shared" si="36"/>
        <v>15</v>
      </c>
      <c r="AP93" s="111">
        <f t="shared" si="37"/>
        <v>70</v>
      </c>
      <c r="AQ93" s="112">
        <f t="shared" si="38"/>
        <v>100</v>
      </c>
      <c r="AR93" s="112">
        <f t="shared" si="39"/>
        <v>100</v>
      </c>
      <c r="AS93" s="112">
        <f t="shared" si="40"/>
        <v>20</v>
      </c>
      <c r="AT93" s="112">
        <f t="shared" si="41"/>
        <v>75</v>
      </c>
      <c r="AU93" s="112">
        <f t="shared" si="42"/>
        <v>10</v>
      </c>
      <c r="AV93" s="112">
        <f t="shared" si="43"/>
        <v>10</v>
      </c>
      <c r="AW93" s="112">
        <f t="shared" si="44"/>
        <v>80</v>
      </c>
      <c r="AX93" s="112">
        <f t="shared" si="49"/>
        <v>3310</v>
      </c>
      <c r="AY93" s="113">
        <f t="shared" si="50"/>
        <v>4.5972222222222223</v>
      </c>
      <c r="AZ93">
        <f t="shared" si="28"/>
        <v>34</v>
      </c>
      <c r="CX93" s="205"/>
    </row>
    <row r="94" spans="2:102" ht="118.8" hidden="1" customHeight="1" x14ac:dyDescent="0.3">
      <c r="B94" s="31">
        <f t="shared" si="26"/>
        <v>35</v>
      </c>
      <c r="C94" s="78" t="str">
        <v>IDR.MC</v>
      </c>
      <c r="D94" s="8">
        <v>11.98</v>
      </c>
      <c r="E94" s="72">
        <f t="shared" si="8"/>
        <v>-6.59</v>
      </c>
      <c r="F94" s="9">
        <v>18.57</v>
      </c>
      <c r="G94" s="10">
        <v>5.11E-2</v>
      </c>
      <c r="H94" s="22">
        <v>6.75</v>
      </c>
      <c r="I94" s="10">
        <v>0.44009999999999999</v>
      </c>
      <c r="J94" s="46">
        <v>469300000</v>
      </c>
      <c r="K94" s="46">
        <v>539299968</v>
      </c>
      <c r="L94" s="46">
        <v>444696992</v>
      </c>
      <c r="M94" s="84">
        <v>0.24</v>
      </c>
      <c r="N94" s="20">
        <v>0.9</v>
      </c>
      <c r="O94" s="10">
        <v>1.5100000000000001E-2</v>
      </c>
      <c r="P94" s="47">
        <f t="shared" si="45"/>
        <v>1.2127358127036758</v>
      </c>
      <c r="Q94" s="48">
        <f t="shared" si="46"/>
        <v>-69999968</v>
      </c>
      <c r="R94" s="89">
        <f t="shared" si="47"/>
        <v>-0.12979783451424198</v>
      </c>
      <c r="S94">
        <v>16.53</v>
      </c>
      <c r="T94">
        <v>12.25</v>
      </c>
      <c r="U94" s="83">
        <f t="shared" si="48"/>
        <v>-0.25892316999395043</v>
      </c>
      <c r="AH94" s="173"/>
      <c r="AI94" s="26"/>
      <c r="AJ94" s="26"/>
      <c r="AK94" s="64"/>
      <c r="AL94" s="179">
        <f t="shared" si="33"/>
        <v>100</v>
      </c>
      <c r="AM94" s="111">
        <f t="shared" si="34"/>
        <v>0</v>
      </c>
      <c r="AN94" s="111">
        <f t="shared" si="35"/>
        <v>60</v>
      </c>
      <c r="AO94" s="111">
        <f t="shared" si="36"/>
        <v>40</v>
      </c>
      <c r="AP94" s="111">
        <f t="shared" si="37"/>
        <v>100</v>
      </c>
      <c r="AQ94" s="112">
        <f t="shared" si="38"/>
        <v>100</v>
      </c>
      <c r="AR94" s="112">
        <f t="shared" si="39"/>
        <v>70</v>
      </c>
      <c r="AS94" s="112">
        <f t="shared" si="40"/>
        <v>100</v>
      </c>
      <c r="AT94" s="112">
        <f t="shared" si="41"/>
        <v>75</v>
      </c>
      <c r="AU94" s="112">
        <f t="shared" si="42"/>
        <v>100</v>
      </c>
      <c r="AV94" s="112">
        <f t="shared" si="43"/>
        <v>50</v>
      </c>
      <c r="AW94" s="112">
        <f t="shared" si="44"/>
        <v>0</v>
      </c>
      <c r="AX94" s="112">
        <f t="shared" si="49"/>
        <v>4155</v>
      </c>
      <c r="AY94" s="113">
        <f t="shared" si="50"/>
        <v>5.770833333333333</v>
      </c>
      <c r="AZ94">
        <f t="shared" si="28"/>
        <v>35</v>
      </c>
      <c r="CX94" s="205"/>
    </row>
    <row r="95" spans="2:102" ht="15.6" x14ac:dyDescent="0.3">
      <c r="B95" s="31">
        <f t="shared" si="26"/>
        <v>36</v>
      </c>
      <c r="C95" s="78" t="str">
        <v>ITX.MC</v>
      </c>
      <c r="D95" s="8">
        <v>28.73</v>
      </c>
      <c r="E95" s="72">
        <f t="shared" si="8"/>
        <v>3.6000000000000014</v>
      </c>
      <c r="F95" s="9">
        <v>25.13</v>
      </c>
      <c r="G95" s="10">
        <v>0.1517</v>
      </c>
      <c r="H95" s="22">
        <v>15.01</v>
      </c>
      <c r="I95" s="10">
        <v>0.64349999999999996</v>
      </c>
      <c r="J95" s="46">
        <v>10928000000</v>
      </c>
      <c r="K95" s="46">
        <v>5241999872</v>
      </c>
      <c r="L95" s="46">
        <v>8546483200</v>
      </c>
      <c r="M95" s="84">
        <v>0.1</v>
      </c>
      <c r="N95" s="20">
        <v>1.08</v>
      </c>
      <c r="O95" s="10">
        <v>0.02</v>
      </c>
      <c r="P95" s="47">
        <f t="shared" si="45"/>
        <v>0.61335168505333282</v>
      </c>
      <c r="Q95" s="48">
        <f t="shared" si="46"/>
        <v>5686000128</v>
      </c>
      <c r="R95" s="89">
        <f t="shared" si="47"/>
        <v>1.084700546898449</v>
      </c>
      <c r="S95">
        <v>52</v>
      </c>
      <c r="T95">
        <v>27.54</v>
      </c>
      <c r="U95" s="83">
        <f t="shared" si="48"/>
        <v>-0.4703846153846154</v>
      </c>
      <c r="AH95" s="173"/>
      <c r="AI95" s="26"/>
      <c r="AJ95" s="26"/>
      <c r="AK95" s="64"/>
      <c r="AL95" s="179">
        <f t="shared" si="33"/>
        <v>30</v>
      </c>
      <c r="AM95" s="111">
        <f t="shared" si="34"/>
        <v>100</v>
      </c>
      <c r="AN95" s="111">
        <f t="shared" si="35"/>
        <v>30</v>
      </c>
      <c r="AO95" s="111">
        <f t="shared" si="36"/>
        <v>75</v>
      </c>
      <c r="AP95" s="111">
        <f t="shared" si="37"/>
        <v>30</v>
      </c>
      <c r="AQ95" s="112">
        <f t="shared" si="38"/>
        <v>100</v>
      </c>
      <c r="AR95" s="112">
        <f t="shared" si="39"/>
        <v>70</v>
      </c>
      <c r="AS95" s="112">
        <f t="shared" si="40"/>
        <v>100</v>
      </c>
      <c r="AT95" s="112">
        <f t="shared" si="41"/>
        <v>75</v>
      </c>
      <c r="AU95" s="112">
        <f t="shared" si="42"/>
        <v>100</v>
      </c>
      <c r="AV95" s="112">
        <f t="shared" si="43"/>
        <v>100</v>
      </c>
      <c r="AW95" s="112">
        <f t="shared" si="44"/>
        <v>0</v>
      </c>
      <c r="AX95" s="112">
        <f t="shared" si="49"/>
        <v>4620</v>
      </c>
      <c r="AY95" s="113">
        <f t="shared" si="50"/>
        <v>6.416666666666667</v>
      </c>
      <c r="AZ95">
        <f t="shared" si="28"/>
        <v>36</v>
      </c>
      <c r="CX95" s="205"/>
    </row>
    <row r="96" spans="2:102" ht="15.6" x14ac:dyDescent="0.3">
      <c r="B96" s="31">
        <f t="shared" si="26"/>
        <v>37</v>
      </c>
      <c r="C96" s="78">
        <v>0</v>
      </c>
      <c r="D96" s="8">
        <v>0</v>
      </c>
      <c r="E96" s="72">
        <f t="shared" si="8"/>
        <v>0</v>
      </c>
      <c r="F96" s="9">
        <v>0</v>
      </c>
      <c r="G96" s="10">
        <v>0</v>
      </c>
      <c r="H96" s="22">
        <v>0</v>
      </c>
      <c r="I96" s="10">
        <v>0</v>
      </c>
      <c r="J96" s="46">
        <v>0</v>
      </c>
      <c r="K96" s="46">
        <v>0</v>
      </c>
      <c r="L96" s="46">
        <v>0</v>
      </c>
      <c r="M96" s="84">
        <v>0</v>
      </c>
      <c r="N96" s="20">
        <v>0</v>
      </c>
      <c r="O96" s="10">
        <v>0</v>
      </c>
      <c r="P96" s="47" t="e">
        <f t="shared" si="45"/>
        <v>#DIV/0!</v>
      </c>
      <c r="Q96" s="48">
        <f t="shared" si="46"/>
        <v>0</v>
      </c>
      <c r="R96" s="89" t="e">
        <f t="shared" si="47"/>
        <v>#DIV/0!</v>
      </c>
      <c r="S96">
        <v>0</v>
      </c>
      <c r="T96">
        <v>0</v>
      </c>
      <c r="U96" s="83" t="e">
        <f t="shared" si="48"/>
        <v>#DIV/0!</v>
      </c>
      <c r="AH96" s="173"/>
      <c r="AI96" s="26"/>
      <c r="AJ96" s="26"/>
      <c r="AK96" s="64"/>
      <c r="AL96" s="179">
        <f t="shared" si="33"/>
        <v>100</v>
      </c>
      <c r="AM96" s="111">
        <f t="shared" si="34"/>
        <v>0</v>
      </c>
      <c r="AN96" s="111">
        <f t="shared" si="35"/>
        <v>100</v>
      </c>
      <c r="AO96" s="111">
        <f t="shared" si="36"/>
        <v>15</v>
      </c>
      <c r="AP96" s="111">
        <f t="shared" si="37"/>
        <v>100</v>
      </c>
      <c r="AQ96" s="112">
        <f t="shared" si="38"/>
        <v>15</v>
      </c>
      <c r="AR96" s="112">
        <f t="shared" si="39"/>
        <v>50</v>
      </c>
      <c r="AS96" s="112" t="str">
        <f t="shared" si="40"/>
        <v/>
      </c>
      <c r="AT96" s="112" t="str">
        <f t="shared" si="41"/>
        <v/>
      </c>
      <c r="AU96" s="112" t="e">
        <f t="shared" si="42"/>
        <v>#DIV/0!</v>
      </c>
      <c r="AV96" s="112" t="e">
        <f t="shared" si="43"/>
        <v>#DIV/0!</v>
      </c>
      <c r="AW96" s="112" t="e">
        <f t="shared" si="44"/>
        <v>#DIV/0!</v>
      </c>
      <c r="AX96" s="112" t="e">
        <f t="shared" si="49"/>
        <v>#VALUE!</v>
      </c>
      <c r="AY96" s="113" t="e">
        <f t="shared" si="50"/>
        <v>#VALUE!</v>
      </c>
      <c r="AZ96">
        <f t="shared" si="28"/>
        <v>37</v>
      </c>
      <c r="CX96" s="205"/>
    </row>
    <row r="97" spans="2:102" ht="15.6" x14ac:dyDescent="0.3">
      <c r="B97" s="31">
        <f t="shared" si="26"/>
        <v>38</v>
      </c>
      <c r="C97" s="78">
        <v>0</v>
      </c>
      <c r="D97" s="8">
        <v>0</v>
      </c>
      <c r="E97" s="72">
        <f t="shared" si="8"/>
        <v>0</v>
      </c>
      <c r="F97" s="9">
        <v>0</v>
      </c>
      <c r="G97" s="10">
        <v>0</v>
      </c>
      <c r="H97" s="22">
        <v>0</v>
      </c>
      <c r="I97" s="10">
        <v>0</v>
      </c>
      <c r="J97" s="46">
        <v>0</v>
      </c>
      <c r="K97" s="46">
        <v>0</v>
      </c>
      <c r="L97" s="46">
        <v>0</v>
      </c>
      <c r="M97" s="84">
        <v>0</v>
      </c>
      <c r="N97" s="20">
        <v>0</v>
      </c>
      <c r="O97" s="10">
        <v>0</v>
      </c>
      <c r="P97" s="47" t="e">
        <f t="shared" si="45"/>
        <v>#DIV/0!</v>
      </c>
      <c r="Q97" s="48">
        <f t="shared" si="46"/>
        <v>0</v>
      </c>
      <c r="R97" s="89" t="e">
        <f t="shared" si="47"/>
        <v>#DIV/0!</v>
      </c>
      <c r="S97">
        <v>0</v>
      </c>
      <c r="T97">
        <v>0</v>
      </c>
      <c r="U97" s="83" t="e">
        <f t="shared" si="48"/>
        <v>#DIV/0!</v>
      </c>
      <c r="AH97" s="21"/>
      <c r="AK97" s="64"/>
      <c r="AL97" s="179">
        <f t="shared" ref="AL97:AL159" si="51">IF(D97&lt;16, 100, IF(D97&lt;=22.5, 60, 30))</f>
        <v>100</v>
      </c>
      <c r="AM97" s="111">
        <f t="shared" ref="AM97:AM159" si="52">IFERROR(IF(E97&gt;0, 100, 0), 0)</f>
        <v>0</v>
      </c>
      <c r="AN97" s="111">
        <f t="shared" ref="AN97:AN159" si="53">IF(F97&lt;16, 100, IF(F97&lt;=22.5, 60, 30))</f>
        <v>100</v>
      </c>
      <c r="AO97" s="111">
        <f t="shared" ref="AO97:AO159" si="54">IF(G97&lt;=0.05, 15, IF(G97&lt;=0.1, 40, IF(G97&lt;=0.2, 75, 100)))</f>
        <v>15</v>
      </c>
      <c r="AP97" s="111">
        <f t="shared" ref="AP97:AP159" si="55">IF(H97&lt;=10, 100, IF(H97&lt;=15, 70, 30))</f>
        <v>100</v>
      </c>
      <c r="AQ97" s="112">
        <f t="shared" ref="AQ97:AQ159" si="56">IF(I97&lt;=0.05, 15, IF(I97&lt;=0.15, 60, IF(I97&lt;=0.25, 90, 100)))</f>
        <v>15</v>
      </c>
      <c r="AR97" s="112">
        <f t="shared" ref="AR97:AR159" si="57">IF(M97&lt;-0.2, 0, IF(M97&lt;0, 10, IF(M97&lt;0.1, 50, IF(M97&lt;0.3, 70, 100))))</f>
        <v>50</v>
      </c>
      <c r="AS97" s="112" t="str">
        <f t="shared" ref="AS97:AS159" si="58">IF(AND(N97&gt;=0.8,N97&lt;=1.2),100,IF(AND(N97&gt;0,N97&lt;=0.3),20,IF(AND(N97&gt;0.3,N97&lt;0.8),70,IF(AND(N97&gt;=1.2,N97&lt;1.6),60,IF(AND(N97&gt;=1.6,N97&lt;2),40,IF(N97&gt;2,20,""))))))</f>
        <v/>
      </c>
      <c r="AT97" s="112" t="str">
        <f t="shared" ref="AT97:AT159" si="59">IF(O97="N/A", 0, IF(AND(O97&gt;0, O97&lt;=0.02), 75, IF(O97&gt;0.02, 100, "")))</f>
        <v/>
      </c>
      <c r="AU97" s="112" t="e">
        <f t="shared" ref="AU97:AU159" si="60">IF(AND(P97&gt;=0, P97&lt;=2.5), 100, IF(AND(P97&gt;2.5, P97&lt;=4), 60, IF(AND(P97&gt;4, P97&lt;=10), 10, IF(P97&gt;10, 0, ""))))</f>
        <v>#DIV/0!</v>
      </c>
      <c r="AV97" s="112" t="e">
        <f t="shared" ref="AV97:AV159" si="61">IF(AND(R97&gt;=0, R97&lt;=1), 80, IF(R97&gt;1, 100, IF(AND(R97&gt;-0.5, R97&lt;0), 50, IF(R97&lt; -0.5, 10, ""))))</f>
        <v>#DIV/0!</v>
      </c>
      <c r="AW97" s="112" t="e">
        <f t="shared" ref="AW97:AW159" si="62">IF(U97&lt;0, 0, IF(AND(U97&gt;=0, U97&lt;0.1), 30, IF(AND(U97&gt;=0.1, U97&lt;0.2), 60, IF(AND(U97&gt;=0.2, U97&lt;0.4), 80, 100))))</f>
        <v>#DIV/0!</v>
      </c>
      <c r="AX97" s="112" t="e">
        <f t="shared" si="49"/>
        <v>#VALUE!</v>
      </c>
      <c r="AY97" s="113" t="e">
        <f t="shared" si="50"/>
        <v>#VALUE!</v>
      </c>
      <c r="AZ97">
        <f t="shared" si="28"/>
        <v>38</v>
      </c>
      <c r="CX97" s="205"/>
    </row>
    <row r="98" spans="2:102" ht="15.6" x14ac:dyDescent="0.3">
      <c r="B98" s="31">
        <f t="shared" si="26"/>
        <v>39</v>
      </c>
      <c r="C98" s="78">
        <v>0</v>
      </c>
      <c r="D98" s="8">
        <v>0</v>
      </c>
      <c r="E98" s="72">
        <f t="shared" si="8"/>
        <v>0</v>
      </c>
      <c r="F98" s="9">
        <v>0</v>
      </c>
      <c r="G98" s="10">
        <v>0</v>
      </c>
      <c r="H98" s="22">
        <v>0</v>
      </c>
      <c r="I98" s="10">
        <v>0</v>
      </c>
      <c r="J98" s="46">
        <v>0</v>
      </c>
      <c r="K98" s="46">
        <v>0</v>
      </c>
      <c r="L98" s="46">
        <v>0</v>
      </c>
      <c r="M98" s="84">
        <v>0</v>
      </c>
      <c r="N98" s="20">
        <v>0</v>
      </c>
      <c r="O98" s="10">
        <v>0</v>
      </c>
      <c r="P98" s="47" t="e">
        <f t="shared" si="45"/>
        <v>#DIV/0!</v>
      </c>
      <c r="Q98" s="48">
        <f t="shared" si="46"/>
        <v>0</v>
      </c>
      <c r="R98" s="89" t="e">
        <f t="shared" si="47"/>
        <v>#DIV/0!</v>
      </c>
      <c r="S98">
        <v>0</v>
      </c>
      <c r="T98">
        <v>0</v>
      </c>
      <c r="U98" s="83" t="e">
        <f t="shared" si="48"/>
        <v>#DIV/0!</v>
      </c>
      <c r="AH98" s="21"/>
      <c r="AK98" s="64"/>
      <c r="AL98" s="179">
        <f t="shared" si="51"/>
        <v>100</v>
      </c>
      <c r="AM98" s="111">
        <f t="shared" si="52"/>
        <v>0</v>
      </c>
      <c r="AN98" s="111">
        <f t="shared" si="53"/>
        <v>100</v>
      </c>
      <c r="AO98" s="111">
        <f t="shared" si="54"/>
        <v>15</v>
      </c>
      <c r="AP98" s="111">
        <f t="shared" si="55"/>
        <v>100</v>
      </c>
      <c r="AQ98" s="112">
        <f t="shared" si="56"/>
        <v>15</v>
      </c>
      <c r="AR98" s="112">
        <f t="shared" si="57"/>
        <v>50</v>
      </c>
      <c r="AS98" s="112" t="str">
        <f t="shared" si="58"/>
        <v/>
      </c>
      <c r="AT98" s="112" t="str">
        <f t="shared" si="59"/>
        <v/>
      </c>
      <c r="AU98" s="112" t="e">
        <f t="shared" si="60"/>
        <v>#DIV/0!</v>
      </c>
      <c r="AV98" s="112" t="e">
        <f t="shared" si="61"/>
        <v>#DIV/0!</v>
      </c>
      <c r="AW98" s="112" t="e">
        <f t="shared" si="62"/>
        <v>#DIV/0!</v>
      </c>
      <c r="AX98" s="112" t="e">
        <f t="shared" si="49"/>
        <v>#VALUE!</v>
      </c>
      <c r="AY98" s="113" t="e">
        <f t="shared" si="50"/>
        <v>#VALUE!</v>
      </c>
      <c r="AZ98">
        <f t="shared" si="28"/>
        <v>39</v>
      </c>
      <c r="CX98" s="205"/>
    </row>
    <row r="99" spans="2:102" ht="15.6" x14ac:dyDescent="0.3">
      <c r="B99" s="31">
        <f t="shared" si="26"/>
        <v>40</v>
      </c>
      <c r="C99" s="78">
        <v>0</v>
      </c>
      <c r="D99" s="8">
        <v>0</v>
      </c>
      <c r="E99" s="72">
        <f t="shared" si="8"/>
        <v>0</v>
      </c>
      <c r="F99" s="9">
        <v>0</v>
      </c>
      <c r="G99" s="10">
        <v>0</v>
      </c>
      <c r="H99" s="22">
        <v>0</v>
      </c>
      <c r="I99" s="10">
        <v>0</v>
      </c>
      <c r="J99" s="46">
        <v>0</v>
      </c>
      <c r="K99" s="46">
        <v>0</v>
      </c>
      <c r="L99" s="46">
        <v>0</v>
      </c>
      <c r="M99" s="84">
        <v>0</v>
      </c>
      <c r="N99" s="20">
        <v>0</v>
      </c>
      <c r="O99" s="10">
        <v>0</v>
      </c>
      <c r="P99" s="47" t="e">
        <f t="shared" si="45"/>
        <v>#DIV/0!</v>
      </c>
      <c r="Q99" s="48">
        <f t="shared" si="46"/>
        <v>0</v>
      </c>
      <c r="R99" s="89" t="e">
        <f t="shared" si="47"/>
        <v>#DIV/0!</v>
      </c>
      <c r="S99">
        <v>0</v>
      </c>
      <c r="T99">
        <v>0</v>
      </c>
      <c r="U99" s="83" t="e">
        <f t="shared" si="48"/>
        <v>#DIV/0!</v>
      </c>
      <c r="AH99" s="21"/>
      <c r="AK99" s="64"/>
      <c r="AL99" s="179">
        <f t="shared" si="51"/>
        <v>100</v>
      </c>
      <c r="AM99" s="111">
        <f t="shared" si="52"/>
        <v>0</v>
      </c>
      <c r="AN99" s="111">
        <f t="shared" si="53"/>
        <v>100</v>
      </c>
      <c r="AO99" s="111">
        <f t="shared" si="54"/>
        <v>15</v>
      </c>
      <c r="AP99" s="111">
        <f t="shared" si="55"/>
        <v>100</v>
      </c>
      <c r="AQ99" s="112">
        <f t="shared" si="56"/>
        <v>15</v>
      </c>
      <c r="AR99" s="112">
        <f t="shared" si="57"/>
        <v>50</v>
      </c>
      <c r="AS99" s="112" t="str">
        <f t="shared" si="58"/>
        <v/>
      </c>
      <c r="AT99" s="112" t="str">
        <f t="shared" si="59"/>
        <v/>
      </c>
      <c r="AU99" s="112" t="e">
        <f t="shared" si="60"/>
        <v>#DIV/0!</v>
      </c>
      <c r="AV99" s="112" t="e">
        <f t="shared" si="61"/>
        <v>#DIV/0!</v>
      </c>
      <c r="AW99" s="112" t="e">
        <f t="shared" si="62"/>
        <v>#DIV/0!</v>
      </c>
      <c r="AX99" s="112" t="e">
        <f t="shared" si="49"/>
        <v>#VALUE!</v>
      </c>
      <c r="AY99" s="113" t="e">
        <f t="shared" si="50"/>
        <v>#VALUE!</v>
      </c>
      <c r="AZ99">
        <f t="shared" si="28"/>
        <v>40</v>
      </c>
      <c r="CX99" s="205"/>
    </row>
    <row r="100" spans="2:102" ht="15.6" x14ac:dyDescent="0.3">
      <c r="B100" s="31">
        <f t="shared" si="26"/>
        <v>41</v>
      </c>
      <c r="C100" s="78">
        <v>0</v>
      </c>
      <c r="D100" s="8">
        <v>0</v>
      </c>
      <c r="E100" s="72">
        <f t="shared" si="8"/>
        <v>0</v>
      </c>
      <c r="F100" s="9">
        <v>0</v>
      </c>
      <c r="G100" s="10">
        <v>0</v>
      </c>
      <c r="H100" s="22">
        <v>0</v>
      </c>
      <c r="I100" s="10">
        <v>0</v>
      </c>
      <c r="J100" s="46">
        <v>0</v>
      </c>
      <c r="K100" s="46">
        <v>0</v>
      </c>
      <c r="L100" s="46">
        <v>0</v>
      </c>
      <c r="M100" s="84">
        <v>0</v>
      </c>
      <c r="N100" s="20">
        <v>0</v>
      </c>
      <c r="O100" s="10">
        <v>0</v>
      </c>
      <c r="P100" s="47" t="e">
        <f t="shared" si="45"/>
        <v>#DIV/0!</v>
      </c>
      <c r="Q100" s="48">
        <f t="shared" si="46"/>
        <v>0</v>
      </c>
      <c r="R100" s="89" t="e">
        <f t="shared" si="47"/>
        <v>#DIV/0!</v>
      </c>
      <c r="S100">
        <v>0</v>
      </c>
      <c r="T100">
        <v>0</v>
      </c>
      <c r="U100" s="83" t="e">
        <f t="shared" si="48"/>
        <v>#DIV/0!</v>
      </c>
      <c r="AH100" s="21"/>
      <c r="AK100" s="64"/>
      <c r="AL100" s="179">
        <f t="shared" si="51"/>
        <v>100</v>
      </c>
      <c r="AM100" s="111">
        <f t="shared" si="52"/>
        <v>0</v>
      </c>
      <c r="AN100" s="111">
        <f t="shared" si="53"/>
        <v>100</v>
      </c>
      <c r="AO100" s="111">
        <f t="shared" si="54"/>
        <v>15</v>
      </c>
      <c r="AP100" s="111">
        <f t="shared" si="55"/>
        <v>100</v>
      </c>
      <c r="AQ100" s="112">
        <f t="shared" si="56"/>
        <v>15</v>
      </c>
      <c r="AR100" s="112">
        <f t="shared" si="57"/>
        <v>50</v>
      </c>
      <c r="AS100" s="112" t="str">
        <f t="shared" si="58"/>
        <v/>
      </c>
      <c r="AT100" s="112" t="str">
        <f t="shared" si="59"/>
        <v/>
      </c>
      <c r="AU100" s="112" t="e">
        <f t="shared" si="60"/>
        <v>#DIV/0!</v>
      </c>
      <c r="AV100" s="112" t="e">
        <f t="shared" si="61"/>
        <v>#DIV/0!</v>
      </c>
      <c r="AW100" s="112" t="e">
        <f t="shared" si="62"/>
        <v>#DIV/0!</v>
      </c>
      <c r="AX100" s="112" t="e">
        <f t="shared" si="49"/>
        <v>#VALUE!</v>
      </c>
      <c r="AY100" s="113" t="e">
        <f t="shared" si="50"/>
        <v>#VALUE!</v>
      </c>
      <c r="AZ100">
        <f t="shared" si="28"/>
        <v>41</v>
      </c>
      <c r="CX100" s="205"/>
    </row>
    <row r="101" spans="2:102" ht="15.6" x14ac:dyDescent="0.3">
      <c r="B101" s="31">
        <f t="shared" si="26"/>
        <v>42</v>
      </c>
      <c r="C101" s="78">
        <v>0</v>
      </c>
      <c r="D101" s="8">
        <v>0</v>
      </c>
      <c r="E101" s="72">
        <f t="shared" si="8"/>
        <v>0</v>
      </c>
      <c r="F101" s="9">
        <v>0</v>
      </c>
      <c r="G101" s="10">
        <v>0</v>
      </c>
      <c r="H101" s="22">
        <v>0</v>
      </c>
      <c r="I101" s="10">
        <v>0</v>
      </c>
      <c r="J101" s="46">
        <v>0</v>
      </c>
      <c r="K101" s="46">
        <v>0</v>
      </c>
      <c r="L101" s="46">
        <v>0</v>
      </c>
      <c r="M101" s="84">
        <v>0</v>
      </c>
      <c r="N101" s="20">
        <v>0</v>
      </c>
      <c r="O101" s="10">
        <v>0</v>
      </c>
      <c r="P101" s="47" t="e">
        <f t="shared" si="45"/>
        <v>#DIV/0!</v>
      </c>
      <c r="Q101" s="48">
        <f t="shared" si="46"/>
        <v>0</v>
      </c>
      <c r="R101" s="89" t="e">
        <f t="shared" si="47"/>
        <v>#DIV/0!</v>
      </c>
      <c r="S101">
        <v>0</v>
      </c>
      <c r="T101">
        <v>0</v>
      </c>
      <c r="U101" s="83" t="e">
        <f t="shared" si="48"/>
        <v>#DIV/0!</v>
      </c>
      <c r="AH101" s="21"/>
      <c r="AK101" s="64"/>
      <c r="AL101" s="179">
        <f t="shared" si="51"/>
        <v>100</v>
      </c>
      <c r="AM101" s="111">
        <f t="shared" si="52"/>
        <v>0</v>
      </c>
      <c r="AN101" s="111">
        <f t="shared" si="53"/>
        <v>100</v>
      </c>
      <c r="AO101" s="111">
        <f t="shared" si="54"/>
        <v>15</v>
      </c>
      <c r="AP101" s="111">
        <f t="shared" si="55"/>
        <v>100</v>
      </c>
      <c r="AQ101" s="112">
        <f t="shared" si="56"/>
        <v>15</v>
      </c>
      <c r="AR101" s="112">
        <f t="shared" si="57"/>
        <v>50</v>
      </c>
      <c r="AS101" s="112" t="str">
        <f t="shared" si="58"/>
        <v/>
      </c>
      <c r="AT101" s="112" t="str">
        <f t="shared" si="59"/>
        <v/>
      </c>
      <c r="AU101" s="112" t="e">
        <f t="shared" si="60"/>
        <v>#DIV/0!</v>
      </c>
      <c r="AV101" s="112" t="e">
        <f t="shared" si="61"/>
        <v>#DIV/0!</v>
      </c>
      <c r="AW101" s="112" t="e">
        <f t="shared" si="62"/>
        <v>#DIV/0!</v>
      </c>
      <c r="AX101" s="112" t="e">
        <f t="shared" si="49"/>
        <v>#VALUE!</v>
      </c>
      <c r="AY101" s="113" t="e">
        <f t="shared" si="50"/>
        <v>#VALUE!</v>
      </c>
      <c r="AZ101">
        <f t="shared" si="28"/>
        <v>42</v>
      </c>
      <c r="CX101" s="205"/>
    </row>
    <row r="102" spans="2:102" ht="15.6" x14ac:dyDescent="0.3">
      <c r="B102" s="31">
        <f t="shared" si="26"/>
        <v>43</v>
      </c>
      <c r="C102" s="78">
        <v>0</v>
      </c>
      <c r="D102" s="8">
        <v>0</v>
      </c>
      <c r="E102" s="72">
        <f t="shared" si="8"/>
        <v>0</v>
      </c>
      <c r="F102" s="9">
        <v>0</v>
      </c>
      <c r="G102" s="10">
        <v>0</v>
      </c>
      <c r="H102" s="22">
        <v>0</v>
      </c>
      <c r="I102" s="10">
        <v>0</v>
      </c>
      <c r="J102" s="46">
        <v>0</v>
      </c>
      <c r="K102" s="46">
        <v>0</v>
      </c>
      <c r="L102" s="46">
        <v>0</v>
      </c>
      <c r="M102" s="84">
        <v>0</v>
      </c>
      <c r="N102" s="20">
        <v>0</v>
      </c>
      <c r="O102" s="10">
        <v>0</v>
      </c>
      <c r="P102" s="47" t="e">
        <f t="shared" si="45"/>
        <v>#DIV/0!</v>
      </c>
      <c r="Q102" s="48">
        <f t="shared" si="46"/>
        <v>0</v>
      </c>
      <c r="R102" s="89" t="e">
        <f t="shared" si="47"/>
        <v>#DIV/0!</v>
      </c>
      <c r="S102">
        <v>0</v>
      </c>
      <c r="T102">
        <v>0</v>
      </c>
      <c r="U102" s="83" t="e">
        <f t="shared" si="48"/>
        <v>#DIV/0!</v>
      </c>
      <c r="AH102" s="21"/>
      <c r="AK102" s="64"/>
      <c r="AL102" s="179">
        <f t="shared" si="51"/>
        <v>100</v>
      </c>
      <c r="AM102" s="111">
        <f t="shared" si="52"/>
        <v>0</v>
      </c>
      <c r="AN102" s="111">
        <f t="shared" si="53"/>
        <v>100</v>
      </c>
      <c r="AO102" s="111">
        <f t="shared" si="54"/>
        <v>15</v>
      </c>
      <c r="AP102" s="111">
        <f t="shared" si="55"/>
        <v>100</v>
      </c>
      <c r="AQ102" s="112">
        <f t="shared" si="56"/>
        <v>15</v>
      </c>
      <c r="AR102" s="112">
        <f t="shared" si="57"/>
        <v>50</v>
      </c>
      <c r="AS102" s="112" t="str">
        <f t="shared" si="58"/>
        <v/>
      </c>
      <c r="AT102" s="112" t="str">
        <f t="shared" si="59"/>
        <v/>
      </c>
      <c r="AU102" s="112" t="e">
        <f t="shared" si="60"/>
        <v>#DIV/0!</v>
      </c>
      <c r="AV102" s="112" t="e">
        <f t="shared" si="61"/>
        <v>#DIV/0!</v>
      </c>
      <c r="AW102" s="112" t="e">
        <f t="shared" si="62"/>
        <v>#DIV/0!</v>
      </c>
      <c r="AX102" s="112" t="e">
        <f t="shared" si="49"/>
        <v>#VALUE!</v>
      </c>
      <c r="AY102" s="113" t="e">
        <f t="shared" si="50"/>
        <v>#VALUE!</v>
      </c>
      <c r="AZ102">
        <f t="shared" si="28"/>
        <v>43</v>
      </c>
      <c r="CX102" s="205"/>
    </row>
    <row r="103" spans="2:102" ht="15.6" x14ac:dyDescent="0.3">
      <c r="B103" s="31">
        <f t="shared" si="26"/>
        <v>44</v>
      </c>
      <c r="C103" s="78">
        <v>0</v>
      </c>
      <c r="D103" s="8">
        <v>0</v>
      </c>
      <c r="E103" s="72">
        <f t="shared" si="8"/>
        <v>0</v>
      </c>
      <c r="F103" s="9">
        <v>0</v>
      </c>
      <c r="G103" s="10">
        <v>0</v>
      </c>
      <c r="H103" s="22">
        <v>0</v>
      </c>
      <c r="I103" s="10">
        <v>0</v>
      </c>
      <c r="J103" s="46">
        <v>0</v>
      </c>
      <c r="K103" s="46">
        <v>0</v>
      </c>
      <c r="L103" s="46">
        <v>0</v>
      </c>
      <c r="M103" s="84">
        <v>0</v>
      </c>
      <c r="N103" s="20">
        <v>0</v>
      </c>
      <c r="O103" s="10">
        <v>0</v>
      </c>
      <c r="P103" s="47" t="e">
        <f t="shared" si="45"/>
        <v>#DIV/0!</v>
      </c>
      <c r="Q103" s="48">
        <f t="shared" si="46"/>
        <v>0</v>
      </c>
      <c r="R103" s="89" t="e">
        <f t="shared" si="47"/>
        <v>#DIV/0!</v>
      </c>
      <c r="S103">
        <v>0</v>
      </c>
      <c r="T103">
        <v>0</v>
      </c>
      <c r="U103" s="83" t="e">
        <f t="shared" si="48"/>
        <v>#DIV/0!</v>
      </c>
      <c r="AH103" s="21"/>
      <c r="AK103" s="64"/>
      <c r="AL103" s="179">
        <f t="shared" si="51"/>
        <v>100</v>
      </c>
      <c r="AM103" s="111">
        <f t="shared" si="52"/>
        <v>0</v>
      </c>
      <c r="AN103" s="111">
        <f t="shared" si="53"/>
        <v>100</v>
      </c>
      <c r="AO103" s="111">
        <f t="shared" si="54"/>
        <v>15</v>
      </c>
      <c r="AP103" s="111">
        <f t="shared" si="55"/>
        <v>100</v>
      </c>
      <c r="AQ103" s="112">
        <f t="shared" si="56"/>
        <v>15</v>
      </c>
      <c r="AR103" s="112">
        <f t="shared" si="57"/>
        <v>50</v>
      </c>
      <c r="AS103" s="112" t="str">
        <f t="shared" si="58"/>
        <v/>
      </c>
      <c r="AT103" s="112" t="str">
        <f t="shared" si="59"/>
        <v/>
      </c>
      <c r="AU103" s="112" t="e">
        <f t="shared" si="60"/>
        <v>#DIV/0!</v>
      </c>
      <c r="AV103" s="112" t="e">
        <f t="shared" si="61"/>
        <v>#DIV/0!</v>
      </c>
      <c r="AW103" s="112" t="e">
        <f t="shared" si="62"/>
        <v>#DIV/0!</v>
      </c>
      <c r="AX103" s="112" t="e">
        <f t="shared" si="49"/>
        <v>#VALUE!</v>
      </c>
      <c r="AY103" s="113" t="e">
        <f t="shared" si="50"/>
        <v>#VALUE!</v>
      </c>
      <c r="AZ103">
        <f t="shared" si="28"/>
        <v>44</v>
      </c>
      <c r="CX103" s="205"/>
    </row>
    <row r="104" spans="2:102" ht="15.6" x14ac:dyDescent="0.3">
      <c r="B104" s="31">
        <f t="shared" si="26"/>
        <v>45</v>
      </c>
      <c r="C104" s="78">
        <v>0</v>
      </c>
      <c r="D104" s="8">
        <v>0</v>
      </c>
      <c r="E104" s="72">
        <f t="shared" si="8"/>
        <v>0</v>
      </c>
      <c r="F104" s="9">
        <v>0</v>
      </c>
      <c r="G104" s="10">
        <v>0</v>
      </c>
      <c r="H104" s="22">
        <v>0</v>
      </c>
      <c r="I104" s="10">
        <v>0</v>
      </c>
      <c r="J104" s="46">
        <v>0</v>
      </c>
      <c r="K104" s="46">
        <v>0</v>
      </c>
      <c r="L104" s="46">
        <v>0</v>
      </c>
      <c r="M104" s="84">
        <v>0</v>
      </c>
      <c r="N104" s="20">
        <v>0</v>
      </c>
      <c r="O104" s="10">
        <v>0</v>
      </c>
      <c r="P104" s="47" t="e">
        <f t="shared" si="45"/>
        <v>#DIV/0!</v>
      </c>
      <c r="Q104" s="48">
        <f t="shared" si="46"/>
        <v>0</v>
      </c>
      <c r="R104" s="89" t="e">
        <f t="shared" si="47"/>
        <v>#DIV/0!</v>
      </c>
      <c r="S104">
        <v>0</v>
      </c>
      <c r="T104">
        <v>0</v>
      </c>
      <c r="U104" s="83" t="e">
        <f t="shared" si="48"/>
        <v>#DIV/0!</v>
      </c>
      <c r="AH104" s="21"/>
      <c r="AK104" s="64"/>
      <c r="AL104" s="179">
        <f t="shared" si="51"/>
        <v>100</v>
      </c>
      <c r="AM104" s="111">
        <f t="shared" si="52"/>
        <v>0</v>
      </c>
      <c r="AN104" s="111">
        <f t="shared" si="53"/>
        <v>100</v>
      </c>
      <c r="AO104" s="111">
        <f t="shared" si="54"/>
        <v>15</v>
      </c>
      <c r="AP104" s="111">
        <f t="shared" si="55"/>
        <v>100</v>
      </c>
      <c r="AQ104" s="112">
        <f t="shared" si="56"/>
        <v>15</v>
      </c>
      <c r="AR104" s="112">
        <f t="shared" si="57"/>
        <v>50</v>
      </c>
      <c r="AS104" s="112" t="str">
        <f t="shared" si="58"/>
        <v/>
      </c>
      <c r="AT104" s="112" t="str">
        <f t="shared" si="59"/>
        <v/>
      </c>
      <c r="AU104" s="112" t="e">
        <f t="shared" si="60"/>
        <v>#DIV/0!</v>
      </c>
      <c r="AV104" s="112" t="e">
        <f t="shared" si="61"/>
        <v>#DIV/0!</v>
      </c>
      <c r="AW104" s="112" t="e">
        <f t="shared" si="62"/>
        <v>#DIV/0!</v>
      </c>
      <c r="AX104" s="112" t="e">
        <f t="shared" si="49"/>
        <v>#VALUE!</v>
      </c>
      <c r="AY104" s="113" t="e">
        <f t="shared" si="50"/>
        <v>#VALUE!</v>
      </c>
      <c r="AZ104">
        <f t="shared" si="28"/>
        <v>45</v>
      </c>
      <c r="CX104" s="205"/>
    </row>
    <row r="105" spans="2:102" ht="15.6" x14ac:dyDescent="0.3">
      <c r="B105" s="31">
        <f t="shared" si="26"/>
        <v>46</v>
      </c>
      <c r="C105" s="78">
        <v>0</v>
      </c>
      <c r="D105" s="8">
        <v>0</v>
      </c>
      <c r="E105" s="72">
        <f t="shared" si="8"/>
        <v>0</v>
      </c>
      <c r="F105" s="9">
        <v>0</v>
      </c>
      <c r="G105" s="10">
        <v>0</v>
      </c>
      <c r="H105" s="22">
        <v>0</v>
      </c>
      <c r="I105" s="10">
        <v>0</v>
      </c>
      <c r="J105" s="46">
        <v>0</v>
      </c>
      <c r="K105" s="46">
        <v>0</v>
      </c>
      <c r="L105" s="46">
        <v>0</v>
      </c>
      <c r="M105" s="84">
        <v>0</v>
      </c>
      <c r="N105" s="20">
        <v>0</v>
      </c>
      <c r="O105" s="10">
        <v>0</v>
      </c>
      <c r="P105" s="47" t="e">
        <f t="shared" si="45"/>
        <v>#DIV/0!</v>
      </c>
      <c r="Q105" s="48">
        <f t="shared" si="46"/>
        <v>0</v>
      </c>
      <c r="R105" s="89" t="e">
        <f t="shared" si="47"/>
        <v>#DIV/0!</v>
      </c>
      <c r="S105">
        <v>0</v>
      </c>
      <c r="T105">
        <v>0</v>
      </c>
      <c r="U105" s="83" t="e">
        <f t="shared" si="48"/>
        <v>#DIV/0!</v>
      </c>
      <c r="AH105" s="21"/>
      <c r="AK105" s="64"/>
      <c r="AL105" s="179">
        <f t="shared" si="51"/>
        <v>100</v>
      </c>
      <c r="AM105" s="111">
        <f t="shared" si="52"/>
        <v>0</v>
      </c>
      <c r="AN105" s="111">
        <f t="shared" si="53"/>
        <v>100</v>
      </c>
      <c r="AO105" s="111">
        <f t="shared" si="54"/>
        <v>15</v>
      </c>
      <c r="AP105" s="111">
        <f t="shared" si="55"/>
        <v>100</v>
      </c>
      <c r="AQ105" s="112">
        <f t="shared" si="56"/>
        <v>15</v>
      </c>
      <c r="AR105" s="112">
        <f t="shared" si="57"/>
        <v>50</v>
      </c>
      <c r="AS105" s="112" t="str">
        <f t="shared" si="58"/>
        <v/>
      </c>
      <c r="AT105" s="112" t="str">
        <f t="shared" si="59"/>
        <v/>
      </c>
      <c r="AU105" s="112" t="e">
        <f t="shared" si="60"/>
        <v>#DIV/0!</v>
      </c>
      <c r="AV105" s="112" t="e">
        <f t="shared" si="61"/>
        <v>#DIV/0!</v>
      </c>
      <c r="AW105" s="112" t="e">
        <f t="shared" si="62"/>
        <v>#DIV/0!</v>
      </c>
      <c r="AX105" s="112" t="e">
        <f t="shared" si="49"/>
        <v>#VALUE!</v>
      </c>
      <c r="AY105" s="113" t="e">
        <f t="shared" si="50"/>
        <v>#VALUE!</v>
      </c>
      <c r="AZ105">
        <f t="shared" si="28"/>
        <v>46</v>
      </c>
      <c r="CX105" s="205"/>
    </row>
    <row r="106" spans="2:102" ht="15.6" x14ac:dyDescent="0.3">
      <c r="B106" s="31">
        <f t="shared" si="26"/>
        <v>47</v>
      </c>
      <c r="C106" s="78">
        <v>0</v>
      </c>
      <c r="D106" s="8">
        <v>0</v>
      </c>
      <c r="E106" s="72">
        <f t="shared" si="8"/>
        <v>0</v>
      </c>
      <c r="F106" s="9">
        <v>0</v>
      </c>
      <c r="G106" s="10">
        <v>0</v>
      </c>
      <c r="H106" s="22">
        <v>0</v>
      </c>
      <c r="I106" s="10">
        <v>0</v>
      </c>
      <c r="J106" s="46">
        <v>0</v>
      </c>
      <c r="K106" s="46">
        <v>0</v>
      </c>
      <c r="L106" s="46">
        <v>0</v>
      </c>
      <c r="M106" s="84">
        <v>0</v>
      </c>
      <c r="N106" s="20">
        <v>0</v>
      </c>
      <c r="O106" s="10">
        <v>0</v>
      </c>
      <c r="P106" s="47" t="e">
        <f t="shared" si="45"/>
        <v>#DIV/0!</v>
      </c>
      <c r="Q106" s="48">
        <f t="shared" si="46"/>
        <v>0</v>
      </c>
      <c r="R106" s="89" t="e">
        <f t="shared" si="47"/>
        <v>#DIV/0!</v>
      </c>
      <c r="S106">
        <v>0</v>
      </c>
      <c r="T106">
        <v>0</v>
      </c>
      <c r="U106" s="83" t="e">
        <f t="shared" si="48"/>
        <v>#DIV/0!</v>
      </c>
      <c r="AH106" s="21"/>
      <c r="AK106" s="64"/>
      <c r="AL106" s="179">
        <f t="shared" si="51"/>
        <v>100</v>
      </c>
      <c r="AM106" s="111">
        <f t="shared" si="52"/>
        <v>0</v>
      </c>
      <c r="AN106" s="111">
        <f t="shared" si="53"/>
        <v>100</v>
      </c>
      <c r="AO106" s="111">
        <f t="shared" si="54"/>
        <v>15</v>
      </c>
      <c r="AP106" s="111">
        <f t="shared" si="55"/>
        <v>100</v>
      </c>
      <c r="AQ106" s="112">
        <f t="shared" si="56"/>
        <v>15</v>
      </c>
      <c r="AR106" s="112">
        <f t="shared" si="57"/>
        <v>50</v>
      </c>
      <c r="AS106" s="112" t="str">
        <f t="shared" si="58"/>
        <v/>
      </c>
      <c r="AT106" s="112" t="str">
        <f t="shared" si="59"/>
        <v/>
      </c>
      <c r="AU106" s="112" t="e">
        <f t="shared" si="60"/>
        <v>#DIV/0!</v>
      </c>
      <c r="AV106" s="112" t="e">
        <f t="shared" si="61"/>
        <v>#DIV/0!</v>
      </c>
      <c r="AW106" s="112" t="e">
        <f t="shared" si="62"/>
        <v>#DIV/0!</v>
      </c>
      <c r="AX106" s="112" t="e">
        <f t="shared" si="49"/>
        <v>#VALUE!</v>
      </c>
      <c r="AY106" s="113" t="e">
        <f t="shared" si="50"/>
        <v>#VALUE!</v>
      </c>
      <c r="AZ106">
        <f t="shared" si="28"/>
        <v>47</v>
      </c>
      <c r="CX106" s="205"/>
    </row>
    <row r="107" spans="2:102" ht="15.6" x14ac:dyDescent="0.3">
      <c r="B107" s="31">
        <f t="shared" si="26"/>
        <v>48</v>
      </c>
      <c r="C107" s="78">
        <v>0</v>
      </c>
      <c r="D107" s="8">
        <v>0</v>
      </c>
      <c r="E107" s="72">
        <f t="shared" si="8"/>
        <v>0</v>
      </c>
      <c r="F107" s="9">
        <v>0</v>
      </c>
      <c r="G107" s="10">
        <v>0</v>
      </c>
      <c r="H107" s="22">
        <v>0</v>
      </c>
      <c r="I107" s="10">
        <v>0</v>
      </c>
      <c r="J107" s="46">
        <v>0</v>
      </c>
      <c r="K107" s="46">
        <v>0</v>
      </c>
      <c r="L107" s="46">
        <v>0</v>
      </c>
      <c r="M107" s="84">
        <v>0</v>
      </c>
      <c r="N107" s="20">
        <v>0</v>
      </c>
      <c r="O107" s="10">
        <v>0</v>
      </c>
      <c r="P107" s="47" t="e">
        <f t="shared" si="45"/>
        <v>#DIV/0!</v>
      </c>
      <c r="Q107" s="48">
        <f t="shared" si="46"/>
        <v>0</v>
      </c>
      <c r="R107" s="89" t="e">
        <f t="shared" si="47"/>
        <v>#DIV/0!</v>
      </c>
      <c r="S107">
        <v>0</v>
      </c>
      <c r="T107">
        <v>0</v>
      </c>
      <c r="U107" s="83" t="e">
        <f t="shared" si="48"/>
        <v>#DIV/0!</v>
      </c>
      <c r="AH107" s="21"/>
      <c r="AK107" s="64"/>
      <c r="AL107" s="179">
        <f t="shared" si="51"/>
        <v>100</v>
      </c>
      <c r="AM107" s="111">
        <f t="shared" si="52"/>
        <v>0</v>
      </c>
      <c r="AN107" s="111">
        <f t="shared" si="53"/>
        <v>100</v>
      </c>
      <c r="AO107" s="111">
        <f t="shared" si="54"/>
        <v>15</v>
      </c>
      <c r="AP107" s="111">
        <f t="shared" si="55"/>
        <v>100</v>
      </c>
      <c r="AQ107" s="112">
        <f t="shared" si="56"/>
        <v>15</v>
      </c>
      <c r="AR107" s="112">
        <f t="shared" si="57"/>
        <v>50</v>
      </c>
      <c r="AS107" s="112" t="str">
        <f t="shared" si="58"/>
        <v/>
      </c>
      <c r="AT107" s="112" t="str">
        <f t="shared" si="59"/>
        <v/>
      </c>
      <c r="AU107" s="112" t="e">
        <f t="shared" si="60"/>
        <v>#DIV/0!</v>
      </c>
      <c r="AV107" s="112" t="e">
        <f t="shared" si="61"/>
        <v>#DIV/0!</v>
      </c>
      <c r="AW107" s="112" t="e">
        <f t="shared" si="62"/>
        <v>#DIV/0!</v>
      </c>
      <c r="AX107" s="112" t="e">
        <f t="shared" si="49"/>
        <v>#VALUE!</v>
      </c>
      <c r="AY107" s="113" t="e">
        <f t="shared" si="50"/>
        <v>#VALUE!</v>
      </c>
      <c r="AZ107">
        <f t="shared" si="28"/>
        <v>48</v>
      </c>
      <c r="CX107" s="205"/>
    </row>
    <row r="108" spans="2:102" ht="15.6" x14ac:dyDescent="0.3">
      <c r="B108" s="31">
        <f t="shared" si="26"/>
        <v>49</v>
      </c>
      <c r="C108" s="78">
        <v>0</v>
      </c>
      <c r="D108" s="8">
        <v>0</v>
      </c>
      <c r="E108" s="72">
        <f t="shared" si="8"/>
        <v>0</v>
      </c>
      <c r="F108" s="9">
        <v>0</v>
      </c>
      <c r="G108" s="10">
        <v>0</v>
      </c>
      <c r="H108" s="22">
        <v>0</v>
      </c>
      <c r="I108" s="10">
        <v>0</v>
      </c>
      <c r="J108" s="46">
        <v>0</v>
      </c>
      <c r="K108" s="46">
        <v>0</v>
      </c>
      <c r="L108" s="46">
        <v>0</v>
      </c>
      <c r="M108" s="84">
        <v>0</v>
      </c>
      <c r="N108" s="20">
        <v>0</v>
      </c>
      <c r="O108" s="10">
        <v>0</v>
      </c>
      <c r="P108" s="47" t="e">
        <f t="shared" si="45"/>
        <v>#DIV/0!</v>
      </c>
      <c r="Q108" s="48">
        <f t="shared" si="46"/>
        <v>0</v>
      </c>
      <c r="R108" s="89" t="e">
        <f t="shared" si="47"/>
        <v>#DIV/0!</v>
      </c>
      <c r="S108">
        <v>0</v>
      </c>
      <c r="T108">
        <v>0</v>
      </c>
      <c r="U108" s="83" t="e">
        <f t="shared" si="48"/>
        <v>#DIV/0!</v>
      </c>
      <c r="AH108" s="21"/>
      <c r="AK108" s="64"/>
      <c r="AL108" s="179">
        <f t="shared" si="51"/>
        <v>100</v>
      </c>
      <c r="AM108" s="111">
        <f t="shared" si="52"/>
        <v>0</v>
      </c>
      <c r="AN108" s="111">
        <f t="shared" si="53"/>
        <v>100</v>
      </c>
      <c r="AO108" s="111">
        <f t="shared" si="54"/>
        <v>15</v>
      </c>
      <c r="AP108" s="111">
        <f t="shared" si="55"/>
        <v>100</v>
      </c>
      <c r="AQ108" s="112">
        <f t="shared" si="56"/>
        <v>15</v>
      </c>
      <c r="AR108" s="112">
        <f t="shared" si="57"/>
        <v>50</v>
      </c>
      <c r="AS108" s="112" t="str">
        <f t="shared" si="58"/>
        <v/>
      </c>
      <c r="AT108" s="112" t="str">
        <f t="shared" si="59"/>
        <v/>
      </c>
      <c r="AU108" s="112" t="e">
        <f t="shared" si="60"/>
        <v>#DIV/0!</v>
      </c>
      <c r="AV108" s="112" t="e">
        <f t="shared" si="61"/>
        <v>#DIV/0!</v>
      </c>
      <c r="AW108" s="112" t="e">
        <f t="shared" si="62"/>
        <v>#DIV/0!</v>
      </c>
      <c r="AX108" s="112" t="e">
        <f t="shared" si="49"/>
        <v>#VALUE!</v>
      </c>
      <c r="AY108" s="113" t="e">
        <f t="shared" si="50"/>
        <v>#VALUE!</v>
      </c>
      <c r="AZ108">
        <f t="shared" si="28"/>
        <v>49</v>
      </c>
      <c r="CX108" s="205"/>
    </row>
    <row r="109" spans="2:102" ht="15.6" x14ac:dyDescent="0.3">
      <c r="B109" s="31">
        <f t="shared" si="26"/>
        <v>50</v>
      </c>
      <c r="C109" s="78">
        <v>0</v>
      </c>
      <c r="D109" s="8">
        <v>0</v>
      </c>
      <c r="E109" s="72">
        <f t="shared" si="8"/>
        <v>0</v>
      </c>
      <c r="F109" s="9">
        <v>0</v>
      </c>
      <c r="G109" s="10">
        <v>0</v>
      </c>
      <c r="H109" s="22">
        <v>0</v>
      </c>
      <c r="I109" s="10">
        <v>0</v>
      </c>
      <c r="J109" s="46">
        <v>0</v>
      </c>
      <c r="K109" s="46">
        <v>0</v>
      </c>
      <c r="L109" s="46">
        <v>0</v>
      </c>
      <c r="M109" s="84">
        <v>0</v>
      </c>
      <c r="N109" s="20">
        <v>0</v>
      </c>
      <c r="O109" s="10">
        <v>0</v>
      </c>
      <c r="P109" s="47" t="e">
        <f t="shared" si="45"/>
        <v>#DIV/0!</v>
      </c>
      <c r="Q109" s="48">
        <f t="shared" si="46"/>
        <v>0</v>
      </c>
      <c r="R109" s="89" t="e">
        <f t="shared" si="47"/>
        <v>#DIV/0!</v>
      </c>
      <c r="S109">
        <v>0</v>
      </c>
      <c r="T109">
        <v>0</v>
      </c>
      <c r="U109" s="83" t="e">
        <f t="shared" si="48"/>
        <v>#DIV/0!</v>
      </c>
      <c r="AH109" s="21"/>
      <c r="AK109" s="64"/>
      <c r="AL109" s="179">
        <f t="shared" si="51"/>
        <v>100</v>
      </c>
      <c r="AM109" s="111">
        <f t="shared" si="52"/>
        <v>0</v>
      </c>
      <c r="AN109" s="111">
        <f t="shared" si="53"/>
        <v>100</v>
      </c>
      <c r="AO109" s="111">
        <f t="shared" si="54"/>
        <v>15</v>
      </c>
      <c r="AP109" s="111">
        <f t="shared" si="55"/>
        <v>100</v>
      </c>
      <c r="AQ109" s="112">
        <f t="shared" si="56"/>
        <v>15</v>
      </c>
      <c r="AR109" s="112">
        <f t="shared" si="57"/>
        <v>50</v>
      </c>
      <c r="AS109" s="112" t="str">
        <f t="shared" si="58"/>
        <v/>
      </c>
      <c r="AT109" s="112" t="str">
        <f t="shared" si="59"/>
        <v/>
      </c>
      <c r="AU109" s="112" t="e">
        <f t="shared" si="60"/>
        <v>#DIV/0!</v>
      </c>
      <c r="AV109" s="112" t="e">
        <f t="shared" si="61"/>
        <v>#DIV/0!</v>
      </c>
      <c r="AW109" s="112" t="e">
        <f t="shared" si="62"/>
        <v>#DIV/0!</v>
      </c>
      <c r="AX109" s="112" t="e">
        <f t="shared" si="49"/>
        <v>#VALUE!</v>
      </c>
      <c r="AY109" s="113" t="e">
        <f t="shared" si="50"/>
        <v>#VALUE!</v>
      </c>
      <c r="AZ109">
        <f t="shared" si="28"/>
        <v>50</v>
      </c>
      <c r="CX109" s="205"/>
    </row>
    <row r="110" spans="2:102" ht="15.6" x14ac:dyDescent="0.3">
      <c r="B110" s="31">
        <f t="shared" si="26"/>
        <v>51</v>
      </c>
      <c r="C110" s="78">
        <v>0</v>
      </c>
      <c r="D110" s="8">
        <v>0</v>
      </c>
      <c r="E110" s="72">
        <f t="shared" si="8"/>
        <v>0</v>
      </c>
      <c r="F110" s="9">
        <v>0</v>
      </c>
      <c r="G110" s="10">
        <v>0</v>
      </c>
      <c r="H110" s="22">
        <v>0</v>
      </c>
      <c r="I110" s="10">
        <v>0</v>
      </c>
      <c r="J110" s="46">
        <v>0</v>
      </c>
      <c r="K110" s="46">
        <v>0</v>
      </c>
      <c r="L110" s="46">
        <v>0</v>
      </c>
      <c r="M110" s="84">
        <v>0</v>
      </c>
      <c r="N110" s="20">
        <v>0</v>
      </c>
      <c r="O110" s="10">
        <v>0</v>
      </c>
      <c r="P110" s="47" t="e">
        <f t="shared" si="45"/>
        <v>#DIV/0!</v>
      </c>
      <c r="Q110" s="48">
        <f t="shared" si="46"/>
        <v>0</v>
      </c>
      <c r="R110" s="89" t="e">
        <f t="shared" si="47"/>
        <v>#DIV/0!</v>
      </c>
      <c r="S110">
        <v>0</v>
      </c>
      <c r="T110">
        <v>0</v>
      </c>
      <c r="U110" s="83" t="e">
        <f t="shared" si="48"/>
        <v>#DIV/0!</v>
      </c>
      <c r="AH110" s="21"/>
      <c r="AK110" s="64"/>
      <c r="AL110" s="179">
        <f t="shared" si="51"/>
        <v>100</v>
      </c>
      <c r="AM110" s="111">
        <f t="shared" si="52"/>
        <v>0</v>
      </c>
      <c r="AN110" s="111">
        <f t="shared" si="53"/>
        <v>100</v>
      </c>
      <c r="AO110" s="111">
        <f t="shared" si="54"/>
        <v>15</v>
      </c>
      <c r="AP110" s="111">
        <f t="shared" si="55"/>
        <v>100</v>
      </c>
      <c r="AQ110" s="112">
        <f t="shared" si="56"/>
        <v>15</v>
      </c>
      <c r="AR110" s="112">
        <f t="shared" si="57"/>
        <v>50</v>
      </c>
      <c r="AS110" s="112" t="str">
        <f t="shared" si="58"/>
        <v/>
      </c>
      <c r="AT110" s="112" t="str">
        <f t="shared" si="59"/>
        <v/>
      </c>
      <c r="AU110" s="112" t="e">
        <f t="shared" si="60"/>
        <v>#DIV/0!</v>
      </c>
      <c r="AV110" s="112" t="e">
        <f t="shared" si="61"/>
        <v>#DIV/0!</v>
      </c>
      <c r="AW110" s="112" t="e">
        <f t="shared" si="62"/>
        <v>#DIV/0!</v>
      </c>
      <c r="AX110" s="112" t="e">
        <f t="shared" si="49"/>
        <v>#VALUE!</v>
      </c>
      <c r="AY110" s="113" t="e">
        <f t="shared" si="50"/>
        <v>#VALUE!</v>
      </c>
      <c r="AZ110">
        <f t="shared" si="28"/>
        <v>51</v>
      </c>
      <c r="CX110" s="205"/>
    </row>
    <row r="111" spans="2:102" ht="15.6" x14ac:dyDescent="0.3">
      <c r="B111" s="31">
        <f t="shared" si="26"/>
        <v>52</v>
      </c>
      <c r="C111" s="78">
        <v>0</v>
      </c>
      <c r="D111" s="8">
        <v>0</v>
      </c>
      <c r="E111" s="72">
        <f t="shared" si="8"/>
        <v>0</v>
      </c>
      <c r="F111" s="9">
        <v>0</v>
      </c>
      <c r="G111" s="10">
        <v>0</v>
      </c>
      <c r="H111" s="22">
        <v>0</v>
      </c>
      <c r="I111" s="10">
        <v>0</v>
      </c>
      <c r="J111" s="46">
        <v>0</v>
      </c>
      <c r="K111" s="46">
        <v>0</v>
      </c>
      <c r="L111" s="46">
        <v>0</v>
      </c>
      <c r="M111" s="84">
        <v>0</v>
      </c>
      <c r="N111" s="20">
        <v>0</v>
      </c>
      <c r="O111" s="10">
        <v>0</v>
      </c>
      <c r="P111" s="47" t="e">
        <f t="shared" si="45"/>
        <v>#DIV/0!</v>
      </c>
      <c r="Q111" s="48">
        <f t="shared" si="46"/>
        <v>0</v>
      </c>
      <c r="R111" s="89" t="e">
        <f t="shared" si="47"/>
        <v>#DIV/0!</v>
      </c>
      <c r="S111">
        <v>0</v>
      </c>
      <c r="T111">
        <v>0</v>
      </c>
      <c r="U111" s="83" t="e">
        <f t="shared" si="48"/>
        <v>#DIV/0!</v>
      </c>
      <c r="AH111" s="21"/>
      <c r="AK111" s="64"/>
      <c r="AL111" s="179">
        <f t="shared" si="51"/>
        <v>100</v>
      </c>
      <c r="AM111" s="111">
        <f t="shared" si="52"/>
        <v>0</v>
      </c>
      <c r="AN111" s="111">
        <f t="shared" si="53"/>
        <v>100</v>
      </c>
      <c r="AO111" s="111">
        <f t="shared" si="54"/>
        <v>15</v>
      </c>
      <c r="AP111" s="111">
        <f t="shared" si="55"/>
        <v>100</v>
      </c>
      <c r="AQ111" s="112">
        <f t="shared" si="56"/>
        <v>15</v>
      </c>
      <c r="AR111" s="112">
        <f t="shared" si="57"/>
        <v>50</v>
      </c>
      <c r="AS111" s="112" t="str">
        <f t="shared" si="58"/>
        <v/>
      </c>
      <c r="AT111" s="112" t="str">
        <f t="shared" si="59"/>
        <v/>
      </c>
      <c r="AU111" s="112" t="e">
        <f t="shared" si="60"/>
        <v>#DIV/0!</v>
      </c>
      <c r="AV111" s="112" t="e">
        <f t="shared" si="61"/>
        <v>#DIV/0!</v>
      </c>
      <c r="AW111" s="112" t="e">
        <f t="shared" si="62"/>
        <v>#DIV/0!</v>
      </c>
      <c r="AX111" s="112" t="e">
        <f t="shared" si="49"/>
        <v>#VALUE!</v>
      </c>
      <c r="AY111" s="113" t="e">
        <f t="shared" si="50"/>
        <v>#VALUE!</v>
      </c>
      <c r="AZ111">
        <f t="shared" si="28"/>
        <v>52</v>
      </c>
      <c r="CX111" s="205"/>
    </row>
    <row r="112" spans="2:102" ht="15.6" x14ac:dyDescent="0.3">
      <c r="B112" s="31">
        <f t="shared" si="26"/>
        <v>53</v>
      </c>
      <c r="C112" s="78">
        <v>0</v>
      </c>
      <c r="D112" s="8">
        <v>0</v>
      </c>
      <c r="E112" s="72">
        <f t="shared" si="8"/>
        <v>0</v>
      </c>
      <c r="F112" s="9">
        <v>0</v>
      </c>
      <c r="G112" s="10">
        <v>0</v>
      </c>
      <c r="H112" s="22">
        <v>0</v>
      </c>
      <c r="I112" s="10">
        <v>0</v>
      </c>
      <c r="J112" s="46">
        <v>0</v>
      </c>
      <c r="K112" s="46">
        <v>0</v>
      </c>
      <c r="L112" s="46">
        <v>0</v>
      </c>
      <c r="M112" s="84">
        <v>0</v>
      </c>
      <c r="N112" s="20">
        <v>0</v>
      </c>
      <c r="O112" s="10">
        <v>0</v>
      </c>
      <c r="P112" s="47" t="e">
        <f t="shared" si="45"/>
        <v>#DIV/0!</v>
      </c>
      <c r="Q112" s="48">
        <f t="shared" si="46"/>
        <v>0</v>
      </c>
      <c r="R112" s="89" t="e">
        <f t="shared" si="47"/>
        <v>#DIV/0!</v>
      </c>
      <c r="S112">
        <v>0</v>
      </c>
      <c r="T112">
        <v>0</v>
      </c>
      <c r="U112" s="83" t="e">
        <f t="shared" si="48"/>
        <v>#DIV/0!</v>
      </c>
      <c r="AH112" s="21"/>
      <c r="AK112" s="64"/>
      <c r="AL112" s="179">
        <f t="shared" si="51"/>
        <v>100</v>
      </c>
      <c r="AM112" s="111">
        <f t="shared" si="52"/>
        <v>0</v>
      </c>
      <c r="AN112" s="111">
        <f t="shared" si="53"/>
        <v>100</v>
      </c>
      <c r="AO112" s="111">
        <f t="shared" si="54"/>
        <v>15</v>
      </c>
      <c r="AP112" s="111">
        <f t="shared" si="55"/>
        <v>100</v>
      </c>
      <c r="AQ112" s="112">
        <f t="shared" si="56"/>
        <v>15</v>
      </c>
      <c r="AR112" s="112">
        <f t="shared" si="57"/>
        <v>50</v>
      </c>
      <c r="AS112" s="112" t="str">
        <f t="shared" si="58"/>
        <v/>
      </c>
      <c r="AT112" s="112" t="str">
        <f t="shared" si="59"/>
        <v/>
      </c>
      <c r="AU112" s="112" t="e">
        <f t="shared" si="60"/>
        <v>#DIV/0!</v>
      </c>
      <c r="AV112" s="112" t="e">
        <f t="shared" si="61"/>
        <v>#DIV/0!</v>
      </c>
      <c r="AW112" s="112" t="e">
        <f t="shared" si="62"/>
        <v>#DIV/0!</v>
      </c>
      <c r="AX112" s="112" t="e">
        <f t="shared" si="49"/>
        <v>#VALUE!</v>
      </c>
      <c r="AY112" s="113" t="e">
        <f t="shared" si="50"/>
        <v>#VALUE!</v>
      </c>
      <c r="AZ112">
        <f t="shared" si="28"/>
        <v>53</v>
      </c>
      <c r="CX112" s="205"/>
    </row>
    <row r="113" spans="2:102" ht="15.6" x14ac:dyDescent="0.3">
      <c r="B113" s="31">
        <f t="shared" si="26"/>
        <v>54</v>
      </c>
      <c r="C113" s="78">
        <v>0</v>
      </c>
      <c r="D113" s="8">
        <v>0</v>
      </c>
      <c r="E113" s="72">
        <f t="shared" si="8"/>
        <v>0</v>
      </c>
      <c r="F113" s="9">
        <v>0</v>
      </c>
      <c r="G113" s="10">
        <v>0</v>
      </c>
      <c r="H113" s="22">
        <v>0</v>
      </c>
      <c r="I113" s="10">
        <v>0</v>
      </c>
      <c r="J113" s="46">
        <v>0</v>
      </c>
      <c r="K113" s="46">
        <v>0</v>
      </c>
      <c r="L113" s="46">
        <v>0</v>
      </c>
      <c r="M113" s="84">
        <v>0</v>
      </c>
      <c r="N113" s="20">
        <v>0</v>
      </c>
      <c r="O113" s="10">
        <v>0</v>
      </c>
      <c r="P113" s="47" t="e">
        <f t="shared" si="45"/>
        <v>#DIV/0!</v>
      </c>
      <c r="Q113" s="48">
        <f t="shared" si="46"/>
        <v>0</v>
      </c>
      <c r="R113" s="89" t="e">
        <f t="shared" si="47"/>
        <v>#DIV/0!</v>
      </c>
      <c r="S113">
        <v>0</v>
      </c>
      <c r="T113">
        <v>0</v>
      </c>
      <c r="U113" s="83" t="e">
        <f t="shared" si="48"/>
        <v>#DIV/0!</v>
      </c>
      <c r="AH113" s="21"/>
      <c r="AK113" s="64"/>
      <c r="AL113" s="179">
        <f t="shared" si="51"/>
        <v>100</v>
      </c>
      <c r="AM113" s="111">
        <f t="shared" si="52"/>
        <v>0</v>
      </c>
      <c r="AN113" s="111">
        <f t="shared" si="53"/>
        <v>100</v>
      </c>
      <c r="AO113" s="111">
        <f t="shared" si="54"/>
        <v>15</v>
      </c>
      <c r="AP113" s="111">
        <f t="shared" si="55"/>
        <v>100</v>
      </c>
      <c r="AQ113" s="112">
        <f t="shared" si="56"/>
        <v>15</v>
      </c>
      <c r="AR113" s="112">
        <f t="shared" si="57"/>
        <v>50</v>
      </c>
      <c r="AS113" s="112" t="str">
        <f t="shared" si="58"/>
        <v/>
      </c>
      <c r="AT113" s="112" t="str">
        <f t="shared" si="59"/>
        <v/>
      </c>
      <c r="AU113" s="112" t="e">
        <f t="shared" si="60"/>
        <v>#DIV/0!</v>
      </c>
      <c r="AV113" s="112" t="e">
        <f t="shared" si="61"/>
        <v>#DIV/0!</v>
      </c>
      <c r="AW113" s="112" t="e">
        <f t="shared" si="62"/>
        <v>#DIV/0!</v>
      </c>
      <c r="AX113" s="112" t="e">
        <f t="shared" si="49"/>
        <v>#VALUE!</v>
      </c>
      <c r="AY113" s="113" t="e">
        <f t="shared" si="50"/>
        <v>#VALUE!</v>
      </c>
      <c r="AZ113">
        <f t="shared" si="28"/>
        <v>54</v>
      </c>
      <c r="CX113" s="205"/>
    </row>
    <row r="114" spans="2:102" ht="15.6" x14ac:dyDescent="0.3">
      <c r="B114" s="31">
        <f t="shared" si="26"/>
        <v>55</v>
      </c>
      <c r="C114" s="78">
        <v>0</v>
      </c>
      <c r="D114" s="8">
        <v>0</v>
      </c>
      <c r="E114" s="72">
        <f t="shared" si="8"/>
        <v>0</v>
      </c>
      <c r="F114" s="9">
        <v>0</v>
      </c>
      <c r="G114" s="10">
        <v>0</v>
      </c>
      <c r="H114" s="22">
        <v>0</v>
      </c>
      <c r="I114" s="10">
        <v>0</v>
      </c>
      <c r="J114" s="46">
        <v>0</v>
      </c>
      <c r="K114" s="46">
        <v>0</v>
      </c>
      <c r="L114" s="46">
        <v>0</v>
      </c>
      <c r="M114" s="84">
        <v>0</v>
      </c>
      <c r="N114" s="20">
        <v>0</v>
      </c>
      <c r="O114" s="10">
        <v>0</v>
      </c>
      <c r="P114" s="47" t="e">
        <f t="shared" si="45"/>
        <v>#DIV/0!</v>
      </c>
      <c r="Q114" s="48">
        <f t="shared" si="46"/>
        <v>0</v>
      </c>
      <c r="R114" s="89" t="e">
        <f t="shared" si="47"/>
        <v>#DIV/0!</v>
      </c>
      <c r="S114">
        <v>0</v>
      </c>
      <c r="T114">
        <v>0</v>
      </c>
      <c r="U114" s="83" t="e">
        <f t="shared" si="48"/>
        <v>#DIV/0!</v>
      </c>
      <c r="AH114" s="21"/>
      <c r="AK114" s="64"/>
      <c r="AL114" s="179">
        <f t="shared" si="51"/>
        <v>100</v>
      </c>
      <c r="AM114" s="111">
        <f t="shared" si="52"/>
        <v>0</v>
      </c>
      <c r="AN114" s="111">
        <f t="shared" si="53"/>
        <v>100</v>
      </c>
      <c r="AO114" s="111">
        <f t="shared" si="54"/>
        <v>15</v>
      </c>
      <c r="AP114" s="111">
        <f t="shared" si="55"/>
        <v>100</v>
      </c>
      <c r="AQ114" s="112">
        <f t="shared" si="56"/>
        <v>15</v>
      </c>
      <c r="AR114" s="112">
        <f t="shared" si="57"/>
        <v>50</v>
      </c>
      <c r="AS114" s="112" t="str">
        <f t="shared" si="58"/>
        <v/>
      </c>
      <c r="AT114" s="112" t="str">
        <f t="shared" si="59"/>
        <v/>
      </c>
      <c r="AU114" s="112" t="e">
        <f t="shared" si="60"/>
        <v>#DIV/0!</v>
      </c>
      <c r="AV114" s="112" t="e">
        <f t="shared" si="61"/>
        <v>#DIV/0!</v>
      </c>
      <c r="AW114" s="112" t="e">
        <f t="shared" si="62"/>
        <v>#DIV/0!</v>
      </c>
      <c r="AX114" s="112" t="e">
        <f t="shared" si="49"/>
        <v>#VALUE!</v>
      </c>
      <c r="AY114" s="113" t="e">
        <f t="shared" si="50"/>
        <v>#VALUE!</v>
      </c>
      <c r="AZ114">
        <f t="shared" si="28"/>
        <v>55</v>
      </c>
      <c r="CX114" s="205"/>
    </row>
    <row r="115" spans="2:102" ht="15.6" x14ac:dyDescent="0.3">
      <c r="B115" s="31">
        <f t="shared" si="26"/>
        <v>56</v>
      </c>
      <c r="C115" s="78">
        <v>0</v>
      </c>
      <c r="D115" s="8">
        <v>0</v>
      </c>
      <c r="E115" s="72">
        <f t="shared" si="8"/>
        <v>0</v>
      </c>
      <c r="F115" s="9">
        <v>0</v>
      </c>
      <c r="G115" s="10">
        <v>0</v>
      </c>
      <c r="H115" s="22">
        <v>0</v>
      </c>
      <c r="I115" s="10">
        <v>0</v>
      </c>
      <c r="J115" s="46">
        <v>0</v>
      </c>
      <c r="K115" s="46">
        <v>0</v>
      </c>
      <c r="L115" s="46">
        <v>0</v>
      </c>
      <c r="M115" s="84">
        <v>0</v>
      </c>
      <c r="N115" s="20">
        <v>0</v>
      </c>
      <c r="O115" s="10">
        <v>0</v>
      </c>
      <c r="P115" s="47" t="e">
        <f t="shared" si="45"/>
        <v>#DIV/0!</v>
      </c>
      <c r="Q115" s="48">
        <f t="shared" si="46"/>
        <v>0</v>
      </c>
      <c r="R115" s="89" t="e">
        <f t="shared" si="47"/>
        <v>#DIV/0!</v>
      </c>
      <c r="S115">
        <v>0</v>
      </c>
      <c r="T115">
        <v>0</v>
      </c>
      <c r="U115" s="83" t="e">
        <f t="shared" si="48"/>
        <v>#DIV/0!</v>
      </c>
      <c r="AH115" s="21"/>
      <c r="AK115" s="64"/>
      <c r="AL115" s="179">
        <f t="shared" si="51"/>
        <v>100</v>
      </c>
      <c r="AM115" s="111">
        <f t="shared" si="52"/>
        <v>0</v>
      </c>
      <c r="AN115" s="111">
        <f t="shared" si="53"/>
        <v>100</v>
      </c>
      <c r="AO115" s="111">
        <f t="shared" si="54"/>
        <v>15</v>
      </c>
      <c r="AP115" s="111">
        <f t="shared" si="55"/>
        <v>100</v>
      </c>
      <c r="AQ115" s="112">
        <f t="shared" si="56"/>
        <v>15</v>
      </c>
      <c r="AR115" s="112">
        <f t="shared" si="57"/>
        <v>50</v>
      </c>
      <c r="AS115" s="112" t="str">
        <f t="shared" si="58"/>
        <v/>
      </c>
      <c r="AT115" s="112" t="str">
        <f t="shared" si="59"/>
        <v/>
      </c>
      <c r="AU115" s="112" t="e">
        <f t="shared" si="60"/>
        <v>#DIV/0!</v>
      </c>
      <c r="AV115" s="112" t="e">
        <f t="shared" si="61"/>
        <v>#DIV/0!</v>
      </c>
      <c r="AW115" s="112" t="e">
        <f t="shared" si="62"/>
        <v>#DIV/0!</v>
      </c>
      <c r="AX115" s="112" t="e">
        <f t="shared" si="49"/>
        <v>#VALUE!</v>
      </c>
      <c r="AY115" s="113" t="e">
        <f t="shared" si="50"/>
        <v>#VALUE!</v>
      </c>
      <c r="AZ115">
        <f t="shared" si="28"/>
        <v>56</v>
      </c>
      <c r="CX115" s="205"/>
    </row>
    <row r="116" spans="2:102" ht="15.6" x14ac:dyDescent="0.3">
      <c r="B116" s="31">
        <f t="shared" si="26"/>
        <v>57</v>
      </c>
      <c r="C116" s="78">
        <v>0</v>
      </c>
      <c r="D116" s="8">
        <v>0</v>
      </c>
      <c r="E116" s="72">
        <f t="shared" si="8"/>
        <v>0</v>
      </c>
      <c r="F116" s="9">
        <v>0</v>
      </c>
      <c r="G116" s="10">
        <v>0</v>
      </c>
      <c r="H116" s="22">
        <v>0</v>
      </c>
      <c r="I116" s="10">
        <v>0</v>
      </c>
      <c r="J116" s="46">
        <v>0</v>
      </c>
      <c r="K116" s="46">
        <v>0</v>
      </c>
      <c r="L116" s="46">
        <v>0</v>
      </c>
      <c r="M116" s="84">
        <v>0</v>
      </c>
      <c r="N116" s="20">
        <v>0</v>
      </c>
      <c r="O116" s="10">
        <v>0</v>
      </c>
      <c r="P116" s="47" t="e">
        <f t="shared" si="45"/>
        <v>#DIV/0!</v>
      </c>
      <c r="Q116" s="48">
        <f t="shared" si="46"/>
        <v>0</v>
      </c>
      <c r="R116" s="89" t="e">
        <f t="shared" si="47"/>
        <v>#DIV/0!</v>
      </c>
      <c r="S116">
        <v>0</v>
      </c>
      <c r="T116">
        <v>0</v>
      </c>
      <c r="U116" s="83" t="e">
        <f t="shared" si="48"/>
        <v>#DIV/0!</v>
      </c>
      <c r="AH116" s="21"/>
      <c r="AK116" s="64"/>
      <c r="AL116" s="179">
        <f t="shared" si="51"/>
        <v>100</v>
      </c>
      <c r="AM116" s="111">
        <f t="shared" si="52"/>
        <v>0</v>
      </c>
      <c r="AN116" s="111">
        <f t="shared" si="53"/>
        <v>100</v>
      </c>
      <c r="AO116" s="111">
        <f t="shared" si="54"/>
        <v>15</v>
      </c>
      <c r="AP116" s="111">
        <f t="shared" si="55"/>
        <v>100</v>
      </c>
      <c r="AQ116" s="112">
        <f t="shared" si="56"/>
        <v>15</v>
      </c>
      <c r="AR116" s="112">
        <f t="shared" si="57"/>
        <v>50</v>
      </c>
      <c r="AS116" s="112" t="str">
        <f t="shared" si="58"/>
        <v/>
      </c>
      <c r="AT116" s="112" t="str">
        <f t="shared" si="59"/>
        <v/>
      </c>
      <c r="AU116" s="112" t="e">
        <f t="shared" si="60"/>
        <v>#DIV/0!</v>
      </c>
      <c r="AV116" s="112" t="e">
        <f t="shared" si="61"/>
        <v>#DIV/0!</v>
      </c>
      <c r="AW116" s="112" t="e">
        <f t="shared" si="62"/>
        <v>#DIV/0!</v>
      </c>
      <c r="AX116" s="112" t="e">
        <f t="shared" si="49"/>
        <v>#VALUE!</v>
      </c>
      <c r="AY116" s="113" t="e">
        <f t="shared" si="50"/>
        <v>#VALUE!</v>
      </c>
      <c r="AZ116">
        <f t="shared" si="28"/>
        <v>57</v>
      </c>
      <c r="CX116" s="205"/>
    </row>
    <row r="117" spans="2:102" ht="15.6" x14ac:dyDescent="0.3">
      <c r="B117" s="31">
        <f t="shared" si="26"/>
        <v>58</v>
      </c>
      <c r="C117" s="78">
        <v>0</v>
      </c>
      <c r="D117" s="8">
        <v>0</v>
      </c>
      <c r="E117" s="72">
        <f t="shared" si="8"/>
        <v>0</v>
      </c>
      <c r="F117" s="9">
        <v>0</v>
      </c>
      <c r="G117" s="10">
        <v>0</v>
      </c>
      <c r="H117" s="22">
        <v>0</v>
      </c>
      <c r="I117" s="10">
        <v>0</v>
      </c>
      <c r="J117" s="46">
        <v>0</v>
      </c>
      <c r="K117" s="46">
        <v>0</v>
      </c>
      <c r="L117" s="46">
        <v>0</v>
      </c>
      <c r="M117" s="84">
        <v>0</v>
      </c>
      <c r="N117" s="20">
        <v>0</v>
      </c>
      <c r="O117" s="10">
        <v>0</v>
      </c>
      <c r="P117" s="47" t="e">
        <f t="shared" si="45"/>
        <v>#DIV/0!</v>
      </c>
      <c r="Q117" s="48">
        <f t="shared" si="46"/>
        <v>0</v>
      </c>
      <c r="R117" s="89" t="e">
        <f t="shared" si="47"/>
        <v>#DIV/0!</v>
      </c>
      <c r="S117">
        <v>0</v>
      </c>
      <c r="T117">
        <v>0</v>
      </c>
      <c r="U117" s="83" t="e">
        <f t="shared" si="48"/>
        <v>#DIV/0!</v>
      </c>
      <c r="AH117" s="21"/>
      <c r="AK117" s="64"/>
      <c r="AL117" s="179">
        <f t="shared" si="51"/>
        <v>100</v>
      </c>
      <c r="AM117" s="111">
        <f t="shared" si="52"/>
        <v>0</v>
      </c>
      <c r="AN117" s="111">
        <f t="shared" si="53"/>
        <v>100</v>
      </c>
      <c r="AO117" s="111">
        <f t="shared" si="54"/>
        <v>15</v>
      </c>
      <c r="AP117" s="111">
        <f t="shared" si="55"/>
        <v>100</v>
      </c>
      <c r="AQ117" s="112">
        <f t="shared" si="56"/>
        <v>15</v>
      </c>
      <c r="AR117" s="112">
        <f t="shared" si="57"/>
        <v>50</v>
      </c>
      <c r="AS117" s="112" t="str">
        <f t="shared" si="58"/>
        <v/>
      </c>
      <c r="AT117" s="112" t="str">
        <f t="shared" si="59"/>
        <v/>
      </c>
      <c r="AU117" s="112" t="e">
        <f t="shared" si="60"/>
        <v>#DIV/0!</v>
      </c>
      <c r="AV117" s="112" t="e">
        <f t="shared" si="61"/>
        <v>#DIV/0!</v>
      </c>
      <c r="AW117" s="112" t="e">
        <f t="shared" si="62"/>
        <v>#DIV/0!</v>
      </c>
      <c r="AX117" s="112" t="e">
        <f t="shared" si="49"/>
        <v>#VALUE!</v>
      </c>
      <c r="AY117" s="113" t="e">
        <f t="shared" si="50"/>
        <v>#VALUE!</v>
      </c>
      <c r="AZ117">
        <f t="shared" si="28"/>
        <v>58</v>
      </c>
      <c r="CX117" s="205"/>
    </row>
    <row r="118" spans="2:102" ht="15.6" x14ac:dyDescent="0.3">
      <c r="B118" s="31">
        <f t="shared" si="26"/>
        <v>59</v>
      </c>
      <c r="C118" s="78">
        <v>0</v>
      </c>
      <c r="D118" s="8">
        <v>0</v>
      </c>
      <c r="E118" s="72">
        <f t="shared" si="8"/>
        <v>0</v>
      </c>
      <c r="F118" s="9">
        <v>0</v>
      </c>
      <c r="G118" s="10">
        <v>0</v>
      </c>
      <c r="H118" s="22">
        <v>0</v>
      </c>
      <c r="I118" s="10">
        <v>0</v>
      </c>
      <c r="J118" s="46">
        <v>0</v>
      </c>
      <c r="K118" s="46">
        <v>0</v>
      </c>
      <c r="L118" s="46">
        <v>0</v>
      </c>
      <c r="M118" s="84">
        <v>0</v>
      </c>
      <c r="N118" s="20">
        <v>0</v>
      </c>
      <c r="O118" s="10">
        <v>0</v>
      </c>
      <c r="P118" s="47" t="e">
        <f t="shared" si="45"/>
        <v>#DIV/0!</v>
      </c>
      <c r="Q118" s="48">
        <f t="shared" si="46"/>
        <v>0</v>
      </c>
      <c r="R118" s="89" t="e">
        <f t="shared" si="47"/>
        <v>#DIV/0!</v>
      </c>
      <c r="S118">
        <v>0</v>
      </c>
      <c r="T118">
        <v>0</v>
      </c>
      <c r="U118" s="83" t="e">
        <f t="shared" si="48"/>
        <v>#DIV/0!</v>
      </c>
      <c r="AH118" s="21"/>
      <c r="AK118" s="64"/>
      <c r="AL118" s="179">
        <f t="shared" si="51"/>
        <v>100</v>
      </c>
      <c r="AM118" s="111">
        <f t="shared" si="52"/>
        <v>0</v>
      </c>
      <c r="AN118" s="111">
        <f t="shared" si="53"/>
        <v>100</v>
      </c>
      <c r="AO118" s="111">
        <f t="shared" si="54"/>
        <v>15</v>
      </c>
      <c r="AP118" s="111">
        <f t="shared" si="55"/>
        <v>100</v>
      </c>
      <c r="AQ118" s="112">
        <f t="shared" si="56"/>
        <v>15</v>
      </c>
      <c r="AR118" s="112">
        <f t="shared" si="57"/>
        <v>50</v>
      </c>
      <c r="AS118" s="112" t="str">
        <f t="shared" si="58"/>
        <v/>
      </c>
      <c r="AT118" s="112" t="str">
        <f t="shared" si="59"/>
        <v/>
      </c>
      <c r="AU118" s="112" t="e">
        <f t="shared" si="60"/>
        <v>#DIV/0!</v>
      </c>
      <c r="AV118" s="112" t="e">
        <f t="shared" si="61"/>
        <v>#DIV/0!</v>
      </c>
      <c r="AW118" s="112" t="e">
        <f t="shared" si="62"/>
        <v>#DIV/0!</v>
      </c>
      <c r="AX118" s="112" t="e">
        <f t="shared" si="49"/>
        <v>#VALUE!</v>
      </c>
      <c r="AY118" s="113" t="e">
        <f t="shared" si="50"/>
        <v>#VALUE!</v>
      </c>
      <c r="AZ118">
        <f t="shared" si="28"/>
        <v>59</v>
      </c>
      <c r="CX118" s="205"/>
    </row>
    <row r="119" spans="2:102" ht="15.6" x14ac:dyDescent="0.3">
      <c r="B119" s="31">
        <f t="shared" si="26"/>
        <v>60</v>
      </c>
      <c r="C119" s="78">
        <v>0</v>
      </c>
      <c r="D119" s="8">
        <v>0</v>
      </c>
      <c r="E119" s="72">
        <f t="shared" si="8"/>
        <v>0</v>
      </c>
      <c r="F119" s="9">
        <v>0</v>
      </c>
      <c r="G119" s="10">
        <v>0</v>
      </c>
      <c r="H119" s="22">
        <v>0</v>
      </c>
      <c r="I119" s="10">
        <v>0</v>
      </c>
      <c r="J119" s="46">
        <v>0</v>
      </c>
      <c r="K119" s="46">
        <v>0</v>
      </c>
      <c r="L119" s="46">
        <v>0</v>
      </c>
      <c r="M119" s="84">
        <v>0</v>
      </c>
      <c r="N119" s="20">
        <v>0</v>
      </c>
      <c r="O119" s="10">
        <v>0</v>
      </c>
      <c r="P119" s="47" t="e">
        <f t="shared" si="45"/>
        <v>#DIV/0!</v>
      </c>
      <c r="Q119" s="48">
        <f t="shared" si="46"/>
        <v>0</v>
      </c>
      <c r="R119" s="89" t="e">
        <f t="shared" si="47"/>
        <v>#DIV/0!</v>
      </c>
      <c r="S119">
        <v>0</v>
      </c>
      <c r="T119">
        <v>0</v>
      </c>
      <c r="U119" s="83" t="e">
        <f t="shared" si="48"/>
        <v>#DIV/0!</v>
      </c>
      <c r="AH119" s="21"/>
      <c r="AK119" s="64"/>
      <c r="AL119" s="179">
        <f t="shared" si="51"/>
        <v>100</v>
      </c>
      <c r="AM119" s="111">
        <f t="shared" si="52"/>
        <v>0</v>
      </c>
      <c r="AN119" s="111">
        <f t="shared" si="53"/>
        <v>100</v>
      </c>
      <c r="AO119" s="111">
        <f t="shared" si="54"/>
        <v>15</v>
      </c>
      <c r="AP119" s="111">
        <f t="shared" si="55"/>
        <v>100</v>
      </c>
      <c r="AQ119" s="112">
        <f t="shared" si="56"/>
        <v>15</v>
      </c>
      <c r="AR119" s="112">
        <f t="shared" si="57"/>
        <v>50</v>
      </c>
      <c r="AS119" s="112" t="str">
        <f t="shared" si="58"/>
        <v/>
      </c>
      <c r="AT119" s="112" t="str">
        <f t="shared" si="59"/>
        <v/>
      </c>
      <c r="AU119" s="112" t="e">
        <f t="shared" si="60"/>
        <v>#DIV/0!</v>
      </c>
      <c r="AV119" s="112" t="e">
        <f t="shared" si="61"/>
        <v>#DIV/0!</v>
      </c>
      <c r="AW119" s="112" t="e">
        <f t="shared" si="62"/>
        <v>#DIV/0!</v>
      </c>
      <c r="AX119" s="112" t="e">
        <f t="shared" si="49"/>
        <v>#VALUE!</v>
      </c>
      <c r="AY119" s="113" t="e">
        <f t="shared" si="50"/>
        <v>#VALUE!</v>
      </c>
      <c r="AZ119">
        <f t="shared" si="28"/>
        <v>60</v>
      </c>
      <c r="CX119" s="205"/>
    </row>
    <row r="120" spans="2:102" ht="15.6" x14ac:dyDescent="0.3">
      <c r="B120" s="31">
        <f t="shared" si="26"/>
        <v>61</v>
      </c>
      <c r="C120" s="78">
        <v>0</v>
      </c>
      <c r="D120" s="8">
        <v>0</v>
      </c>
      <c r="E120" s="72">
        <f t="shared" si="8"/>
        <v>0</v>
      </c>
      <c r="F120" s="9">
        <v>0</v>
      </c>
      <c r="G120" s="10">
        <v>0</v>
      </c>
      <c r="H120" s="22">
        <v>0</v>
      </c>
      <c r="I120" s="10">
        <v>0</v>
      </c>
      <c r="J120" s="46">
        <v>0</v>
      </c>
      <c r="K120" s="46">
        <v>0</v>
      </c>
      <c r="L120" s="46">
        <v>0</v>
      </c>
      <c r="M120" s="84">
        <v>0</v>
      </c>
      <c r="N120" s="20">
        <v>0</v>
      </c>
      <c r="O120" s="10">
        <v>0</v>
      </c>
      <c r="P120" s="47" t="e">
        <f t="shared" si="45"/>
        <v>#DIV/0!</v>
      </c>
      <c r="Q120" s="48">
        <f t="shared" si="46"/>
        <v>0</v>
      </c>
      <c r="R120" s="89" t="e">
        <f t="shared" si="47"/>
        <v>#DIV/0!</v>
      </c>
      <c r="S120">
        <v>0</v>
      </c>
      <c r="T120">
        <v>0</v>
      </c>
      <c r="U120" s="83" t="e">
        <f t="shared" si="48"/>
        <v>#DIV/0!</v>
      </c>
      <c r="AH120" s="21"/>
      <c r="AK120" s="64"/>
      <c r="AL120" s="179">
        <f t="shared" si="51"/>
        <v>100</v>
      </c>
      <c r="AM120" s="111">
        <f t="shared" si="52"/>
        <v>0</v>
      </c>
      <c r="AN120" s="111">
        <f t="shared" si="53"/>
        <v>100</v>
      </c>
      <c r="AO120" s="111">
        <f t="shared" si="54"/>
        <v>15</v>
      </c>
      <c r="AP120" s="111">
        <f t="shared" si="55"/>
        <v>100</v>
      </c>
      <c r="AQ120" s="112">
        <f t="shared" si="56"/>
        <v>15</v>
      </c>
      <c r="AR120" s="112">
        <f t="shared" si="57"/>
        <v>50</v>
      </c>
      <c r="AS120" s="112" t="str">
        <f t="shared" si="58"/>
        <v/>
      </c>
      <c r="AT120" s="112" t="str">
        <f t="shared" si="59"/>
        <v/>
      </c>
      <c r="AU120" s="112" t="e">
        <f t="shared" si="60"/>
        <v>#DIV/0!</v>
      </c>
      <c r="AV120" s="112" t="e">
        <f t="shared" si="61"/>
        <v>#DIV/0!</v>
      </c>
      <c r="AW120" s="112" t="e">
        <f t="shared" si="62"/>
        <v>#DIV/0!</v>
      </c>
      <c r="AX120" s="112" t="e">
        <f t="shared" si="49"/>
        <v>#VALUE!</v>
      </c>
      <c r="AY120" s="113" t="e">
        <f t="shared" si="50"/>
        <v>#VALUE!</v>
      </c>
      <c r="AZ120">
        <f t="shared" si="28"/>
        <v>61</v>
      </c>
      <c r="CX120" s="205"/>
    </row>
    <row r="121" spans="2:102" ht="15.6" x14ac:dyDescent="0.3">
      <c r="B121" s="31">
        <f t="shared" si="26"/>
        <v>62</v>
      </c>
      <c r="C121" s="78">
        <v>0</v>
      </c>
      <c r="D121" s="8">
        <v>0</v>
      </c>
      <c r="E121" s="72">
        <f t="shared" si="8"/>
        <v>0</v>
      </c>
      <c r="F121" s="9">
        <v>0</v>
      </c>
      <c r="G121" s="10">
        <v>0</v>
      </c>
      <c r="H121" s="22">
        <v>0</v>
      </c>
      <c r="I121" s="10">
        <v>0</v>
      </c>
      <c r="J121" s="46">
        <v>0</v>
      </c>
      <c r="K121" s="46">
        <v>0</v>
      </c>
      <c r="L121" s="46">
        <v>0</v>
      </c>
      <c r="M121" s="84">
        <v>0</v>
      </c>
      <c r="N121" s="20">
        <v>0</v>
      </c>
      <c r="O121" s="10">
        <v>0</v>
      </c>
      <c r="P121" s="47" t="e">
        <f t="shared" si="45"/>
        <v>#DIV/0!</v>
      </c>
      <c r="Q121" s="48">
        <f t="shared" si="46"/>
        <v>0</v>
      </c>
      <c r="R121" s="89" t="e">
        <f t="shared" si="47"/>
        <v>#DIV/0!</v>
      </c>
      <c r="S121">
        <v>0</v>
      </c>
      <c r="T121">
        <v>0</v>
      </c>
      <c r="U121" s="83" t="e">
        <f t="shared" si="48"/>
        <v>#DIV/0!</v>
      </c>
      <c r="AH121" s="21"/>
      <c r="AK121" s="64"/>
      <c r="AL121" s="179">
        <f t="shared" si="51"/>
        <v>100</v>
      </c>
      <c r="AM121" s="111">
        <f t="shared" si="52"/>
        <v>0</v>
      </c>
      <c r="AN121" s="111">
        <f t="shared" si="53"/>
        <v>100</v>
      </c>
      <c r="AO121" s="111">
        <f t="shared" si="54"/>
        <v>15</v>
      </c>
      <c r="AP121" s="111">
        <f t="shared" si="55"/>
        <v>100</v>
      </c>
      <c r="AQ121" s="112">
        <f t="shared" si="56"/>
        <v>15</v>
      </c>
      <c r="AR121" s="112">
        <f t="shared" si="57"/>
        <v>50</v>
      </c>
      <c r="AS121" s="112" t="str">
        <f t="shared" si="58"/>
        <v/>
      </c>
      <c r="AT121" s="112" t="str">
        <f t="shared" si="59"/>
        <v/>
      </c>
      <c r="AU121" s="112" t="e">
        <f t="shared" si="60"/>
        <v>#DIV/0!</v>
      </c>
      <c r="AV121" s="112" t="e">
        <f t="shared" si="61"/>
        <v>#DIV/0!</v>
      </c>
      <c r="AW121" s="112" t="e">
        <f t="shared" si="62"/>
        <v>#DIV/0!</v>
      </c>
      <c r="AX121" s="112" t="e">
        <f t="shared" si="49"/>
        <v>#VALUE!</v>
      </c>
      <c r="AY121" s="113" t="e">
        <f t="shared" si="50"/>
        <v>#VALUE!</v>
      </c>
      <c r="AZ121">
        <f t="shared" si="28"/>
        <v>62</v>
      </c>
      <c r="CX121" s="205"/>
    </row>
    <row r="122" spans="2:102" ht="15.6" x14ac:dyDescent="0.3">
      <c r="B122" s="31">
        <f t="shared" si="26"/>
        <v>63</v>
      </c>
      <c r="C122" s="78">
        <v>0</v>
      </c>
      <c r="D122" s="8">
        <v>0</v>
      </c>
      <c r="E122" s="72">
        <f t="shared" si="8"/>
        <v>0</v>
      </c>
      <c r="F122" s="9">
        <v>0</v>
      </c>
      <c r="G122" s="10">
        <v>0</v>
      </c>
      <c r="H122" s="22">
        <v>0</v>
      </c>
      <c r="I122" s="10">
        <v>0</v>
      </c>
      <c r="J122" s="46">
        <v>0</v>
      </c>
      <c r="K122" s="46">
        <v>0</v>
      </c>
      <c r="L122" s="46">
        <v>0</v>
      </c>
      <c r="M122" s="84">
        <v>0</v>
      </c>
      <c r="N122" s="20">
        <v>0</v>
      </c>
      <c r="O122" s="10">
        <v>0</v>
      </c>
      <c r="P122" s="47" t="e">
        <f t="shared" si="45"/>
        <v>#DIV/0!</v>
      </c>
      <c r="Q122" s="48">
        <f t="shared" si="46"/>
        <v>0</v>
      </c>
      <c r="R122" s="89" t="e">
        <f t="shared" si="47"/>
        <v>#DIV/0!</v>
      </c>
      <c r="S122">
        <v>0</v>
      </c>
      <c r="T122">
        <v>0</v>
      </c>
      <c r="U122" s="83" t="e">
        <f t="shared" si="48"/>
        <v>#DIV/0!</v>
      </c>
      <c r="AH122" s="21"/>
      <c r="AK122" s="64"/>
      <c r="AL122" s="179">
        <f t="shared" si="51"/>
        <v>100</v>
      </c>
      <c r="AM122" s="111">
        <f t="shared" si="52"/>
        <v>0</v>
      </c>
      <c r="AN122" s="111">
        <f t="shared" si="53"/>
        <v>100</v>
      </c>
      <c r="AO122" s="111">
        <f t="shared" si="54"/>
        <v>15</v>
      </c>
      <c r="AP122" s="111">
        <f t="shared" si="55"/>
        <v>100</v>
      </c>
      <c r="AQ122" s="112">
        <f t="shared" si="56"/>
        <v>15</v>
      </c>
      <c r="AR122" s="112">
        <f t="shared" si="57"/>
        <v>50</v>
      </c>
      <c r="AS122" s="112" t="str">
        <f t="shared" si="58"/>
        <v/>
      </c>
      <c r="AT122" s="112" t="str">
        <f t="shared" si="59"/>
        <v/>
      </c>
      <c r="AU122" s="112" t="e">
        <f t="shared" si="60"/>
        <v>#DIV/0!</v>
      </c>
      <c r="AV122" s="112" t="e">
        <f t="shared" si="61"/>
        <v>#DIV/0!</v>
      </c>
      <c r="AW122" s="112" t="e">
        <f t="shared" si="62"/>
        <v>#DIV/0!</v>
      </c>
      <c r="AX122" s="112" t="e">
        <f t="shared" si="49"/>
        <v>#VALUE!</v>
      </c>
      <c r="AY122" s="113" t="e">
        <f t="shared" si="50"/>
        <v>#VALUE!</v>
      </c>
      <c r="AZ122">
        <f t="shared" si="28"/>
        <v>63</v>
      </c>
      <c r="CX122" s="205"/>
    </row>
    <row r="123" spans="2:102" ht="15.6" x14ac:dyDescent="0.3">
      <c r="B123" s="31">
        <f t="shared" si="26"/>
        <v>64</v>
      </c>
      <c r="C123" s="78">
        <v>0</v>
      </c>
      <c r="D123" s="8">
        <v>0</v>
      </c>
      <c r="E123" s="72">
        <f t="shared" si="8"/>
        <v>0</v>
      </c>
      <c r="F123" s="9">
        <v>0</v>
      </c>
      <c r="G123" s="10">
        <v>0</v>
      </c>
      <c r="H123" s="22">
        <v>0</v>
      </c>
      <c r="I123" s="10">
        <v>0</v>
      </c>
      <c r="J123" s="46">
        <v>0</v>
      </c>
      <c r="K123" s="46">
        <v>0</v>
      </c>
      <c r="L123" s="46">
        <v>0</v>
      </c>
      <c r="M123" s="84">
        <v>0</v>
      </c>
      <c r="N123" s="20">
        <v>0</v>
      </c>
      <c r="O123" s="10">
        <v>0</v>
      </c>
      <c r="P123" s="47" t="e">
        <f t="shared" si="45"/>
        <v>#DIV/0!</v>
      </c>
      <c r="Q123" s="48">
        <f t="shared" si="46"/>
        <v>0</v>
      </c>
      <c r="R123" s="89" t="e">
        <f t="shared" si="47"/>
        <v>#DIV/0!</v>
      </c>
      <c r="S123">
        <v>0</v>
      </c>
      <c r="T123">
        <v>0</v>
      </c>
      <c r="U123" s="83" t="e">
        <f t="shared" si="48"/>
        <v>#DIV/0!</v>
      </c>
      <c r="AH123" s="21"/>
      <c r="AK123" s="64"/>
      <c r="AL123" s="179">
        <f t="shared" si="51"/>
        <v>100</v>
      </c>
      <c r="AM123" s="111">
        <f t="shared" si="52"/>
        <v>0</v>
      </c>
      <c r="AN123" s="111">
        <f t="shared" si="53"/>
        <v>100</v>
      </c>
      <c r="AO123" s="111">
        <f t="shared" si="54"/>
        <v>15</v>
      </c>
      <c r="AP123" s="111">
        <f t="shared" si="55"/>
        <v>100</v>
      </c>
      <c r="AQ123" s="112">
        <f t="shared" si="56"/>
        <v>15</v>
      </c>
      <c r="AR123" s="112">
        <f t="shared" si="57"/>
        <v>50</v>
      </c>
      <c r="AS123" s="112" t="str">
        <f t="shared" si="58"/>
        <v/>
      </c>
      <c r="AT123" s="112" t="str">
        <f t="shared" si="59"/>
        <v/>
      </c>
      <c r="AU123" s="112" t="e">
        <f t="shared" si="60"/>
        <v>#DIV/0!</v>
      </c>
      <c r="AV123" s="112" t="e">
        <f t="shared" si="61"/>
        <v>#DIV/0!</v>
      </c>
      <c r="AW123" s="112" t="e">
        <f t="shared" si="62"/>
        <v>#DIV/0!</v>
      </c>
      <c r="AX123" s="112" t="e">
        <f t="shared" si="49"/>
        <v>#VALUE!</v>
      </c>
      <c r="AY123" s="113" t="e">
        <f t="shared" si="50"/>
        <v>#VALUE!</v>
      </c>
      <c r="AZ123">
        <f t="shared" si="28"/>
        <v>64</v>
      </c>
      <c r="CX123" s="205"/>
    </row>
    <row r="124" spans="2:102" ht="15.6" x14ac:dyDescent="0.3">
      <c r="B124" s="31">
        <f t="shared" si="26"/>
        <v>65</v>
      </c>
      <c r="C124" s="78">
        <v>0</v>
      </c>
      <c r="D124" s="8">
        <v>0</v>
      </c>
      <c r="E124" s="72">
        <f t="shared" si="8"/>
        <v>0</v>
      </c>
      <c r="F124" s="9">
        <v>0</v>
      </c>
      <c r="G124" s="10">
        <v>0</v>
      </c>
      <c r="H124" s="22">
        <v>0</v>
      </c>
      <c r="I124" s="10">
        <v>0</v>
      </c>
      <c r="J124" s="46">
        <v>0</v>
      </c>
      <c r="K124" s="46">
        <v>0</v>
      </c>
      <c r="L124" s="46">
        <v>0</v>
      </c>
      <c r="M124" s="84">
        <v>0</v>
      </c>
      <c r="N124" s="20">
        <v>0</v>
      </c>
      <c r="O124" s="10">
        <v>0</v>
      </c>
      <c r="P124" s="47" t="e">
        <f t="shared" si="45"/>
        <v>#DIV/0!</v>
      </c>
      <c r="Q124" s="48">
        <f t="shared" si="46"/>
        <v>0</v>
      </c>
      <c r="R124" s="89" t="e">
        <f t="shared" si="47"/>
        <v>#DIV/0!</v>
      </c>
      <c r="S124">
        <v>0</v>
      </c>
      <c r="T124">
        <v>0</v>
      </c>
      <c r="U124" s="83" t="e">
        <f t="shared" si="48"/>
        <v>#DIV/0!</v>
      </c>
      <c r="AH124" s="21"/>
      <c r="AK124" s="64"/>
      <c r="AL124" s="179">
        <f t="shared" si="51"/>
        <v>100</v>
      </c>
      <c r="AM124" s="111">
        <f t="shared" si="52"/>
        <v>0</v>
      </c>
      <c r="AN124" s="111">
        <f t="shared" si="53"/>
        <v>100</v>
      </c>
      <c r="AO124" s="111">
        <f t="shared" si="54"/>
        <v>15</v>
      </c>
      <c r="AP124" s="111">
        <f t="shared" si="55"/>
        <v>100</v>
      </c>
      <c r="AQ124" s="112">
        <f t="shared" si="56"/>
        <v>15</v>
      </c>
      <c r="AR124" s="112">
        <f t="shared" si="57"/>
        <v>50</v>
      </c>
      <c r="AS124" s="112" t="str">
        <f t="shared" si="58"/>
        <v/>
      </c>
      <c r="AT124" s="112" t="str">
        <f t="shared" si="59"/>
        <v/>
      </c>
      <c r="AU124" s="112" t="e">
        <f t="shared" si="60"/>
        <v>#DIV/0!</v>
      </c>
      <c r="AV124" s="112" t="e">
        <f t="shared" si="61"/>
        <v>#DIV/0!</v>
      </c>
      <c r="AW124" s="112" t="e">
        <f t="shared" si="62"/>
        <v>#DIV/0!</v>
      </c>
      <c r="AX124" s="112" t="e">
        <f t="shared" ref="AX124:AX155" si="63">AL124*$AL$56+AM124*$AM$56+AN124*$AN$56+AO124*$AO$56+AP124*$AP$56+AQ124*$AQ$56+AR124*$AR$56+AS124*$AS$56+AT124*$AT$56+AU124*$AU$56+AV124*$AV$56+AW124*$AW$56</f>
        <v>#VALUE!</v>
      </c>
      <c r="AY124" s="113" t="e">
        <f t="shared" ref="AY124:AY155" si="64">(AX124/$AX$56)*10</f>
        <v>#VALUE!</v>
      </c>
      <c r="AZ124">
        <f t="shared" si="28"/>
        <v>65</v>
      </c>
      <c r="CX124" s="205"/>
    </row>
    <row r="125" spans="2:102" ht="15.6" x14ac:dyDescent="0.3">
      <c r="B125" s="31">
        <f t="shared" si="26"/>
        <v>66</v>
      </c>
      <c r="C125" s="78">
        <v>0</v>
      </c>
      <c r="D125" s="8">
        <v>0</v>
      </c>
      <c r="E125" s="72">
        <f t="shared" si="8"/>
        <v>0</v>
      </c>
      <c r="F125" s="9">
        <v>0</v>
      </c>
      <c r="G125" s="10">
        <v>0</v>
      </c>
      <c r="H125" s="22">
        <v>0</v>
      </c>
      <c r="I125" s="10">
        <v>0</v>
      </c>
      <c r="J125" s="46">
        <v>0</v>
      </c>
      <c r="K125" s="46">
        <v>0</v>
      </c>
      <c r="L125" s="46">
        <v>0</v>
      </c>
      <c r="M125" s="84">
        <v>0</v>
      </c>
      <c r="N125" s="20">
        <v>0</v>
      </c>
      <c r="O125" s="10">
        <v>0</v>
      </c>
      <c r="P125" s="47" t="e">
        <f t="shared" si="45"/>
        <v>#DIV/0!</v>
      </c>
      <c r="Q125" s="48">
        <f t="shared" si="46"/>
        <v>0</v>
      </c>
      <c r="R125" s="89" t="e">
        <f t="shared" si="47"/>
        <v>#DIV/0!</v>
      </c>
      <c r="S125">
        <v>0</v>
      </c>
      <c r="T125">
        <v>0</v>
      </c>
      <c r="U125" s="83" t="e">
        <f t="shared" si="48"/>
        <v>#DIV/0!</v>
      </c>
      <c r="AH125" s="21"/>
      <c r="AK125" s="64"/>
      <c r="AL125" s="179">
        <f t="shared" si="51"/>
        <v>100</v>
      </c>
      <c r="AM125" s="111">
        <f t="shared" si="52"/>
        <v>0</v>
      </c>
      <c r="AN125" s="111">
        <f t="shared" si="53"/>
        <v>100</v>
      </c>
      <c r="AO125" s="111">
        <f t="shared" si="54"/>
        <v>15</v>
      </c>
      <c r="AP125" s="111">
        <f t="shared" si="55"/>
        <v>100</v>
      </c>
      <c r="AQ125" s="112">
        <f t="shared" si="56"/>
        <v>15</v>
      </c>
      <c r="AR125" s="112">
        <f t="shared" si="57"/>
        <v>50</v>
      </c>
      <c r="AS125" s="112" t="str">
        <f t="shared" si="58"/>
        <v/>
      </c>
      <c r="AT125" s="112" t="str">
        <f t="shared" si="59"/>
        <v/>
      </c>
      <c r="AU125" s="112" t="e">
        <f t="shared" si="60"/>
        <v>#DIV/0!</v>
      </c>
      <c r="AV125" s="112" t="e">
        <f t="shared" si="61"/>
        <v>#DIV/0!</v>
      </c>
      <c r="AW125" s="112" t="e">
        <f t="shared" si="62"/>
        <v>#DIV/0!</v>
      </c>
      <c r="AX125" s="112" t="e">
        <f t="shared" si="63"/>
        <v>#VALUE!</v>
      </c>
      <c r="AY125" s="113" t="e">
        <f t="shared" si="64"/>
        <v>#VALUE!</v>
      </c>
      <c r="AZ125">
        <f t="shared" si="28"/>
        <v>66</v>
      </c>
      <c r="CX125" s="205"/>
    </row>
    <row r="126" spans="2:102" ht="15.6" x14ac:dyDescent="0.3">
      <c r="B126" s="31">
        <f t="shared" ref="B126:B159" si="65">1+B125</f>
        <v>67</v>
      </c>
      <c r="C126" s="78">
        <v>0</v>
      </c>
      <c r="D126" s="8">
        <v>0</v>
      </c>
      <c r="E126" s="72">
        <f t="shared" si="8"/>
        <v>0</v>
      </c>
      <c r="F126" s="9">
        <v>0</v>
      </c>
      <c r="G126" s="10">
        <v>0</v>
      </c>
      <c r="H126" s="22">
        <v>0</v>
      </c>
      <c r="I126" s="10">
        <v>0</v>
      </c>
      <c r="J126" s="46">
        <v>0</v>
      </c>
      <c r="K126" s="46">
        <v>0</v>
      </c>
      <c r="L126" s="46">
        <v>0</v>
      </c>
      <c r="M126" s="84">
        <v>0</v>
      </c>
      <c r="N126" s="20">
        <v>0</v>
      </c>
      <c r="O126" s="10">
        <v>0</v>
      </c>
      <c r="P126" s="47" t="e">
        <f t="shared" si="45"/>
        <v>#DIV/0!</v>
      </c>
      <c r="Q126" s="48">
        <f t="shared" si="46"/>
        <v>0</v>
      </c>
      <c r="R126" s="89" t="e">
        <f t="shared" si="47"/>
        <v>#DIV/0!</v>
      </c>
      <c r="S126">
        <v>0</v>
      </c>
      <c r="T126">
        <v>0</v>
      </c>
      <c r="U126" s="83" t="e">
        <f t="shared" si="48"/>
        <v>#DIV/0!</v>
      </c>
      <c r="AH126" s="21"/>
      <c r="AK126" s="64"/>
      <c r="AL126" s="179">
        <f t="shared" si="51"/>
        <v>100</v>
      </c>
      <c r="AM126" s="111">
        <f t="shared" si="52"/>
        <v>0</v>
      </c>
      <c r="AN126" s="111">
        <f t="shared" si="53"/>
        <v>100</v>
      </c>
      <c r="AO126" s="111">
        <f t="shared" si="54"/>
        <v>15</v>
      </c>
      <c r="AP126" s="111">
        <f t="shared" si="55"/>
        <v>100</v>
      </c>
      <c r="AQ126" s="112">
        <f t="shared" si="56"/>
        <v>15</v>
      </c>
      <c r="AR126" s="112">
        <f t="shared" si="57"/>
        <v>50</v>
      </c>
      <c r="AS126" s="112" t="str">
        <f t="shared" si="58"/>
        <v/>
      </c>
      <c r="AT126" s="112" t="str">
        <f t="shared" si="59"/>
        <v/>
      </c>
      <c r="AU126" s="112" t="e">
        <f t="shared" si="60"/>
        <v>#DIV/0!</v>
      </c>
      <c r="AV126" s="112" t="e">
        <f t="shared" si="61"/>
        <v>#DIV/0!</v>
      </c>
      <c r="AW126" s="112" t="e">
        <f t="shared" si="62"/>
        <v>#DIV/0!</v>
      </c>
      <c r="AX126" s="112" t="e">
        <f t="shared" si="63"/>
        <v>#VALUE!</v>
      </c>
      <c r="AY126" s="113" t="e">
        <f t="shared" si="64"/>
        <v>#VALUE!</v>
      </c>
      <c r="AZ126">
        <f t="shared" ref="AZ126:AZ159" si="66">1+AZ125</f>
        <v>67</v>
      </c>
      <c r="CX126" s="205"/>
    </row>
    <row r="127" spans="2:102" ht="15.6" x14ac:dyDescent="0.3">
      <c r="B127" s="31">
        <f t="shared" si="65"/>
        <v>68</v>
      </c>
      <c r="C127" s="78">
        <v>0</v>
      </c>
      <c r="D127" s="8">
        <v>0</v>
      </c>
      <c r="E127" s="72">
        <f t="shared" si="8"/>
        <v>0</v>
      </c>
      <c r="F127" s="9">
        <v>0</v>
      </c>
      <c r="G127" s="10">
        <v>0</v>
      </c>
      <c r="H127" s="22">
        <v>0</v>
      </c>
      <c r="I127" s="10">
        <v>0</v>
      </c>
      <c r="J127" s="46">
        <v>0</v>
      </c>
      <c r="K127" s="46">
        <v>0</v>
      </c>
      <c r="L127" s="46">
        <v>0</v>
      </c>
      <c r="M127" s="84">
        <v>0</v>
      </c>
      <c r="N127" s="20">
        <v>0</v>
      </c>
      <c r="O127" s="10">
        <v>0</v>
      </c>
      <c r="P127" s="47" t="e">
        <f t="shared" si="45"/>
        <v>#DIV/0!</v>
      </c>
      <c r="Q127" s="48">
        <f t="shared" si="46"/>
        <v>0</v>
      </c>
      <c r="R127" s="89" t="e">
        <f t="shared" si="47"/>
        <v>#DIV/0!</v>
      </c>
      <c r="S127">
        <v>0</v>
      </c>
      <c r="T127">
        <v>0</v>
      </c>
      <c r="U127" s="83" t="e">
        <f t="shared" si="48"/>
        <v>#DIV/0!</v>
      </c>
      <c r="AH127" s="21"/>
      <c r="AK127" s="64"/>
      <c r="AL127" s="179">
        <f t="shared" si="51"/>
        <v>100</v>
      </c>
      <c r="AM127" s="111">
        <f t="shared" si="52"/>
        <v>0</v>
      </c>
      <c r="AN127" s="111">
        <f t="shared" si="53"/>
        <v>100</v>
      </c>
      <c r="AO127" s="111">
        <f t="shared" si="54"/>
        <v>15</v>
      </c>
      <c r="AP127" s="111">
        <f t="shared" si="55"/>
        <v>100</v>
      </c>
      <c r="AQ127" s="112">
        <f t="shared" si="56"/>
        <v>15</v>
      </c>
      <c r="AR127" s="112">
        <f t="shared" si="57"/>
        <v>50</v>
      </c>
      <c r="AS127" s="112" t="str">
        <f t="shared" si="58"/>
        <v/>
      </c>
      <c r="AT127" s="112" t="str">
        <f t="shared" si="59"/>
        <v/>
      </c>
      <c r="AU127" s="112" t="e">
        <f t="shared" si="60"/>
        <v>#DIV/0!</v>
      </c>
      <c r="AV127" s="112" t="e">
        <f t="shared" si="61"/>
        <v>#DIV/0!</v>
      </c>
      <c r="AW127" s="112" t="e">
        <f t="shared" si="62"/>
        <v>#DIV/0!</v>
      </c>
      <c r="AX127" s="112" t="e">
        <f t="shared" si="63"/>
        <v>#VALUE!</v>
      </c>
      <c r="AY127" s="113" t="e">
        <f t="shared" si="64"/>
        <v>#VALUE!</v>
      </c>
      <c r="AZ127">
        <f t="shared" si="66"/>
        <v>68</v>
      </c>
      <c r="CX127" s="205"/>
    </row>
    <row r="128" spans="2:102" ht="15.6" x14ac:dyDescent="0.3">
      <c r="B128" s="31">
        <f t="shared" si="65"/>
        <v>69</v>
      </c>
      <c r="C128" s="78">
        <v>0</v>
      </c>
      <c r="D128" s="8">
        <v>0</v>
      </c>
      <c r="E128" s="72">
        <f t="shared" si="8"/>
        <v>0</v>
      </c>
      <c r="F128" s="9">
        <v>0</v>
      </c>
      <c r="G128" s="10">
        <v>0</v>
      </c>
      <c r="H128" s="22">
        <v>0</v>
      </c>
      <c r="I128" s="10">
        <v>0</v>
      </c>
      <c r="J128" s="46">
        <v>0</v>
      </c>
      <c r="K128" s="46">
        <v>0</v>
      </c>
      <c r="L128" s="46">
        <v>0</v>
      </c>
      <c r="M128" s="84">
        <v>0</v>
      </c>
      <c r="N128" s="20">
        <v>0</v>
      </c>
      <c r="O128" s="10">
        <v>0</v>
      </c>
      <c r="P128" s="47" t="e">
        <f t="shared" si="45"/>
        <v>#DIV/0!</v>
      </c>
      <c r="Q128" s="48">
        <f t="shared" si="46"/>
        <v>0</v>
      </c>
      <c r="R128" s="89" t="e">
        <f t="shared" si="47"/>
        <v>#DIV/0!</v>
      </c>
      <c r="S128">
        <v>0</v>
      </c>
      <c r="T128">
        <v>0</v>
      </c>
      <c r="U128" s="83" t="e">
        <f t="shared" si="48"/>
        <v>#DIV/0!</v>
      </c>
      <c r="AH128" s="21"/>
      <c r="AK128" s="64"/>
      <c r="AL128" s="179">
        <f t="shared" si="51"/>
        <v>100</v>
      </c>
      <c r="AM128" s="111">
        <f t="shared" si="52"/>
        <v>0</v>
      </c>
      <c r="AN128" s="111">
        <f t="shared" si="53"/>
        <v>100</v>
      </c>
      <c r="AO128" s="111">
        <f t="shared" si="54"/>
        <v>15</v>
      </c>
      <c r="AP128" s="111">
        <f t="shared" si="55"/>
        <v>100</v>
      </c>
      <c r="AQ128" s="112">
        <f t="shared" si="56"/>
        <v>15</v>
      </c>
      <c r="AR128" s="112">
        <f t="shared" si="57"/>
        <v>50</v>
      </c>
      <c r="AS128" s="112" t="str">
        <f t="shared" si="58"/>
        <v/>
      </c>
      <c r="AT128" s="112" t="str">
        <f t="shared" si="59"/>
        <v/>
      </c>
      <c r="AU128" s="112" t="e">
        <f t="shared" si="60"/>
        <v>#DIV/0!</v>
      </c>
      <c r="AV128" s="112" t="e">
        <f t="shared" si="61"/>
        <v>#DIV/0!</v>
      </c>
      <c r="AW128" s="112" t="e">
        <f t="shared" si="62"/>
        <v>#DIV/0!</v>
      </c>
      <c r="AX128" s="112" t="e">
        <f t="shared" si="63"/>
        <v>#VALUE!</v>
      </c>
      <c r="AY128" s="113" t="e">
        <f t="shared" si="64"/>
        <v>#VALUE!</v>
      </c>
      <c r="AZ128">
        <f t="shared" si="66"/>
        <v>69</v>
      </c>
      <c r="CX128" s="205"/>
    </row>
    <row r="129" spans="2:102" ht="15.6" x14ac:dyDescent="0.3">
      <c r="B129" s="31">
        <f t="shared" si="65"/>
        <v>70</v>
      </c>
      <c r="C129" s="78">
        <v>0</v>
      </c>
      <c r="D129" s="8">
        <v>0</v>
      </c>
      <c r="E129" s="72">
        <f t="shared" si="8"/>
        <v>0</v>
      </c>
      <c r="F129" s="9">
        <v>0</v>
      </c>
      <c r="G129" s="10">
        <v>0</v>
      </c>
      <c r="H129" s="22">
        <v>0</v>
      </c>
      <c r="I129" s="10">
        <v>0</v>
      </c>
      <c r="J129" s="46">
        <v>0</v>
      </c>
      <c r="K129" s="46">
        <v>0</v>
      </c>
      <c r="L129" s="46">
        <v>0</v>
      </c>
      <c r="M129" s="84">
        <v>0</v>
      </c>
      <c r="N129" s="20">
        <v>0</v>
      </c>
      <c r="O129" s="10">
        <v>0</v>
      </c>
      <c r="P129" s="47" t="e">
        <f t="shared" si="45"/>
        <v>#DIV/0!</v>
      </c>
      <c r="Q129" s="48">
        <f t="shared" si="46"/>
        <v>0</v>
      </c>
      <c r="R129" s="89" t="e">
        <f t="shared" si="47"/>
        <v>#DIV/0!</v>
      </c>
      <c r="S129">
        <v>0</v>
      </c>
      <c r="T129">
        <v>0</v>
      </c>
      <c r="U129" s="83" t="e">
        <f t="shared" si="48"/>
        <v>#DIV/0!</v>
      </c>
      <c r="AH129" s="21"/>
      <c r="AK129" s="64"/>
      <c r="AL129" s="179">
        <f t="shared" si="51"/>
        <v>100</v>
      </c>
      <c r="AM129" s="111">
        <f t="shared" si="52"/>
        <v>0</v>
      </c>
      <c r="AN129" s="111">
        <f t="shared" si="53"/>
        <v>100</v>
      </c>
      <c r="AO129" s="111">
        <f t="shared" si="54"/>
        <v>15</v>
      </c>
      <c r="AP129" s="111">
        <f t="shared" si="55"/>
        <v>100</v>
      </c>
      <c r="AQ129" s="112">
        <f t="shared" si="56"/>
        <v>15</v>
      </c>
      <c r="AR129" s="112">
        <f t="shared" si="57"/>
        <v>50</v>
      </c>
      <c r="AS129" s="112" t="str">
        <f t="shared" si="58"/>
        <v/>
      </c>
      <c r="AT129" s="112" t="str">
        <f t="shared" si="59"/>
        <v/>
      </c>
      <c r="AU129" s="112" t="e">
        <f t="shared" si="60"/>
        <v>#DIV/0!</v>
      </c>
      <c r="AV129" s="112" t="e">
        <f t="shared" si="61"/>
        <v>#DIV/0!</v>
      </c>
      <c r="AW129" s="112" t="e">
        <f t="shared" si="62"/>
        <v>#DIV/0!</v>
      </c>
      <c r="AX129" s="112" t="e">
        <f t="shared" si="63"/>
        <v>#VALUE!</v>
      </c>
      <c r="AY129" s="113" t="e">
        <f t="shared" si="64"/>
        <v>#VALUE!</v>
      </c>
      <c r="AZ129">
        <f t="shared" si="66"/>
        <v>70</v>
      </c>
      <c r="CX129" s="205"/>
    </row>
    <row r="130" spans="2:102" ht="15.6" x14ac:dyDescent="0.3">
      <c r="B130" s="31">
        <f t="shared" si="65"/>
        <v>71</v>
      </c>
      <c r="C130" s="78">
        <v>0</v>
      </c>
      <c r="D130" s="8">
        <v>0</v>
      </c>
      <c r="E130" s="72">
        <f t="shared" si="8"/>
        <v>0</v>
      </c>
      <c r="F130" s="9">
        <v>0</v>
      </c>
      <c r="G130" s="10">
        <v>0</v>
      </c>
      <c r="H130" s="22">
        <v>0</v>
      </c>
      <c r="I130" s="10">
        <v>0</v>
      </c>
      <c r="J130" s="46">
        <v>0</v>
      </c>
      <c r="K130" s="46">
        <v>0</v>
      </c>
      <c r="L130" s="46">
        <v>0</v>
      </c>
      <c r="M130" s="84">
        <v>0</v>
      </c>
      <c r="N130" s="20">
        <v>0</v>
      </c>
      <c r="O130" s="10">
        <v>0</v>
      </c>
      <c r="P130" s="47" t="e">
        <f t="shared" si="45"/>
        <v>#DIV/0!</v>
      </c>
      <c r="Q130" s="48">
        <f t="shared" si="46"/>
        <v>0</v>
      </c>
      <c r="R130" s="89" t="e">
        <f t="shared" si="47"/>
        <v>#DIV/0!</v>
      </c>
      <c r="S130">
        <v>0</v>
      </c>
      <c r="T130">
        <v>0</v>
      </c>
      <c r="U130" s="83" t="e">
        <f t="shared" si="48"/>
        <v>#DIV/0!</v>
      </c>
      <c r="AH130" s="21"/>
      <c r="AK130" s="64"/>
      <c r="AL130" s="179">
        <f t="shared" si="51"/>
        <v>100</v>
      </c>
      <c r="AM130" s="111">
        <f t="shared" si="52"/>
        <v>0</v>
      </c>
      <c r="AN130" s="111">
        <f t="shared" si="53"/>
        <v>100</v>
      </c>
      <c r="AO130" s="111">
        <f t="shared" si="54"/>
        <v>15</v>
      </c>
      <c r="AP130" s="111">
        <f t="shared" si="55"/>
        <v>100</v>
      </c>
      <c r="AQ130" s="112">
        <f t="shared" si="56"/>
        <v>15</v>
      </c>
      <c r="AR130" s="112">
        <f t="shared" si="57"/>
        <v>50</v>
      </c>
      <c r="AS130" s="112" t="str">
        <f t="shared" si="58"/>
        <v/>
      </c>
      <c r="AT130" s="112" t="str">
        <f t="shared" si="59"/>
        <v/>
      </c>
      <c r="AU130" s="112" t="e">
        <f t="shared" si="60"/>
        <v>#DIV/0!</v>
      </c>
      <c r="AV130" s="112" t="e">
        <f t="shared" si="61"/>
        <v>#DIV/0!</v>
      </c>
      <c r="AW130" s="112" t="e">
        <f t="shared" si="62"/>
        <v>#DIV/0!</v>
      </c>
      <c r="AX130" s="112" t="e">
        <f t="shared" si="63"/>
        <v>#VALUE!</v>
      </c>
      <c r="AY130" s="113" t="e">
        <f t="shared" si="64"/>
        <v>#VALUE!</v>
      </c>
      <c r="AZ130">
        <f t="shared" si="66"/>
        <v>71</v>
      </c>
      <c r="CX130" s="205"/>
    </row>
    <row r="131" spans="2:102" ht="15.6" x14ac:dyDescent="0.3">
      <c r="B131" s="31">
        <f t="shared" si="65"/>
        <v>72</v>
      </c>
      <c r="C131" s="78">
        <v>0</v>
      </c>
      <c r="D131" s="8">
        <v>0</v>
      </c>
      <c r="E131" s="72">
        <f t="shared" si="8"/>
        <v>0</v>
      </c>
      <c r="F131" s="9">
        <v>0</v>
      </c>
      <c r="G131" s="10">
        <v>0</v>
      </c>
      <c r="H131" s="22">
        <v>0</v>
      </c>
      <c r="I131" s="10">
        <v>0</v>
      </c>
      <c r="J131" s="46">
        <v>0</v>
      </c>
      <c r="K131" s="46">
        <v>0</v>
      </c>
      <c r="L131" s="46">
        <v>0</v>
      </c>
      <c r="M131" s="84">
        <v>0</v>
      </c>
      <c r="N131" s="20">
        <v>0</v>
      </c>
      <c r="O131" s="10">
        <v>0</v>
      </c>
      <c r="P131" s="47" t="e">
        <f t="shared" si="45"/>
        <v>#DIV/0!</v>
      </c>
      <c r="Q131" s="48">
        <f t="shared" si="46"/>
        <v>0</v>
      </c>
      <c r="R131" s="89" t="e">
        <f t="shared" si="47"/>
        <v>#DIV/0!</v>
      </c>
      <c r="S131">
        <v>0</v>
      </c>
      <c r="T131">
        <v>0</v>
      </c>
      <c r="U131" s="83" t="e">
        <f t="shared" si="48"/>
        <v>#DIV/0!</v>
      </c>
      <c r="AH131" s="21"/>
      <c r="AK131" s="64"/>
      <c r="AL131" s="179">
        <f t="shared" si="51"/>
        <v>100</v>
      </c>
      <c r="AM131" s="111">
        <f t="shared" si="52"/>
        <v>0</v>
      </c>
      <c r="AN131" s="111">
        <f t="shared" si="53"/>
        <v>100</v>
      </c>
      <c r="AO131" s="111">
        <f t="shared" si="54"/>
        <v>15</v>
      </c>
      <c r="AP131" s="111">
        <f t="shared" si="55"/>
        <v>100</v>
      </c>
      <c r="AQ131" s="112">
        <f t="shared" si="56"/>
        <v>15</v>
      </c>
      <c r="AR131" s="112">
        <f t="shared" si="57"/>
        <v>50</v>
      </c>
      <c r="AS131" s="112" t="str">
        <f t="shared" si="58"/>
        <v/>
      </c>
      <c r="AT131" s="112" t="str">
        <f t="shared" si="59"/>
        <v/>
      </c>
      <c r="AU131" s="112" t="e">
        <f t="shared" si="60"/>
        <v>#DIV/0!</v>
      </c>
      <c r="AV131" s="112" t="e">
        <f t="shared" si="61"/>
        <v>#DIV/0!</v>
      </c>
      <c r="AW131" s="112" t="e">
        <f t="shared" si="62"/>
        <v>#DIV/0!</v>
      </c>
      <c r="AX131" s="112" t="e">
        <f t="shared" si="63"/>
        <v>#VALUE!</v>
      </c>
      <c r="AY131" s="113" t="e">
        <f t="shared" si="64"/>
        <v>#VALUE!</v>
      </c>
      <c r="AZ131">
        <f t="shared" si="66"/>
        <v>72</v>
      </c>
      <c r="CX131" s="205"/>
    </row>
    <row r="132" spans="2:102" ht="15.6" x14ac:dyDescent="0.3">
      <c r="B132" s="31">
        <f t="shared" si="65"/>
        <v>73</v>
      </c>
      <c r="C132" s="78">
        <v>0</v>
      </c>
      <c r="D132" s="8">
        <v>0</v>
      </c>
      <c r="E132" s="72">
        <f t="shared" si="8"/>
        <v>0</v>
      </c>
      <c r="F132" s="9">
        <v>0</v>
      </c>
      <c r="G132" s="10">
        <v>0</v>
      </c>
      <c r="H132" s="22">
        <v>0</v>
      </c>
      <c r="I132" s="10">
        <v>0</v>
      </c>
      <c r="J132" s="46">
        <v>0</v>
      </c>
      <c r="K132" s="46">
        <v>0</v>
      </c>
      <c r="L132" s="46">
        <v>0</v>
      </c>
      <c r="M132" s="84">
        <v>0</v>
      </c>
      <c r="N132" s="20">
        <v>0</v>
      </c>
      <c r="O132" s="10">
        <v>0</v>
      </c>
      <c r="P132" s="47" t="e">
        <f t="shared" si="45"/>
        <v>#DIV/0!</v>
      </c>
      <c r="Q132" s="48">
        <f t="shared" si="46"/>
        <v>0</v>
      </c>
      <c r="R132" s="89" t="e">
        <f t="shared" si="47"/>
        <v>#DIV/0!</v>
      </c>
      <c r="S132">
        <v>0</v>
      </c>
      <c r="T132">
        <v>0</v>
      </c>
      <c r="U132" s="83" t="e">
        <f t="shared" si="48"/>
        <v>#DIV/0!</v>
      </c>
      <c r="AH132" s="21"/>
      <c r="AK132" s="64"/>
      <c r="AL132" s="179">
        <f t="shared" si="51"/>
        <v>100</v>
      </c>
      <c r="AM132" s="111">
        <f t="shared" si="52"/>
        <v>0</v>
      </c>
      <c r="AN132" s="111">
        <f t="shared" si="53"/>
        <v>100</v>
      </c>
      <c r="AO132" s="111">
        <f t="shared" si="54"/>
        <v>15</v>
      </c>
      <c r="AP132" s="111">
        <f t="shared" si="55"/>
        <v>100</v>
      </c>
      <c r="AQ132" s="112">
        <f t="shared" si="56"/>
        <v>15</v>
      </c>
      <c r="AR132" s="112">
        <f t="shared" si="57"/>
        <v>50</v>
      </c>
      <c r="AS132" s="112" t="str">
        <f t="shared" si="58"/>
        <v/>
      </c>
      <c r="AT132" s="112" t="str">
        <f t="shared" si="59"/>
        <v/>
      </c>
      <c r="AU132" s="112" t="e">
        <f t="shared" si="60"/>
        <v>#DIV/0!</v>
      </c>
      <c r="AV132" s="112" t="e">
        <f t="shared" si="61"/>
        <v>#DIV/0!</v>
      </c>
      <c r="AW132" s="112" t="e">
        <f t="shared" si="62"/>
        <v>#DIV/0!</v>
      </c>
      <c r="AX132" s="112" t="e">
        <f t="shared" si="63"/>
        <v>#VALUE!</v>
      </c>
      <c r="AY132" s="113" t="e">
        <f t="shared" si="64"/>
        <v>#VALUE!</v>
      </c>
      <c r="AZ132">
        <f t="shared" si="66"/>
        <v>73</v>
      </c>
      <c r="CX132" s="205"/>
    </row>
    <row r="133" spans="2:102" ht="15.6" x14ac:dyDescent="0.3">
      <c r="B133" s="31">
        <f t="shared" si="65"/>
        <v>74</v>
      </c>
      <c r="C133" s="78">
        <v>0</v>
      </c>
      <c r="D133" s="8">
        <v>0</v>
      </c>
      <c r="E133" s="72">
        <f t="shared" si="8"/>
        <v>0</v>
      </c>
      <c r="F133" s="9">
        <v>0</v>
      </c>
      <c r="G133" s="10">
        <v>0</v>
      </c>
      <c r="H133" s="22">
        <v>0</v>
      </c>
      <c r="I133" s="10">
        <v>0</v>
      </c>
      <c r="J133" s="46">
        <v>0</v>
      </c>
      <c r="K133" s="46">
        <v>0</v>
      </c>
      <c r="L133" s="46">
        <v>0</v>
      </c>
      <c r="M133" s="84">
        <v>0</v>
      </c>
      <c r="N133" s="20">
        <v>0</v>
      </c>
      <c r="O133" s="10">
        <v>0</v>
      </c>
      <c r="P133" s="47" t="e">
        <f t="shared" si="45"/>
        <v>#DIV/0!</v>
      </c>
      <c r="Q133" s="48">
        <f t="shared" si="46"/>
        <v>0</v>
      </c>
      <c r="R133" s="89" t="e">
        <f t="shared" si="47"/>
        <v>#DIV/0!</v>
      </c>
      <c r="S133">
        <v>0</v>
      </c>
      <c r="T133">
        <v>0</v>
      </c>
      <c r="U133" s="83" t="e">
        <f t="shared" si="48"/>
        <v>#DIV/0!</v>
      </c>
      <c r="AH133" s="21"/>
      <c r="AK133" s="64"/>
      <c r="AL133" s="179">
        <f t="shared" si="51"/>
        <v>100</v>
      </c>
      <c r="AM133" s="111">
        <f t="shared" si="52"/>
        <v>0</v>
      </c>
      <c r="AN133" s="111">
        <f t="shared" si="53"/>
        <v>100</v>
      </c>
      <c r="AO133" s="111">
        <f t="shared" si="54"/>
        <v>15</v>
      </c>
      <c r="AP133" s="111">
        <f t="shared" si="55"/>
        <v>100</v>
      </c>
      <c r="AQ133" s="112">
        <f t="shared" si="56"/>
        <v>15</v>
      </c>
      <c r="AR133" s="112">
        <f t="shared" si="57"/>
        <v>50</v>
      </c>
      <c r="AS133" s="112" t="str">
        <f t="shared" si="58"/>
        <v/>
      </c>
      <c r="AT133" s="112" t="str">
        <f t="shared" si="59"/>
        <v/>
      </c>
      <c r="AU133" s="112" t="e">
        <f t="shared" si="60"/>
        <v>#DIV/0!</v>
      </c>
      <c r="AV133" s="112" t="e">
        <f t="shared" si="61"/>
        <v>#DIV/0!</v>
      </c>
      <c r="AW133" s="112" t="e">
        <f t="shared" si="62"/>
        <v>#DIV/0!</v>
      </c>
      <c r="AX133" s="112" t="e">
        <f t="shared" si="63"/>
        <v>#VALUE!</v>
      </c>
      <c r="AY133" s="113" t="e">
        <f t="shared" si="64"/>
        <v>#VALUE!</v>
      </c>
      <c r="AZ133">
        <f t="shared" si="66"/>
        <v>74</v>
      </c>
      <c r="CX133" s="205"/>
    </row>
    <row r="134" spans="2:102" ht="15.6" x14ac:dyDescent="0.3">
      <c r="B134" s="31">
        <f t="shared" si="65"/>
        <v>75</v>
      </c>
      <c r="C134" s="78">
        <v>0</v>
      </c>
      <c r="D134" s="8">
        <v>0</v>
      </c>
      <c r="E134" s="72">
        <f t="shared" si="8"/>
        <v>0</v>
      </c>
      <c r="F134" s="9">
        <v>0</v>
      </c>
      <c r="G134" s="10">
        <v>0</v>
      </c>
      <c r="H134" s="22">
        <v>0</v>
      </c>
      <c r="I134" s="10">
        <v>0</v>
      </c>
      <c r="J134" s="46">
        <v>0</v>
      </c>
      <c r="K134" s="46">
        <v>0</v>
      </c>
      <c r="L134" s="46">
        <v>0</v>
      </c>
      <c r="M134" s="84">
        <v>0</v>
      </c>
      <c r="N134" s="20">
        <v>0</v>
      </c>
      <c r="O134" s="10">
        <v>0</v>
      </c>
      <c r="P134" s="47" t="e">
        <f t="shared" si="45"/>
        <v>#DIV/0!</v>
      </c>
      <c r="Q134" s="48">
        <f t="shared" si="46"/>
        <v>0</v>
      </c>
      <c r="R134" s="89" t="e">
        <f t="shared" si="47"/>
        <v>#DIV/0!</v>
      </c>
      <c r="S134">
        <v>0</v>
      </c>
      <c r="T134">
        <v>0</v>
      </c>
      <c r="U134" s="83" t="e">
        <f t="shared" si="48"/>
        <v>#DIV/0!</v>
      </c>
      <c r="AH134" s="21"/>
      <c r="AK134" s="64"/>
      <c r="AL134" s="179">
        <f t="shared" si="51"/>
        <v>100</v>
      </c>
      <c r="AM134" s="111">
        <f t="shared" si="52"/>
        <v>0</v>
      </c>
      <c r="AN134" s="111">
        <f t="shared" si="53"/>
        <v>100</v>
      </c>
      <c r="AO134" s="111">
        <f t="shared" si="54"/>
        <v>15</v>
      </c>
      <c r="AP134" s="111">
        <f t="shared" si="55"/>
        <v>100</v>
      </c>
      <c r="AQ134" s="112">
        <f t="shared" si="56"/>
        <v>15</v>
      </c>
      <c r="AR134" s="112">
        <f t="shared" si="57"/>
        <v>50</v>
      </c>
      <c r="AS134" s="112" t="str">
        <f t="shared" si="58"/>
        <v/>
      </c>
      <c r="AT134" s="112" t="str">
        <f t="shared" si="59"/>
        <v/>
      </c>
      <c r="AU134" s="112" t="e">
        <f t="shared" si="60"/>
        <v>#DIV/0!</v>
      </c>
      <c r="AV134" s="112" t="e">
        <f t="shared" si="61"/>
        <v>#DIV/0!</v>
      </c>
      <c r="AW134" s="112" t="e">
        <f t="shared" si="62"/>
        <v>#DIV/0!</v>
      </c>
      <c r="AX134" s="112" t="e">
        <f t="shared" si="63"/>
        <v>#VALUE!</v>
      </c>
      <c r="AY134" s="113" t="e">
        <f t="shared" si="64"/>
        <v>#VALUE!</v>
      </c>
      <c r="AZ134">
        <f t="shared" si="66"/>
        <v>75</v>
      </c>
      <c r="CX134" s="205"/>
    </row>
    <row r="135" spans="2:102" ht="15.6" x14ac:dyDescent="0.3">
      <c r="B135" s="31">
        <f t="shared" si="65"/>
        <v>76</v>
      </c>
      <c r="C135" s="78">
        <v>0</v>
      </c>
      <c r="D135" s="8">
        <v>0</v>
      </c>
      <c r="E135" s="72">
        <f t="shared" si="8"/>
        <v>0</v>
      </c>
      <c r="F135" s="9">
        <v>0</v>
      </c>
      <c r="G135" s="10">
        <v>0</v>
      </c>
      <c r="H135" s="22">
        <v>0</v>
      </c>
      <c r="I135" s="10">
        <v>0</v>
      </c>
      <c r="J135" s="46">
        <v>0</v>
      </c>
      <c r="K135" s="46">
        <v>0</v>
      </c>
      <c r="L135" s="46">
        <v>0</v>
      </c>
      <c r="M135" s="84">
        <v>0</v>
      </c>
      <c r="N135" s="20">
        <v>0</v>
      </c>
      <c r="O135" s="10">
        <v>0</v>
      </c>
      <c r="P135" s="47" t="e">
        <f t="shared" si="45"/>
        <v>#DIV/0!</v>
      </c>
      <c r="Q135" s="48">
        <f t="shared" si="46"/>
        <v>0</v>
      </c>
      <c r="R135" s="89" t="e">
        <f t="shared" si="47"/>
        <v>#DIV/0!</v>
      </c>
      <c r="S135">
        <v>0</v>
      </c>
      <c r="T135">
        <v>0</v>
      </c>
      <c r="U135" s="83" t="e">
        <f t="shared" si="48"/>
        <v>#DIV/0!</v>
      </c>
      <c r="AH135" s="21"/>
      <c r="AK135" s="64"/>
      <c r="AL135" s="179">
        <f t="shared" si="51"/>
        <v>100</v>
      </c>
      <c r="AM135" s="111">
        <f t="shared" si="52"/>
        <v>0</v>
      </c>
      <c r="AN135" s="111">
        <f t="shared" si="53"/>
        <v>100</v>
      </c>
      <c r="AO135" s="111">
        <f t="shared" si="54"/>
        <v>15</v>
      </c>
      <c r="AP135" s="111">
        <f t="shared" si="55"/>
        <v>100</v>
      </c>
      <c r="AQ135" s="112">
        <f t="shared" si="56"/>
        <v>15</v>
      </c>
      <c r="AR135" s="112">
        <f t="shared" si="57"/>
        <v>50</v>
      </c>
      <c r="AS135" s="112" t="str">
        <f t="shared" si="58"/>
        <v/>
      </c>
      <c r="AT135" s="112" t="str">
        <f t="shared" si="59"/>
        <v/>
      </c>
      <c r="AU135" s="112" t="e">
        <f t="shared" si="60"/>
        <v>#DIV/0!</v>
      </c>
      <c r="AV135" s="112" t="e">
        <f t="shared" si="61"/>
        <v>#DIV/0!</v>
      </c>
      <c r="AW135" s="112" t="e">
        <f t="shared" si="62"/>
        <v>#DIV/0!</v>
      </c>
      <c r="AX135" s="112" t="e">
        <f t="shared" si="63"/>
        <v>#VALUE!</v>
      </c>
      <c r="AY135" s="113" t="e">
        <f t="shared" si="64"/>
        <v>#VALUE!</v>
      </c>
      <c r="AZ135">
        <f t="shared" si="66"/>
        <v>76</v>
      </c>
      <c r="CX135" s="205"/>
    </row>
    <row r="136" spans="2:102" ht="15.6" x14ac:dyDescent="0.3">
      <c r="B136" s="31">
        <f t="shared" si="65"/>
        <v>77</v>
      </c>
      <c r="C136" s="78">
        <v>0</v>
      </c>
      <c r="D136" s="8">
        <v>0</v>
      </c>
      <c r="E136" s="72">
        <f t="shared" si="8"/>
        <v>0</v>
      </c>
      <c r="F136" s="9">
        <v>0</v>
      </c>
      <c r="G136" s="10">
        <v>0</v>
      </c>
      <c r="H136" s="22">
        <v>0</v>
      </c>
      <c r="I136" s="10">
        <v>0</v>
      </c>
      <c r="J136" s="46">
        <v>0</v>
      </c>
      <c r="K136" s="46">
        <v>0</v>
      </c>
      <c r="L136" s="46">
        <v>0</v>
      </c>
      <c r="M136" s="84">
        <v>0</v>
      </c>
      <c r="N136" s="20">
        <v>0</v>
      </c>
      <c r="O136" s="10">
        <v>0</v>
      </c>
      <c r="P136" s="47" t="e">
        <f t="shared" si="45"/>
        <v>#DIV/0!</v>
      </c>
      <c r="Q136" s="48">
        <f t="shared" si="46"/>
        <v>0</v>
      </c>
      <c r="R136" s="89" t="e">
        <f t="shared" si="47"/>
        <v>#DIV/0!</v>
      </c>
      <c r="S136">
        <v>0</v>
      </c>
      <c r="T136">
        <v>0</v>
      </c>
      <c r="U136" s="83" t="e">
        <f t="shared" si="48"/>
        <v>#DIV/0!</v>
      </c>
      <c r="AH136" s="21"/>
      <c r="AK136" s="64"/>
      <c r="AL136" s="179">
        <f t="shared" si="51"/>
        <v>100</v>
      </c>
      <c r="AM136" s="111">
        <f t="shared" si="52"/>
        <v>0</v>
      </c>
      <c r="AN136" s="111">
        <f t="shared" si="53"/>
        <v>100</v>
      </c>
      <c r="AO136" s="111">
        <f t="shared" si="54"/>
        <v>15</v>
      </c>
      <c r="AP136" s="111">
        <f t="shared" si="55"/>
        <v>100</v>
      </c>
      <c r="AQ136" s="112">
        <f t="shared" si="56"/>
        <v>15</v>
      </c>
      <c r="AR136" s="112">
        <f t="shared" si="57"/>
        <v>50</v>
      </c>
      <c r="AS136" s="112" t="str">
        <f t="shared" si="58"/>
        <v/>
      </c>
      <c r="AT136" s="112" t="str">
        <f t="shared" si="59"/>
        <v/>
      </c>
      <c r="AU136" s="112" t="e">
        <f t="shared" si="60"/>
        <v>#DIV/0!</v>
      </c>
      <c r="AV136" s="112" t="e">
        <f t="shared" si="61"/>
        <v>#DIV/0!</v>
      </c>
      <c r="AW136" s="112" t="e">
        <f t="shared" si="62"/>
        <v>#DIV/0!</v>
      </c>
      <c r="AX136" s="112" t="e">
        <f t="shared" si="63"/>
        <v>#VALUE!</v>
      </c>
      <c r="AY136" s="113" t="e">
        <f t="shared" si="64"/>
        <v>#VALUE!</v>
      </c>
      <c r="AZ136">
        <f t="shared" si="66"/>
        <v>77</v>
      </c>
      <c r="CX136" s="205"/>
    </row>
    <row r="137" spans="2:102" ht="15.6" x14ac:dyDescent="0.3">
      <c r="B137" s="31">
        <f t="shared" si="65"/>
        <v>78</v>
      </c>
      <c r="C137" s="78">
        <v>0</v>
      </c>
      <c r="D137" s="8">
        <v>0</v>
      </c>
      <c r="E137" s="72">
        <f t="shared" si="8"/>
        <v>0</v>
      </c>
      <c r="F137" s="9">
        <v>0</v>
      </c>
      <c r="G137" s="10">
        <v>0</v>
      </c>
      <c r="H137" s="22">
        <v>0</v>
      </c>
      <c r="I137" s="10">
        <v>0</v>
      </c>
      <c r="J137" s="46">
        <v>0</v>
      </c>
      <c r="K137" s="46">
        <v>0</v>
      </c>
      <c r="L137" s="46">
        <v>0</v>
      </c>
      <c r="M137" s="84">
        <v>0</v>
      </c>
      <c r="N137" s="20">
        <v>0</v>
      </c>
      <c r="O137" s="10">
        <v>0</v>
      </c>
      <c r="P137" s="47" t="e">
        <f t="shared" si="45"/>
        <v>#DIV/0!</v>
      </c>
      <c r="Q137" s="48">
        <f t="shared" si="46"/>
        <v>0</v>
      </c>
      <c r="R137" s="89" t="e">
        <f t="shared" si="47"/>
        <v>#DIV/0!</v>
      </c>
      <c r="S137">
        <v>0</v>
      </c>
      <c r="T137">
        <v>0</v>
      </c>
      <c r="U137" s="83" t="e">
        <f t="shared" si="48"/>
        <v>#DIV/0!</v>
      </c>
      <c r="AH137" s="21"/>
      <c r="AK137" s="64"/>
      <c r="AL137" s="179">
        <f t="shared" si="51"/>
        <v>100</v>
      </c>
      <c r="AM137" s="111">
        <f t="shared" si="52"/>
        <v>0</v>
      </c>
      <c r="AN137" s="111">
        <f t="shared" si="53"/>
        <v>100</v>
      </c>
      <c r="AO137" s="111">
        <f t="shared" si="54"/>
        <v>15</v>
      </c>
      <c r="AP137" s="111">
        <f t="shared" si="55"/>
        <v>100</v>
      </c>
      <c r="AQ137" s="112">
        <f t="shared" si="56"/>
        <v>15</v>
      </c>
      <c r="AR137" s="112">
        <f t="shared" si="57"/>
        <v>50</v>
      </c>
      <c r="AS137" s="112" t="str">
        <f t="shared" si="58"/>
        <v/>
      </c>
      <c r="AT137" s="112" t="str">
        <f t="shared" si="59"/>
        <v/>
      </c>
      <c r="AU137" s="112" t="e">
        <f t="shared" si="60"/>
        <v>#DIV/0!</v>
      </c>
      <c r="AV137" s="112" t="e">
        <f t="shared" si="61"/>
        <v>#DIV/0!</v>
      </c>
      <c r="AW137" s="112" t="e">
        <f t="shared" si="62"/>
        <v>#DIV/0!</v>
      </c>
      <c r="AX137" s="112" t="e">
        <f t="shared" si="63"/>
        <v>#VALUE!</v>
      </c>
      <c r="AY137" s="113" t="e">
        <f t="shared" si="64"/>
        <v>#VALUE!</v>
      </c>
      <c r="AZ137">
        <f t="shared" si="66"/>
        <v>78</v>
      </c>
      <c r="CX137" s="205"/>
    </row>
    <row r="138" spans="2:102" ht="15.6" x14ac:dyDescent="0.3">
      <c r="B138" s="31">
        <f t="shared" si="65"/>
        <v>79</v>
      </c>
      <c r="C138" s="78">
        <v>0</v>
      </c>
      <c r="D138" s="8">
        <v>0</v>
      </c>
      <c r="E138" s="72">
        <f t="shared" si="8"/>
        <v>0</v>
      </c>
      <c r="F138" s="9">
        <v>0</v>
      </c>
      <c r="G138" s="10">
        <v>0</v>
      </c>
      <c r="H138" s="22">
        <v>0</v>
      </c>
      <c r="I138" s="10">
        <v>0</v>
      </c>
      <c r="J138" s="46">
        <v>0</v>
      </c>
      <c r="K138" s="46">
        <v>0</v>
      </c>
      <c r="L138" s="46">
        <v>0</v>
      </c>
      <c r="M138" s="84">
        <v>0</v>
      </c>
      <c r="N138" s="20">
        <v>0</v>
      </c>
      <c r="O138" s="10">
        <v>0</v>
      </c>
      <c r="P138" s="47" t="e">
        <f t="shared" si="45"/>
        <v>#DIV/0!</v>
      </c>
      <c r="Q138" s="48">
        <f t="shared" si="46"/>
        <v>0</v>
      </c>
      <c r="R138" s="89" t="e">
        <f t="shared" si="47"/>
        <v>#DIV/0!</v>
      </c>
      <c r="S138">
        <v>0</v>
      </c>
      <c r="T138">
        <v>0</v>
      </c>
      <c r="U138" s="83" t="e">
        <f t="shared" si="48"/>
        <v>#DIV/0!</v>
      </c>
      <c r="AH138" s="21"/>
      <c r="AK138" s="64"/>
      <c r="AL138" s="179">
        <f t="shared" si="51"/>
        <v>100</v>
      </c>
      <c r="AM138" s="111">
        <f t="shared" si="52"/>
        <v>0</v>
      </c>
      <c r="AN138" s="111">
        <f t="shared" si="53"/>
        <v>100</v>
      </c>
      <c r="AO138" s="111">
        <f t="shared" si="54"/>
        <v>15</v>
      </c>
      <c r="AP138" s="111">
        <f t="shared" si="55"/>
        <v>100</v>
      </c>
      <c r="AQ138" s="112">
        <f t="shared" si="56"/>
        <v>15</v>
      </c>
      <c r="AR138" s="112">
        <f t="shared" si="57"/>
        <v>50</v>
      </c>
      <c r="AS138" s="112" t="str">
        <f t="shared" si="58"/>
        <v/>
      </c>
      <c r="AT138" s="112" t="str">
        <f t="shared" si="59"/>
        <v/>
      </c>
      <c r="AU138" s="112" t="e">
        <f t="shared" si="60"/>
        <v>#DIV/0!</v>
      </c>
      <c r="AV138" s="112" t="e">
        <f t="shared" si="61"/>
        <v>#DIV/0!</v>
      </c>
      <c r="AW138" s="112" t="e">
        <f t="shared" si="62"/>
        <v>#DIV/0!</v>
      </c>
      <c r="AX138" s="112" t="e">
        <f t="shared" si="63"/>
        <v>#VALUE!</v>
      </c>
      <c r="AY138" s="113" t="e">
        <f t="shared" si="64"/>
        <v>#VALUE!</v>
      </c>
      <c r="AZ138">
        <f t="shared" si="66"/>
        <v>79</v>
      </c>
      <c r="CX138" s="205"/>
    </row>
    <row r="139" spans="2:102" ht="15.6" x14ac:dyDescent="0.3">
      <c r="B139" s="31">
        <f t="shared" si="65"/>
        <v>80</v>
      </c>
      <c r="C139" s="78">
        <v>0</v>
      </c>
      <c r="D139" s="8">
        <v>0</v>
      </c>
      <c r="E139" s="72">
        <f t="shared" si="8"/>
        <v>0</v>
      </c>
      <c r="F139" s="9">
        <v>0</v>
      </c>
      <c r="G139" s="10">
        <v>0</v>
      </c>
      <c r="H139" s="22">
        <v>0</v>
      </c>
      <c r="I139" s="10">
        <v>0</v>
      </c>
      <c r="J139" s="46">
        <v>0</v>
      </c>
      <c r="K139" s="46">
        <v>0</v>
      </c>
      <c r="L139" s="46">
        <v>0</v>
      </c>
      <c r="M139" s="84">
        <v>0</v>
      </c>
      <c r="N139" s="20">
        <v>0</v>
      </c>
      <c r="O139" s="10">
        <v>0</v>
      </c>
      <c r="P139" s="47" t="e">
        <f t="shared" si="45"/>
        <v>#DIV/0!</v>
      </c>
      <c r="Q139" s="48">
        <f t="shared" si="46"/>
        <v>0</v>
      </c>
      <c r="R139" s="89" t="e">
        <f t="shared" si="47"/>
        <v>#DIV/0!</v>
      </c>
      <c r="S139">
        <v>0</v>
      </c>
      <c r="T139">
        <v>0</v>
      </c>
      <c r="U139" s="83" t="e">
        <f t="shared" si="48"/>
        <v>#DIV/0!</v>
      </c>
      <c r="AH139" s="21"/>
      <c r="AK139" s="64"/>
      <c r="AL139" s="179">
        <f t="shared" si="51"/>
        <v>100</v>
      </c>
      <c r="AM139" s="111">
        <f t="shared" si="52"/>
        <v>0</v>
      </c>
      <c r="AN139" s="111">
        <f t="shared" si="53"/>
        <v>100</v>
      </c>
      <c r="AO139" s="111">
        <f t="shared" si="54"/>
        <v>15</v>
      </c>
      <c r="AP139" s="111">
        <f t="shared" si="55"/>
        <v>100</v>
      </c>
      <c r="AQ139" s="112">
        <f t="shared" si="56"/>
        <v>15</v>
      </c>
      <c r="AR139" s="112">
        <f t="shared" si="57"/>
        <v>50</v>
      </c>
      <c r="AS139" s="112" t="str">
        <f t="shared" si="58"/>
        <v/>
      </c>
      <c r="AT139" s="112" t="str">
        <f t="shared" si="59"/>
        <v/>
      </c>
      <c r="AU139" s="112" t="e">
        <f t="shared" si="60"/>
        <v>#DIV/0!</v>
      </c>
      <c r="AV139" s="112" t="e">
        <f t="shared" si="61"/>
        <v>#DIV/0!</v>
      </c>
      <c r="AW139" s="112" t="e">
        <f t="shared" si="62"/>
        <v>#DIV/0!</v>
      </c>
      <c r="AX139" s="112" t="e">
        <f t="shared" si="63"/>
        <v>#VALUE!</v>
      </c>
      <c r="AY139" s="113" t="e">
        <f t="shared" si="64"/>
        <v>#VALUE!</v>
      </c>
      <c r="AZ139">
        <f t="shared" si="66"/>
        <v>80</v>
      </c>
      <c r="CX139" s="205"/>
    </row>
    <row r="140" spans="2:102" ht="15.6" x14ac:dyDescent="0.3">
      <c r="B140" s="31">
        <f t="shared" si="65"/>
        <v>81</v>
      </c>
      <c r="C140" s="78">
        <v>0</v>
      </c>
      <c r="D140" s="8">
        <v>0</v>
      </c>
      <c r="E140" s="72">
        <f t="shared" si="8"/>
        <v>0</v>
      </c>
      <c r="F140" s="9">
        <v>0</v>
      </c>
      <c r="G140" s="10">
        <v>0</v>
      </c>
      <c r="H140" s="22">
        <v>0</v>
      </c>
      <c r="I140" s="10">
        <v>0</v>
      </c>
      <c r="J140" s="46">
        <v>0</v>
      </c>
      <c r="K140" s="46">
        <v>0</v>
      </c>
      <c r="L140" s="46">
        <v>0</v>
      </c>
      <c r="M140" s="84">
        <v>0</v>
      </c>
      <c r="N140" s="20">
        <v>0</v>
      </c>
      <c r="O140" s="10">
        <v>0</v>
      </c>
      <c r="P140" s="47" t="e">
        <f t="shared" si="45"/>
        <v>#DIV/0!</v>
      </c>
      <c r="Q140" s="48">
        <f t="shared" si="46"/>
        <v>0</v>
      </c>
      <c r="R140" s="89" t="e">
        <f t="shared" si="47"/>
        <v>#DIV/0!</v>
      </c>
      <c r="S140">
        <v>0</v>
      </c>
      <c r="T140">
        <v>0</v>
      </c>
      <c r="U140" s="83" t="e">
        <f t="shared" si="48"/>
        <v>#DIV/0!</v>
      </c>
      <c r="AH140" s="21"/>
      <c r="AK140" s="64"/>
      <c r="AL140" s="179">
        <f t="shared" si="51"/>
        <v>100</v>
      </c>
      <c r="AM140" s="111">
        <f t="shared" si="52"/>
        <v>0</v>
      </c>
      <c r="AN140" s="111">
        <f t="shared" si="53"/>
        <v>100</v>
      </c>
      <c r="AO140" s="111">
        <f t="shared" si="54"/>
        <v>15</v>
      </c>
      <c r="AP140" s="111">
        <f t="shared" si="55"/>
        <v>100</v>
      </c>
      <c r="AQ140" s="112">
        <f t="shared" si="56"/>
        <v>15</v>
      </c>
      <c r="AR140" s="112">
        <f t="shared" si="57"/>
        <v>50</v>
      </c>
      <c r="AS140" s="112" t="str">
        <f t="shared" si="58"/>
        <v/>
      </c>
      <c r="AT140" s="112" t="str">
        <f t="shared" si="59"/>
        <v/>
      </c>
      <c r="AU140" s="112" t="e">
        <f t="shared" si="60"/>
        <v>#DIV/0!</v>
      </c>
      <c r="AV140" s="112" t="e">
        <f t="shared" si="61"/>
        <v>#DIV/0!</v>
      </c>
      <c r="AW140" s="112" t="e">
        <f t="shared" si="62"/>
        <v>#DIV/0!</v>
      </c>
      <c r="AX140" s="112" t="e">
        <f t="shared" si="63"/>
        <v>#VALUE!</v>
      </c>
      <c r="AY140" s="113" t="e">
        <f t="shared" si="64"/>
        <v>#VALUE!</v>
      </c>
      <c r="AZ140">
        <f t="shared" si="66"/>
        <v>81</v>
      </c>
      <c r="CX140" s="205"/>
    </row>
    <row r="141" spans="2:102" ht="15.6" x14ac:dyDescent="0.3">
      <c r="B141" s="31">
        <f t="shared" si="65"/>
        <v>82</v>
      </c>
      <c r="C141" s="78">
        <v>0</v>
      </c>
      <c r="D141" s="8">
        <v>0</v>
      </c>
      <c r="E141" s="72">
        <f t="shared" si="8"/>
        <v>0</v>
      </c>
      <c r="F141" s="9">
        <v>0</v>
      </c>
      <c r="G141" s="10">
        <v>0</v>
      </c>
      <c r="H141" s="22">
        <v>0</v>
      </c>
      <c r="I141" s="10">
        <v>0</v>
      </c>
      <c r="J141" s="46">
        <v>0</v>
      </c>
      <c r="K141" s="46">
        <v>0</v>
      </c>
      <c r="L141" s="46">
        <v>0</v>
      </c>
      <c r="M141" s="84">
        <v>0</v>
      </c>
      <c r="N141" s="20">
        <v>0</v>
      </c>
      <c r="O141" s="10">
        <v>0</v>
      </c>
      <c r="P141" s="47" t="e">
        <f t="shared" si="45"/>
        <v>#DIV/0!</v>
      </c>
      <c r="Q141" s="48">
        <f t="shared" si="46"/>
        <v>0</v>
      </c>
      <c r="R141" s="89" t="e">
        <f t="shared" si="47"/>
        <v>#DIV/0!</v>
      </c>
      <c r="S141">
        <v>0</v>
      </c>
      <c r="T141">
        <v>0</v>
      </c>
      <c r="U141" s="83" t="e">
        <f t="shared" si="48"/>
        <v>#DIV/0!</v>
      </c>
      <c r="AH141" s="21"/>
      <c r="AK141" s="64"/>
      <c r="AL141" s="179">
        <f t="shared" si="51"/>
        <v>100</v>
      </c>
      <c r="AM141" s="111">
        <f t="shared" si="52"/>
        <v>0</v>
      </c>
      <c r="AN141" s="111">
        <f t="shared" si="53"/>
        <v>100</v>
      </c>
      <c r="AO141" s="111">
        <f t="shared" si="54"/>
        <v>15</v>
      </c>
      <c r="AP141" s="111">
        <f t="shared" si="55"/>
        <v>100</v>
      </c>
      <c r="AQ141" s="112">
        <f t="shared" si="56"/>
        <v>15</v>
      </c>
      <c r="AR141" s="112">
        <f t="shared" si="57"/>
        <v>50</v>
      </c>
      <c r="AS141" s="112" t="str">
        <f t="shared" si="58"/>
        <v/>
      </c>
      <c r="AT141" s="112" t="str">
        <f t="shared" si="59"/>
        <v/>
      </c>
      <c r="AU141" s="112" t="e">
        <f t="shared" si="60"/>
        <v>#DIV/0!</v>
      </c>
      <c r="AV141" s="112" t="e">
        <f t="shared" si="61"/>
        <v>#DIV/0!</v>
      </c>
      <c r="AW141" s="112" t="e">
        <f t="shared" si="62"/>
        <v>#DIV/0!</v>
      </c>
      <c r="AX141" s="112" t="e">
        <f t="shared" si="63"/>
        <v>#VALUE!</v>
      </c>
      <c r="AY141" s="113" t="e">
        <f t="shared" si="64"/>
        <v>#VALUE!</v>
      </c>
      <c r="AZ141">
        <f t="shared" si="66"/>
        <v>82</v>
      </c>
      <c r="CX141" s="205"/>
    </row>
    <row r="142" spans="2:102" ht="15.6" x14ac:dyDescent="0.3">
      <c r="B142" s="31">
        <f t="shared" si="65"/>
        <v>83</v>
      </c>
      <c r="C142" s="78">
        <v>0</v>
      </c>
      <c r="D142" s="8">
        <v>0</v>
      </c>
      <c r="E142" s="72">
        <f t="shared" si="8"/>
        <v>0</v>
      </c>
      <c r="F142" s="9">
        <v>0</v>
      </c>
      <c r="G142" s="10">
        <v>0</v>
      </c>
      <c r="H142" s="22">
        <v>0</v>
      </c>
      <c r="I142" s="10">
        <v>0</v>
      </c>
      <c r="J142" s="46">
        <v>0</v>
      </c>
      <c r="K142" s="46">
        <v>0</v>
      </c>
      <c r="L142" s="46">
        <v>0</v>
      </c>
      <c r="M142" s="84">
        <v>0</v>
      </c>
      <c r="N142" s="20">
        <v>0</v>
      </c>
      <c r="O142" s="10">
        <v>0</v>
      </c>
      <c r="P142" s="47" t="e">
        <f t="shared" si="45"/>
        <v>#DIV/0!</v>
      </c>
      <c r="Q142" s="48">
        <f t="shared" si="46"/>
        <v>0</v>
      </c>
      <c r="R142" s="89" t="e">
        <f t="shared" si="47"/>
        <v>#DIV/0!</v>
      </c>
      <c r="S142">
        <v>0</v>
      </c>
      <c r="T142">
        <v>0</v>
      </c>
      <c r="U142" s="83" t="e">
        <f t="shared" si="48"/>
        <v>#DIV/0!</v>
      </c>
      <c r="AH142" s="21"/>
      <c r="AK142" s="64"/>
      <c r="AL142" s="179">
        <f t="shared" si="51"/>
        <v>100</v>
      </c>
      <c r="AM142" s="111">
        <f t="shared" si="52"/>
        <v>0</v>
      </c>
      <c r="AN142" s="111">
        <f t="shared" si="53"/>
        <v>100</v>
      </c>
      <c r="AO142" s="111">
        <f t="shared" si="54"/>
        <v>15</v>
      </c>
      <c r="AP142" s="111">
        <f t="shared" si="55"/>
        <v>100</v>
      </c>
      <c r="AQ142" s="112">
        <f t="shared" si="56"/>
        <v>15</v>
      </c>
      <c r="AR142" s="112">
        <f t="shared" si="57"/>
        <v>50</v>
      </c>
      <c r="AS142" s="112" t="str">
        <f t="shared" si="58"/>
        <v/>
      </c>
      <c r="AT142" s="112" t="str">
        <f t="shared" si="59"/>
        <v/>
      </c>
      <c r="AU142" s="112" t="e">
        <f t="shared" si="60"/>
        <v>#DIV/0!</v>
      </c>
      <c r="AV142" s="112" t="e">
        <f t="shared" si="61"/>
        <v>#DIV/0!</v>
      </c>
      <c r="AW142" s="112" t="e">
        <f t="shared" si="62"/>
        <v>#DIV/0!</v>
      </c>
      <c r="AX142" s="112" t="e">
        <f t="shared" si="63"/>
        <v>#VALUE!</v>
      </c>
      <c r="AY142" s="113" t="e">
        <f t="shared" si="64"/>
        <v>#VALUE!</v>
      </c>
      <c r="AZ142">
        <f t="shared" si="66"/>
        <v>83</v>
      </c>
      <c r="CX142" s="205"/>
    </row>
    <row r="143" spans="2:102" ht="15.6" x14ac:dyDescent="0.3">
      <c r="B143" s="31">
        <f t="shared" si="65"/>
        <v>84</v>
      </c>
      <c r="C143" s="78">
        <v>0</v>
      </c>
      <c r="D143" s="8">
        <v>0</v>
      </c>
      <c r="E143" s="72">
        <f t="shared" si="8"/>
        <v>0</v>
      </c>
      <c r="F143" s="9">
        <v>0</v>
      </c>
      <c r="G143" s="10">
        <v>0</v>
      </c>
      <c r="H143" s="22">
        <v>0</v>
      </c>
      <c r="I143" s="10">
        <v>0</v>
      </c>
      <c r="J143" s="46">
        <v>0</v>
      </c>
      <c r="K143" s="46">
        <v>0</v>
      </c>
      <c r="L143" s="46">
        <v>0</v>
      </c>
      <c r="M143" s="84">
        <v>0</v>
      </c>
      <c r="N143" s="20">
        <v>0</v>
      </c>
      <c r="O143" s="10">
        <v>0</v>
      </c>
      <c r="P143" s="47" t="e">
        <f t="shared" si="45"/>
        <v>#DIV/0!</v>
      </c>
      <c r="Q143" s="48">
        <f t="shared" si="46"/>
        <v>0</v>
      </c>
      <c r="R143" s="89" t="e">
        <f t="shared" si="47"/>
        <v>#DIV/0!</v>
      </c>
      <c r="S143">
        <v>0</v>
      </c>
      <c r="T143">
        <v>0</v>
      </c>
      <c r="U143" s="83" t="e">
        <f t="shared" si="48"/>
        <v>#DIV/0!</v>
      </c>
      <c r="AH143" s="21"/>
      <c r="AK143" s="64"/>
      <c r="AL143" s="179">
        <f t="shared" si="51"/>
        <v>100</v>
      </c>
      <c r="AM143" s="111">
        <f t="shared" si="52"/>
        <v>0</v>
      </c>
      <c r="AN143" s="111">
        <f t="shared" si="53"/>
        <v>100</v>
      </c>
      <c r="AO143" s="111">
        <f t="shared" si="54"/>
        <v>15</v>
      </c>
      <c r="AP143" s="111">
        <f t="shared" si="55"/>
        <v>100</v>
      </c>
      <c r="AQ143" s="112">
        <f t="shared" si="56"/>
        <v>15</v>
      </c>
      <c r="AR143" s="112">
        <f t="shared" si="57"/>
        <v>50</v>
      </c>
      <c r="AS143" s="112" t="str">
        <f t="shared" si="58"/>
        <v/>
      </c>
      <c r="AT143" s="112" t="str">
        <f t="shared" si="59"/>
        <v/>
      </c>
      <c r="AU143" s="112" t="e">
        <f t="shared" si="60"/>
        <v>#DIV/0!</v>
      </c>
      <c r="AV143" s="112" t="e">
        <f t="shared" si="61"/>
        <v>#DIV/0!</v>
      </c>
      <c r="AW143" s="112" t="e">
        <f t="shared" si="62"/>
        <v>#DIV/0!</v>
      </c>
      <c r="AX143" s="112" t="e">
        <f t="shared" si="63"/>
        <v>#VALUE!</v>
      </c>
      <c r="AY143" s="113" t="e">
        <f t="shared" si="64"/>
        <v>#VALUE!</v>
      </c>
      <c r="AZ143">
        <f t="shared" si="66"/>
        <v>84</v>
      </c>
      <c r="CX143" s="205"/>
    </row>
    <row r="144" spans="2:102" ht="15.6" x14ac:dyDescent="0.3">
      <c r="B144" s="31">
        <f t="shared" si="65"/>
        <v>85</v>
      </c>
      <c r="C144" s="78">
        <v>0</v>
      </c>
      <c r="D144" s="8">
        <v>0</v>
      </c>
      <c r="E144" s="72">
        <f t="shared" si="8"/>
        <v>0</v>
      </c>
      <c r="F144" s="9">
        <v>0</v>
      </c>
      <c r="G144" s="10">
        <v>0</v>
      </c>
      <c r="H144" s="22">
        <v>0</v>
      </c>
      <c r="I144" s="10">
        <v>0</v>
      </c>
      <c r="J144" s="46">
        <v>0</v>
      </c>
      <c r="K144" s="46">
        <v>0</v>
      </c>
      <c r="L144" s="46">
        <v>0</v>
      </c>
      <c r="M144" s="84">
        <v>0</v>
      </c>
      <c r="N144" s="20">
        <v>0</v>
      </c>
      <c r="O144" s="10">
        <v>0</v>
      </c>
      <c r="P144" s="47" t="e">
        <f t="shared" si="45"/>
        <v>#DIV/0!</v>
      </c>
      <c r="Q144" s="48">
        <f t="shared" si="46"/>
        <v>0</v>
      </c>
      <c r="R144" s="89" t="e">
        <f t="shared" si="47"/>
        <v>#DIV/0!</v>
      </c>
      <c r="S144">
        <v>0</v>
      </c>
      <c r="T144">
        <v>0</v>
      </c>
      <c r="U144" s="83" t="e">
        <f t="shared" si="48"/>
        <v>#DIV/0!</v>
      </c>
      <c r="AH144" s="21"/>
      <c r="AK144" s="64"/>
      <c r="AL144" s="179">
        <f t="shared" si="51"/>
        <v>100</v>
      </c>
      <c r="AM144" s="111">
        <f t="shared" si="52"/>
        <v>0</v>
      </c>
      <c r="AN144" s="111">
        <f t="shared" si="53"/>
        <v>100</v>
      </c>
      <c r="AO144" s="111">
        <f t="shared" si="54"/>
        <v>15</v>
      </c>
      <c r="AP144" s="111">
        <f t="shared" si="55"/>
        <v>100</v>
      </c>
      <c r="AQ144" s="112">
        <f t="shared" si="56"/>
        <v>15</v>
      </c>
      <c r="AR144" s="112">
        <f t="shared" si="57"/>
        <v>50</v>
      </c>
      <c r="AS144" s="112" t="str">
        <f t="shared" si="58"/>
        <v/>
      </c>
      <c r="AT144" s="112" t="str">
        <f t="shared" si="59"/>
        <v/>
      </c>
      <c r="AU144" s="112" t="e">
        <f t="shared" si="60"/>
        <v>#DIV/0!</v>
      </c>
      <c r="AV144" s="112" t="e">
        <f t="shared" si="61"/>
        <v>#DIV/0!</v>
      </c>
      <c r="AW144" s="112" t="e">
        <f t="shared" si="62"/>
        <v>#DIV/0!</v>
      </c>
      <c r="AX144" s="112" t="e">
        <f t="shared" si="63"/>
        <v>#VALUE!</v>
      </c>
      <c r="AY144" s="113" t="e">
        <f t="shared" si="64"/>
        <v>#VALUE!</v>
      </c>
      <c r="AZ144">
        <f t="shared" si="66"/>
        <v>85</v>
      </c>
      <c r="CX144" s="205"/>
    </row>
    <row r="145" spans="2:102" ht="15.6" x14ac:dyDescent="0.3">
      <c r="B145" s="31">
        <f t="shared" si="65"/>
        <v>86</v>
      </c>
      <c r="C145" s="78">
        <v>0</v>
      </c>
      <c r="D145" s="8">
        <v>0</v>
      </c>
      <c r="E145" s="72">
        <f t="shared" si="8"/>
        <v>0</v>
      </c>
      <c r="F145" s="9">
        <v>0</v>
      </c>
      <c r="G145" s="10">
        <v>0</v>
      </c>
      <c r="H145" s="22">
        <v>0</v>
      </c>
      <c r="I145" s="10">
        <v>0</v>
      </c>
      <c r="J145" s="46">
        <v>0</v>
      </c>
      <c r="K145" s="46">
        <v>0</v>
      </c>
      <c r="L145" s="46">
        <v>0</v>
      </c>
      <c r="M145" s="84">
        <v>0</v>
      </c>
      <c r="N145" s="20">
        <v>0</v>
      </c>
      <c r="O145" s="10">
        <v>0</v>
      </c>
      <c r="P145" s="47" t="e">
        <f t="shared" si="45"/>
        <v>#DIV/0!</v>
      </c>
      <c r="Q145" s="48">
        <f t="shared" si="46"/>
        <v>0</v>
      </c>
      <c r="R145" s="89" t="e">
        <f t="shared" si="47"/>
        <v>#DIV/0!</v>
      </c>
      <c r="S145">
        <v>0</v>
      </c>
      <c r="T145">
        <v>0</v>
      </c>
      <c r="U145" s="83" t="e">
        <f t="shared" si="48"/>
        <v>#DIV/0!</v>
      </c>
      <c r="AH145" s="21"/>
      <c r="AK145" s="64"/>
      <c r="AL145" s="179">
        <f t="shared" si="51"/>
        <v>100</v>
      </c>
      <c r="AM145" s="111">
        <f t="shared" si="52"/>
        <v>0</v>
      </c>
      <c r="AN145" s="111">
        <f t="shared" si="53"/>
        <v>100</v>
      </c>
      <c r="AO145" s="111">
        <f t="shared" si="54"/>
        <v>15</v>
      </c>
      <c r="AP145" s="111">
        <f t="shared" si="55"/>
        <v>100</v>
      </c>
      <c r="AQ145" s="112">
        <f t="shared" si="56"/>
        <v>15</v>
      </c>
      <c r="AR145" s="112">
        <f t="shared" si="57"/>
        <v>50</v>
      </c>
      <c r="AS145" s="112" t="str">
        <f t="shared" si="58"/>
        <v/>
      </c>
      <c r="AT145" s="112" t="str">
        <f t="shared" si="59"/>
        <v/>
      </c>
      <c r="AU145" s="112" t="e">
        <f t="shared" si="60"/>
        <v>#DIV/0!</v>
      </c>
      <c r="AV145" s="112" t="e">
        <f t="shared" si="61"/>
        <v>#DIV/0!</v>
      </c>
      <c r="AW145" s="112" t="e">
        <f t="shared" si="62"/>
        <v>#DIV/0!</v>
      </c>
      <c r="AX145" s="112" t="e">
        <f t="shared" si="63"/>
        <v>#VALUE!</v>
      </c>
      <c r="AY145" s="113" t="e">
        <f t="shared" si="64"/>
        <v>#VALUE!</v>
      </c>
      <c r="AZ145">
        <f t="shared" si="66"/>
        <v>86</v>
      </c>
      <c r="CX145" s="205"/>
    </row>
    <row r="146" spans="2:102" ht="15.6" x14ac:dyDescent="0.3">
      <c r="B146" s="31">
        <f t="shared" si="65"/>
        <v>87</v>
      </c>
      <c r="C146" s="78">
        <v>0</v>
      </c>
      <c r="D146" s="8">
        <v>0</v>
      </c>
      <c r="E146" s="72">
        <f t="shared" si="8"/>
        <v>0</v>
      </c>
      <c r="F146" s="9">
        <v>0</v>
      </c>
      <c r="G146" s="10">
        <v>0</v>
      </c>
      <c r="H146" s="22">
        <v>0</v>
      </c>
      <c r="I146" s="10">
        <v>0</v>
      </c>
      <c r="J146" s="46">
        <v>0</v>
      </c>
      <c r="K146" s="46">
        <v>0</v>
      </c>
      <c r="L146" s="46">
        <v>0</v>
      </c>
      <c r="M146" s="84">
        <v>0</v>
      </c>
      <c r="N146" s="20">
        <v>0</v>
      </c>
      <c r="O146" s="10">
        <v>0</v>
      </c>
      <c r="P146" s="47" t="e">
        <f t="shared" si="45"/>
        <v>#DIV/0!</v>
      </c>
      <c r="Q146" s="48">
        <f t="shared" si="46"/>
        <v>0</v>
      </c>
      <c r="R146" s="89" t="e">
        <f t="shared" si="47"/>
        <v>#DIV/0!</v>
      </c>
      <c r="S146">
        <v>0</v>
      </c>
      <c r="T146">
        <v>0</v>
      </c>
      <c r="U146" s="83" t="e">
        <f t="shared" si="48"/>
        <v>#DIV/0!</v>
      </c>
      <c r="AH146" s="21"/>
      <c r="AK146" s="64"/>
      <c r="AL146" s="179">
        <f t="shared" si="51"/>
        <v>100</v>
      </c>
      <c r="AM146" s="111">
        <f t="shared" si="52"/>
        <v>0</v>
      </c>
      <c r="AN146" s="111">
        <f t="shared" si="53"/>
        <v>100</v>
      </c>
      <c r="AO146" s="111">
        <f t="shared" si="54"/>
        <v>15</v>
      </c>
      <c r="AP146" s="111">
        <f t="shared" si="55"/>
        <v>100</v>
      </c>
      <c r="AQ146" s="112">
        <f t="shared" si="56"/>
        <v>15</v>
      </c>
      <c r="AR146" s="112">
        <f t="shared" si="57"/>
        <v>50</v>
      </c>
      <c r="AS146" s="112" t="str">
        <f t="shared" si="58"/>
        <v/>
      </c>
      <c r="AT146" s="112" t="str">
        <f t="shared" si="59"/>
        <v/>
      </c>
      <c r="AU146" s="112" t="e">
        <f t="shared" si="60"/>
        <v>#DIV/0!</v>
      </c>
      <c r="AV146" s="112" t="e">
        <f t="shared" si="61"/>
        <v>#DIV/0!</v>
      </c>
      <c r="AW146" s="112" t="e">
        <f t="shared" si="62"/>
        <v>#DIV/0!</v>
      </c>
      <c r="AX146" s="112" t="e">
        <f t="shared" si="63"/>
        <v>#VALUE!</v>
      </c>
      <c r="AY146" s="113" t="e">
        <f t="shared" si="64"/>
        <v>#VALUE!</v>
      </c>
      <c r="AZ146">
        <f t="shared" si="66"/>
        <v>87</v>
      </c>
      <c r="CX146" s="205"/>
    </row>
    <row r="147" spans="2:102" ht="15.6" x14ac:dyDescent="0.3">
      <c r="B147" s="31">
        <f t="shared" si="65"/>
        <v>88</v>
      </c>
      <c r="C147" s="78">
        <v>0</v>
      </c>
      <c r="D147" s="8">
        <v>0</v>
      </c>
      <c r="E147" s="72">
        <f t="shared" si="8"/>
        <v>0</v>
      </c>
      <c r="F147" s="9">
        <v>0</v>
      </c>
      <c r="G147" s="10">
        <v>0</v>
      </c>
      <c r="H147" s="22">
        <v>0</v>
      </c>
      <c r="I147" s="10">
        <v>0</v>
      </c>
      <c r="J147" s="46">
        <v>0</v>
      </c>
      <c r="K147" s="46">
        <v>0</v>
      </c>
      <c r="L147" s="46">
        <v>0</v>
      </c>
      <c r="M147" s="84">
        <v>0</v>
      </c>
      <c r="N147" s="20">
        <v>0</v>
      </c>
      <c r="O147" s="10">
        <v>0</v>
      </c>
      <c r="P147" s="47" t="e">
        <f t="shared" si="45"/>
        <v>#DIV/0!</v>
      </c>
      <c r="Q147" s="48">
        <f t="shared" si="46"/>
        <v>0</v>
      </c>
      <c r="R147" s="89" t="e">
        <f t="shared" si="47"/>
        <v>#DIV/0!</v>
      </c>
      <c r="S147">
        <v>0</v>
      </c>
      <c r="T147">
        <v>0</v>
      </c>
      <c r="U147" s="83" t="e">
        <f t="shared" si="48"/>
        <v>#DIV/0!</v>
      </c>
      <c r="AH147" s="21"/>
      <c r="AK147" s="64"/>
      <c r="AL147" s="179">
        <f t="shared" si="51"/>
        <v>100</v>
      </c>
      <c r="AM147" s="111">
        <f t="shared" si="52"/>
        <v>0</v>
      </c>
      <c r="AN147" s="111">
        <f t="shared" si="53"/>
        <v>100</v>
      </c>
      <c r="AO147" s="111">
        <f t="shared" si="54"/>
        <v>15</v>
      </c>
      <c r="AP147" s="111">
        <f t="shared" si="55"/>
        <v>100</v>
      </c>
      <c r="AQ147" s="112">
        <f t="shared" si="56"/>
        <v>15</v>
      </c>
      <c r="AR147" s="112">
        <f t="shared" si="57"/>
        <v>50</v>
      </c>
      <c r="AS147" s="112" t="str">
        <f t="shared" si="58"/>
        <v/>
      </c>
      <c r="AT147" s="112" t="str">
        <f t="shared" si="59"/>
        <v/>
      </c>
      <c r="AU147" s="112" t="e">
        <f t="shared" si="60"/>
        <v>#DIV/0!</v>
      </c>
      <c r="AV147" s="112" t="e">
        <f t="shared" si="61"/>
        <v>#DIV/0!</v>
      </c>
      <c r="AW147" s="112" t="e">
        <f t="shared" si="62"/>
        <v>#DIV/0!</v>
      </c>
      <c r="AX147" s="112" t="e">
        <f t="shared" si="63"/>
        <v>#VALUE!</v>
      </c>
      <c r="AY147" s="113" t="e">
        <f t="shared" si="64"/>
        <v>#VALUE!</v>
      </c>
      <c r="AZ147">
        <f t="shared" si="66"/>
        <v>88</v>
      </c>
      <c r="CX147" s="205"/>
    </row>
    <row r="148" spans="2:102" ht="15.6" x14ac:dyDescent="0.3">
      <c r="B148" s="31">
        <f t="shared" si="65"/>
        <v>89</v>
      </c>
      <c r="C148" s="78">
        <v>0</v>
      </c>
      <c r="D148" s="8">
        <v>0</v>
      </c>
      <c r="E148" s="72">
        <f t="shared" si="8"/>
        <v>0</v>
      </c>
      <c r="F148" s="9">
        <v>0</v>
      </c>
      <c r="G148" s="10">
        <v>0</v>
      </c>
      <c r="H148" s="22">
        <v>0</v>
      </c>
      <c r="I148" s="10">
        <v>0</v>
      </c>
      <c r="J148" s="46">
        <v>0</v>
      </c>
      <c r="K148" s="46">
        <v>0</v>
      </c>
      <c r="L148" s="46">
        <v>0</v>
      </c>
      <c r="M148" s="84">
        <v>0</v>
      </c>
      <c r="N148" s="20">
        <v>0</v>
      </c>
      <c r="O148" s="10">
        <v>0</v>
      </c>
      <c r="P148" s="47" t="e">
        <f t="shared" si="45"/>
        <v>#DIV/0!</v>
      </c>
      <c r="Q148" s="48">
        <f t="shared" si="46"/>
        <v>0</v>
      </c>
      <c r="R148" s="89" t="e">
        <f t="shared" si="47"/>
        <v>#DIV/0!</v>
      </c>
      <c r="S148">
        <v>0</v>
      </c>
      <c r="T148">
        <v>0</v>
      </c>
      <c r="U148" s="83" t="e">
        <f t="shared" si="48"/>
        <v>#DIV/0!</v>
      </c>
      <c r="AH148" s="21"/>
      <c r="AK148" s="64"/>
      <c r="AL148" s="179">
        <f t="shared" si="51"/>
        <v>100</v>
      </c>
      <c r="AM148" s="111">
        <f t="shared" si="52"/>
        <v>0</v>
      </c>
      <c r="AN148" s="111">
        <f t="shared" si="53"/>
        <v>100</v>
      </c>
      <c r="AO148" s="111">
        <f t="shared" si="54"/>
        <v>15</v>
      </c>
      <c r="AP148" s="111">
        <f t="shared" si="55"/>
        <v>100</v>
      </c>
      <c r="AQ148" s="112">
        <f t="shared" si="56"/>
        <v>15</v>
      </c>
      <c r="AR148" s="112">
        <f t="shared" si="57"/>
        <v>50</v>
      </c>
      <c r="AS148" s="112" t="str">
        <f t="shared" si="58"/>
        <v/>
      </c>
      <c r="AT148" s="112" t="str">
        <f t="shared" si="59"/>
        <v/>
      </c>
      <c r="AU148" s="112" t="e">
        <f t="shared" si="60"/>
        <v>#DIV/0!</v>
      </c>
      <c r="AV148" s="112" t="e">
        <f t="shared" si="61"/>
        <v>#DIV/0!</v>
      </c>
      <c r="AW148" s="112" t="e">
        <f t="shared" si="62"/>
        <v>#DIV/0!</v>
      </c>
      <c r="AX148" s="112" t="e">
        <f t="shared" si="63"/>
        <v>#VALUE!</v>
      </c>
      <c r="AY148" s="113" t="e">
        <f t="shared" si="64"/>
        <v>#VALUE!</v>
      </c>
      <c r="AZ148">
        <f t="shared" si="66"/>
        <v>89</v>
      </c>
      <c r="CX148" s="205"/>
    </row>
    <row r="149" spans="2:102" ht="15.6" x14ac:dyDescent="0.3">
      <c r="B149" s="31">
        <f t="shared" si="65"/>
        <v>90</v>
      </c>
      <c r="C149" s="78">
        <v>0</v>
      </c>
      <c r="D149" s="8">
        <v>0</v>
      </c>
      <c r="E149" s="72">
        <f t="shared" si="8"/>
        <v>0</v>
      </c>
      <c r="F149" s="9">
        <v>0</v>
      </c>
      <c r="G149" s="10">
        <v>0</v>
      </c>
      <c r="H149" s="22">
        <v>0</v>
      </c>
      <c r="I149" s="10">
        <v>0</v>
      </c>
      <c r="J149" s="46">
        <v>0</v>
      </c>
      <c r="K149" s="46">
        <v>0</v>
      </c>
      <c r="L149" s="46">
        <v>0</v>
      </c>
      <c r="M149" s="84">
        <v>0</v>
      </c>
      <c r="N149" s="20">
        <v>0</v>
      </c>
      <c r="O149" s="10">
        <v>0</v>
      </c>
      <c r="P149" s="47" t="e">
        <f t="shared" si="45"/>
        <v>#DIV/0!</v>
      </c>
      <c r="Q149" s="48">
        <f t="shared" si="46"/>
        <v>0</v>
      </c>
      <c r="R149" s="89" t="e">
        <f t="shared" si="47"/>
        <v>#DIV/0!</v>
      </c>
      <c r="S149">
        <v>0</v>
      </c>
      <c r="T149">
        <v>0</v>
      </c>
      <c r="U149" s="83" t="e">
        <f t="shared" si="48"/>
        <v>#DIV/0!</v>
      </c>
      <c r="AH149" s="21"/>
      <c r="AK149" s="64"/>
      <c r="AL149" s="179">
        <f t="shared" si="51"/>
        <v>100</v>
      </c>
      <c r="AM149" s="111">
        <f t="shared" si="52"/>
        <v>0</v>
      </c>
      <c r="AN149" s="111">
        <f t="shared" si="53"/>
        <v>100</v>
      </c>
      <c r="AO149" s="111">
        <f t="shared" si="54"/>
        <v>15</v>
      </c>
      <c r="AP149" s="111">
        <f t="shared" si="55"/>
        <v>100</v>
      </c>
      <c r="AQ149" s="112">
        <f t="shared" si="56"/>
        <v>15</v>
      </c>
      <c r="AR149" s="112">
        <f t="shared" si="57"/>
        <v>50</v>
      </c>
      <c r="AS149" s="112" t="str">
        <f t="shared" si="58"/>
        <v/>
      </c>
      <c r="AT149" s="112" t="str">
        <f t="shared" si="59"/>
        <v/>
      </c>
      <c r="AU149" s="112" t="e">
        <f t="shared" si="60"/>
        <v>#DIV/0!</v>
      </c>
      <c r="AV149" s="112" t="e">
        <f t="shared" si="61"/>
        <v>#DIV/0!</v>
      </c>
      <c r="AW149" s="112" t="e">
        <f t="shared" si="62"/>
        <v>#DIV/0!</v>
      </c>
      <c r="AX149" s="112" t="e">
        <f t="shared" si="63"/>
        <v>#VALUE!</v>
      </c>
      <c r="AY149" s="113" t="e">
        <f t="shared" si="64"/>
        <v>#VALUE!</v>
      </c>
      <c r="AZ149">
        <f t="shared" si="66"/>
        <v>90</v>
      </c>
      <c r="CX149" s="205"/>
    </row>
    <row r="150" spans="2:102" ht="15.6" x14ac:dyDescent="0.3">
      <c r="B150" s="31">
        <f t="shared" si="65"/>
        <v>91</v>
      </c>
      <c r="C150" s="78">
        <v>0</v>
      </c>
      <c r="D150" s="8">
        <v>0</v>
      </c>
      <c r="E150" s="72">
        <f t="shared" si="8"/>
        <v>0</v>
      </c>
      <c r="F150" s="9">
        <v>0</v>
      </c>
      <c r="G150" s="10">
        <v>0</v>
      </c>
      <c r="H150" s="22">
        <v>0</v>
      </c>
      <c r="I150" s="10">
        <v>0</v>
      </c>
      <c r="J150" s="46">
        <v>0</v>
      </c>
      <c r="K150" s="46">
        <v>0</v>
      </c>
      <c r="L150" s="46">
        <v>0</v>
      </c>
      <c r="M150" s="84">
        <v>0</v>
      </c>
      <c r="N150" s="20">
        <v>0</v>
      </c>
      <c r="O150" s="10">
        <v>0</v>
      </c>
      <c r="P150" s="47" t="e">
        <f t="shared" si="45"/>
        <v>#DIV/0!</v>
      </c>
      <c r="Q150" s="48">
        <f t="shared" si="46"/>
        <v>0</v>
      </c>
      <c r="R150" s="89" t="e">
        <f t="shared" si="47"/>
        <v>#DIV/0!</v>
      </c>
      <c r="S150">
        <v>0</v>
      </c>
      <c r="T150">
        <v>0</v>
      </c>
      <c r="U150" s="83" t="e">
        <f t="shared" si="48"/>
        <v>#DIV/0!</v>
      </c>
      <c r="AH150" s="21"/>
      <c r="AK150" s="64"/>
      <c r="AL150" s="179">
        <f t="shared" si="51"/>
        <v>100</v>
      </c>
      <c r="AM150" s="111">
        <f t="shared" si="52"/>
        <v>0</v>
      </c>
      <c r="AN150" s="111">
        <f t="shared" si="53"/>
        <v>100</v>
      </c>
      <c r="AO150" s="111">
        <f t="shared" si="54"/>
        <v>15</v>
      </c>
      <c r="AP150" s="111">
        <f t="shared" si="55"/>
        <v>100</v>
      </c>
      <c r="AQ150" s="112">
        <f t="shared" si="56"/>
        <v>15</v>
      </c>
      <c r="AR150" s="112">
        <f t="shared" si="57"/>
        <v>50</v>
      </c>
      <c r="AS150" s="112" t="str">
        <f t="shared" si="58"/>
        <v/>
      </c>
      <c r="AT150" s="112" t="str">
        <f t="shared" si="59"/>
        <v/>
      </c>
      <c r="AU150" s="112" t="e">
        <f t="shared" si="60"/>
        <v>#DIV/0!</v>
      </c>
      <c r="AV150" s="112" t="e">
        <f t="shared" si="61"/>
        <v>#DIV/0!</v>
      </c>
      <c r="AW150" s="112" t="e">
        <f t="shared" si="62"/>
        <v>#DIV/0!</v>
      </c>
      <c r="AX150" s="112" t="e">
        <f t="shared" si="63"/>
        <v>#VALUE!</v>
      </c>
      <c r="AY150" s="113" t="e">
        <f t="shared" si="64"/>
        <v>#VALUE!</v>
      </c>
      <c r="AZ150">
        <f t="shared" si="66"/>
        <v>91</v>
      </c>
      <c r="CX150" s="205"/>
    </row>
    <row r="151" spans="2:102" ht="15.6" x14ac:dyDescent="0.3">
      <c r="B151" s="31">
        <f t="shared" si="65"/>
        <v>92</v>
      </c>
      <c r="C151" s="78">
        <v>0</v>
      </c>
      <c r="D151" s="8">
        <v>0</v>
      </c>
      <c r="E151" s="72">
        <f t="shared" si="8"/>
        <v>0</v>
      </c>
      <c r="F151" s="9">
        <v>0</v>
      </c>
      <c r="G151" s="10">
        <v>0</v>
      </c>
      <c r="H151" s="22">
        <v>0</v>
      </c>
      <c r="I151" s="10">
        <v>0</v>
      </c>
      <c r="J151" s="46">
        <v>0</v>
      </c>
      <c r="K151" s="46">
        <v>0</v>
      </c>
      <c r="L151" s="46">
        <v>0</v>
      </c>
      <c r="M151" s="84">
        <v>0</v>
      </c>
      <c r="N151" s="20">
        <v>0</v>
      </c>
      <c r="O151" s="10">
        <v>0</v>
      </c>
      <c r="P151" s="47" t="e">
        <f t="shared" si="45"/>
        <v>#DIV/0!</v>
      </c>
      <c r="Q151" s="48">
        <f t="shared" si="46"/>
        <v>0</v>
      </c>
      <c r="R151" s="89" t="e">
        <f t="shared" si="47"/>
        <v>#DIV/0!</v>
      </c>
      <c r="S151">
        <v>0</v>
      </c>
      <c r="T151">
        <v>0</v>
      </c>
      <c r="U151" s="83" t="e">
        <f t="shared" si="48"/>
        <v>#DIV/0!</v>
      </c>
      <c r="AH151" s="21"/>
      <c r="AK151" s="64"/>
      <c r="AL151" s="179">
        <f t="shared" si="51"/>
        <v>100</v>
      </c>
      <c r="AM151" s="111">
        <f t="shared" si="52"/>
        <v>0</v>
      </c>
      <c r="AN151" s="111">
        <f t="shared" si="53"/>
        <v>100</v>
      </c>
      <c r="AO151" s="111">
        <f t="shared" si="54"/>
        <v>15</v>
      </c>
      <c r="AP151" s="111">
        <f t="shared" si="55"/>
        <v>100</v>
      </c>
      <c r="AQ151" s="112">
        <f t="shared" si="56"/>
        <v>15</v>
      </c>
      <c r="AR151" s="112">
        <f t="shared" si="57"/>
        <v>50</v>
      </c>
      <c r="AS151" s="112" t="str">
        <f t="shared" si="58"/>
        <v/>
      </c>
      <c r="AT151" s="112" t="str">
        <f t="shared" si="59"/>
        <v/>
      </c>
      <c r="AU151" s="112" t="e">
        <f t="shared" si="60"/>
        <v>#DIV/0!</v>
      </c>
      <c r="AV151" s="112" t="e">
        <f t="shared" si="61"/>
        <v>#DIV/0!</v>
      </c>
      <c r="AW151" s="112" t="e">
        <f t="shared" si="62"/>
        <v>#DIV/0!</v>
      </c>
      <c r="AX151" s="112" t="e">
        <f t="shared" si="63"/>
        <v>#VALUE!</v>
      </c>
      <c r="AY151" s="113" t="e">
        <f t="shared" si="64"/>
        <v>#VALUE!</v>
      </c>
      <c r="AZ151">
        <f t="shared" si="66"/>
        <v>92</v>
      </c>
      <c r="CX151" s="205"/>
    </row>
    <row r="152" spans="2:102" ht="15.6" x14ac:dyDescent="0.3">
      <c r="B152" s="31">
        <f t="shared" si="65"/>
        <v>93</v>
      </c>
      <c r="C152" s="78">
        <v>0</v>
      </c>
      <c r="D152" s="8">
        <v>0</v>
      </c>
      <c r="E152" s="72">
        <f t="shared" si="8"/>
        <v>0</v>
      </c>
      <c r="F152" s="9">
        <v>0</v>
      </c>
      <c r="G152" s="10">
        <v>0</v>
      </c>
      <c r="H152" s="22">
        <v>0</v>
      </c>
      <c r="I152" s="10">
        <v>0</v>
      </c>
      <c r="J152" s="46">
        <v>0</v>
      </c>
      <c r="K152" s="46">
        <v>0</v>
      </c>
      <c r="L152" s="46">
        <v>0</v>
      </c>
      <c r="M152" s="84">
        <v>0</v>
      </c>
      <c r="N152" s="20">
        <v>0</v>
      </c>
      <c r="O152" s="10">
        <v>0</v>
      </c>
      <c r="P152" s="47" t="e">
        <f t="shared" si="45"/>
        <v>#DIV/0!</v>
      </c>
      <c r="Q152" s="48">
        <f t="shared" si="46"/>
        <v>0</v>
      </c>
      <c r="R152" s="89" t="e">
        <f t="shared" si="47"/>
        <v>#DIV/0!</v>
      </c>
      <c r="S152">
        <v>0</v>
      </c>
      <c r="T152">
        <v>0</v>
      </c>
      <c r="U152" s="83" t="e">
        <f t="shared" si="48"/>
        <v>#DIV/0!</v>
      </c>
      <c r="AH152" s="21"/>
      <c r="AK152" s="64"/>
      <c r="AL152" s="179">
        <f t="shared" si="51"/>
        <v>100</v>
      </c>
      <c r="AM152" s="111">
        <f t="shared" si="52"/>
        <v>0</v>
      </c>
      <c r="AN152" s="111">
        <f t="shared" si="53"/>
        <v>100</v>
      </c>
      <c r="AO152" s="111">
        <f t="shared" si="54"/>
        <v>15</v>
      </c>
      <c r="AP152" s="111">
        <f t="shared" si="55"/>
        <v>100</v>
      </c>
      <c r="AQ152" s="112">
        <f t="shared" si="56"/>
        <v>15</v>
      </c>
      <c r="AR152" s="112">
        <f t="shared" si="57"/>
        <v>50</v>
      </c>
      <c r="AS152" s="112" t="str">
        <f t="shared" si="58"/>
        <v/>
      </c>
      <c r="AT152" s="112" t="str">
        <f t="shared" si="59"/>
        <v/>
      </c>
      <c r="AU152" s="112" t="e">
        <f t="shared" si="60"/>
        <v>#DIV/0!</v>
      </c>
      <c r="AV152" s="112" t="e">
        <f t="shared" si="61"/>
        <v>#DIV/0!</v>
      </c>
      <c r="AW152" s="112" t="e">
        <f t="shared" si="62"/>
        <v>#DIV/0!</v>
      </c>
      <c r="AX152" s="112" t="e">
        <f t="shared" si="63"/>
        <v>#VALUE!</v>
      </c>
      <c r="AY152" s="113" t="e">
        <f t="shared" si="64"/>
        <v>#VALUE!</v>
      </c>
      <c r="AZ152">
        <f t="shared" si="66"/>
        <v>93</v>
      </c>
      <c r="CX152" s="205"/>
    </row>
    <row r="153" spans="2:102" ht="15.6" x14ac:dyDescent="0.3">
      <c r="B153" s="31">
        <f t="shared" si="65"/>
        <v>94</v>
      </c>
      <c r="C153" s="78">
        <v>0</v>
      </c>
      <c r="D153" s="8">
        <v>0</v>
      </c>
      <c r="E153" s="72">
        <f t="shared" si="8"/>
        <v>0</v>
      </c>
      <c r="F153" s="9">
        <v>0</v>
      </c>
      <c r="G153" s="10">
        <v>0</v>
      </c>
      <c r="H153" s="22">
        <v>0</v>
      </c>
      <c r="I153" s="10">
        <v>0</v>
      </c>
      <c r="J153" s="46">
        <v>0</v>
      </c>
      <c r="K153" s="46">
        <v>0</v>
      </c>
      <c r="L153" s="46">
        <v>0</v>
      </c>
      <c r="M153" s="84">
        <v>0</v>
      </c>
      <c r="N153" s="20">
        <v>0</v>
      </c>
      <c r="O153" s="10">
        <v>0</v>
      </c>
      <c r="P153" s="47" t="e">
        <f t="shared" si="45"/>
        <v>#DIV/0!</v>
      </c>
      <c r="Q153" s="48">
        <f t="shared" si="46"/>
        <v>0</v>
      </c>
      <c r="R153" s="89" t="e">
        <f t="shared" si="47"/>
        <v>#DIV/0!</v>
      </c>
      <c r="S153">
        <v>0</v>
      </c>
      <c r="T153">
        <v>0</v>
      </c>
      <c r="U153" s="83" t="e">
        <f t="shared" si="48"/>
        <v>#DIV/0!</v>
      </c>
      <c r="AH153" s="21"/>
      <c r="AK153" s="64"/>
      <c r="AL153" s="179">
        <f t="shared" si="51"/>
        <v>100</v>
      </c>
      <c r="AM153" s="111">
        <f t="shared" si="52"/>
        <v>0</v>
      </c>
      <c r="AN153" s="111">
        <f t="shared" si="53"/>
        <v>100</v>
      </c>
      <c r="AO153" s="111">
        <f t="shared" si="54"/>
        <v>15</v>
      </c>
      <c r="AP153" s="111">
        <f t="shared" si="55"/>
        <v>100</v>
      </c>
      <c r="AQ153" s="112">
        <f t="shared" si="56"/>
        <v>15</v>
      </c>
      <c r="AR153" s="112">
        <f t="shared" si="57"/>
        <v>50</v>
      </c>
      <c r="AS153" s="112" t="str">
        <f t="shared" si="58"/>
        <v/>
      </c>
      <c r="AT153" s="112" t="str">
        <f t="shared" si="59"/>
        <v/>
      </c>
      <c r="AU153" s="112" t="e">
        <f t="shared" si="60"/>
        <v>#DIV/0!</v>
      </c>
      <c r="AV153" s="112" t="e">
        <f t="shared" si="61"/>
        <v>#DIV/0!</v>
      </c>
      <c r="AW153" s="112" t="e">
        <f t="shared" si="62"/>
        <v>#DIV/0!</v>
      </c>
      <c r="AX153" s="112" t="e">
        <f t="shared" si="63"/>
        <v>#VALUE!</v>
      </c>
      <c r="AY153" s="113" t="e">
        <f t="shared" si="64"/>
        <v>#VALUE!</v>
      </c>
      <c r="AZ153">
        <f t="shared" si="66"/>
        <v>94</v>
      </c>
      <c r="CX153" s="205"/>
    </row>
    <row r="154" spans="2:102" ht="15.6" x14ac:dyDescent="0.3">
      <c r="B154" s="31">
        <f t="shared" si="65"/>
        <v>95</v>
      </c>
      <c r="C154" s="78">
        <v>0</v>
      </c>
      <c r="D154" s="8">
        <v>0</v>
      </c>
      <c r="E154" s="72">
        <f t="shared" si="8"/>
        <v>0</v>
      </c>
      <c r="F154" s="9">
        <v>0</v>
      </c>
      <c r="G154" s="10">
        <v>0</v>
      </c>
      <c r="H154" s="22">
        <v>0</v>
      </c>
      <c r="I154" s="10">
        <v>0</v>
      </c>
      <c r="J154" s="46">
        <v>0</v>
      </c>
      <c r="K154" s="46">
        <v>0</v>
      </c>
      <c r="L154" s="46">
        <v>0</v>
      </c>
      <c r="M154" s="84">
        <v>0</v>
      </c>
      <c r="N154" s="20">
        <v>0</v>
      </c>
      <c r="O154" s="10">
        <v>0</v>
      </c>
      <c r="P154" s="47" t="e">
        <f t="shared" si="45"/>
        <v>#DIV/0!</v>
      </c>
      <c r="Q154" s="48">
        <f t="shared" si="46"/>
        <v>0</v>
      </c>
      <c r="R154" s="89" t="e">
        <f t="shared" si="47"/>
        <v>#DIV/0!</v>
      </c>
      <c r="S154">
        <v>0</v>
      </c>
      <c r="T154">
        <v>0</v>
      </c>
      <c r="U154" s="83" t="e">
        <f t="shared" si="48"/>
        <v>#DIV/0!</v>
      </c>
      <c r="AH154" s="21"/>
      <c r="AK154" s="64"/>
      <c r="AL154" s="179">
        <f t="shared" si="51"/>
        <v>100</v>
      </c>
      <c r="AM154" s="111">
        <f t="shared" si="52"/>
        <v>0</v>
      </c>
      <c r="AN154" s="111">
        <f t="shared" si="53"/>
        <v>100</v>
      </c>
      <c r="AO154" s="111">
        <f t="shared" si="54"/>
        <v>15</v>
      </c>
      <c r="AP154" s="111">
        <f t="shared" si="55"/>
        <v>100</v>
      </c>
      <c r="AQ154" s="112">
        <f t="shared" si="56"/>
        <v>15</v>
      </c>
      <c r="AR154" s="112">
        <f t="shared" si="57"/>
        <v>50</v>
      </c>
      <c r="AS154" s="112" t="str">
        <f t="shared" si="58"/>
        <v/>
      </c>
      <c r="AT154" s="112" t="str">
        <f t="shared" si="59"/>
        <v/>
      </c>
      <c r="AU154" s="112" t="e">
        <f t="shared" si="60"/>
        <v>#DIV/0!</v>
      </c>
      <c r="AV154" s="112" t="e">
        <f t="shared" si="61"/>
        <v>#DIV/0!</v>
      </c>
      <c r="AW154" s="112" t="e">
        <f t="shared" si="62"/>
        <v>#DIV/0!</v>
      </c>
      <c r="AX154" s="112" t="e">
        <f t="shared" si="63"/>
        <v>#VALUE!</v>
      </c>
      <c r="AY154" s="113" t="e">
        <f t="shared" si="64"/>
        <v>#VALUE!</v>
      </c>
      <c r="AZ154">
        <f t="shared" si="66"/>
        <v>95</v>
      </c>
      <c r="CX154" s="205"/>
    </row>
    <row r="155" spans="2:102" ht="15.6" x14ac:dyDescent="0.3">
      <c r="B155" s="31">
        <f t="shared" si="65"/>
        <v>96</v>
      </c>
      <c r="C155" s="78">
        <v>0</v>
      </c>
      <c r="D155" s="8">
        <v>0</v>
      </c>
      <c r="E155" s="72">
        <f t="shared" si="8"/>
        <v>0</v>
      </c>
      <c r="F155" s="9">
        <v>0</v>
      </c>
      <c r="G155" s="10">
        <v>0</v>
      </c>
      <c r="H155" s="22">
        <v>0</v>
      </c>
      <c r="I155" s="10">
        <v>0</v>
      </c>
      <c r="J155" s="46">
        <v>0</v>
      </c>
      <c r="K155" s="46">
        <v>0</v>
      </c>
      <c r="L155" s="46">
        <v>0</v>
      </c>
      <c r="M155" s="84">
        <v>0</v>
      </c>
      <c r="N155" s="20">
        <v>0</v>
      </c>
      <c r="O155" s="10">
        <v>0</v>
      </c>
      <c r="P155" s="47" t="e">
        <f t="shared" si="45"/>
        <v>#DIV/0!</v>
      </c>
      <c r="Q155" s="48">
        <f t="shared" si="46"/>
        <v>0</v>
      </c>
      <c r="R155" s="89" t="e">
        <f t="shared" si="47"/>
        <v>#DIV/0!</v>
      </c>
      <c r="S155">
        <v>0</v>
      </c>
      <c r="T155">
        <v>0</v>
      </c>
      <c r="U155" s="83" t="e">
        <f t="shared" si="48"/>
        <v>#DIV/0!</v>
      </c>
      <c r="AH155" s="21"/>
      <c r="AK155" s="64"/>
      <c r="AL155" s="179">
        <f t="shared" si="51"/>
        <v>100</v>
      </c>
      <c r="AM155" s="111">
        <f t="shared" si="52"/>
        <v>0</v>
      </c>
      <c r="AN155" s="111">
        <f t="shared" si="53"/>
        <v>100</v>
      </c>
      <c r="AO155" s="111">
        <f t="shared" si="54"/>
        <v>15</v>
      </c>
      <c r="AP155" s="111">
        <f t="shared" si="55"/>
        <v>100</v>
      </c>
      <c r="AQ155" s="112">
        <f t="shared" si="56"/>
        <v>15</v>
      </c>
      <c r="AR155" s="112">
        <f t="shared" si="57"/>
        <v>50</v>
      </c>
      <c r="AS155" s="112" t="str">
        <f t="shared" si="58"/>
        <v/>
      </c>
      <c r="AT155" s="112" t="str">
        <f t="shared" si="59"/>
        <v/>
      </c>
      <c r="AU155" s="112" t="e">
        <f t="shared" si="60"/>
        <v>#DIV/0!</v>
      </c>
      <c r="AV155" s="112" t="e">
        <f t="shared" si="61"/>
        <v>#DIV/0!</v>
      </c>
      <c r="AW155" s="112" t="e">
        <f t="shared" si="62"/>
        <v>#DIV/0!</v>
      </c>
      <c r="AX155" s="112" t="e">
        <f t="shared" si="63"/>
        <v>#VALUE!</v>
      </c>
      <c r="AY155" s="113" t="e">
        <f t="shared" si="64"/>
        <v>#VALUE!</v>
      </c>
      <c r="AZ155">
        <f t="shared" si="66"/>
        <v>96</v>
      </c>
      <c r="CX155" s="205"/>
    </row>
    <row r="156" spans="2:102" ht="15.6" x14ac:dyDescent="0.3">
      <c r="B156" s="31">
        <f t="shared" si="65"/>
        <v>97</v>
      </c>
      <c r="C156" s="78">
        <v>0</v>
      </c>
      <c r="D156" s="8">
        <v>0</v>
      </c>
      <c r="E156" s="72">
        <f t="shared" si="8"/>
        <v>0</v>
      </c>
      <c r="F156" s="9">
        <v>0</v>
      </c>
      <c r="G156" s="10">
        <v>0</v>
      </c>
      <c r="H156" s="22">
        <v>0</v>
      </c>
      <c r="I156" s="10">
        <v>0</v>
      </c>
      <c r="J156" s="46">
        <v>0</v>
      </c>
      <c r="K156" s="46">
        <v>0</v>
      </c>
      <c r="L156" s="46">
        <v>0</v>
      </c>
      <c r="M156" s="84">
        <v>0</v>
      </c>
      <c r="N156" s="20">
        <v>0</v>
      </c>
      <c r="O156" s="10">
        <v>0</v>
      </c>
      <c r="P156" s="47" t="e">
        <f t="shared" ref="P156:P159" si="67">IF(OR(K156="N/A", L156="N/A", K156="", L156=""), "N/A", K156/L156)</f>
        <v>#DIV/0!</v>
      </c>
      <c r="Q156" s="48">
        <f t="shared" ref="Q156:Q159" si="68">IF(OR(J156="N/A", K156="N/A", J156="", K156=""), "N/A", J156-K156)</f>
        <v>0</v>
      </c>
      <c r="R156" s="89" t="e">
        <f t="shared" ref="R156:R159" si="69">IF(OR(Q156="N/A", K156="N/A", Q156="", K156=""), "N/A", Q156/K156)</f>
        <v>#DIV/0!</v>
      </c>
      <c r="S156">
        <v>0</v>
      </c>
      <c r="T156">
        <v>0</v>
      </c>
      <c r="U156" s="83" t="e">
        <f t="shared" ref="U156:U159" si="70">IF(OR(S156="N/A", T156="N/A"), "N/A", (T156-S156)/S156)</f>
        <v>#DIV/0!</v>
      </c>
      <c r="AH156" s="21"/>
      <c r="AK156" s="64"/>
      <c r="AL156" s="179">
        <f t="shared" si="51"/>
        <v>100</v>
      </c>
      <c r="AM156" s="111">
        <f t="shared" si="52"/>
        <v>0</v>
      </c>
      <c r="AN156" s="111">
        <f t="shared" si="53"/>
        <v>100</v>
      </c>
      <c r="AO156" s="111">
        <f t="shared" si="54"/>
        <v>15</v>
      </c>
      <c r="AP156" s="111">
        <f t="shared" si="55"/>
        <v>100</v>
      </c>
      <c r="AQ156" s="112">
        <f t="shared" si="56"/>
        <v>15</v>
      </c>
      <c r="AR156" s="112">
        <f t="shared" si="57"/>
        <v>50</v>
      </c>
      <c r="AS156" s="112" t="str">
        <f t="shared" si="58"/>
        <v/>
      </c>
      <c r="AT156" s="112" t="str">
        <f t="shared" si="59"/>
        <v/>
      </c>
      <c r="AU156" s="112" t="e">
        <f t="shared" si="60"/>
        <v>#DIV/0!</v>
      </c>
      <c r="AV156" s="112" t="e">
        <f t="shared" si="61"/>
        <v>#DIV/0!</v>
      </c>
      <c r="AW156" s="112" t="e">
        <f t="shared" si="62"/>
        <v>#DIV/0!</v>
      </c>
      <c r="AX156" s="112" t="e">
        <f t="shared" ref="AX156:AX187" si="71">AL156*$AL$56+AM156*$AM$56+AN156*$AN$56+AO156*$AO$56+AP156*$AP$56+AQ156*$AQ$56+AR156*$AR$56+AS156*$AS$56+AT156*$AT$56+AU156*$AU$56+AV156*$AV$56+AW156*$AW$56</f>
        <v>#VALUE!</v>
      </c>
      <c r="AY156" s="113" t="e">
        <f t="shared" ref="AY156:AY187" si="72">(AX156/$AX$56)*10</f>
        <v>#VALUE!</v>
      </c>
      <c r="AZ156">
        <f t="shared" si="66"/>
        <v>97</v>
      </c>
      <c r="CX156" s="205"/>
    </row>
    <row r="157" spans="2:102" ht="15.6" x14ac:dyDescent="0.3">
      <c r="B157" s="31">
        <f t="shared" si="65"/>
        <v>98</v>
      </c>
      <c r="C157" s="78">
        <v>0</v>
      </c>
      <c r="D157" s="8">
        <v>0</v>
      </c>
      <c r="E157" s="72">
        <f t="shared" si="8"/>
        <v>0</v>
      </c>
      <c r="F157" s="9">
        <v>0</v>
      </c>
      <c r="G157" s="10">
        <v>0</v>
      </c>
      <c r="H157" s="22">
        <v>0</v>
      </c>
      <c r="I157" s="10">
        <v>0</v>
      </c>
      <c r="J157" s="46">
        <v>0</v>
      </c>
      <c r="K157" s="46">
        <v>0</v>
      </c>
      <c r="L157" s="46">
        <v>0</v>
      </c>
      <c r="M157" s="84">
        <v>0</v>
      </c>
      <c r="N157" s="20">
        <v>0</v>
      </c>
      <c r="O157" s="10">
        <v>0</v>
      </c>
      <c r="P157" s="47" t="e">
        <f t="shared" si="67"/>
        <v>#DIV/0!</v>
      </c>
      <c r="Q157" s="48">
        <f t="shared" si="68"/>
        <v>0</v>
      </c>
      <c r="R157" s="89" t="e">
        <f t="shared" si="69"/>
        <v>#DIV/0!</v>
      </c>
      <c r="S157">
        <v>0</v>
      </c>
      <c r="T157">
        <v>0</v>
      </c>
      <c r="U157" s="83" t="e">
        <f t="shared" si="70"/>
        <v>#DIV/0!</v>
      </c>
      <c r="AH157" s="21"/>
      <c r="AK157" s="64"/>
      <c r="AL157" s="179">
        <f t="shared" si="51"/>
        <v>100</v>
      </c>
      <c r="AM157" s="111">
        <f t="shared" si="52"/>
        <v>0</v>
      </c>
      <c r="AN157" s="111">
        <f t="shared" si="53"/>
        <v>100</v>
      </c>
      <c r="AO157" s="111">
        <f t="shared" si="54"/>
        <v>15</v>
      </c>
      <c r="AP157" s="111">
        <f t="shared" si="55"/>
        <v>100</v>
      </c>
      <c r="AQ157" s="112">
        <f t="shared" si="56"/>
        <v>15</v>
      </c>
      <c r="AR157" s="112">
        <f t="shared" si="57"/>
        <v>50</v>
      </c>
      <c r="AS157" s="112" t="str">
        <f t="shared" si="58"/>
        <v/>
      </c>
      <c r="AT157" s="112" t="str">
        <f t="shared" si="59"/>
        <v/>
      </c>
      <c r="AU157" s="112" t="e">
        <f t="shared" si="60"/>
        <v>#DIV/0!</v>
      </c>
      <c r="AV157" s="112" t="e">
        <f t="shared" si="61"/>
        <v>#DIV/0!</v>
      </c>
      <c r="AW157" s="112" t="e">
        <f t="shared" si="62"/>
        <v>#DIV/0!</v>
      </c>
      <c r="AX157" s="112" t="e">
        <f t="shared" si="71"/>
        <v>#VALUE!</v>
      </c>
      <c r="AY157" s="113" t="e">
        <f t="shared" si="72"/>
        <v>#VALUE!</v>
      </c>
      <c r="AZ157">
        <f t="shared" si="66"/>
        <v>98</v>
      </c>
      <c r="CX157" s="205"/>
    </row>
    <row r="158" spans="2:102" ht="15.6" x14ac:dyDescent="0.3">
      <c r="B158" s="31">
        <f t="shared" si="65"/>
        <v>99</v>
      </c>
      <c r="C158" s="78">
        <v>0</v>
      </c>
      <c r="D158" s="8">
        <v>0</v>
      </c>
      <c r="E158" s="72">
        <f t="shared" si="8"/>
        <v>0</v>
      </c>
      <c r="F158" s="9">
        <v>0</v>
      </c>
      <c r="G158" s="10">
        <v>0</v>
      </c>
      <c r="H158" s="22">
        <v>0</v>
      </c>
      <c r="I158" s="10">
        <v>0</v>
      </c>
      <c r="J158" s="46">
        <v>0</v>
      </c>
      <c r="K158" s="46">
        <v>0</v>
      </c>
      <c r="L158" s="46">
        <v>0</v>
      </c>
      <c r="M158" s="84">
        <v>0</v>
      </c>
      <c r="N158" s="20">
        <v>0</v>
      </c>
      <c r="O158" s="10">
        <v>0</v>
      </c>
      <c r="P158" s="47" t="e">
        <f t="shared" si="67"/>
        <v>#DIV/0!</v>
      </c>
      <c r="Q158" s="48">
        <f t="shared" si="68"/>
        <v>0</v>
      </c>
      <c r="R158" s="89" t="e">
        <f t="shared" si="69"/>
        <v>#DIV/0!</v>
      </c>
      <c r="S158">
        <v>0</v>
      </c>
      <c r="T158">
        <v>0</v>
      </c>
      <c r="U158" s="83" t="e">
        <f t="shared" si="70"/>
        <v>#DIV/0!</v>
      </c>
      <c r="AH158" s="21"/>
      <c r="AK158" s="64"/>
      <c r="AL158" s="179">
        <f t="shared" si="51"/>
        <v>100</v>
      </c>
      <c r="AM158" s="111">
        <f t="shared" si="52"/>
        <v>0</v>
      </c>
      <c r="AN158" s="111">
        <f t="shared" si="53"/>
        <v>100</v>
      </c>
      <c r="AO158" s="111">
        <f t="shared" si="54"/>
        <v>15</v>
      </c>
      <c r="AP158" s="111">
        <f t="shared" si="55"/>
        <v>100</v>
      </c>
      <c r="AQ158" s="112">
        <f t="shared" si="56"/>
        <v>15</v>
      </c>
      <c r="AR158" s="112">
        <f t="shared" si="57"/>
        <v>50</v>
      </c>
      <c r="AS158" s="112" t="str">
        <f t="shared" si="58"/>
        <v/>
      </c>
      <c r="AT158" s="112" t="str">
        <f t="shared" si="59"/>
        <v/>
      </c>
      <c r="AU158" s="112" t="e">
        <f t="shared" si="60"/>
        <v>#DIV/0!</v>
      </c>
      <c r="AV158" s="112" t="e">
        <f t="shared" si="61"/>
        <v>#DIV/0!</v>
      </c>
      <c r="AW158" s="112" t="e">
        <f t="shared" si="62"/>
        <v>#DIV/0!</v>
      </c>
      <c r="AX158" s="112" t="e">
        <f t="shared" si="71"/>
        <v>#VALUE!</v>
      </c>
      <c r="AY158" s="113" t="e">
        <f t="shared" si="72"/>
        <v>#VALUE!</v>
      </c>
      <c r="AZ158">
        <f t="shared" si="66"/>
        <v>99</v>
      </c>
      <c r="CX158" s="205"/>
    </row>
    <row r="159" spans="2:102" ht="16.2" thickBot="1" x14ac:dyDescent="0.35">
      <c r="B159" s="31">
        <f t="shared" si="65"/>
        <v>100</v>
      </c>
      <c r="C159" s="78">
        <v>0</v>
      </c>
      <c r="D159" s="8">
        <v>0</v>
      </c>
      <c r="E159" s="72">
        <f t="shared" si="8"/>
        <v>0</v>
      </c>
      <c r="F159" s="9">
        <v>0</v>
      </c>
      <c r="G159" s="10">
        <v>0</v>
      </c>
      <c r="H159" s="22">
        <v>0</v>
      </c>
      <c r="I159" s="10">
        <v>0</v>
      </c>
      <c r="J159" s="46">
        <v>0</v>
      </c>
      <c r="K159" s="46">
        <v>0</v>
      </c>
      <c r="L159" s="46">
        <v>0</v>
      </c>
      <c r="M159" s="84">
        <v>0</v>
      </c>
      <c r="N159" s="20">
        <v>0</v>
      </c>
      <c r="O159" s="10">
        <v>0</v>
      </c>
      <c r="P159" s="47" t="e">
        <f t="shared" si="67"/>
        <v>#DIV/0!</v>
      </c>
      <c r="Q159" s="48">
        <f t="shared" si="68"/>
        <v>0</v>
      </c>
      <c r="R159" s="89" t="e">
        <f t="shared" si="69"/>
        <v>#DIV/0!</v>
      </c>
      <c r="S159">
        <v>0</v>
      </c>
      <c r="T159">
        <v>0</v>
      </c>
      <c r="U159" s="83" t="e">
        <f t="shared" si="70"/>
        <v>#DIV/0!</v>
      </c>
      <c r="AH159" s="94"/>
      <c r="AI159" s="82"/>
      <c r="AJ159" s="82"/>
      <c r="AK159" s="182"/>
      <c r="AL159" s="180">
        <f t="shared" si="51"/>
        <v>100</v>
      </c>
      <c r="AM159" s="114">
        <f t="shared" si="52"/>
        <v>0</v>
      </c>
      <c r="AN159" s="114">
        <f t="shared" si="53"/>
        <v>100</v>
      </c>
      <c r="AO159" s="114">
        <f t="shared" si="54"/>
        <v>15</v>
      </c>
      <c r="AP159" s="114">
        <f t="shared" si="55"/>
        <v>100</v>
      </c>
      <c r="AQ159" s="115">
        <f t="shared" si="56"/>
        <v>15</v>
      </c>
      <c r="AR159" s="115">
        <f t="shared" si="57"/>
        <v>50</v>
      </c>
      <c r="AS159" s="115" t="str">
        <f t="shared" si="58"/>
        <v/>
      </c>
      <c r="AT159" s="115" t="str">
        <f t="shared" si="59"/>
        <v/>
      </c>
      <c r="AU159" s="115" t="e">
        <f t="shared" si="60"/>
        <v>#DIV/0!</v>
      </c>
      <c r="AV159" s="115" t="e">
        <f t="shared" si="61"/>
        <v>#DIV/0!</v>
      </c>
      <c r="AW159" s="115" t="e">
        <f t="shared" si="62"/>
        <v>#DIV/0!</v>
      </c>
      <c r="AX159" s="115" t="e">
        <f t="shared" si="71"/>
        <v>#VALUE!</v>
      </c>
      <c r="AY159" s="116" t="e">
        <f t="shared" si="72"/>
        <v>#VALUE!</v>
      </c>
      <c r="AZ159">
        <f t="shared" si="66"/>
        <v>100</v>
      </c>
      <c r="CX159" s="205"/>
    </row>
    <row r="160" spans="2:102" ht="72" x14ac:dyDescent="0.3">
      <c r="C160" s="57"/>
      <c r="D160" s="54" t="s">
        <v>73</v>
      </c>
      <c r="E160" s="54" t="s">
        <v>74</v>
      </c>
      <c r="F160" s="57"/>
      <c r="G160" s="54" t="s">
        <v>75</v>
      </c>
      <c r="H160" s="54" t="s">
        <v>76</v>
      </c>
      <c r="I160" s="54" t="s">
        <v>78</v>
      </c>
      <c r="J160" s="54"/>
      <c r="K160" s="55"/>
      <c r="L160" s="56"/>
      <c r="M160" s="54" t="s">
        <v>77</v>
      </c>
      <c r="N160" s="58" t="s">
        <v>27</v>
      </c>
      <c r="O160" s="58" t="s">
        <v>72</v>
      </c>
      <c r="P160" s="54" t="s">
        <v>79</v>
      </c>
      <c r="Q160" s="54" t="s">
        <v>80</v>
      </c>
      <c r="R160" s="1"/>
      <c r="S160" s="1"/>
      <c r="T160" s="1"/>
      <c r="U160" s="1"/>
      <c r="CX160" s="205"/>
    </row>
    <row r="161" spans="3:102" x14ac:dyDescent="0.3">
      <c r="C161" s="57"/>
      <c r="F161" s="57"/>
      <c r="G161" s="54"/>
      <c r="H161" s="54"/>
      <c r="I161" s="54"/>
      <c r="J161" s="54"/>
      <c r="K161" s="55"/>
      <c r="L161" s="56"/>
      <c r="M161" s="54"/>
      <c r="N161" s="58"/>
      <c r="O161" s="58"/>
      <c r="P161" s="54"/>
      <c r="Q161" s="54"/>
      <c r="S161" s="1"/>
      <c r="T161" s="1"/>
      <c r="U161" s="1"/>
      <c r="CX161" s="205"/>
    </row>
    <row r="162" spans="3:102" ht="86.4" x14ac:dyDescent="0.3">
      <c r="I162" s="79" t="s">
        <v>29</v>
      </c>
      <c r="J162" s="1"/>
      <c r="K162" s="1"/>
      <c r="L162" s="1"/>
      <c r="M162" s="1"/>
      <c r="N162" s="80" t="s">
        <v>62</v>
      </c>
      <c r="Q162" s="1"/>
      <c r="R162" s="80" t="s">
        <v>96</v>
      </c>
      <c r="S162" s="1"/>
      <c r="T162" s="1"/>
      <c r="U162" s="1"/>
      <c r="CX162" s="205"/>
    </row>
    <row r="163" spans="3:102" ht="43.2" x14ac:dyDescent="0.3">
      <c r="D163" s="12"/>
      <c r="E163" s="12"/>
      <c r="J163" s="1"/>
      <c r="K163" s="1"/>
      <c r="L163" s="1"/>
      <c r="M163" s="1"/>
      <c r="N163" s="80" t="s">
        <v>28</v>
      </c>
      <c r="Q163" s="1"/>
      <c r="R163" s="1"/>
      <c r="S163" s="1"/>
      <c r="T163" s="1"/>
      <c r="U163" s="1"/>
      <c r="CX163" s="205"/>
    </row>
    <row r="164" spans="3:102" x14ac:dyDescent="0.3">
      <c r="CX164" s="205"/>
    </row>
    <row r="165" spans="3:102" x14ac:dyDescent="0.3">
      <c r="CX165" s="205"/>
    </row>
    <row r="166" spans="3:102" x14ac:dyDescent="0.3">
      <c r="CX166" s="205"/>
    </row>
    <row r="167" spans="3:102" x14ac:dyDescent="0.3">
      <c r="CX167" s="205"/>
    </row>
    <row r="168" spans="3:102" x14ac:dyDescent="0.3">
      <c r="CX168" s="205"/>
    </row>
    <row r="169" spans="3:102" x14ac:dyDescent="0.3">
      <c r="CX169" s="205"/>
    </row>
    <row r="170" spans="3:102" x14ac:dyDescent="0.3">
      <c r="CX170" s="205"/>
    </row>
    <row r="171" spans="3:102" x14ac:dyDescent="0.3">
      <c r="CX171" s="205"/>
    </row>
    <row r="172" spans="3:102" x14ac:dyDescent="0.3">
      <c r="CX172" s="205"/>
    </row>
    <row r="173" spans="3:102" x14ac:dyDescent="0.3">
      <c r="CX173" s="205"/>
    </row>
    <row r="174" spans="3:102" x14ac:dyDescent="0.3">
      <c r="CX174" s="205"/>
    </row>
    <row r="175" spans="3:102" x14ac:dyDescent="0.3">
      <c r="CX175" s="205"/>
    </row>
    <row r="176" spans="3:102" x14ac:dyDescent="0.3">
      <c r="CX176" s="205"/>
    </row>
    <row r="177" spans="102:102" x14ac:dyDescent="0.3">
      <c r="CX177" s="205"/>
    </row>
    <row r="178" spans="102:102" x14ac:dyDescent="0.3">
      <c r="CX178" s="205"/>
    </row>
    <row r="179" spans="102:102" x14ac:dyDescent="0.3">
      <c r="CX179" s="205"/>
    </row>
    <row r="180" spans="102:102" x14ac:dyDescent="0.3">
      <c r="CX180" s="205"/>
    </row>
    <row r="181" spans="102:102" x14ac:dyDescent="0.3">
      <c r="CX181" s="205"/>
    </row>
    <row r="182" spans="102:102" x14ac:dyDescent="0.3">
      <c r="CX182" s="205"/>
    </row>
    <row r="183" spans="102:102" x14ac:dyDescent="0.3">
      <c r="CX183" s="205"/>
    </row>
    <row r="184" spans="102:102" x14ac:dyDescent="0.3">
      <c r="CX184" s="205"/>
    </row>
    <row r="185" spans="102:102" x14ac:dyDescent="0.3">
      <c r="CX185" s="205"/>
    </row>
    <row r="186" spans="102:102" x14ac:dyDescent="0.3">
      <c r="CX186" s="205"/>
    </row>
    <row r="187" spans="102:102" x14ac:dyDescent="0.3">
      <c r="CX187" s="205"/>
    </row>
    <row r="188" spans="102:102" x14ac:dyDescent="0.3">
      <c r="CX188" s="205"/>
    </row>
    <row r="189" spans="102:102" x14ac:dyDescent="0.3">
      <c r="CX189" s="205"/>
    </row>
    <row r="190" spans="102:102" x14ac:dyDescent="0.3">
      <c r="CX190" s="205"/>
    </row>
    <row r="191" spans="102:102" x14ac:dyDescent="0.3">
      <c r="CX191" s="205"/>
    </row>
    <row r="192" spans="102:102" x14ac:dyDescent="0.3">
      <c r="CX192" s="205"/>
    </row>
    <row r="193" spans="2:102" x14ac:dyDescent="0.3">
      <c r="CX193" s="205"/>
    </row>
    <row r="194" spans="2:102" x14ac:dyDescent="0.3">
      <c r="CX194" s="205"/>
    </row>
    <row r="195" spans="2:102" x14ac:dyDescent="0.3">
      <c r="CX195" s="205"/>
    </row>
    <row r="196" spans="2:102" x14ac:dyDescent="0.3">
      <c r="CX196" s="205"/>
    </row>
    <row r="197" spans="2:102" x14ac:dyDescent="0.3">
      <c r="CX197" s="205"/>
    </row>
    <row r="198" spans="2:102" x14ac:dyDescent="0.3">
      <c r="CX198" s="205"/>
    </row>
    <row r="199" spans="2:102" x14ac:dyDescent="0.3">
      <c r="CX199" s="205"/>
    </row>
    <row r="200" spans="2:102" ht="15" thickBot="1" x14ac:dyDescent="0.35">
      <c r="CX200" s="205"/>
    </row>
    <row r="201" spans="2:102" x14ac:dyDescent="0.3">
      <c r="B201" s="38">
        <f t="array" ref="B201:S217">TRANSPOSE(B58:V75)</f>
        <v>0</v>
      </c>
      <c r="C201" s="43">
        <v>0</v>
      </c>
      <c r="D201" s="42">
        <v>1</v>
      </c>
      <c r="E201" s="42">
        <v>2</v>
      </c>
      <c r="F201" s="42">
        <v>3</v>
      </c>
      <c r="G201" s="42">
        <v>4</v>
      </c>
      <c r="H201" s="42">
        <v>5</v>
      </c>
      <c r="I201" s="42">
        <v>6</v>
      </c>
      <c r="J201" s="42">
        <v>7</v>
      </c>
      <c r="K201" s="42">
        <v>8</v>
      </c>
      <c r="L201" s="42">
        <v>9</v>
      </c>
      <c r="M201" s="42">
        <v>10</v>
      </c>
      <c r="N201" s="42">
        <v>11</v>
      </c>
      <c r="O201" s="42">
        <v>12</v>
      </c>
      <c r="P201" s="42">
        <v>13</v>
      </c>
      <c r="Q201" s="42">
        <v>14</v>
      </c>
      <c r="R201" s="42">
        <v>15</v>
      </c>
      <c r="S201" s="42">
        <v>16</v>
      </c>
      <c r="T201" s="42">
        <f t="array" ref="T201:AA217">TRANSPOSE(B76:R84)</f>
        <v>17</v>
      </c>
      <c r="U201" s="42">
        <v>18</v>
      </c>
      <c r="V201" s="42">
        <v>19</v>
      </c>
      <c r="W201" s="42">
        <v>20</v>
      </c>
      <c r="X201" s="42">
        <v>21</v>
      </c>
      <c r="Y201" s="42">
        <v>22</v>
      </c>
      <c r="Z201" s="42">
        <v>23</v>
      </c>
      <c r="AA201" s="42">
        <v>24</v>
      </c>
      <c r="AB201" s="90">
        <f t="array" ref="AB201:AB217">TRANSPOSE(B84:R84)</f>
        <v>25</v>
      </c>
      <c r="CX201" s="205"/>
    </row>
    <row r="202" spans="2:102" x14ac:dyDescent="0.3">
      <c r="B202" s="40" t="str">
        <v>Nivel Importancia 1-10</v>
      </c>
      <c r="C202" s="2" t="str">
        <v>ACCIONES</v>
      </c>
      <c r="D202" s="2" t="str">
        <v xml:space="preserve">GEST.MC </v>
      </c>
      <c r="E202" s="2" t="str">
        <v>ATYM.L</v>
      </c>
      <c r="F202" s="2" t="str">
        <v>DANR.MI</v>
      </c>
      <c r="G202" s="2" t="str">
        <v xml:space="preserve">CURY.L </v>
      </c>
      <c r="H202" s="2" t="str">
        <v>TDY</v>
      </c>
      <c r="I202" s="2" t="str">
        <v xml:space="preserve">CSV </v>
      </c>
      <c r="J202" s="2" t="str">
        <v>INTC</v>
      </c>
      <c r="K202" s="2" t="str">
        <v xml:space="preserve">WATR.L </v>
      </c>
      <c r="L202" s="2" t="str">
        <v xml:space="preserve">BABA </v>
      </c>
      <c r="M202" s="2" t="str">
        <v>NVDA</v>
      </c>
      <c r="N202" s="2" t="str">
        <v>AAPL</v>
      </c>
      <c r="O202" s="2" t="str">
        <v>MSFT</v>
      </c>
      <c r="P202" s="2" t="str">
        <v>META</v>
      </c>
      <c r="Q202" s="2" t="str">
        <v>TSLA</v>
      </c>
      <c r="R202" s="2" t="str">
        <v>AMZN</v>
      </c>
      <c r="S202" s="2" t="str">
        <v>GOOG</v>
      </c>
      <c r="T202" s="2" t="str">
        <v>KO</v>
      </c>
      <c r="U202" s="2" t="str">
        <v>JPM</v>
      </c>
      <c r="V202" s="2" t="str">
        <v>V</v>
      </c>
      <c r="W202" s="2" t="str">
        <v>ABBV</v>
      </c>
      <c r="X202" s="2" t="str">
        <v>CRM</v>
      </c>
      <c r="Y202" s="2" t="str">
        <v>WMT</v>
      </c>
      <c r="Z202" s="2" t="str">
        <v>JNJ</v>
      </c>
      <c r="AA202" s="2" t="str">
        <v>MA</v>
      </c>
      <c r="AB202" s="91" t="str">
        <v>PEP</v>
      </c>
      <c r="CX202" s="205"/>
    </row>
    <row r="203" spans="2:102" x14ac:dyDescent="0.3">
      <c r="B203" s="40">
        <v>6</v>
      </c>
      <c r="C203" s="49" t="str">
        <v>P/E</v>
      </c>
      <c r="D203" s="37">
        <v>6.78</v>
      </c>
      <c r="E203" s="37">
        <v>18.600000000000001</v>
      </c>
      <c r="F203" s="37">
        <v>5.82</v>
      </c>
      <c r="G203" s="37">
        <v>35.46</v>
      </c>
      <c r="H203" s="37">
        <v>23.39</v>
      </c>
      <c r="I203" s="37">
        <v>17.34</v>
      </c>
      <c r="J203" s="37">
        <v>93.14</v>
      </c>
      <c r="K203" s="37">
        <v>18.329999999999998</v>
      </c>
      <c r="L203" s="37">
        <v>25.24</v>
      </c>
      <c r="M203" s="37">
        <v>65.819999999999993</v>
      </c>
      <c r="N203" s="37">
        <v>35.11</v>
      </c>
      <c r="O203" s="37">
        <v>36.869999999999997</v>
      </c>
      <c r="P203" s="37">
        <v>30.43</v>
      </c>
      <c r="Q203" s="37">
        <v>71.540000000000006</v>
      </c>
      <c r="R203" s="37">
        <v>39.83</v>
      </c>
      <c r="S203" s="37">
        <v>23.65</v>
      </c>
      <c r="T203" s="37">
        <v>27.52</v>
      </c>
      <c r="U203" s="37">
        <v>12.5</v>
      </c>
      <c r="V203" s="37">
        <v>30.02</v>
      </c>
      <c r="W203" s="37">
        <v>67.040000000000006</v>
      </c>
      <c r="X203" s="37">
        <v>51.86</v>
      </c>
      <c r="Y203" s="37">
        <v>42.49</v>
      </c>
      <c r="Z203" s="37">
        <v>26.56</v>
      </c>
      <c r="AA203" s="37">
        <v>39.369999999999997</v>
      </c>
      <c r="AB203" s="92">
        <v>24.6</v>
      </c>
      <c r="CX203" s="205"/>
    </row>
    <row r="204" spans="2:102" x14ac:dyDescent="0.3">
      <c r="B204" s="40">
        <v>10</v>
      </c>
      <c r="C204" s="49" t="str">
        <v xml:space="preserve">ANÁLISIS P/E FORWARD </v>
      </c>
      <c r="D204" s="37">
        <v>1.7600000000000007</v>
      </c>
      <c r="E204" s="37">
        <v>13.290000000000003</v>
      </c>
      <c r="F204" s="37">
        <v>0.45000000000000018</v>
      </c>
      <c r="G204" s="37" t="e">
        <v>#VALUE!</v>
      </c>
      <c r="H204" s="37">
        <v>1.8500000000000014</v>
      </c>
      <c r="I204" s="37">
        <v>4.49</v>
      </c>
      <c r="J204" s="37">
        <v>72.63</v>
      </c>
      <c r="K204" s="37">
        <v>5.4999999999999982</v>
      </c>
      <c r="L204" s="37">
        <v>15.219999999999999</v>
      </c>
      <c r="M204" s="37">
        <v>31.289999999999992</v>
      </c>
      <c r="N204" s="37">
        <v>4.1899999999999977</v>
      </c>
      <c r="O204" s="37">
        <v>8.2899999999999991</v>
      </c>
      <c r="P204" s="37">
        <v>6.1400000000000006</v>
      </c>
      <c r="Q204" s="37">
        <v>-10.029999999999987</v>
      </c>
      <c r="R204" s="37">
        <v>7.519999999999996</v>
      </c>
      <c r="S204" s="37">
        <v>3.129999999999999</v>
      </c>
      <c r="T204" s="37">
        <v>5.1900000000000013</v>
      </c>
      <c r="U204" s="37">
        <v>-0.9399999999999995</v>
      </c>
      <c r="V204" s="37">
        <v>6.7100000000000009</v>
      </c>
      <c r="W204" s="37">
        <v>50.460000000000008</v>
      </c>
      <c r="X204" s="37">
        <v>25.07</v>
      </c>
      <c r="Y204" s="37">
        <v>12.500000000000004</v>
      </c>
      <c r="Z204" s="37">
        <v>11.44</v>
      </c>
      <c r="AA204" s="37">
        <v>8.5299999999999976</v>
      </c>
      <c r="AB204" s="92">
        <v>5.2800000000000011</v>
      </c>
      <c r="CX204" s="205"/>
    </row>
    <row r="205" spans="2:102" x14ac:dyDescent="0.3">
      <c r="B205" s="40">
        <v>3</v>
      </c>
      <c r="C205" s="3" t="str">
        <v>P/E FORWARD</v>
      </c>
      <c r="D205" s="37">
        <v>5.0199999999999996</v>
      </c>
      <c r="E205" s="37">
        <v>5.31</v>
      </c>
      <c r="F205" s="37">
        <v>5.37</v>
      </c>
      <c r="G205" s="37" t="str">
        <v>N/A</v>
      </c>
      <c r="H205" s="37">
        <v>21.54</v>
      </c>
      <c r="I205" s="37">
        <v>12.85</v>
      </c>
      <c r="J205" s="37">
        <v>20.51</v>
      </c>
      <c r="K205" s="37">
        <v>12.83</v>
      </c>
      <c r="L205" s="37">
        <v>10.02</v>
      </c>
      <c r="M205" s="37">
        <v>34.53</v>
      </c>
      <c r="N205" s="37">
        <v>30.92</v>
      </c>
      <c r="O205" s="37">
        <v>28.58</v>
      </c>
      <c r="P205" s="37">
        <v>24.29</v>
      </c>
      <c r="Q205" s="37">
        <v>81.569999999999993</v>
      </c>
      <c r="R205" s="37">
        <v>32.31</v>
      </c>
      <c r="S205" s="37">
        <v>20.52</v>
      </c>
      <c r="T205" s="37">
        <v>22.33</v>
      </c>
      <c r="U205" s="37">
        <v>13.44</v>
      </c>
      <c r="V205" s="37">
        <v>23.31</v>
      </c>
      <c r="W205" s="37">
        <v>16.579999999999998</v>
      </c>
      <c r="X205" s="37">
        <v>26.79</v>
      </c>
      <c r="Y205" s="37">
        <v>29.99</v>
      </c>
      <c r="Z205" s="37">
        <v>15.12</v>
      </c>
      <c r="AA205" s="37">
        <v>30.84</v>
      </c>
      <c r="AB205" s="92">
        <v>19.32</v>
      </c>
      <c r="CX205" s="205"/>
    </row>
    <row r="206" spans="2:102" x14ac:dyDescent="0.3">
      <c r="B206" s="40">
        <v>9</v>
      </c>
      <c r="C206" s="49" t="str">
        <v>MARGEN BENEFICIOS</v>
      </c>
      <c r="D206" s="53">
        <v>1.84E-2</v>
      </c>
      <c r="E206" s="53">
        <v>0.105</v>
      </c>
      <c r="F206" s="53">
        <v>5.57E-2</v>
      </c>
      <c r="G206" s="53">
        <v>1.95E-2</v>
      </c>
      <c r="H206" s="53">
        <v>0.16880000000000001</v>
      </c>
      <c r="I206" s="53">
        <v>7.4700000000000003E-2</v>
      </c>
      <c r="J206" s="53">
        <v>1.77E-2</v>
      </c>
      <c r="K206" s="53">
        <v>6.1499999999999999E-2</v>
      </c>
      <c r="L206" s="53">
        <v>7.3800000000000004E-2</v>
      </c>
      <c r="M206" s="53">
        <v>0.5504</v>
      </c>
      <c r="N206" s="53">
        <v>0.26440000000000002</v>
      </c>
      <c r="O206" s="53">
        <v>0.35959999999999998</v>
      </c>
      <c r="P206" s="53">
        <v>0.34339999999999998</v>
      </c>
      <c r="Q206" s="53">
        <v>0.1308</v>
      </c>
      <c r="R206" s="53">
        <v>8.0399999999999999E-2</v>
      </c>
      <c r="S206" s="53">
        <v>0.27739999999999998</v>
      </c>
      <c r="T206" s="53">
        <v>0.22450000000000001</v>
      </c>
      <c r="U206" s="53">
        <v>0.33729999999999999</v>
      </c>
      <c r="V206" s="53">
        <v>0.54720000000000002</v>
      </c>
      <c r="W206" s="53">
        <v>9.7100000000000006E-2</v>
      </c>
      <c r="X206" s="53">
        <v>0.1545</v>
      </c>
      <c r="Y206" s="53">
        <v>2.3400000000000001E-2</v>
      </c>
      <c r="Z206" s="53">
        <v>0.16739999999999999</v>
      </c>
      <c r="AA206" s="53">
        <v>0.46450000000000002</v>
      </c>
      <c r="AB206" s="92">
        <v>0.1018</v>
      </c>
      <c r="CX206" s="205"/>
    </row>
    <row r="207" spans="2:102" x14ac:dyDescent="0.3">
      <c r="B207" s="40">
        <v>7</v>
      </c>
      <c r="C207" s="3" t="str">
        <v>Valor/EBITDA</v>
      </c>
      <c r="D207" s="37">
        <v>4.4000000000000004</v>
      </c>
      <c r="E207" s="37">
        <v>7.86</v>
      </c>
      <c r="F207" s="37">
        <v>-1.7</v>
      </c>
      <c r="G207" s="37">
        <v>4.53</v>
      </c>
      <c r="H207" s="37">
        <v>17.72</v>
      </c>
      <c r="I207" s="37">
        <v>10.47</v>
      </c>
      <c r="J207" s="37">
        <v>11.98</v>
      </c>
      <c r="K207" s="37">
        <v>7.01</v>
      </c>
      <c r="L207" s="37">
        <v>10.220000000000001</v>
      </c>
      <c r="M207" s="37">
        <v>56.23</v>
      </c>
      <c r="N207" s="37">
        <v>27.26</v>
      </c>
      <c r="O207" s="37">
        <v>24.98</v>
      </c>
      <c r="P207" s="37">
        <v>19.8</v>
      </c>
      <c r="Q207" s="37">
        <v>61.38</v>
      </c>
      <c r="R207" s="37">
        <v>17.98</v>
      </c>
      <c r="S207" s="37">
        <v>16.440000000000001</v>
      </c>
      <c r="T207" s="37">
        <v>21.11</v>
      </c>
      <c r="U207" s="37" t="str">
        <v>N/A</v>
      </c>
      <c r="V207" s="37">
        <v>26.61</v>
      </c>
      <c r="W207" s="37">
        <v>15.03</v>
      </c>
      <c r="X207" s="37">
        <v>30.53</v>
      </c>
      <c r="Y207" s="37">
        <v>17.59</v>
      </c>
      <c r="Z207" s="37">
        <v>13.37</v>
      </c>
      <c r="AA207" s="37">
        <v>29.3</v>
      </c>
      <c r="AB207" s="92">
        <v>15.78</v>
      </c>
      <c r="CX207" s="205"/>
    </row>
    <row r="208" spans="2:102" x14ac:dyDescent="0.3">
      <c r="B208" s="40">
        <v>7</v>
      </c>
      <c r="C208" s="3" t="str">
        <v>% de personas con información privilegiada</v>
      </c>
      <c r="D208" s="53">
        <v>0.74350000000000005</v>
      </c>
      <c r="E208" s="53">
        <v>0.31430000000000002</v>
      </c>
      <c r="F208" s="53" t="str">
        <v>N/A</v>
      </c>
      <c r="G208" s="53">
        <v>0.1033</v>
      </c>
      <c r="H208" s="53">
        <v>1.2E-2</v>
      </c>
      <c r="I208" s="53">
        <v>0.16669999999999999</v>
      </c>
      <c r="J208" s="53">
        <v>5.9999999999999995E-4</v>
      </c>
      <c r="K208" s="53">
        <v>0.49740000000000001</v>
      </c>
      <c r="L208" s="53">
        <v>1E-4</v>
      </c>
      <c r="M208" s="53">
        <v>4.2900000000000001E-2</v>
      </c>
      <c r="N208" s="53">
        <v>2.7E-2</v>
      </c>
      <c r="O208" s="53">
        <v>5.9999999999999995E-4</v>
      </c>
      <c r="P208" s="53">
        <v>1.6000000000000001E-3</v>
      </c>
      <c r="Q208" s="53">
        <v>0.12909999999999999</v>
      </c>
      <c r="R208" s="53">
        <v>8.9899999999999994E-2</v>
      </c>
      <c r="S208" s="53">
        <v>2.0000000000000001E-4</v>
      </c>
      <c r="T208" s="53">
        <v>9.9500000000000005E-2</v>
      </c>
      <c r="U208" s="53">
        <v>4.4999999999999997E-3</v>
      </c>
      <c r="V208" s="53">
        <v>6.0000000000000001E-3</v>
      </c>
      <c r="W208" s="53">
        <v>8.9999999999999998E-4</v>
      </c>
      <c r="X208" s="53">
        <v>2.64E-2</v>
      </c>
      <c r="Y208" s="53">
        <v>0.46379999999999999</v>
      </c>
      <c r="Z208" s="53">
        <v>8.9999999999999998E-4</v>
      </c>
      <c r="AA208" s="53">
        <v>0.106</v>
      </c>
      <c r="AB208" s="92">
        <v>1.5E-3</v>
      </c>
      <c r="CX208" s="205"/>
    </row>
    <row r="209" spans="2:102" x14ac:dyDescent="0.3">
      <c r="B209" s="40">
        <v>5</v>
      </c>
      <c r="C209" s="3" t="str">
        <v>Efectivo total (CASH)</v>
      </c>
      <c r="D209" s="51">
        <v>1245250048</v>
      </c>
      <c r="E209" s="51">
        <v>81103000</v>
      </c>
      <c r="F209" s="51">
        <v>2624020992</v>
      </c>
      <c r="G209" s="51">
        <v>125000000</v>
      </c>
      <c r="H209" s="51">
        <v>561299968</v>
      </c>
      <c r="I209" s="51">
        <v>1503000</v>
      </c>
      <c r="J209" s="51">
        <v>29272999936</v>
      </c>
      <c r="K209" s="51">
        <v>11112151</v>
      </c>
      <c r="L209" s="51">
        <v>448923992064</v>
      </c>
      <c r="M209" s="51">
        <v>34800001024</v>
      </c>
      <c r="N209" s="51">
        <v>61801000960</v>
      </c>
      <c r="O209" s="51">
        <v>75531001856</v>
      </c>
      <c r="P209" s="51">
        <v>58080002048</v>
      </c>
      <c r="Q209" s="51">
        <v>33648001024</v>
      </c>
      <c r="R209" s="51">
        <v>88050999296</v>
      </c>
      <c r="S209" s="51">
        <v>93229998080</v>
      </c>
      <c r="T209" s="51">
        <v>18164000768</v>
      </c>
      <c r="U209" s="51">
        <v>1612570034176</v>
      </c>
      <c r="V209" s="51">
        <v>15175000064</v>
      </c>
      <c r="W209" s="51">
        <v>13157000192</v>
      </c>
      <c r="X209" s="51">
        <v>12636000256</v>
      </c>
      <c r="Y209" s="51">
        <v>8810999808</v>
      </c>
      <c r="Z209" s="51">
        <v>20297000960</v>
      </c>
      <c r="AA209" s="51">
        <v>7358000128</v>
      </c>
      <c r="AB209" s="92">
        <v>8050999808</v>
      </c>
      <c r="CX209" s="205"/>
    </row>
    <row r="210" spans="2:102" x14ac:dyDescent="0.3">
      <c r="B210" s="40">
        <v>7</v>
      </c>
      <c r="C210" s="3" t="str">
        <v>Endeudamiento total</v>
      </c>
      <c r="D210" s="51">
        <v>3523550976</v>
      </c>
      <c r="E210" s="51">
        <v>31721000</v>
      </c>
      <c r="F210" s="51">
        <v>593484032</v>
      </c>
      <c r="G210" s="51">
        <v>1032000000</v>
      </c>
      <c r="H210" s="51">
        <v>2798000128</v>
      </c>
      <c r="I210" s="51">
        <v>580096000</v>
      </c>
      <c r="J210" s="51">
        <v>53028999168</v>
      </c>
      <c r="K210" s="51">
        <v>20760280</v>
      </c>
      <c r="L210" s="51">
        <v>240122003456</v>
      </c>
      <c r="M210" s="51">
        <v>10014999552</v>
      </c>
      <c r="N210" s="51">
        <v>101304000512</v>
      </c>
      <c r="O210" s="51">
        <v>97851998208</v>
      </c>
      <c r="P210" s="51">
        <v>37990998016</v>
      </c>
      <c r="Q210" s="51">
        <v>12782999552</v>
      </c>
      <c r="R210" s="51">
        <v>134692003840</v>
      </c>
      <c r="S210" s="51">
        <v>23950999552</v>
      </c>
      <c r="T210" s="51">
        <v>47118000128</v>
      </c>
      <c r="U210" s="51">
        <v>914490982400</v>
      </c>
      <c r="V210" s="51">
        <v>20835999744</v>
      </c>
      <c r="W210" s="51">
        <v>70938001408</v>
      </c>
      <c r="X210" s="51">
        <v>12188000256</v>
      </c>
      <c r="Y210" s="51">
        <v>63146000384</v>
      </c>
      <c r="Z210" s="51">
        <v>35750998016</v>
      </c>
      <c r="AA210" s="51">
        <v>15605000192</v>
      </c>
      <c r="AB210" s="92">
        <v>45013999616</v>
      </c>
      <c r="CX210" s="205"/>
    </row>
    <row r="211" spans="2:102" x14ac:dyDescent="0.3">
      <c r="B211" s="40">
        <v>6</v>
      </c>
      <c r="C211" s="3" t="str">
        <v>EBITDA</v>
      </c>
      <c r="D211" s="51">
        <v>1028547968</v>
      </c>
      <c r="E211" s="51">
        <v>69182000</v>
      </c>
      <c r="F211" s="51">
        <v>363406016</v>
      </c>
      <c r="G211" s="51">
        <v>197000000</v>
      </c>
      <c r="H211" s="51">
        <v>1346000000</v>
      </c>
      <c r="I211" s="51">
        <v>102573000</v>
      </c>
      <c r="J211" s="51">
        <v>10588999680</v>
      </c>
      <c r="K211" s="51">
        <v>10920907</v>
      </c>
      <c r="L211" s="51">
        <v>176592994304</v>
      </c>
      <c r="M211" s="51">
        <v>61184000000</v>
      </c>
      <c r="N211" s="51">
        <v>131781001216</v>
      </c>
      <c r="O211" s="51">
        <v>129433001984</v>
      </c>
      <c r="P211" s="51">
        <v>74774003712</v>
      </c>
      <c r="Q211" s="51">
        <v>13244000256</v>
      </c>
      <c r="R211" s="51">
        <v>111583002624</v>
      </c>
      <c r="S211" s="51">
        <v>123469996032</v>
      </c>
      <c r="T211" s="51">
        <v>14828999680</v>
      </c>
      <c r="U211" s="51" t="str">
        <v>N/A</v>
      </c>
      <c r="V211" s="51">
        <v>24384000000</v>
      </c>
      <c r="W211" s="51">
        <v>26121000960</v>
      </c>
      <c r="X211" s="51">
        <v>9345000448</v>
      </c>
      <c r="Y211" s="51">
        <v>40779001856</v>
      </c>
      <c r="Z211" s="51">
        <v>29981999104</v>
      </c>
      <c r="AA211" s="51">
        <v>16243999744</v>
      </c>
      <c r="AB211" s="92">
        <v>16913000448</v>
      </c>
      <c r="CX211" s="205"/>
    </row>
    <row r="212" spans="2:102" x14ac:dyDescent="0.3">
      <c r="B212" s="40">
        <v>9</v>
      </c>
      <c r="C212" s="3" t="str">
        <v>AUMENTO TRIMESTRAL DE GANANCIAS</v>
      </c>
      <c r="D212" s="37">
        <v>-0.38</v>
      </c>
      <c r="E212" s="37">
        <v>0.57999999999999996</v>
      </c>
      <c r="F212" s="37">
        <v>-0.16</v>
      </c>
      <c r="G212" s="37" t="str">
        <v>N/A</v>
      </c>
      <c r="H212" s="37">
        <v>0.32</v>
      </c>
      <c r="I212" s="37">
        <v>-0.24</v>
      </c>
      <c r="J212" s="37" t="str">
        <v>N/A</v>
      </c>
      <c r="K212" s="37">
        <v>0.16</v>
      </c>
      <c r="L212" s="37">
        <v>-0.28999999999999998</v>
      </c>
      <c r="M212" s="37">
        <v>1.68</v>
      </c>
      <c r="N212" s="37">
        <v>0.08</v>
      </c>
      <c r="O212" s="37">
        <v>0.1</v>
      </c>
      <c r="P212" s="37">
        <v>0.73</v>
      </c>
      <c r="Q212" s="37">
        <v>0.17</v>
      </c>
      <c r="R212" s="37">
        <v>0.55000000000000004</v>
      </c>
      <c r="S212" s="37">
        <v>0.34</v>
      </c>
      <c r="T212" s="37">
        <v>-0.08</v>
      </c>
      <c r="U212" s="37">
        <v>-0.02</v>
      </c>
      <c r="V212" s="37">
        <v>0.14000000000000001</v>
      </c>
      <c r="W212" s="37">
        <v>-0.32</v>
      </c>
      <c r="X212" s="37">
        <v>0.13</v>
      </c>
      <c r="Y212" s="37">
        <v>-0.43</v>
      </c>
      <c r="Z212" s="37">
        <v>-0.9</v>
      </c>
      <c r="AA212" s="37">
        <v>0.14000000000000001</v>
      </c>
      <c r="AB212" s="92">
        <v>-0.05</v>
      </c>
      <c r="CX212" s="205"/>
    </row>
    <row r="213" spans="2:102" x14ac:dyDescent="0.3">
      <c r="B213" s="40">
        <v>2</v>
      </c>
      <c r="C213" s="3" t="str">
        <v>BETA (volatilidad respecto a mercado)</v>
      </c>
      <c r="D213" s="37">
        <v>1.25</v>
      </c>
      <c r="E213" s="37">
        <v>1.64</v>
      </c>
      <c r="F213" s="37">
        <v>0.93</v>
      </c>
      <c r="G213" s="37">
        <v>1.31</v>
      </c>
      <c r="H213" s="37">
        <v>1.01</v>
      </c>
      <c r="I213" s="37">
        <v>0.94</v>
      </c>
      <c r="J213" s="37">
        <v>1.02</v>
      </c>
      <c r="K213" s="37">
        <v>0.47</v>
      </c>
      <c r="L213" s="37">
        <v>0.34</v>
      </c>
      <c r="M213" s="37">
        <v>1.67</v>
      </c>
      <c r="N213" s="37">
        <v>1.24</v>
      </c>
      <c r="O213" s="37">
        <v>0.9</v>
      </c>
      <c r="P213" s="37">
        <v>1.22</v>
      </c>
      <c r="Q213" s="37">
        <v>2.2999999999999998</v>
      </c>
      <c r="R213" s="37" t="str">
        <v>N/A</v>
      </c>
      <c r="S213" s="37" t="str">
        <v>N/A</v>
      </c>
      <c r="T213" s="37">
        <v>0.61</v>
      </c>
      <c r="U213" s="37">
        <v>1.1000000000000001</v>
      </c>
      <c r="V213" s="37">
        <v>0.96</v>
      </c>
      <c r="W213" s="37">
        <v>0.62</v>
      </c>
      <c r="X213" s="37">
        <v>1.3</v>
      </c>
      <c r="Y213" s="37">
        <v>0.52</v>
      </c>
      <c r="Z213" s="37">
        <v>0.52</v>
      </c>
      <c r="AA213" s="37">
        <v>1.1000000000000001</v>
      </c>
      <c r="AB213" s="92">
        <v>0.54</v>
      </c>
      <c r="CX213" s="205"/>
    </row>
    <row r="214" spans="2:102" x14ac:dyDescent="0.3">
      <c r="B214" s="40">
        <v>1</v>
      </c>
      <c r="C214" s="3" t="str">
        <v>PREVISIÓN RENTABILIDAD POR DIVIDENDO</v>
      </c>
      <c r="D214" s="53">
        <v>5.6899999999999999E-2</v>
      </c>
      <c r="E214" s="53">
        <v>1.6500000000000001E-2</v>
      </c>
      <c r="F214" s="53">
        <v>1.7399999999999999E-2</v>
      </c>
      <c r="G214" s="53" t="str">
        <v>N/A</v>
      </c>
      <c r="H214" s="53" t="str">
        <v>N/A</v>
      </c>
      <c r="I214" s="53">
        <v>1.38E-2</v>
      </c>
      <c r="J214" s="53">
        <v>2.24E-2</v>
      </c>
      <c r="K214" s="53" t="str">
        <v>N/A</v>
      </c>
      <c r="L214" s="53">
        <v>0.02</v>
      </c>
      <c r="M214" s="53">
        <v>2.9999999999999997E-4</v>
      </c>
      <c r="N214" s="53">
        <v>4.3E-3</v>
      </c>
      <c r="O214" s="53">
        <v>7.7000000000000002E-3</v>
      </c>
      <c r="P214" s="53">
        <v>3.3999999999999998E-3</v>
      </c>
      <c r="Q214" s="53" t="str">
        <v>N/A</v>
      </c>
      <c r="R214" s="53" t="str">
        <v>N/A</v>
      </c>
      <c r="S214" s="53">
        <v>4.7000000000000002E-3</v>
      </c>
      <c r="T214" s="53">
        <v>2.9600000000000001E-2</v>
      </c>
      <c r="U214" s="53">
        <v>2.24E-2</v>
      </c>
      <c r="V214" s="53">
        <v>7.4000000000000003E-3</v>
      </c>
      <c r="W214" s="53">
        <v>3.27E-2</v>
      </c>
      <c r="X214" s="53">
        <v>5.4000000000000003E-3</v>
      </c>
      <c r="Y214" s="53">
        <v>1.0200000000000001E-2</v>
      </c>
      <c r="Z214" s="53">
        <v>3.1E-2</v>
      </c>
      <c r="AA214" s="53">
        <v>5.1999999999999998E-3</v>
      </c>
      <c r="AB214" s="92">
        <v>3.2399999999999998E-2</v>
      </c>
      <c r="CX214" s="205"/>
    </row>
    <row r="215" spans="2:102" x14ac:dyDescent="0.3">
      <c r="B215" s="40">
        <v>7</v>
      </c>
      <c r="C215" s="3" t="str">
        <v>ANÁLISIS deuda-EBITDA</v>
      </c>
      <c r="D215" s="52">
        <v>3.4257526976126407</v>
      </c>
      <c r="E215" s="52">
        <v>0.45851522072215317</v>
      </c>
      <c r="F215" s="52">
        <v>1.6331155948722653</v>
      </c>
      <c r="G215" s="52">
        <v>5.2385786802030454</v>
      </c>
      <c r="H215" s="52">
        <v>2.0787519524517086</v>
      </c>
      <c r="I215" s="52">
        <v>5.6554453901124075</v>
      </c>
      <c r="J215" s="52">
        <v>5.0079328331795736</v>
      </c>
      <c r="K215" s="52">
        <v>1.9009666504805873</v>
      </c>
      <c r="L215" s="52">
        <v>1.3597481848155117</v>
      </c>
      <c r="M215" s="52">
        <v>0.16368657740585774</v>
      </c>
      <c r="N215" s="52">
        <v>0.76872993509856802</v>
      </c>
      <c r="O215" s="52">
        <v>0.75600501192189051</v>
      </c>
      <c r="P215" s="52">
        <v>0.50807762230208187</v>
      </c>
      <c r="Q215" s="52">
        <v>0.96519173247590728</v>
      </c>
      <c r="R215" s="52">
        <v>1.2071014462110339</v>
      </c>
      <c r="S215" s="52">
        <v>0.19398234649487284</v>
      </c>
      <c r="T215" s="52">
        <v>3.1774226950418276</v>
      </c>
      <c r="U215" s="52" t="str">
        <v>N/A</v>
      </c>
      <c r="V215" s="52">
        <v>0.85449474015748028</v>
      </c>
      <c r="W215" s="52">
        <v>2.7157459056270405</v>
      </c>
      <c r="X215" s="52">
        <v>1.304226824152636</v>
      </c>
      <c r="Y215" s="52">
        <v>1.5484930358762334</v>
      </c>
      <c r="Z215" s="52">
        <v>1.1924154187313794</v>
      </c>
      <c r="AA215" s="52">
        <v>0.96066242538350044</v>
      </c>
      <c r="AB215" s="92">
        <v>2.6615028926652102</v>
      </c>
      <c r="CX215" s="205"/>
    </row>
    <row r="216" spans="2:102" x14ac:dyDescent="0.3">
      <c r="B216" s="40">
        <v>0</v>
      </c>
      <c r="C216" s="3" t="str">
        <v>Cash - Debt</v>
      </c>
      <c r="D216" s="51">
        <v>-2278300928</v>
      </c>
      <c r="E216" s="51">
        <v>49382000</v>
      </c>
      <c r="F216" s="51">
        <v>2030536960</v>
      </c>
      <c r="G216" s="51">
        <v>-907000000</v>
      </c>
      <c r="H216" s="51">
        <v>-2236700160</v>
      </c>
      <c r="I216" s="51">
        <v>-578593000</v>
      </c>
      <c r="J216" s="51">
        <v>-23755999232</v>
      </c>
      <c r="K216" s="51">
        <v>-9648129</v>
      </c>
      <c r="L216" s="51">
        <v>208801988608</v>
      </c>
      <c r="M216" s="51">
        <v>24785001472</v>
      </c>
      <c r="N216" s="51">
        <v>-39502999552</v>
      </c>
      <c r="O216" s="51">
        <v>-22320996352</v>
      </c>
      <c r="P216" s="51">
        <v>20089004032</v>
      </c>
      <c r="Q216" s="51">
        <v>20865001472</v>
      </c>
      <c r="R216" s="51">
        <v>-46641004544</v>
      </c>
      <c r="S216" s="51">
        <v>69278998528</v>
      </c>
      <c r="T216" s="51">
        <v>-28953999360</v>
      </c>
      <c r="U216" s="51">
        <v>698079051776</v>
      </c>
      <c r="V216" s="51">
        <v>-5660999680</v>
      </c>
      <c r="W216" s="51">
        <v>-57781001216</v>
      </c>
      <c r="X216" s="51">
        <v>448000000</v>
      </c>
      <c r="Y216" s="51">
        <v>-54335000576</v>
      </c>
      <c r="Z216" s="51">
        <v>-15453997056</v>
      </c>
      <c r="AA216" s="51">
        <v>-8247000064</v>
      </c>
      <c r="AB216" s="92">
        <v>-36962999808</v>
      </c>
      <c r="CX216" s="205"/>
    </row>
    <row r="217" spans="2:102" ht="15" thickBot="1" x14ac:dyDescent="0.35">
      <c r="B217" s="41">
        <v>5</v>
      </c>
      <c r="C217" s="50" t="str">
        <v>(Cash - Debt) / Debt</v>
      </c>
      <c r="D217" s="39">
        <v>-0.6465922995064397</v>
      </c>
      <c r="E217" s="39">
        <v>1.5567605056587119</v>
      </c>
      <c r="F217" s="39">
        <v>3.4213843178850682</v>
      </c>
      <c r="G217" s="39">
        <v>-0.87887596899224807</v>
      </c>
      <c r="H217" s="39">
        <v>-0.79939244377332641</v>
      </c>
      <c r="I217" s="39">
        <v>-0.99740904953662846</v>
      </c>
      <c r="J217" s="39">
        <v>-0.44798128580060775</v>
      </c>
      <c r="K217" s="39">
        <v>-0.46473983009863068</v>
      </c>
      <c r="L217" s="39">
        <v>0.86956624383762859</v>
      </c>
      <c r="M217" s="39">
        <v>2.474788075956571</v>
      </c>
      <c r="N217" s="39">
        <v>-0.38994510929823212</v>
      </c>
      <c r="O217" s="39">
        <v>-0.22810976536782793</v>
      </c>
      <c r="P217" s="39">
        <v>0.5287832665922455</v>
      </c>
      <c r="Q217" s="39">
        <v>1.6322461240120678</v>
      </c>
      <c r="R217" s="39">
        <v>-0.34627894169133183</v>
      </c>
      <c r="S217" s="39">
        <v>2.8925305759197402</v>
      </c>
      <c r="T217" s="39">
        <v>-0.61449975129131185</v>
      </c>
      <c r="U217" s="39">
        <v>0.76335258106531989</v>
      </c>
      <c r="V217" s="39">
        <v>-0.27169321124752649</v>
      </c>
      <c r="W217" s="39">
        <v>-0.81452818051177533</v>
      </c>
      <c r="X217" s="39">
        <v>3.6757465588290843E-2</v>
      </c>
      <c r="Y217" s="39">
        <v>-0.86046622502741221</v>
      </c>
      <c r="Z217" s="39">
        <v>-0.43226757051883474</v>
      </c>
      <c r="AA217" s="39">
        <v>-0.52848445770784902</v>
      </c>
      <c r="AB217" s="93">
        <v>-0.82114453555159506</v>
      </c>
      <c r="CX217" s="205"/>
    </row>
  </sheetData>
  <conditionalFormatting sqref="B203:B217">
    <cfRule type="cellIs" dxfId="87" priority="31" operator="between">
      <formula>4</formula>
      <formula>7</formula>
    </cfRule>
    <cfRule type="cellIs" dxfId="86" priority="29" operator="lessThan">
      <formula>4</formula>
    </cfRule>
    <cfRule type="cellIs" dxfId="85" priority="30" operator="greaterThan">
      <formula>7</formula>
    </cfRule>
  </conditionalFormatting>
  <conditionalFormatting sqref="B4:CW13">
    <cfRule type="containsText" dxfId="84" priority="7" operator="containsText" text="a">
      <formula>NOT(ISERROR(SEARCH("a",B4)))</formula>
    </cfRule>
  </conditionalFormatting>
  <conditionalFormatting sqref="B4:CW16">
    <cfRule type="containsText" dxfId="83" priority="2" operator="containsText" text="a">
      <formula>NOT(ISERROR(SEARCH("a",B4)))</formula>
    </cfRule>
  </conditionalFormatting>
  <conditionalFormatting sqref="B5:CW5">
    <cfRule type="expression" dxfId="82" priority="3">
      <formula>B5 &gt; 2 * B4</formula>
    </cfRule>
  </conditionalFormatting>
  <conditionalFormatting sqref="B7:CW7">
    <cfRule type="cellIs" dxfId="81" priority="8" operator="lessThan">
      <formula>0</formula>
    </cfRule>
  </conditionalFormatting>
  <conditionalFormatting sqref="B15:CW15">
    <cfRule type="expression" dxfId="80" priority="1">
      <formula>B15&gt;10*B16</formula>
    </cfRule>
  </conditionalFormatting>
  <conditionalFormatting sqref="B15:CW16">
    <cfRule type="containsText" dxfId="79" priority="6" operator="containsText" text="a">
      <formula>NOT(ISERROR(SEARCH("a",B15)))</formula>
    </cfRule>
  </conditionalFormatting>
  <conditionalFormatting sqref="B17:CW17">
    <cfRule type="expression" dxfId="78" priority="9">
      <formula>ABS(TODAY()-B17)&lt;3</formula>
    </cfRule>
    <cfRule type="expression" dxfId="77" priority="10">
      <formula>AND(ABS(TODAY()-B17)&lt;=15, ABS(TODAY()-B17)&gt;=3)</formula>
    </cfRule>
    <cfRule type="expression" dxfId="76" priority="11">
      <formula>ABS(TODAY()-B17)&gt;15</formula>
    </cfRule>
  </conditionalFormatting>
  <conditionalFormatting sqref="B18:CW18">
    <cfRule type="cellIs" dxfId="75" priority="23" operator="between">
      <formula>6</formula>
      <formula>7</formula>
    </cfRule>
    <cfRule type="cellIs" dxfId="74" priority="24" operator="lessThan">
      <formula>6</formula>
    </cfRule>
    <cfRule type="cellIs" dxfId="73" priority="25" operator="greaterThan">
      <formula>7</formula>
    </cfRule>
  </conditionalFormatting>
  <conditionalFormatting sqref="C26">
    <cfRule type="cellIs" dxfId="72" priority="71" operator="lessThan">
      <formula>16.1</formula>
    </cfRule>
    <cfRule type="cellIs" dxfId="71" priority="70" operator="greaterThan">
      <formula>16.1</formula>
    </cfRule>
  </conditionalFormatting>
  <conditionalFormatting sqref="C57:V57">
    <cfRule type="containsText" dxfId="70" priority="13" operator="containsText" text="A">
      <formula>NOT(ISERROR(SEARCH("A",C57)))</formula>
    </cfRule>
  </conditionalFormatting>
  <conditionalFormatting sqref="D60:D64 D65:E159">
    <cfRule type="cellIs" dxfId="69" priority="48" operator="between">
      <formula>17</formula>
      <formula>22.5</formula>
    </cfRule>
    <cfRule type="cellIs" dxfId="68" priority="49" operator="lessThan">
      <formula>17</formula>
    </cfRule>
    <cfRule type="cellIs" dxfId="67" priority="50" operator="greaterThan">
      <formula>20.5</formula>
    </cfRule>
    <cfRule type="cellIs" dxfId="66" priority="51" operator="between">
      <formula>0</formula>
      <formula>20</formula>
    </cfRule>
  </conditionalFormatting>
  <conditionalFormatting sqref="D60:D159">
    <cfRule type="cellIs" dxfId="65" priority="76" operator="greaterThan">
      <formula>22</formula>
    </cfRule>
  </conditionalFormatting>
  <conditionalFormatting sqref="D60:P159">
    <cfRule type="containsText" dxfId="64" priority="35" operator="containsText" text="A">
      <formula>NOT(ISERROR(SEARCH("A",D60)))</formula>
    </cfRule>
  </conditionalFormatting>
  <conditionalFormatting sqref="D60:Q159 V60:V75">
    <cfRule type="containsText" dxfId="63" priority="38" operator="containsText" text="a">
      <formula>NOT(ISERROR(SEARCH("a",D60)))</formula>
    </cfRule>
  </conditionalFormatting>
  <conditionalFormatting sqref="E60:E64">
    <cfRule type="cellIs" dxfId="62" priority="100" operator="between">
      <formula>0</formula>
      <formula>20</formula>
    </cfRule>
    <cfRule type="cellIs" dxfId="61" priority="86" operator="greaterThan">
      <formula>20.5</formula>
    </cfRule>
    <cfRule type="cellIs" dxfId="60" priority="85" operator="lessThan">
      <formula>17</formula>
    </cfRule>
    <cfRule type="cellIs" dxfId="59" priority="84" operator="between">
      <formula>17</formula>
      <formula>22.5</formula>
    </cfRule>
  </conditionalFormatting>
  <conditionalFormatting sqref="E60:E159 M60:M159 E26 P33:P35">
    <cfRule type="cellIs" dxfId="58" priority="77" operator="lessThan">
      <formula>0</formula>
    </cfRule>
    <cfRule type="cellIs" dxfId="57" priority="78" operator="greaterThan">
      <formula>0</formula>
    </cfRule>
  </conditionalFormatting>
  <conditionalFormatting sqref="E60:E159">
    <cfRule type="cellIs" dxfId="56" priority="33" operator="lessThan">
      <formula>0</formula>
    </cfRule>
    <cfRule type="cellIs" dxfId="55" priority="34" operator="greaterThan">
      <formula>0</formula>
    </cfRule>
  </conditionalFormatting>
  <conditionalFormatting sqref="G60:G159">
    <cfRule type="cellIs" dxfId="54" priority="64" operator="greaterThan">
      <formula>20</formula>
    </cfRule>
    <cfRule type="cellIs" dxfId="53" priority="75" operator="between">
      <formula>0.04</formula>
      <formula>0.08</formula>
    </cfRule>
    <cfRule type="cellIs" dxfId="52" priority="60" operator="between">
      <formula>0.05</formula>
      <formula>0.1</formula>
    </cfRule>
    <cfRule type="cellIs" dxfId="51" priority="61" operator="between">
      <formula>0.05</formula>
      <formula>0.1</formula>
    </cfRule>
    <cfRule type="cellIs" dxfId="50" priority="62" operator="lessThan">
      <formula>0.1</formula>
    </cfRule>
    <cfRule type="cellIs" dxfId="49" priority="63" operator="between">
      <formula>0.1</formula>
      <formula>0.2</formula>
    </cfRule>
    <cfRule type="cellIs" dxfId="48" priority="98" operator="lessThan">
      <formula>10</formula>
    </cfRule>
    <cfRule type="cellIs" dxfId="47" priority="97" operator="between">
      <formula>10</formula>
      <formula>15</formula>
    </cfRule>
    <cfRule type="cellIs" dxfId="46" priority="96" operator="greaterThan">
      <formula>15</formula>
    </cfRule>
    <cfRule type="cellIs" dxfId="45" priority="95" operator="between">
      <formula>0.07</formula>
      <formula>0.15</formula>
    </cfRule>
    <cfRule type="cellIs" dxfId="44" priority="94" operator="greaterThan">
      <formula>0.15</formula>
    </cfRule>
    <cfRule type="cellIs" dxfId="43" priority="74" operator="between">
      <formula>0.03</formula>
      <formula>0.08</formula>
    </cfRule>
  </conditionalFormatting>
  <conditionalFormatting sqref="H60:H159">
    <cfRule type="cellIs" dxfId="42" priority="91" operator="between">
      <formula>10</formula>
      <formula>20</formula>
    </cfRule>
    <cfRule type="cellIs" dxfId="41" priority="93" operator="greaterThan">
      <formula>20</formula>
    </cfRule>
    <cfRule type="cellIs" dxfId="40" priority="73" operator="between">
      <formula>10</formula>
      <formula>15</formula>
    </cfRule>
    <cfRule type="cellIs" dxfId="39" priority="92" operator="lessThan">
      <formula>10</formula>
    </cfRule>
    <cfRule type="cellIs" dxfId="38" priority="72" operator="greaterThan">
      <formula>15</formula>
    </cfRule>
  </conditionalFormatting>
  <conditionalFormatting sqref="I60:I159">
    <cfRule type="cellIs" dxfId="37" priority="65" operator="greaterThan">
      <formula>10</formula>
    </cfRule>
    <cfRule type="cellIs" dxfId="36" priority="87" operator="between">
      <formula>5</formula>
      <formula>12</formula>
    </cfRule>
    <cfRule type="cellIs" dxfId="35" priority="88" operator="between">
      <formula>0.12</formula>
      <formula>0.2</formula>
    </cfRule>
    <cfRule type="cellIs" dxfId="34" priority="90" operator="lessThan">
      <formula>0.12</formula>
    </cfRule>
    <cfRule type="cellIs" dxfId="33" priority="66" operator="between">
      <formula>3</formula>
      <formula>10</formula>
    </cfRule>
    <cfRule type="cellIs" dxfId="32" priority="67" operator="between">
      <formula>3</formula>
      <formula>8</formula>
    </cfRule>
    <cfRule type="cellIs" dxfId="31" priority="37" operator="between">
      <formula>0.1</formula>
      <formula>0.15</formula>
    </cfRule>
    <cfRule type="cellIs" dxfId="30" priority="36" operator="greaterThan">
      <formula>0.15</formula>
    </cfRule>
    <cfRule type="cellIs" dxfId="29" priority="89" operator="greaterThan">
      <formula>0.2</formula>
    </cfRule>
  </conditionalFormatting>
  <conditionalFormatting sqref="N60:N159">
    <cfRule type="cellIs" dxfId="28" priority="54" operator="between">
      <formula>0.9</formula>
      <formula>1.1</formula>
    </cfRule>
    <cfRule type="cellIs" dxfId="27" priority="53" operator="greaterThan">
      <formula>1.1</formula>
    </cfRule>
    <cfRule type="cellIs" dxfId="26" priority="52" operator="lessThan">
      <formula>0.9</formula>
    </cfRule>
  </conditionalFormatting>
  <conditionalFormatting sqref="O60:O159">
    <cfRule type="cellIs" dxfId="25" priority="44" operator="lessThan">
      <formula>$B$58</formula>
    </cfRule>
    <cfRule type="containsText" dxfId="24" priority="43" operator="containsText" text="N">
      <formula>NOT(ISERROR(SEARCH("N",O60)))</formula>
    </cfRule>
    <cfRule type="containsText" dxfId="23" priority="42" operator="containsText" text="n">
      <formula>NOT(ISERROR(SEARCH("n",O60)))</formula>
    </cfRule>
    <cfRule type="cellIs" dxfId="22" priority="45" operator="greaterThan">
      <formula>"0$A$53"</formula>
    </cfRule>
    <cfRule type="cellIs" dxfId="21" priority="41" operator="greaterThan">
      <formula>0</formula>
    </cfRule>
    <cfRule type="containsText" dxfId="20" priority="40" operator="containsText" text="n">
      <formula>NOT(ISERROR(SEARCH("n",O60)))</formula>
    </cfRule>
  </conditionalFormatting>
  <conditionalFormatting sqref="P26:P27">
    <cfRule type="cellIs" dxfId="19" priority="4" operator="lessThan">
      <formula>0</formula>
    </cfRule>
    <cfRule type="cellIs" dxfId="18" priority="5" operator="greaterThan">
      <formula>0</formula>
    </cfRule>
  </conditionalFormatting>
  <conditionalFormatting sqref="P60:P159">
    <cfRule type="cellIs" dxfId="17" priority="55" operator="lessThan">
      <formula>4</formula>
    </cfRule>
    <cfRule type="cellIs" dxfId="16" priority="57" operator="greaterThan">
      <formula>4</formula>
    </cfRule>
    <cfRule type="cellIs" dxfId="15" priority="56" operator="equal">
      <formula>4</formula>
    </cfRule>
    <cfRule type="cellIs" dxfId="14" priority="32" operator="between">
      <formula>2.5</formula>
      <formula>4</formula>
    </cfRule>
  </conditionalFormatting>
  <conditionalFormatting sqref="R60:R159">
    <cfRule type="containsText" dxfId="13" priority="22" operator="containsText" text="a">
      <formula>NOT(ISERROR(SEARCH("a",R60)))</formula>
    </cfRule>
  </conditionalFormatting>
  <conditionalFormatting sqref="U60:U159">
    <cfRule type="cellIs" dxfId="12" priority="14" operator="greaterThan">
      <formula>0.15</formula>
    </cfRule>
    <cfRule type="cellIs" dxfId="11" priority="15" operator="between">
      <formula>0.05</formula>
      <formula>0.15</formula>
    </cfRule>
    <cfRule type="cellIs" dxfId="10" priority="16" operator="lessThan">
      <formula>0.05</formula>
    </cfRule>
  </conditionalFormatting>
  <conditionalFormatting sqref="V60:V75 D60:Q159">
    <cfRule type="containsText" dxfId="9" priority="39" operator="containsText" text="a">
      <formula>NOT(ISERROR(SEARCH("a",D60)))</formula>
    </cfRule>
  </conditionalFormatting>
  <conditionalFormatting sqref="AL60:AW159">
    <cfRule type="cellIs" dxfId="8" priority="18" operator="lessThan">
      <formula>50</formula>
    </cfRule>
    <cfRule type="cellIs" dxfId="7" priority="19" operator="greaterThan">
      <formula>76</formula>
    </cfRule>
    <cfRule type="cellIs" dxfId="6" priority="20" operator="between">
      <formula>50</formula>
      <formula>76</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00F38-B5E8-45CE-ADCC-410488B6F351}">
  <sheetPr codeName="Hoja2"/>
  <dimension ref="A1:W39"/>
  <sheetViews>
    <sheetView topLeftCell="F1" zoomScale="59" workbookViewId="0">
      <selection activeCell="S18" sqref="S18"/>
    </sheetView>
  </sheetViews>
  <sheetFormatPr baseColWidth="10" defaultRowHeight="14.4" x14ac:dyDescent="0.3"/>
  <cols>
    <col min="12" max="12" width="12.88671875" customWidth="1"/>
    <col min="13" max="13" width="14.109375" customWidth="1"/>
    <col min="14" max="14" width="15.88671875" customWidth="1"/>
    <col min="15" max="15" width="18.88671875" customWidth="1"/>
    <col min="16" max="16" width="13.6640625" customWidth="1"/>
    <col min="17" max="17" width="16.44140625" customWidth="1"/>
    <col min="18" max="18" width="14.44140625" customWidth="1"/>
  </cols>
  <sheetData>
    <row r="1" spans="1:18" x14ac:dyDescent="0.3">
      <c r="A1" t="s">
        <v>32</v>
      </c>
      <c r="B1" t="s">
        <v>33</v>
      </c>
    </row>
    <row r="2" spans="1:18" x14ac:dyDescent="0.3">
      <c r="I2" s="295" t="s">
        <v>197</v>
      </c>
      <c r="J2" s="295" t="s">
        <v>198</v>
      </c>
      <c r="K2" s="295"/>
      <c r="L2" s="295" t="s">
        <v>199</v>
      </c>
      <c r="M2" s="295"/>
      <c r="N2" s="295" t="s">
        <v>200</v>
      </c>
      <c r="O2" s="26"/>
      <c r="P2" s="26"/>
    </row>
    <row r="3" spans="1:18" x14ac:dyDescent="0.3">
      <c r="G3">
        <v>1</v>
      </c>
      <c r="H3" s="231" t="s">
        <v>64</v>
      </c>
      <c r="I3">
        <v>250.22</v>
      </c>
      <c r="J3">
        <v>248.98</v>
      </c>
      <c r="K3" s="81">
        <f>(J3-I3)/I3</f>
        <v>-4.9556390376469068E-3</v>
      </c>
      <c r="L3" s="292">
        <v>1000</v>
      </c>
      <c r="M3" s="293">
        <f>L3*(1+K3)</f>
        <v>995.04436096235304</v>
      </c>
      <c r="N3" s="293">
        <f t="shared" ref="N3:N22" si="0">L3*K3</f>
        <v>-4.9556390376469066</v>
      </c>
      <c r="O3" s="292"/>
    </row>
    <row r="4" spans="1:18" ht="28.8" x14ac:dyDescent="0.3">
      <c r="G4">
        <f>1+G3</f>
        <v>2</v>
      </c>
      <c r="H4" s="231" t="s">
        <v>61</v>
      </c>
      <c r="I4">
        <v>43.48</v>
      </c>
      <c r="J4">
        <v>135.4</v>
      </c>
      <c r="K4" s="81">
        <f t="shared" ref="K4:K21" si="1">(J4-I4)/I4</f>
        <v>2.1140754369825214</v>
      </c>
      <c r="L4" s="292">
        <v>1000</v>
      </c>
      <c r="M4" s="292">
        <f t="shared" ref="M4:M22" si="2">L4*(1+K4)</f>
        <v>3114.0754369825213</v>
      </c>
      <c r="N4" s="292">
        <f t="shared" si="0"/>
        <v>2114.0754369825213</v>
      </c>
      <c r="O4" s="292"/>
      <c r="Q4" s="1" t="s">
        <v>202</v>
      </c>
      <c r="R4" s="1" t="s">
        <v>201</v>
      </c>
    </row>
    <row r="5" spans="1:18" x14ac:dyDescent="0.3">
      <c r="G5">
        <f t="shared" ref="G5:G22" si="3">1+G4</f>
        <v>3</v>
      </c>
      <c r="H5" t="s">
        <v>17</v>
      </c>
      <c r="I5">
        <v>170.34</v>
      </c>
      <c r="J5">
        <v>222.91</v>
      </c>
      <c r="K5" s="81">
        <f t="shared" si="1"/>
        <v>0.30861805800164371</v>
      </c>
      <c r="L5" s="292">
        <v>334</v>
      </c>
      <c r="M5" s="292">
        <f t="shared" si="2"/>
        <v>437.07843137254901</v>
      </c>
      <c r="N5" s="292">
        <f t="shared" si="0"/>
        <v>103.07843137254901</v>
      </c>
      <c r="O5" s="292"/>
      <c r="P5" t="s">
        <v>207</v>
      </c>
      <c r="Q5" s="196">
        <f>N23</f>
        <v>6383.3117407938607</v>
      </c>
      <c r="R5" s="191">
        <f>(M23-L23)/L23</f>
        <v>0.63833117407938622</v>
      </c>
    </row>
    <row r="6" spans="1:18" x14ac:dyDescent="0.3">
      <c r="G6">
        <f t="shared" si="3"/>
        <v>4</v>
      </c>
      <c r="H6" t="s">
        <v>18</v>
      </c>
      <c r="I6">
        <v>313.39999999999998</v>
      </c>
      <c r="J6">
        <v>410.37</v>
      </c>
      <c r="K6" s="81">
        <f t="shared" si="1"/>
        <v>0.3094128908742822</v>
      </c>
      <c r="L6" s="292">
        <v>333</v>
      </c>
      <c r="M6" s="292">
        <f t="shared" si="2"/>
        <v>436.03449266113597</v>
      </c>
      <c r="N6" s="292">
        <f t="shared" si="0"/>
        <v>103.03449266113597</v>
      </c>
      <c r="O6" s="292"/>
      <c r="Q6" s="196"/>
      <c r="R6" s="191"/>
    </row>
    <row r="7" spans="1:18" x14ac:dyDescent="0.3">
      <c r="G7">
        <f t="shared" si="3"/>
        <v>5</v>
      </c>
      <c r="H7" t="s">
        <v>65</v>
      </c>
      <c r="I7">
        <v>127.12</v>
      </c>
      <c r="J7">
        <v>197.93</v>
      </c>
      <c r="K7" s="81">
        <f t="shared" si="1"/>
        <v>0.55703272498426681</v>
      </c>
      <c r="L7" s="292">
        <v>334</v>
      </c>
      <c r="M7" s="292">
        <f t="shared" si="2"/>
        <v>520.0489301447451</v>
      </c>
      <c r="N7" s="292">
        <f t="shared" si="0"/>
        <v>186.04893014474513</v>
      </c>
      <c r="O7" s="292"/>
      <c r="Q7" s="292"/>
    </row>
    <row r="8" spans="1:18" x14ac:dyDescent="0.3">
      <c r="G8">
        <f t="shared" si="3"/>
        <v>6</v>
      </c>
      <c r="H8" t="s">
        <v>184</v>
      </c>
      <c r="I8">
        <v>131.53</v>
      </c>
      <c r="J8">
        <v>172.65</v>
      </c>
      <c r="K8" s="81">
        <f t="shared" si="1"/>
        <v>0.31262829772675438</v>
      </c>
      <c r="L8" s="292">
        <v>333</v>
      </c>
      <c r="M8" s="292">
        <f t="shared" si="2"/>
        <v>437.10522314300925</v>
      </c>
      <c r="N8" s="292">
        <f t="shared" si="0"/>
        <v>104.10522314300921</v>
      </c>
      <c r="O8" s="292"/>
      <c r="P8" t="s">
        <v>162</v>
      </c>
      <c r="Q8" s="196">
        <f>N25</f>
        <v>3359.9421648534881</v>
      </c>
      <c r="R8" s="191">
        <f>(M25-L25)/L25</f>
        <v>0.33599421648534883</v>
      </c>
    </row>
    <row r="9" spans="1:18" x14ac:dyDescent="0.3">
      <c r="A9" t="s">
        <v>35</v>
      </c>
      <c r="G9">
        <f t="shared" si="3"/>
        <v>7</v>
      </c>
      <c r="H9" s="231" t="s">
        <v>16</v>
      </c>
      <c r="I9">
        <v>299.31</v>
      </c>
      <c r="J9">
        <v>567.16</v>
      </c>
      <c r="K9" s="81">
        <f t="shared" si="1"/>
        <v>0.89489158397647917</v>
      </c>
      <c r="L9" s="292">
        <v>1000</v>
      </c>
      <c r="M9" s="292">
        <f t="shared" si="2"/>
        <v>1894.8915839764791</v>
      </c>
      <c r="N9" s="292">
        <f t="shared" si="0"/>
        <v>894.89158397647918</v>
      </c>
      <c r="O9" s="292"/>
      <c r="Q9" s="196"/>
      <c r="R9" s="191"/>
    </row>
    <row r="10" spans="1:18" x14ac:dyDescent="0.3">
      <c r="A10" t="s">
        <v>36</v>
      </c>
      <c r="G10">
        <f t="shared" si="3"/>
        <v>8</v>
      </c>
      <c r="H10" t="s">
        <v>185</v>
      </c>
      <c r="I10">
        <v>85.56</v>
      </c>
      <c r="J10">
        <v>192.95</v>
      </c>
      <c r="K10" s="81">
        <f t="shared" si="1"/>
        <v>1.2551425899953248</v>
      </c>
      <c r="L10" s="292">
        <v>333</v>
      </c>
      <c r="M10" s="292">
        <f t="shared" si="2"/>
        <v>750.96248246844311</v>
      </c>
      <c r="N10" s="292">
        <f t="shared" si="0"/>
        <v>417.96248246844317</v>
      </c>
      <c r="O10" s="292"/>
      <c r="Q10" s="196"/>
      <c r="R10" s="191"/>
    </row>
    <row r="11" spans="1:18" x14ac:dyDescent="0.3">
      <c r="G11">
        <f t="shared" si="3"/>
        <v>9</v>
      </c>
      <c r="H11" t="s">
        <v>186</v>
      </c>
      <c r="I11">
        <v>81.8</v>
      </c>
      <c r="J11">
        <v>168.92</v>
      </c>
      <c r="K11" s="81">
        <f t="shared" si="1"/>
        <v>1.0650366748166258</v>
      </c>
      <c r="L11" s="292">
        <v>333</v>
      </c>
      <c r="M11" s="292">
        <f t="shared" si="2"/>
        <v>687.65721271393636</v>
      </c>
      <c r="N11" s="292">
        <f t="shared" si="0"/>
        <v>354.65721271393636</v>
      </c>
      <c r="O11" s="292"/>
      <c r="P11" t="s">
        <v>208</v>
      </c>
      <c r="Q11" s="196">
        <f>N39</f>
        <v>8635.6040104030162</v>
      </c>
      <c r="R11" s="191">
        <f>(M39-L39)/L39</f>
        <v>0.86356040104030185</v>
      </c>
    </row>
    <row r="12" spans="1:18" x14ac:dyDescent="0.3">
      <c r="G12">
        <f t="shared" si="3"/>
        <v>10</v>
      </c>
      <c r="H12" s="231" t="s">
        <v>187</v>
      </c>
      <c r="I12">
        <v>73.03</v>
      </c>
      <c r="J12">
        <v>141.86000000000001</v>
      </c>
      <c r="K12" s="81">
        <f t="shared" si="1"/>
        <v>0.94248938792277159</v>
      </c>
      <c r="L12" s="292">
        <v>1000</v>
      </c>
      <c r="M12" s="292">
        <f t="shared" si="2"/>
        <v>1942.4893879227716</v>
      </c>
      <c r="N12" s="292">
        <f t="shared" si="0"/>
        <v>942.48938792277158</v>
      </c>
      <c r="O12" s="292"/>
      <c r="Q12" s="196"/>
      <c r="R12" s="191"/>
    </row>
    <row r="13" spans="1:18" x14ac:dyDescent="0.3">
      <c r="G13">
        <f t="shared" si="3"/>
        <v>11</v>
      </c>
      <c r="H13" t="s">
        <v>188</v>
      </c>
      <c r="I13">
        <v>509.9</v>
      </c>
      <c r="J13">
        <v>482.8</v>
      </c>
      <c r="K13" s="81">
        <f t="shared" si="1"/>
        <v>-5.3147676014904818E-2</v>
      </c>
      <c r="L13" s="292">
        <v>333</v>
      </c>
      <c r="M13" s="292">
        <f t="shared" si="2"/>
        <v>315.30182388703673</v>
      </c>
      <c r="N13" s="292">
        <f t="shared" si="0"/>
        <v>-17.698176112963303</v>
      </c>
      <c r="O13" s="292"/>
      <c r="Q13" s="196"/>
      <c r="R13" s="191"/>
    </row>
    <row r="14" spans="1:18" x14ac:dyDescent="0.3">
      <c r="G14">
        <f t="shared" si="3"/>
        <v>12</v>
      </c>
      <c r="H14" t="s">
        <v>189</v>
      </c>
      <c r="I14">
        <v>558.96</v>
      </c>
      <c r="J14">
        <v>943.41</v>
      </c>
      <c r="K14" s="81">
        <f t="shared" si="1"/>
        <v>0.68779519106912823</v>
      </c>
      <c r="L14" s="292">
        <v>333</v>
      </c>
      <c r="M14" s="292">
        <f t="shared" si="2"/>
        <v>562.03579862601975</v>
      </c>
      <c r="N14" s="292">
        <f t="shared" si="0"/>
        <v>229.0357986260197</v>
      </c>
      <c r="O14" s="292"/>
      <c r="P14" t="s">
        <v>209</v>
      </c>
      <c r="Q14" s="196">
        <f>W37</f>
        <v>10145.735172785757</v>
      </c>
      <c r="R14" s="191">
        <f>(V37-U37)/U37</f>
        <v>1.0145735172785757</v>
      </c>
    </row>
    <row r="15" spans="1:18" x14ac:dyDescent="0.3">
      <c r="G15">
        <f t="shared" si="3"/>
        <v>13</v>
      </c>
      <c r="H15" t="s">
        <v>141</v>
      </c>
      <c r="I15">
        <v>201.88</v>
      </c>
      <c r="J15">
        <v>294.72000000000003</v>
      </c>
      <c r="K15" s="81">
        <f t="shared" si="1"/>
        <v>0.45987715474539348</v>
      </c>
      <c r="L15" s="292">
        <v>334</v>
      </c>
      <c r="M15" s="292">
        <f t="shared" si="2"/>
        <v>487.59896968496145</v>
      </c>
      <c r="N15" s="292">
        <f t="shared" si="0"/>
        <v>153.59896968496142</v>
      </c>
      <c r="O15" s="292"/>
      <c r="Q15" s="196"/>
    </row>
    <row r="16" spans="1:18" x14ac:dyDescent="0.3">
      <c r="G16">
        <f t="shared" si="3"/>
        <v>14</v>
      </c>
      <c r="H16" t="s">
        <v>190</v>
      </c>
      <c r="I16">
        <v>507.02</v>
      </c>
      <c r="J16">
        <v>621.74</v>
      </c>
      <c r="K16" s="81">
        <f t="shared" si="1"/>
        <v>0.22626326377657693</v>
      </c>
      <c r="L16" s="292">
        <v>334</v>
      </c>
      <c r="M16" s="292">
        <f t="shared" si="2"/>
        <v>409.57193010137667</v>
      </c>
      <c r="N16" s="292">
        <f t="shared" si="0"/>
        <v>75.571930101376694</v>
      </c>
      <c r="O16" s="292"/>
    </row>
    <row r="17" spans="7:23" x14ac:dyDescent="0.3">
      <c r="G17">
        <f t="shared" si="3"/>
        <v>15</v>
      </c>
      <c r="H17" t="s">
        <v>191</v>
      </c>
      <c r="I17">
        <v>582.47</v>
      </c>
      <c r="J17">
        <v>674.73</v>
      </c>
      <c r="K17" s="81">
        <f t="shared" si="1"/>
        <v>0.15839442374714574</v>
      </c>
      <c r="L17" s="292">
        <v>334</v>
      </c>
      <c r="M17" s="292">
        <f t="shared" si="2"/>
        <v>386.90373753154665</v>
      </c>
      <c r="N17" s="292">
        <f t="shared" si="0"/>
        <v>52.903737531546675</v>
      </c>
      <c r="O17" s="292"/>
    </row>
    <row r="18" spans="7:23" x14ac:dyDescent="0.3">
      <c r="G18">
        <f t="shared" si="3"/>
        <v>16</v>
      </c>
      <c r="H18" t="s">
        <v>192</v>
      </c>
      <c r="I18">
        <v>152.77000000000001</v>
      </c>
      <c r="J18">
        <v>115.49</v>
      </c>
      <c r="K18" s="81">
        <f t="shared" si="1"/>
        <v>-0.24402696864567658</v>
      </c>
      <c r="L18" s="292">
        <v>333</v>
      </c>
      <c r="M18" s="292">
        <f t="shared" si="2"/>
        <v>251.73901944098969</v>
      </c>
      <c r="N18" s="292">
        <f t="shared" si="0"/>
        <v>-81.260980559010306</v>
      </c>
      <c r="O18" s="292"/>
    </row>
    <row r="19" spans="7:23" x14ac:dyDescent="0.3">
      <c r="G19">
        <f t="shared" si="3"/>
        <v>17</v>
      </c>
      <c r="H19" t="s">
        <v>193</v>
      </c>
      <c r="I19">
        <v>16.010000000000002</v>
      </c>
      <c r="J19">
        <v>41.92</v>
      </c>
      <c r="K19" s="81">
        <f t="shared" si="1"/>
        <v>1.6183635227982509</v>
      </c>
      <c r="L19" s="292">
        <v>333</v>
      </c>
      <c r="M19" s="292">
        <f t="shared" si="2"/>
        <v>871.91505309181753</v>
      </c>
      <c r="N19" s="292">
        <f t="shared" si="0"/>
        <v>538.91505309181753</v>
      </c>
      <c r="O19" s="292"/>
    </row>
    <row r="20" spans="7:23" x14ac:dyDescent="0.3">
      <c r="G20">
        <f t="shared" si="3"/>
        <v>18</v>
      </c>
      <c r="H20" t="s">
        <v>194</v>
      </c>
      <c r="I20">
        <v>44.26</v>
      </c>
      <c r="J20">
        <v>72.150000000000006</v>
      </c>
      <c r="K20" s="81">
        <f t="shared" si="1"/>
        <v>0.63014008133755106</v>
      </c>
      <c r="L20" s="292">
        <v>333</v>
      </c>
      <c r="M20" s="292">
        <f t="shared" si="2"/>
        <v>542.83664708540448</v>
      </c>
      <c r="N20" s="292">
        <f t="shared" si="0"/>
        <v>209.83664708540451</v>
      </c>
      <c r="O20" s="292"/>
    </row>
    <row r="21" spans="7:23" x14ac:dyDescent="0.3">
      <c r="G21">
        <f t="shared" si="3"/>
        <v>19</v>
      </c>
      <c r="H21" t="s">
        <v>195</v>
      </c>
      <c r="I21">
        <v>75.08</v>
      </c>
      <c r="J21">
        <v>182.88</v>
      </c>
      <c r="K21" s="81">
        <f t="shared" si="1"/>
        <v>1.4358018114011721</v>
      </c>
      <c r="L21" s="292">
        <v>333</v>
      </c>
      <c r="M21" s="292">
        <f t="shared" si="2"/>
        <v>811.1220031965903</v>
      </c>
      <c r="N21" s="292">
        <f t="shared" si="0"/>
        <v>478.1220031965903</v>
      </c>
      <c r="O21" s="292"/>
    </row>
    <row r="22" spans="7:23" x14ac:dyDescent="0.3">
      <c r="G22">
        <f t="shared" si="3"/>
        <v>20</v>
      </c>
      <c r="H22" s="231" t="s">
        <v>196</v>
      </c>
      <c r="I22">
        <v>103.29</v>
      </c>
      <c r="J22">
        <v>54.63</v>
      </c>
      <c r="K22" s="81">
        <f>(J22-I22)/I22</f>
        <v>-0.47110078419982576</v>
      </c>
      <c r="L22" s="292">
        <v>1000</v>
      </c>
      <c r="M22" s="292">
        <f t="shared" si="2"/>
        <v>528.89921580017415</v>
      </c>
      <c r="N22" s="292">
        <f t="shared" si="0"/>
        <v>-471.10078419982574</v>
      </c>
      <c r="O22" s="292"/>
    </row>
    <row r="23" spans="7:23" x14ac:dyDescent="0.3">
      <c r="K23" s="81"/>
      <c r="L23" s="292">
        <f t="shared" ref="L23:N23" si="4">SUM(L3:L22)</f>
        <v>10000</v>
      </c>
      <c r="M23" s="292">
        <f t="shared" si="4"/>
        <v>16383.311740793863</v>
      </c>
      <c r="N23" s="292">
        <f t="shared" si="4"/>
        <v>6383.3117407938607</v>
      </c>
      <c r="O23" s="292"/>
    </row>
    <row r="24" spans="7:23" x14ac:dyDescent="0.3">
      <c r="K24" s="81"/>
      <c r="L24" s="292"/>
      <c r="M24" s="292"/>
      <c r="N24" s="292"/>
    </row>
    <row r="25" spans="7:23" x14ac:dyDescent="0.3">
      <c r="H25" s="294" t="s">
        <v>162</v>
      </c>
      <c r="I25">
        <v>4288.05</v>
      </c>
      <c r="J25">
        <v>5728.81</v>
      </c>
      <c r="K25" s="81">
        <f t="shared" ref="K25" si="5">(J25-I25)/I25</f>
        <v>0.33599421648534883</v>
      </c>
      <c r="L25" s="292">
        <v>10000</v>
      </c>
      <c r="M25" s="292">
        <f t="shared" ref="M25" si="6">L25*(1+K25)</f>
        <v>13359.942164853488</v>
      </c>
      <c r="N25" s="292">
        <f t="shared" ref="N25" si="7">L25*K25</f>
        <v>3359.9421648534881</v>
      </c>
    </row>
    <row r="29" spans="7:23" x14ac:dyDescent="0.3">
      <c r="G29">
        <v>1</v>
      </c>
      <c r="H29" t="s">
        <v>203</v>
      </c>
      <c r="I29">
        <v>70.59</v>
      </c>
      <c r="J29">
        <v>65.7</v>
      </c>
      <c r="K29" s="81">
        <f t="shared" ref="K29:K32" si="8">(J29-I29)/I29</f>
        <v>-6.9273268168295793E-2</v>
      </c>
      <c r="L29" s="292">
        <v>500</v>
      </c>
      <c r="M29" s="293">
        <f t="shared" ref="M29:M32" si="9">L29*(1+K29)</f>
        <v>465.36336591585211</v>
      </c>
      <c r="N29" s="293">
        <f t="shared" ref="N29:N32" si="10">L29*K29</f>
        <v>-34.636634084147893</v>
      </c>
      <c r="P29">
        <v>1</v>
      </c>
      <c r="Q29" t="s">
        <v>203</v>
      </c>
      <c r="R29">
        <v>70.59</v>
      </c>
      <c r="S29">
        <v>65.7</v>
      </c>
      <c r="T29" s="81">
        <f t="shared" ref="T29:T30" si="11">(S29-R29)/R29</f>
        <v>-6.9273268168295793E-2</v>
      </c>
      <c r="U29" s="292">
        <v>500</v>
      </c>
      <c r="V29" s="293">
        <f t="shared" ref="V29:V30" si="12">U29*(1+T29)</f>
        <v>465.36336591585211</v>
      </c>
      <c r="W29" s="293">
        <f t="shared" ref="W29:W30" si="13">U29*T29</f>
        <v>-34.636634084147893</v>
      </c>
    </row>
    <row r="30" spans="7:23" x14ac:dyDescent="0.3">
      <c r="G30">
        <f>1+G29</f>
        <v>2</v>
      </c>
      <c r="H30" t="s">
        <v>204</v>
      </c>
      <c r="I30">
        <v>54.57</v>
      </c>
      <c r="J30">
        <v>78.989999999999995</v>
      </c>
      <c r="K30" s="81">
        <f t="shared" si="8"/>
        <v>0.44749862561847159</v>
      </c>
      <c r="L30" s="292">
        <v>500</v>
      </c>
      <c r="M30" s="293">
        <f t="shared" si="9"/>
        <v>723.74931280923579</v>
      </c>
      <c r="N30" s="293">
        <f t="shared" si="10"/>
        <v>223.74931280923579</v>
      </c>
      <c r="P30">
        <f t="shared" ref="P30:P36" si="14">1+P29</f>
        <v>2</v>
      </c>
      <c r="Q30" t="s">
        <v>204</v>
      </c>
      <c r="R30">
        <v>54.57</v>
      </c>
      <c r="S30">
        <v>78.989999999999995</v>
      </c>
      <c r="T30" s="81">
        <f t="shared" si="11"/>
        <v>0.44749862561847159</v>
      </c>
      <c r="U30" s="292">
        <v>500</v>
      </c>
      <c r="V30" s="293">
        <f t="shared" si="12"/>
        <v>723.74931280923579</v>
      </c>
      <c r="W30" s="293">
        <f t="shared" si="13"/>
        <v>223.74931280923579</v>
      </c>
    </row>
    <row r="31" spans="7:23" x14ac:dyDescent="0.3">
      <c r="G31">
        <f t="shared" ref="G31:G38" si="15">1+G30</f>
        <v>3</v>
      </c>
      <c r="H31" t="s">
        <v>205</v>
      </c>
      <c r="I31" s="295">
        <v>5.59</v>
      </c>
      <c r="J31">
        <v>2.2000000000000002</v>
      </c>
      <c r="K31" s="81">
        <f t="shared" si="8"/>
        <v>-0.6064400715563506</v>
      </c>
      <c r="L31" s="292">
        <v>500</v>
      </c>
      <c r="M31" s="293">
        <f t="shared" si="9"/>
        <v>196.77996422182471</v>
      </c>
      <c r="N31" s="293">
        <f t="shared" si="10"/>
        <v>-303.22003577817532</v>
      </c>
      <c r="P31">
        <f t="shared" si="14"/>
        <v>3</v>
      </c>
      <c r="Q31" s="231" t="s">
        <v>64</v>
      </c>
      <c r="R31">
        <v>250.22</v>
      </c>
      <c r="S31">
        <v>248.98</v>
      </c>
      <c r="T31" s="81">
        <f>(S31-R31)/R31</f>
        <v>-4.9556390376469068E-3</v>
      </c>
      <c r="U31" s="292">
        <v>2500</v>
      </c>
      <c r="V31" s="293">
        <f>U31*(1+T31)</f>
        <v>2487.6109024058828</v>
      </c>
      <c r="W31" s="293">
        <f t="shared" ref="W31:W36" si="16">U31*T31</f>
        <v>-12.389097594117267</v>
      </c>
    </row>
    <row r="32" spans="7:23" x14ac:dyDescent="0.3">
      <c r="G32">
        <f t="shared" si="15"/>
        <v>4</v>
      </c>
      <c r="H32" t="s">
        <v>206</v>
      </c>
      <c r="I32">
        <v>120.15</v>
      </c>
      <c r="J32">
        <v>83.54</v>
      </c>
      <c r="K32" s="81">
        <f t="shared" si="8"/>
        <v>-0.30470245526425299</v>
      </c>
      <c r="L32" s="292">
        <v>500</v>
      </c>
      <c r="M32" s="293">
        <f t="shared" si="9"/>
        <v>347.64877236787351</v>
      </c>
      <c r="N32" s="293">
        <f t="shared" si="10"/>
        <v>-152.35122763212649</v>
      </c>
      <c r="P32">
        <f t="shared" si="14"/>
        <v>4</v>
      </c>
      <c r="Q32" s="231" t="s">
        <v>61</v>
      </c>
      <c r="R32">
        <v>43.48</v>
      </c>
      <c r="S32">
        <v>135.4</v>
      </c>
      <c r="T32" s="81">
        <f t="shared" ref="T32:T36" si="17">(S32-R32)/R32</f>
        <v>2.1140754369825214</v>
      </c>
      <c r="U32" s="292">
        <v>2500</v>
      </c>
      <c r="V32" s="292">
        <f t="shared" ref="V32:V36" si="18">U32*(1+T32)</f>
        <v>7785.1885924563039</v>
      </c>
      <c r="W32" s="292">
        <f t="shared" si="16"/>
        <v>5285.1885924563039</v>
      </c>
    </row>
    <row r="33" spans="7:23" x14ac:dyDescent="0.3">
      <c r="G33">
        <f t="shared" si="15"/>
        <v>5</v>
      </c>
      <c r="H33" s="231" t="s">
        <v>64</v>
      </c>
      <c r="I33">
        <v>250.22</v>
      </c>
      <c r="J33">
        <v>248.98</v>
      </c>
      <c r="K33" s="81">
        <f>(J33-I33)/I33</f>
        <v>-4.9556390376469068E-3</v>
      </c>
      <c r="L33" s="292">
        <v>2000</v>
      </c>
      <c r="M33" s="293">
        <f>L33*(1+K33)</f>
        <v>1990.0887219247061</v>
      </c>
      <c r="N33" s="293">
        <f t="shared" ref="N33:N38" si="19">L33*K33</f>
        <v>-9.9112780752938132</v>
      </c>
      <c r="P33">
        <f t="shared" si="14"/>
        <v>5</v>
      </c>
      <c r="Q33" t="s">
        <v>193</v>
      </c>
      <c r="R33">
        <v>16.010000000000002</v>
      </c>
      <c r="S33">
        <v>41.92</v>
      </c>
      <c r="T33" s="81">
        <f t="shared" si="17"/>
        <v>1.6183635227982509</v>
      </c>
      <c r="U33" s="292">
        <v>1500</v>
      </c>
      <c r="V33" s="292">
        <f t="shared" si="18"/>
        <v>3927.5452841973765</v>
      </c>
      <c r="W33" s="292">
        <f t="shared" si="16"/>
        <v>2427.5452841973765</v>
      </c>
    </row>
    <row r="34" spans="7:23" x14ac:dyDescent="0.3">
      <c r="G34">
        <f t="shared" si="15"/>
        <v>6</v>
      </c>
      <c r="H34" s="231" t="s">
        <v>61</v>
      </c>
      <c r="I34">
        <v>43.48</v>
      </c>
      <c r="J34">
        <v>135.4</v>
      </c>
      <c r="K34" s="81">
        <f t="shared" ref="K34:K38" si="20">(J34-I34)/I34</f>
        <v>2.1140754369825214</v>
      </c>
      <c r="L34" s="292">
        <v>2000</v>
      </c>
      <c r="M34" s="292">
        <f t="shared" ref="M34:M38" si="21">L34*(1+K34)</f>
        <v>6228.1508739650426</v>
      </c>
      <c r="N34" s="292">
        <f t="shared" si="19"/>
        <v>4228.1508739650426</v>
      </c>
      <c r="P34">
        <f t="shared" si="14"/>
        <v>6</v>
      </c>
      <c r="Q34" t="s">
        <v>195</v>
      </c>
      <c r="R34">
        <v>75.08</v>
      </c>
      <c r="S34">
        <v>182.88</v>
      </c>
      <c r="T34" s="81">
        <f t="shared" si="17"/>
        <v>1.4358018114011721</v>
      </c>
      <c r="U34" s="292">
        <v>1000</v>
      </c>
      <c r="V34" s="292">
        <f t="shared" si="18"/>
        <v>2435.801811401172</v>
      </c>
      <c r="W34" s="292">
        <f t="shared" si="16"/>
        <v>1435.8018114011722</v>
      </c>
    </row>
    <row r="35" spans="7:23" x14ac:dyDescent="0.3">
      <c r="G35">
        <f t="shared" si="15"/>
        <v>7</v>
      </c>
      <c r="H35" t="s">
        <v>193</v>
      </c>
      <c r="I35">
        <v>16.010000000000002</v>
      </c>
      <c r="J35">
        <v>41.92</v>
      </c>
      <c r="K35" s="81">
        <f t="shared" si="20"/>
        <v>1.6183635227982509</v>
      </c>
      <c r="L35" s="292">
        <v>1500</v>
      </c>
      <c r="M35" s="292">
        <f t="shared" si="21"/>
        <v>3927.5452841973765</v>
      </c>
      <c r="N35" s="292">
        <f t="shared" si="19"/>
        <v>2427.5452841973765</v>
      </c>
      <c r="P35">
        <f t="shared" si="14"/>
        <v>7</v>
      </c>
      <c r="Q35" s="231" t="s">
        <v>187</v>
      </c>
      <c r="R35">
        <v>73.03</v>
      </c>
      <c r="S35">
        <v>141.86000000000001</v>
      </c>
      <c r="T35" s="81">
        <f t="shared" si="17"/>
        <v>0.94248938792277159</v>
      </c>
      <c r="U35" s="292">
        <v>1000</v>
      </c>
      <c r="V35" s="292">
        <f t="shared" si="18"/>
        <v>1942.4893879227716</v>
      </c>
      <c r="W35" s="292">
        <f t="shared" si="16"/>
        <v>942.48938792277158</v>
      </c>
    </row>
    <row r="36" spans="7:23" x14ac:dyDescent="0.3">
      <c r="G36">
        <f t="shared" si="15"/>
        <v>8</v>
      </c>
      <c r="H36" t="s">
        <v>195</v>
      </c>
      <c r="I36">
        <v>75.08</v>
      </c>
      <c r="J36">
        <v>182.88</v>
      </c>
      <c r="K36" s="81">
        <f t="shared" si="20"/>
        <v>1.4358018114011721</v>
      </c>
      <c r="L36" s="292">
        <v>1000</v>
      </c>
      <c r="M36" s="292">
        <f t="shared" si="21"/>
        <v>2435.801811401172</v>
      </c>
      <c r="N36" s="292">
        <f t="shared" si="19"/>
        <v>1435.8018114011722</v>
      </c>
      <c r="P36">
        <f t="shared" si="14"/>
        <v>8</v>
      </c>
      <c r="Q36" t="s">
        <v>192</v>
      </c>
      <c r="R36">
        <v>152.77000000000001</v>
      </c>
      <c r="S36">
        <v>115.49</v>
      </c>
      <c r="T36" s="81">
        <f t="shared" si="17"/>
        <v>-0.24402696864567658</v>
      </c>
      <c r="U36" s="292">
        <v>500</v>
      </c>
      <c r="V36" s="292">
        <f t="shared" si="18"/>
        <v>377.98651567716166</v>
      </c>
      <c r="W36" s="292">
        <f t="shared" si="16"/>
        <v>-122.01348432283829</v>
      </c>
    </row>
    <row r="37" spans="7:23" x14ac:dyDescent="0.3">
      <c r="G37">
        <f t="shared" si="15"/>
        <v>9</v>
      </c>
      <c r="H37" s="231" t="s">
        <v>187</v>
      </c>
      <c r="I37">
        <v>73.03</v>
      </c>
      <c r="J37">
        <v>141.86000000000001</v>
      </c>
      <c r="K37" s="81">
        <f t="shared" si="20"/>
        <v>0.94248938792277159</v>
      </c>
      <c r="L37" s="292">
        <v>1000</v>
      </c>
      <c r="M37" s="292">
        <f t="shared" si="21"/>
        <v>1942.4893879227716</v>
      </c>
      <c r="N37" s="292">
        <f t="shared" si="19"/>
        <v>942.48938792277158</v>
      </c>
      <c r="U37" s="292">
        <f t="shared" ref="U37:W37" si="22">SUM(U29:U36)</f>
        <v>10000</v>
      </c>
      <c r="V37" s="292">
        <f t="shared" si="22"/>
        <v>20145.735172785757</v>
      </c>
      <c r="W37" s="292">
        <f t="shared" si="22"/>
        <v>10145.735172785757</v>
      </c>
    </row>
    <row r="38" spans="7:23" x14ac:dyDescent="0.3">
      <c r="G38">
        <f t="shared" si="15"/>
        <v>10</v>
      </c>
      <c r="H38" t="s">
        <v>192</v>
      </c>
      <c r="I38">
        <v>152.77000000000001</v>
      </c>
      <c r="J38">
        <v>115.49</v>
      </c>
      <c r="K38" s="81">
        <f t="shared" si="20"/>
        <v>-0.24402696864567658</v>
      </c>
      <c r="L38" s="292">
        <v>500</v>
      </c>
      <c r="M38" s="292">
        <f t="shared" si="21"/>
        <v>377.98651567716166</v>
      </c>
      <c r="N38" s="292">
        <f t="shared" si="19"/>
        <v>-122.01348432283829</v>
      </c>
    </row>
    <row r="39" spans="7:23" x14ac:dyDescent="0.3">
      <c r="L39" s="292">
        <f>SUM(L29:L38)</f>
        <v>10000</v>
      </c>
      <c r="M39" s="292">
        <f>SUM(M29:M38)</f>
        <v>18635.604010403018</v>
      </c>
      <c r="N39" s="292">
        <f>SUM(N29:N38)</f>
        <v>8635.6040104030162</v>
      </c>
    </row>
  </sheetData>
  <conditionalFormatting sqref="K3:K25 Q5:R6 Q8:R8 R9:R14 Q9:Q15">
    <cfRule type="cellIs" dxfId="5" priority="23" operator="lessThan">
      <formula>0</formula>
    </cfRule>
    <cfRule type="cellIs" dxfId="4" priority="24" operator="greaterThan">
      <formula>0</formula>
    </cfRule>
  </conditionalFormatting>
  <conditionalFormatting sqref="K29:K38">
    <cfRule type="cellIs" dxfId="3" priority="11" operator="lessThan">
      <formula>0</formula>
    </cfRule>
    <cfRule type="cellIs" dxfId="2" priority="12" operator="greaterThan">
      <formula>0</formula>
    </cfRule>
  </conditionalFormatting>
  <conditionalFormatting sqref="T29:T36">
    <cfRule type="cellIs" dxfId="1" priority="1" operator="lessThan">
      <formula>0</formula>
    </cfRule>
    <cfRule type="cellIs" dxfId="0" priority="2" operator="greater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López</dc:creator>
  <cp:lastModifiedBy>Marco López</cp:lastModifiedBy>
  <dcterms:created xsi:type="dcterms:W3CDTF">2024-10-21T09:20:48Z</dcterms:created>
  <dcterms:modified xsi:type="dcterms:W3CDTF">2024-11-11T06:49:27Z</dcterms:modified>
</cp:coreProperties>
</file>