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tor Costa\Desktop\OPERACIONES COMERCIALES\SALAS DE VENTA\MAX CARTAGENA\"/>
    </mc:Choice>
  </mc:AlternateContent>
  <xr:revisionPtr revIDLastSave="0" documentId="13_ncr:1_{F8DEDC27-EC21-4BE5-9567-8EBEF6971261}" xr6:coauthVersionLast="46" xr6:coauthVersionMax="46" xr10:uidLastSave="{00000000-0000-0000-0000-000000000000}"/>
  <bookViews>
    <workbookView xWindow="-110" yWindow="-110" windowWidth="19420" windowHeight="10420" xr2:uid="{E0C45A71-BB51-4FDB-8915-3ECFA5164033}"/>
  </bookViews>
  <sheets>
    <sheet name="Hoja1" sheetId="1" r:id="rId1"/>
  </sheets>
  <definedNames>
    <definedName name="_xlnm._FilterDatabase" localSheetId="0" hidden="1">Hoja1!$A$3:$I$45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I28" i="1" s="1"/>
  <c r="F4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F50" i="1"/>
  <c r="F48" i="1"/>
  <c r="H47" i="1"/>
  <c r="G47" i="1"/>
  <c r="F47" i="1"/>
  <c r="F46" i="1"/>
  <c r="G31" i="1"/>
  <c r="G30" i="1"/>
  <c r="F30" i="1"/>
  <c r="F29" i="1"/>
  <c r="F27" i="1"/>
</calcChain>
</file>

<file path=xl/sharedStrings.xml><?xml version="1.0" encoding="utf-8"?>
<sst xmlns="http://schemas.openxmlformats.org/spreadsheetml/2006/main" count="196" uniqueCount="114">
  <si>
    <t>Item</t>
  </si>
  <si>
    <t>CATEGORIA</t>
  </si>
  <si>
    <t>Desc. item</t>
  </si>
  <si>
    <t>Existencia</t>
  </si>
  <si>
    <t>Diferencia</t>
  </si>
  <si>
    <t>U.M.</t>
  </si>
  <si>
    <t>Conteo Bodega</t>
  </si>
  <si>
    <t>Pend. Entrega</t>
  </si>
  <si>
    <t xml:space="preserve">UN  </t>
  </si>
  <si>
    <t xml:space="preserve">CMB </t>
  </si>
  <si>
    <t>MAX CARTAGENA</t>
  </si>
  <si>
    <t>PISOS</t>
  </si>
  <si>
    <t xml:space="preserve">M2  </t>
  </si>
  <si>
    <t>1011345</t>
  </si>
  <si>
    <t xml:space="preserve">PISO CANDIL GRIS 50X50 1A               </t>
  </si>
  <si>
    <t>1011274</t>
  </si>
  <si>
    <t xml:space="preserve">PISO ATENEA MULTICOLOR 50X50 1A         </t>
  </si>
  <si>
    <t>1011137</t>
  </si>
  <si>
    <t xml:space="preserve">PISO RODAS MULTICOLOR 50X50 1A          </t>
  </si>
  <si>
    <t>1011477</t>
  </si>
  <si>
    <t>PISO 50HDA58 MANAOS BEIGE 50X50</t>
  </si>
  <si>
    <t>1011476</t>
  </si>
  <si>
    <t>PISO 50HDA57 BUZIOS GRIS 50X50 1A</t>
  </si>
  <si>
    <t>1010415</t>
  </si>
  <si>
    <t>PISO TRENDY BEIGE 50X50 1A</t>
  </si>
  <si>
    <t>1011501</t>
  </si>
  <si>
    <t>PISO NIRVANA GRIS 50X50 1A</t>
  </si>
  <si>
    <t>1011138</t>
  </si>
  <si>
    <t xml:space="preserve">PISO CRETA BEIGE 50X50 1A               </t>
  </si>
  <si>
    <t>1011437</t>
  </si>
  <si>
    <t xml:space="preserve">PISO EXTERIOR FATIMA 50X50              </t>
  </si>
  <si>
    <t>1011499</t>
  </si>
  <si>
    <t>PISO PRADO SUMAPAZ 50X50 1A</t>
  </si>
  <si>
    <t>1011611</t>
  </si>
  <si>
    <t>PISO PORCELLANAT CL HD 50X50 1A</t>
  </si>
  <si>
    <t>1011324</t>
  </si>
  <si>
    <t xml:space="preserve">*T*PISO PIEDRA GUATAVITA 50X50 1A       </t>
  </si>
  <si>
    <t>1011606</t>
  </si>
  <si>
    <t>PISO 50A05 CURITIVA CREMA 50X50 1A</t>
  </si>
  <si>
    <t>1011144</t>
  </si>
  <si>
    <t xml:space="preserve">PISO MARMOL BEIGE 50X50 1A              </t>
  </si>
  <si>
    <t>1011017</t>
  </si>
  <si>
    <t>PISO MADERA GUATAPURI 50X50 1A</t>
  </si>
  <si>
    <t>1011282</t>
  </si>
  <si>
    <t>PISO MADERA CAMBARA MIX 50X50 1A</t>
  </si>
  <si>
    <t>1011164</t>
  </si>
  <si>
    <t>PISO VENATO BEIGE 50X50 1A</t>
  </si>
  <si>
    <t>1011610</t>
  </si>
  <si>
    <t>PISO PORCELANNAT CZ HD 50X50 1A</t>
  </si>
  <si>
    <t>1011601</t>
  </si>
  <si>
    <t>PISO EXTERIOR VERONA CZ HD GRIS 50X50 1A</t>
  </si>
  <si>
    <t>1011162</t>
  </si>
  <si>
    <t xml:space="preserve">PISO PIZARRA NEGRO 50x50 1A             </t>
  </si>
  <si>
    <t>1011609</t>
  </si>
  <si>
    <t>PISO PINHO CL HD 50X50 1A</t>
  </si>
  <si>
    <t>1011612</t>
  </si>
  <si>
    <t>PISO LAKA BR HD 50X50 1A</t>
  </si>
  <si>
    <t>1030352</t>
  </si>
  <si>
    <t>PORCELANICOS</t>
  </si>
  <si>
    <t>PORCELANATO TENGO MOKA 60X60</t>
  </si>
  <si>
    <t>1030358</t>
  </si>
  <si>
    <t>PORCELANATO MADERA BOSCO CAFE 60X60</t>
  </si>
  <si>
    <t>1030357</t>
  </si>
  <si>
    <t>PORCELANATO MADERA BOSCO WENGUE 60X60</t>
  </si>
  <si>
    <t>1030194</t>
  </si>
  <si>
    <t>PORCELANATO ESMALTADO B6000 60X60</t>
  </si>
  <si>
    <t>1030353</t>
  </si>
  <si>
    <t>PORCELANATO MADERA PINO CAFE 60X60</t>
  </si>
  <si>
    <t>2010425</t>
  </si>
  <si>
    <t>PORCELANA SANITARIA</t>
  </si>
  <si>
    <t>SANITARIO LAGUNA BLANCO 4.8LT</t>
  </si>
  <si>
    <t>2010428</t>
  </si>
  <si>
    <t>SANITARIO LAGUNA VERDE CLARO 4.8LT</t>
  </si>
  <si>
    <t>2010744</t>
  </si>
  <si>
    <t>SANITARIO SMART RD SINGLE BLCO</t>
  </si>
  <si>
    <t>2010531</t>
  </si>
  <si>
    <t>SANITARIO AQUAPRO RD BLCO</t>
  </si>
  <si>
    <t>2010420</t>
  </si>
  <si>
    <t>COMBO LAGUNA VERDE CLARO 4.8LT SP</t>
  </si>
  <si>
    <t>4035029</t>
  </si>
  <si>
    <t>PINTURAS Y ESTUCOS</t>
  </si>
  <si>
    <t>TEXTUCO CUÑETE</t>
  </si>
  <si>
    <t>4035057</t>
  </si>
  <si>
    <t>PINTURA PROFESIONAL 1A MANO BLANC CUÑETE</t>
  </si>
  <si>
    <t>4035059</t>
  </si>
  <si>
    <t>PINTURA FONDEO BLANCO 4.5 GL</t>
  </si>
  <si>
    <t>2020286</t>
  </si>
  <si>
    <t>GRIFERIAS DE BAÑO</t>
  </si>
  <si>
    <t>GRIF 544355551 DUCHA SENCILLA PISCIS PLU</t>
  </si>
  <si>
    <t>3030109</t>
  </si>
  <si>
    <t>GRIFERIAS DE COCINA</t>
  </si>
  <si>
    <t>GRIF GM1-4025 LVP SENC OASIS 1</t>
  </si>
  <si>
    <t>3030110</t>
  </si>
  <si>
    <t>GRIF GM1-4028 LVP MONOCONTROL OASIS 2 FL</t>
  </si>
  <si>
    <t>2020400</t>
  </si>
  <si>
    <t>GRIF VA1018881 LVM MONOCTRL VERA ALTA</t>
  </si>
  <si>
    <t>2020363</t>
  </si>
  <si>
    <t>GRIF GM1-7012 REGADERA JAZMIN</t>
  </si>
  <si>
    <t>2020364</t>
  </si>
  <si>
    <t>GRIF GM1-7028 BRAZO REGADERA PALMA 40CM</t>
  </si>
  <si>
    <t>1050184</t>
  </si>
  <si>
    <t>FACHADAS</t>
  </si>
  <si>
    <t>FACHADA CHANTARELA GRIS 30X45 1A</t>
  </si>
  <si>
    <t>1050133</t>
  </si>
  <si>
    <t>FACHADA SANTA MARIA BRLLA MUL 30X45</t>
  </si>
  <si>
    <t>1050248</t>
  </si>
  <si>
    <t>FACHADA MAJALA OXIDO 24.5X50 1A</t>
  </si>
  <si>
    <t>1050285</t>
  </si>
  <si>
    <t>FACHADA  PETRA BRILLANTE MIX 34X50 1A</t>
  </si>
  <si>
    <t>1050281</t>
  </si>
  <si>
    <t>FACHADA PRIS.PETRA MAGMA 34x50 1A</t>
  </si>
  <si>
    <t>Se envio como sobrante inventario general</t>
  </si>
  <si>
    <t>Sala de ventas</t>
  </si>
  <si>
    <t>INVENTARIO 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</si>
</sst>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2" fillId="2" borderId="1" xfId="0" applyNumberFormat="1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vertical="center"/>
      <protection locked="0"/>
    </xf>
    <xf numFmtId="4" fontId="2" fillId="2" borderId="1" xfId="0" applyNumberFormat="1" applyFont="1" applyFill="1" applyBorder="1" applyAlignment="1" applyProtection="1">
      <alignment vertical="center"/>
      <protection locked="0"/>
    </xf>
    <xf numFmtId="0" fontId="3" fillId="0" borderId="1" xfId="0" applyFont="1" applyBorder="1"/>
    <xf numFmtId="4" fontId="0" fillId="0" borderId="1" xfId="0" applyNumberFormat="1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14" fontId="1" fillId="3" borderId="6" xfId="0" applyNumberFormat="1" applyFont="1" applyFill="1" applyBorder="1" applyAlignment="1">
      <alignment horizontal="center" vertical="center"/>
    </xf>
    <xf numFmtId="0" fontId="0" fillId="3" borderId="0" xfId="0" applyFill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13230</xdr:colOff>
      <xdr:row>1</xdr:row>
      <xdr:rowOff>6613</xdr:rowOff>
    </xdr:from>
    <xdr:to>
      <xdr:col>8</xdr:col>
      <xdr:colOff>958850</xdr:colOff>
      <xdr:row>2</xdr:row>
      <xdr:rowOff>521230</xdr:rowOff>
    </xdr:to>
    <xdr:pic>
      <xdr:nvPicPr>
        <xdr:cNvPr id="2" name="Imagen 1" descr="Imagen que contiene Gráfico&#10;&#10;Descripción generada automáticamente">
          <a:extLst>
            <a:ext uri="{FF2B5EF4-FFF2-40B4-BE49-F238E27FC236}">
              <a16:creationId xmlns:a16="http://schemas.microsoft.com/office/drawing/2014/main" id="{639E54CC-BFC7-42AE-BDB8-F662AAFDE44E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161"/>
        <a:stretch/>
      </xdr:blipFill>
      <xdr:spPr bwMode="auto">
        <a:xfrm>
          <a:off x="7741180" y="190763"/>
          <a:ext cx="1644120" cy="69876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CE31-07A7-4FD4-B4AF-DCDCB71D5FAD}">
  <dimension ref="A2:J50"/>
  <sheetViews>
    <sheetView tabSelected="1" workbookViewId="0">
      <selection activeCell="E28" sqref="E27:E28"/>
    </sheetView>
  </sheetViews>
  <sheetFormatPr baseColWidth="10" defaultRowHeight="14.5" x14ac:dyDescent="0.35"/>
  <cols>
    <col min="1" max="1" width="10.453125" customWidth="1"/>
    <col min="2" max="2" width="19.1796875" bestFit="1" customWidth="1"/>
    <col min="3" max="3" width="37.90625" customWidth="1"/>
    <col min="4" max="4" width="6.6328125" customWidth="1"/>
    <col min="7" max="7" width="14.6328125" customWidth="1"/>
    <col min="8" max="8" width="10" customWidth="1"/>
    <col min="9" max="9" width="13.81640625" bestFit="1" customWidth="1"/>
  </cols>
  <sheetData>
    <row r="2" spans="1:9" x14ac:dyDescent="0.35">
      <c r="A2" s="6" t="s">
        <v>113</v>
      </c>
      <c r="B2" s="7"/>
      <c r="C2" s="8" t="s">
        <v>10</v>
      </c>
      <c r="D2" s="9">
        <v>44268</v>
      </c>
      <c r="E2" s="10"/>
      <c r="F2" s="9"/>
      <c r="G2" s="10"/>
      <c r="H2" s="9"/>
    </row>
    <row r="3" spans="1:9" ht="42.5" customHeight="1" x14ac:dyDescent="0.35">
      <c r="A3" s="11"/>
      <c r="B3" s="12"/>
      <c r="C3" s="13"/>
      <c r="D3" s="14"/>
      <c r="E3" s="15"/>
      <c r="F3" s="14"/>
      <c r="G3" s="15"/>
      <c r="H3" s="14"/>
      <c r="I3" s="16"/>
    </row>
    <row r="4" spans="1:9" x14ac:dyDescent="0.35">
      <c r="A4" s="17" t="s">
        <v>0</v>
      </c>
      <c r="B4" s="17" t="s">
        <v>1</v>
      </c>
      <c r="C4" s="17" t="s">
        <v>2</v>
      </c>
      <c r="D4" s="17" t="s">
        <v>5</v>
      </c>
      <c r="E4" s="18" t="s">
        <v>3</v>
      </c>
      <c r="F4" s="18" t="s">
        <v>112</v>
      </c>
      <c r="G4" s="18" t="s">
        <v>6</v>
      </c>
      <c r="H4" s="18" t="s">
        <v>7</v>
      </c>
      <c r="I4" s="18" t="s">
        <v>4</v>
      </c>
    </row>
    <row r="5" spans="1:9" x14ac:dyDescent="0.35">
      <c r="A5" s="1" t="s">
        <v>13</v>
      </c>
      <c r="B5" s="2" t="s">
        <v>11</v>
      </c>
      <c r="C5" s="2" t="s">
        <v>14</v>
      </c>
      <c r="D5" s="2" t="s">
        <v>12</v>
      </c>
      <c r="E5" s="3">
        <v>116.75</v>
      </c>
      <c r="F5" s="4">
        <v>6.5</v>
      </c>
      <c r="G5" s="4">
        <v>111</v>
      </c>
      <c r="H5" s="4"/>
      <c r="I5" s="5">
        <f t="shared" ref="I5:I50" si="0">(F5+G5-H5)-E5</f>
        <v>0.75</v>
      </c>
    </row>
    <row r="6" spans="1:9" x14ac:dyDescent="0.35">
      <c r="A6" s="1" t="s">
        <v>15</v>
      </c>
      <c r="B6" s="2" t="s">
        <v>11</v>
      </c>
      <c r="C6" s="2" t="s">
        <v>16</v>
      </c>
      <c r="D6" s="2" t="s">
        <v>12</v>
      </c>
      <c r="E6" s="3">
        <v>82</v>
      </c>
      <c r="F6" s="4">
        <v>6</v>
      </c>
      <c r="G6" s="4">
        <v>78</v>
      </c>
      <c r="H6" s="4"/>
      <c r="I6" s="5">
        <f t="shared" si="0"/>
        <v>2</v>
      </c>
    </row>
    <row r="7" spans="1:9" x14ac:dyDescent="0.35">
      <c r="A7" s="1" t="s">
        <v>17</v>
      </c>
      <c r="B7" s="2" t="s">
        <v>11</v>
      </c>
      <c r="C7" s="2" t="s">
        <v>18</v>
      </c>
      <c r="D7" s="2" t="s">
        <v>12</v>
      </c>
      <c r="E7" s="3">
        <v>11.03</v>
      </c>
      <c r="F7" s="4">
        <v>1.5</v>
      </c>
      <c r="G7" s="4">
        <v>12.5</v>
      </c>
      <c r="H7" s="4"/>
      <c r="I7" s="5">
        <f t="shared" si="0"/>
        <v>2.9700000000000006</v>
      </c>
    </row>
    <row r="8" spans="1:9" x14ac:dyDescent="0.35">
      <c r="A8" s="1" t="s">
        <v>19</v>
      </c>
      <c r="B8" s="2" t="s">
        <v>11</v>
      </c>
      <c r="C8" s="2" t="s">
        <v>20</v>
      </c>
      <c r="D8" s="2" t="s">
        <v>12</v>
      </c>
      <c r="E8" s="3">
        <v>10.8</v>
      </c>
      <c r="F8" s="4"/>
      <c r="G8" s="4">
        <v>12</v>
      </c>
      <c r="H8" s="4"/>
      <c r="I8" s="5">
        <f t="shared" si="0"/>
        <v>1.1999999999999993</v>
      </c>
    </row>
    <row r="9" spans="1:9" hidden="1" x14ac:dyDescent="0.35">
      <c r="A9" s="1" t="s">
        <v>21</v>
      </c>
      <c r="B9" s="2" t="s">
        <v>11</v>
      </c>
      <c r="C9" s="2" t="s">
        <v>22</v>
      </c>
      <c r="D9" s="2" t="s">
        <v>12</v>
      </c>
      <c r="E9" s="3">
        <v>9.1999999999999993</v>
      </c>
      <c r="F9" s="4"/>
      <c r="G9" s="4"/>
      <c r="H9" s="4"/>
      <c r="I9" s="5">
        <f t="shared" si="0"/>
        <v>-9.1999999999999993</v>
      </c>
    </row>
    <row r="10" spans="1:9" hidden="1" x14ac:dyDescent="0.35">
      <c r="A10" s="1" t="s">
        <v>23</v>
      </c>
      <c r="B10" s="2" t="s">
        <v>11</v>
      </c>
      <c r="C10" s="2" t="s">
        <v>24</v>
      </c>
      <c r="D10" s="2" t="s">
        <v>12</v>
      </c>
      <c r="E10" s="3">
        <v>6</v>
      </c>
      <c r="F10" s="4"/>
      <c r="G10" s="4"/>
      <c r="H10" s="4"/>
      <c r="I10" s="5">
        <f t="shared" si="0"/>
        <v>-6</v>
      </c>
    </row>
    <row r="11" spans="1:9" hidden="1" x14ac:dyDescent="0.35">
      <c r="A11" s="1" t="s">
        <v>25</v>
      </c>
      <c r="B11" s="2" t="s">
        <v>11</v>
      </c>
      <c r="C11" s="2" t="s">
        <v>26</v>
      </c>
      <c r="D11" s="2" t="s">
        <v>12</v>
      </c>
      <c r="E11" s="3">
        <v>6</v>
      </c>
      <c r="F11" s="4"/>
      <c r="G11" s="4"/>
      <c r="H11" s="4"/>
      <c r="I11" s="5">
        <f t="shared" si="0"/>
        <v>-6</v>
      </c>
    </row>
    <row r="12" spans="1:9" hidden="1" x14ac:dyDescent="0.35">
      <c r="A12" s="1" t="s">
        <v>27</v>
      </c>
      <c r="B12" s="2" t="s">
        <v>11</v>
      </c>
      <c r="C12" s="2" t="s">
        <v>28</v>
      </c>
      <c r="D12" s="2" t="s">
        <v>12</v>
      </c>
      <c r="E12" s="3">
        <v>4.75</v>
      </c>
      <c r="F12" s="4"/>
      <c r="G12" s="4"/>
      <c r="H12" s="4"/>
      <c r="I12" s="5">
        <f t="shared" si="0"/>
        <v>-4.75</v>
      </c>
    </row>
    <row r="13" spans="1:9" hidden="1" x14ac:dyDescent="0.35">
      <c r="A13" s="1" t="s">
        <v>29</v>
      </c>
      <c r="B13" s="2" t="s">
        <v>11</v>
      </c>
      <c r="C13" s="2" t="s">
        <v>30</v>
      </c>
      <c r="D13" s="2" t="s">
        <v>12</v>
      </c>
      <c r="E13" s="3">
        <v>4.67</v>
      </c>
      <c r="F13" s="4"/>
      <c r="G13" s="4"/>
      <c r="H13" s="4"/>
      <c r="I13" s="5">
        <f t="shared" si="0"/>
        <v>-4.67</v>
      </c>
    </row>
    <row r="14" spans="1:9" hidden="1" x14ac:dyDescent="0.35">
      <c r="A14" s="1" t="s">
        <v>31</v>
      </c>
      <c r="B14" s="2" t="s">
        <v>11</v>
      </c>
      <c r="C14" s="2" t="s">
        <v>32</v>
      </c>
      <c r="D14" s="2" t="s">
        <v>12</v>
      </c>
      <c r="E14" s="3">
        <v>3.5</v>
      </c>
      <c r="F14" s="4"/>
      <c r="G14" s="4"/>
      <c r="H14" s="4"/>
      <c r="I14" s="5">
        <f t="shared" si="0"/>
        <v>-3.5</v>
      </c>
    </row>
    <row r="15" spans="1:9" hidden="1" x14ac:dyDescent="0.35">
      <c r="A15" s="1" t="s">
        <v>33</v>
      </c>
      <c r="B15" s="2" t="s">
        <v>11</v>
      </c>
      <c r="C15" s="2" t="s">
        <v>34</v>
      </c>
      <c r="D15" s="2" t="s">
        <v>12</v>
      </c>
      <c r="E15" s="3">
        <v>3.5</v>
      </c>
      <c r="F15" s="4"/>
      <c r="G15" s="4"/>
      <c r="H15" s="4"/>
      <c r="I15" s="5">
        <f t="shared" si="0"/>
        <v>-3.5</v>
      </c>
    </row>
    <row r="16" spans="1:9" hidden="1" x14ac:dyDescent="0.35">
      <c r="A16" s="1" t="s">
        <v>35</v>
      </c>
      <c r="B16" s="2" t="s">
        <v>11</v>
      </c>
      <c r="C16" s="2" t="s">
        <v>36</v>
      </c>
      <c r="D16" s="2" t="s">
        <v>12</v>
      </c>
      <c r="E16" s="3">
        <v>2.75</v>
      </c>
      <c r="F16" s="4"/>
      <c r="G16" s="4"/>
      <c r="H16" s="4"/>
      <c r="I16" s="5">
        <f t="shared" si="0"/>
        <v>-2.75</v>
      </c>
    </row>
    <row r="17" spans="1:9" hidden="1" x14ac:dyDescent="0.35">
      <c r="A17" s="1" t="s">
        <v>37</v>
      </c>
      <c r="B17" s="2" t="s">
        <v>11</v>
      </c>
      <c r="C17" s="2" t="s">
        <v>38</v>
      </c>
      <c r="D17" s="2" t="s">
        <v>12</v>
      </c>
      <c r="E17" s="3">
        <v>2.4</v>
      </c>
      <c r="F17" s="4"/>
      <c r="G17" s="4"/>
      <c r="H17" s="4"/>
      <c r="I17" s="5">
        <f t="shared" si="0"/>
        <v>-2.4</v>
      </c>
    </row>
    <row r="18" spans="1:9" hidden="1" x14ac:dyDescent="0.35">
      <c r="A18" s="1" t="s">
        <v>39</v>
      </c>
      <c r="B18" s="2" t="s">
        <v>11</v>
      </c>
      <c r="C18" s="2" t="s">
        <v>40</v>
      </c>
      <c r="D18" s="2" t="s">
        <v>12</v>
      </c>
      <c r="E18" s="3">
        <v>2</v>
      </c>
      <c r="F18" s="4"/>
      <c r="G18" s="4"/>
      <c r="H18" s="4"/>
      <c r="I18" s="5">
        <f t="shared" si="0"/>
        <v>-2</v>
      </c>
    </row>
    <row r="19" spans="1:9" hidden="1" x14ac:dyDescent="0.35">
      <c r="A19" s="1" t="s">
        <v>41</v>
      </c>
      <c r="B19" s="2" t="s">
        <v>11</v>
      </c>
      <c r="C19" s="2" t="s">
        <v>42</v>
      </c>
      <c r="D19" s="2" t="s">
        <v>12</v>
      </c>
      <c r="E19" s="3">
        <v>1.5</v>
      </c>
      <c r="F19" s="4"/>
      <c r="G19" s="4"/>
      <c r="H19" s="4"/>
      <c r="I19" s="5">
        <f t="shared" si="0"/>
        <v>-1.5</v>
      </c>
    </row>
    <row r="20" spans="1:9" hidden="1" x14ac:dyDescent="0.35">
      <c r="A20" s="1" t="s">
        <v>43</v>
      </c>
      <c r="B20" s="2" t="s">
        <v>11</v>
      </c>
      <c r="C20" s="2" t="s">
        <v>44</v>
      </c>
      <c r="D20" s="2" t="s">
        <v>12</v>
      </c>
      <c r="E20" s="3">
        <v>1.06</v>
      </c>
      <c r="F20" s="4"/>
      <c r="G20" s="4"/>
      <c r="H20" s="4"/>
      <c r="I20" s="5">
        <f t="shared" si="0"/>
        <v>-1.06</v>
      </c>
    </row>
    <row r="21" spans="1:9" hidden="1" x14ac:dyDescent="0.35">
      <c r="A21" s="1" t="s">
        <v>45</v>
      </c>
      <c r="B21" s="2" t="s">
        <v>11</v>
      </c>
      <c r="C21" s="2" t="s">
        <v>46</v>
      </c>
      <c r="D21" s="2" t="s">
        <v>12</v>
      </c>
      <c r="E21" s="3">
        <v>1</v>
      </c>
      <c r="F21" s="4"/>
      <c r="G21" s="4"/>
      <c r="H21" s="4"/>
      <c r="I21" s="5">
        <f t="shared" si="0"/>
        <v>-1</v>
      </c>
    </row>
    <row r="22" spans="1:9" hidden="1" x14ac:dyDescent="0.35">
      <c r="A22" s="1" t="s">
        <v>47</v>
      </c>
      <c r="B22" s="2" t="s">
        <v>11</v>
      </c>
      <c r="C22" s="2" t="s">
        <v>48</v>
      </c>
      <c r="D22" s="2" t="s">
        <v>12</v>
      </c>
      <c r="E22" s="3">
        <v>1</v>
      </c>
      <c r="F22" s="4"/>
      <c r="G22" s="4"/>
      <c r="H22" s="4"/>
      <c r="I22" s="5">
        <f t="shared" si="0"/>
        <v>-1</v>
      </c>
    </row>
    <row r="23" spans="1:9" hidden="1" x14ac:dyDescent="0.35">
      <c r="A23" s="1" t="s">
        <v>49</v>
      </c>
      <c r="B23" s="2" t="s">
        <v>11</v>
      </c>
      <c r="C23" s="2" t="s">
        <v>50</v>
      </c>
      <c r="D23" s="2" t="s">
        <v>12</v>
      </c>
      <c r="E23" s="3">
        <v>0.75</v>
      </c>
      <c r="F23" s="4"/>
      <c r="G23" s="4"/>
      <c r="H23" s="4"/>
      <c r="I23" s="5">
        <f t="shared" si="0"/>
        <v>-0.75</v>
      </c>
    </row>
    <row r="24" spans="1:9" hidden="1" x14ac:dyDescent="0.35">
      <c r="A24" s="1" t="s">
        <v>51</v>
      </c>
      <c r="B24" s="2" t="s">
        <v>11</v>
      </c>
      <c r="C24" s="2" t="s">
        <v>52</v>
      </c>
      <c r="D24" s="2" t="s">
        <v>12</v>
      </c>
      <c r="E24" s="3">
        <v>0.73</v>
      </c>
      <c r="F24" s="4"/>
      <c r="G24" s="4"/>
      <c r="H24" s="4"/>
      <c r="I24" s="5">
        <f t="shared" si="0"/>
        <v>-0.73</v>
      </c>
    </row>
    <row r="25" spans="1:9" hidden="1" x14ac:dyDescent="0.35">
      <c r="A25" s="1" t="s">
        <v>53</v>
      </c>
      <c r="B25" s="2" t="s">
        <v>11</v>
      </c>
      <c r="C25" s="2" t="s">
        <v>54</v>
      </c>
      <c r="D25" s="2" t="s">
        <v>12</v>
      </c>
      <c r="E25" s="3">
        <v>0.68</v>
      </c>
      <c r="F25" s="4"/>
      <c r="G25" s="4"/>
      <c r="H25" s="4"/>
      <c r="I25" s="5">
        <f t="shared" si="0"/>
        <v>-0.68</v>
      </c>
    </row>
    <row r="26" spans="1:9" hidden="1" x14ac:dyDescent="0.35">
      <c r="A26" s="1" t="s">
        <v>55</v>
      </c>
      <c r="B26" s="2" t="s">
        <v>11</v>
      </c>
      <c r="C26" s="2" t="s">
        <v>56</v>
      </c>
      <c r="D26" s="2" t="s">
        <v>12</v>
      </c>
      <c r="E26" s="3">
        <v>0.25</v>
      </c>
      <c r="F26" s="4"/>
      <c r="G26" s="4"/>
      <c r="H26" s="4"/>
      <c r="I26" s="5">
        <f t="shared" si="0"/>
        <v>-0.25</v>
      </c>
    </row>
    <row r="27" spans="1:9" x14ac:dyDescent="0.35">
      <c r="A27" s="1" t="s">
        <v>57</v>
      </c>
      <c r="B27" s="2" t="s">
        <v>58</v>
      </c>
      <c r="C27" s="2" t="s">
        <v>59</v>
      </c>
      <c r="D27" s="2" t="s">
        <v>12</v>
      </c>
      <c r="E27" s="3">
        <v>69.12</v>
      </c>
      <c r="F27" s="4">
        <f>1.44+0.72</f>
        <v>2.16</v>
      </c>
      <c r="G27" s="4">
        <v>63.36</v>
      </c>
      <c r="H27" s="4"/>
      <c r="I27" s="5">
        <f t="shared" si="0"/>
        <v>-3.6000000000000085</v>
      </c>
    </row>
    <row r="28" spans="1:9" x14ac:dyDescent="0.35">
      <c r="A28" s="1" t="s">
        <v>60</v>
      </c>
      <c r="B28" s="2" t="s">
        <v>58</v>
      </c>
      <c r="C28" s="2" t="s">
        <v>61</v>
      </c>
      <c r="D28" s="2" t="s">
        <v>12</v>
      </c>
      <c r="E28" s="3">
        <v>86.4</v>
      </c>
      <c r="F28" s="4">
        <v>2.88</v>
      </c>
      <c r="G28" s="4">
        <v>162.72</v>
      </c>
      <c r="H28" s="4">
        <f>1.44+4.32+70.56</f>
        <v>76.320000000000007</v>
      </c>
      <c r="I28" s="5">
        <f t="shared" si="0"/>
        <v>2.8799999999999812</v>
      </c>
    </row>
    <row r="29" spans="1:9" x14ac:dyDescent="0.35">
      <c r="A29" s="1" t="s">
        <v>62</v>
      </c>
      <c r="B29" s="2" t="s">
        <v>58</v>
      </c>
      <c r="C29" s="2" t="s">
        <v>63</v>
      </c>
      <c r="D29" s="2" t="s">
        <v>12</v>
      </c>
      <c r="E29" s="3">
        <v>100.8</v>
      </c>
      <c r="F29" s="4">
        <f>0.72+2.88</f>
        <v>3.5999999999999996</v>
      </c>
      <c r="G29" s="4">
        <v>96.48</v>
      </c>
      <c r="H29" s="4"/>
      <c r="I29" s="5">
        <f t="shared" si="0"/>
        <v>-0.71999999999999886</v>
      </c>
    </row>
    <row r="30" spans="1:9" x14ac:dyDescent="0.35">
      <c r="A30" s="1" t="s">
        <v>64</v>
      </c>
      <c r="B30" s="2" t="s">
        <v>58</v>
      </c>
      <c r="C30" s="2" t="s">
        <v>65</v>
      </c>
      <c r="D30" s="2" t="s">
        <v>12</v>
      </c>
      <c r="E30" s="3">
        <v>141.12</v>
      </c>
      <c r="F30" s="4">
        <f>2.88+2.88+3.6</f>
        <v>9.36</v>
      </c>
      <c r="G30" s="4">
        <f>131.04+0.72</f>
        <v>131.76</v>
      </c>
      <c r="H30" s="4"/>
      <c r="I30" s="5">
        <f t="shared" si="0"/>
        <v>0</v>
      </c>
    </row>
    <row r="31" spans="1:9" x14ac:dyDescent="0.35">
      <c r="A31" s="1" t="s">
        <v>66</v>
      </c>
      <c r="B31" s="2" t="s">
        <v>58</v>
      </c>
      <c r="C31" s="2" t="s">
        <v>67</v>
      </c>
      <c r="D31" s="2" t="s">
        <v>12</v>
      </c>
      <c r="E31" s="3">
        <v>169.92</v>
      </c>
      <c r="F31" s="4">
        <v>2.88</v>
      </c>
      <c r="G31" s="4">
        <f>167.04</f>
        <v>167.04</v>
      </c>
      <c r="H31" s="4"/>
      <c r="I31" s="5">
        <f t="shared" si="0"/>
        <v>0</v>
      </c>
    </row>
    <row r="32" spans="1:9" x14ac:dyDescent="0.35">
      <c r="A32" s="1" t="s">
        <v>68</v>
      </c>
      <c r="B32" s="2" t="s">
        <v>69</v>
      </c>
      <c r="C32" s="2" t="s">
        <v>70</v>
      </c>
      <c r="D32" s="2" t="s">
        <v>8</v>
      </c>
      <c r="E32" s="3">
        <v>28</v>
      </c>
      <c r="F32" s="4">
        <v>4</v>
      </c>
      <c r="G32" s="4">
        <v>25</v>
      </c>
      <c r="H32" s="4">
        <v>1</v>
      </c>
      <c r="I32" s="5">
        <f t="shared" si="0"/>
        <v>0</v>
      </c>
    </row>
    <row r="33" spans="1:10" x14ac:dyDescent="0.35">
      <c r="A33" s="1" t="s">
        <v>71</v>
      </c>
      <c r="B33" s="2" t="s">
        <v>69</v>
      </c>
      <c r="C33" s="2" t="s">
        <v>72</v>
      </c>
      <c r="D33" s="2" t="s">
        <v>8</v>
      </c>
      <c r="E33" s="3">
        <v>17</v>
      </c>
      <c r="F33" s="4">
        <v>2</v>
      </c>
      <c r="G33" s="4">
        <v>15</v>
      </c>
      <c r="H33" s="4"/>
      <c r="I33" s="5">
        <f t="shared" si="0"/>
        <v>0</v>
      </c>
    </row>
    <row r="34" spans="1:10" x14ac:dyDescent="0.35">
      <c r="A34" s="1" t="s">
        <v>73</v>
      </c>
      <c r="B34" s="2" t="s">
        <v>69</v>
      </c>
      <c r="C34" s="2" t="s">
        <v>74</v>
      </c>
      <c r="D34" s="2" t="s">
        <v>8</v>
      </c>
      <c r="E34" s="3">
        <v>12</v>
      </c>
      <c r="F34" s="4">
        <v>10</v>
      </c>
      <c r="G34" s="4">
        <v>1</v>
      </c>
      <c r="H34" s="4"/>
      <c r="I34" s="5">
        <f t="shared" si="0"/>
        <v>-1</v>
      </c>
      <c r="J34" t="s">
        <v>111</v>
      </c>
    </row>
    <row r="35" spans="1:10" x14ac:dyDescent="0.35">
      <c r="A35" s="1" t="s">
        <v>75</v>
      </c>
      <c r="B35" s="2" t="s">
        <v>69</v>
      </c>
      <c r="C35" s="2" t="s">
        <v>76</v>
      </c>
      <c r="D35" s="2" t="s">
        <v>8</v>
      </c>
      <c r="E35" s="3">
        <v>11</v>
      </c>
      <c r="F35" s="4">
        <v>2</v>
      </c>
      <c r="G35" s="4">
        <v>9</v>
      </c>
      <c r="H35" s="4"/>
      <c r="I35" s="5">
        <f t="shared" si="0"/>
        <v>0</v>
      </c>
    </row>
    <row r="36" spans="1:10" x14ac:dyDescent="0.35">
      <c r="A36" s="1" t="s">
        <v>77</v>
      </c>
      <c r="B36" s="2" t="s">
        <v>69</v>
      </c>
      <c r="C36" s="2" t="s">
        <v>78</v>
      </c>
      <c r="D36" s="2" t="s">
        <v>9</v>
      </c>
      <c r="E36" s="3">
        <v>7</v>
      </c>
      <c r="F36" s="4">
        <v>3</v>
      </c>
      <c r="G36" s="4">
        <v>5</v>
      </c>
      <c r="H36" s="4"/>
      <c r="I36" s="5">
        <f t="shared" si="0"/>
        <v>1</v>
      </c>
    </row>
    <row r="37" spans="1:10" x14ac:dyDescent="0.35">
      <c r="A37" s="1" t="s">
        <v>79</v>
      </c>
      <c r="B37" s="2" t="s">
        <v>80</v>
      </c>
      <c r="C37" s="2" t="s">
        <v>81</v>
      </c>
      <c r="D37" s="2" t="s">
        <v>8</v>
      </c>
      <c r="E37" s="3">
        <v>146</v>
      </c>
      <c r="F37" s="4">
        <v>4</v>
      </c>
      <c r="G37" s="4">
        <v>171</v>
      </c>
      <c r="H37" s="4">
        <v>29</v>
      </c>
      <c r="I37" s="5">
        <f t="shared" si="0"/>
        <v>0</v>
      </c>
    </row>
    <row r="38" spans="1:10" x14ac:dyDescent="0.35">
      <c r="A38" s="1" t="s">
        <v>82</v>
      </c>
      <c r="B38" s="2" t="s">
        <v>80</v>
      </c>
      <c r="C38" s="2" t="s">
        <v>83</v>
      </c>
      <c r="D38" s="2" t="s">
        <v>8</v>
      </c>
      <c r="E38" s="3">
        <v>13</v>
      </c>
      <c r="F38" s="4">
        <v>3</v>
      </c>
      <c r="G38" s="4">
        <v>10</v>
      </c>
      <c r="H38" s="4"/>
      <c r="I38" s="5">
        <f t="shared" si="0"/>
        <v>0</v>
      </c>
    </row>
    <row r="39" spans="1:10" x14ac:dyDescent="0.35">
      <c r="A39" s="1" t="s">
        <v>84</v>
      </c>
      <c r="B39" s="2" t="s">
        <v>80</v>
      </c>
      <c r="C39" s="2" t="s">
        <v>85</v>
      </c>
      <c r="D39" s="2" t="s">
        <v>8</v>
      </c>
      <c r="E39" s="3">
        <v>12</v>
      </c>
      <c r="F39" s="4">
        <v>4</v>
      </c>
      <c r="G39" s="4">
        <v>8</v>
      </c>
      <c r="H39" s="4"/>
      <c r="I39" s="5">
        <f t="shared" si="0"/>
        <v>0</v>
      </c>
    </row>
    <row r="40" spans="1:10" x14ac:dyDescent="0.35">
      <c r="A40" s="1" t="s">
        <v>86</v>
      </c>
      <c r="B40" s="2" t="s">
        <v>87</v>
      </c>
      <c r="C40" s="2" t="s">
        <v>88</v>
      </c>
      <c r="D40" s="2" t="s">
        <v>8</v>
      </c>
      <c r="E40" s="3">
        <v>25</v>
      </c>
      <c r="F40" s="4">
        <v>0</v>
      </c>
      <c r="G40" s="4">
        <v>25</v>
      </c>
      <c r="H40" s="4"/>
      <c r="I40" s="5">
        <f t="shared" si="0"/>
        <v>0</v>
      </c>
    </row>
    <row r="41" spans="1:10" x14ac:dyDescent="0.35">
      <c r="A41" s="1" t="s">
        <v>89</v>
      </c>
      <c r="B41" s="2" t="s">
        <v>90</v>
      </c>
      <c r="C41" s="2" t="s">
        <v>91</v>
      </c>
      <c r="D41" s="2" t="s">
        <v>8</v>
      </c>
      <c r="E41" s="3">
        <v>15</v>
      </c>
      <c r="F41" s="4">
        <v>5</v>
      </c>
      <c r="G41" s="4">
        <v>10</v>
      </c>
      <c r="H41" s="4"/>
      <c r="I41" s="5">
        <f t="shared" si="0"/>
        <v>0</v>
      </c>
    </row>
    <row r="42" spans="1:10" x14ac:dyDescent="0.35">
      <c r="A42" s="1" t="s">
        <v>92</v>
      </c>
      <c r="B42" s="2" t="s">
        <v>90</v>
      </c>
      <c r="C42" s="2" t="s">
        <v>93</v>
      </c>
      <c r="D42" s="2" t="s">
        <v>8</v>
      </c>
      <c r="E42" s="3">
        <v>15</v>
      </c>
      <c r="F42" s="4">
        <v>1</v>
      </c>
      <c r="G42" s="4">
        <v>14</v>
      </c>
      <c r="H42" s="4"/>
      <c r="I42" s="5">
        <f t="shared" si="0"/>
        <v>0</v>
      </c>
    </row>
    <row r="43" spans="1:10" x14ac:dyDescent="0.35">
      <c r="A43" s="1" t="s">
        <v>94</v>
      </c>
      <c r="B43" s="2" t="s">
        <v>87</v>
      </c>
      <c r="C43" s="2" t="s">
        <v>95</v>
      </c>
      <c r="D43" s="2" t="s">
        <v>8</v>
      </c>
      <c r="E43" s="3">
        <v>13</v>
      </c>
      <c r="F43" s="4">
        <v>3</v>
      </c>
      <c r="G43" s="4">
        <v>10</v>
      </c>
      <c r="H43" s="4"/>
      <c r="I43" s="5">
        <f t="shared" si="0"/>
        <v>0</v>
      </c>
    </row>
    <row r="44" spans="1:10" x14ac:dyDescent="0.35">
      <c r="A44" s="1" t="s">
        <v>96</v>
      </c>
      <c r="B44" s="2" t="s">
        <v>87</v>
      </c>
      <c r="C44" s="2" t="s">
        <v>97</v>
      </c>
      <c r="D44" s="2" t="s">
        <v>8</v>
      </c>
      <c r="E44" s="3">
        <v>10</v>
      </c>
      <c r="F44" s="4"/>
      <c r="G44" s="4">
        <v>10</v>
      </c>
      <c r="H44" s="4"/>
      <c r="I44" s="5">
        <f t="shared" si="0"/>
        <v>0</v>
      </c>
    </row>
    <row r="45" spans="1:10" x14ac:dyDescent="0.35">
      <c r="A45" s="1" t="s">
        <v>98</v>
      </c>
      <c r="B45" s="2" t="s">
        <v>87</v>
      </c>
      <c r="C45" s="2" t="s">
        <v>99</v>
      </c>
      <c r="D45" s="2" t="s">
        <v>8</v>
      </c>
      <c r="E45" s="3">
        <v>10</v>
      </c>
      <c r="F45" s="4">
        <v>3</v>
      </c>
      <c r="G45" s="4">
        <v>7</v>
      </c>
      <c r="H45" s="4"/>
      <c r="I45" s="5">
        <f t="shared" si="0"/>
        <v>0</v>
      </c>
    </row>
    <row r="46" spans="1:10" x14ac:dyDescent="0.35">
      <c r="A46" s="1" t="s">
        <v>100</v>
      </c>
      <c r="B46" s="2" t="s">
        <v>101</v>
      </c>
      <c r="C46" s="2" t="s">
        <v>102</v>
      </c>
      <c r="D46" s="2" t="s">
        <v>12</v>
      </c>
      <c r="E46" s="3">
        <v>360</v>
      </c>
      <c r="F46" s="4">
        <f>1.635+0.27</f>
        <v>1.905</v>
      </c>
      <c r="G46" s="4">
        <v>357.81</v>
      </c>
      <c r="H46" s="4"/>
      <c r="I46" s="5">
        <f t="shared" si="0"/>
        <v>-0.28500000000002501</v>
      </c>
    </row>
    <row r="47" spans="1:10" x14ac:dyDescent="0.35">
      <c r="A47" s="1" t="s">
        <v>103</v>
      </c>
      <c r="B47" s="2" t="s">
        <v>101</v>
      </c>
      <c r="C47" s="2" t="s">
        <v>104</v>
      </c>
      <c r="D47" s="2" t="s">
        <v>12</v>
      </c>
      <c r="E47" s="3">
        <v>295.5</v>
      </c>
      <c r="F47" s="4">
        <f>0.405+0.35+0.3</f>
        <v>1.0549999999999999</v>
      </c>
      <c r="G47" s="4">
        <f>239.31+88.5</f>
        <v>327.81</v>
      </c>
      <c r="H47" s="4">
        <f>28.5</f>
        <v>28.5</v>
      </c>
      <c r="I47" s="5">
        <f t="shared" si="0"/>
        <v>4.8650000000000091</v>
      </c>
    </row>
    <row r="48" spans="1:10" x14ac:dyDescent="0.35">
      <c r="A48" s="1" t="s">
        <v>105</v>
      </c>
      <c r="B48" s="2" t="s">
        <v>101</v>
      </c>
      <c r="C48" s="2" t="s">
        <v>106</v>
      </c>
      <c r="D48" s="2" t="s">
        <v>12</v>
      </c>
      <c r="E48" s="3">
        <v>151.36000000000001</v>
      </c>
      <c r="F48" s="4">
        <f>0.36+0.36+0.36</f>
        <v>1.08</v>
      </c>
      <c r="G48" s="4">
        <v>149.94</v>
      </c>
      <c r="H48" s="4"/>
      <c r="I48" s="5">
        <f t="shared" si="0"/>
        <v>-0.34000000000000341</v>
      </c>
    </row>
    <row r="49" spans="1:9" x14ac:dyDescent="0.35">
      <c r="A49" s="1" t="s">
        <v>107</v>
      </c>
      <c r="B49" s="2" t="s">
        <v>101</v>
      </c>
      <c r="C49" s="2" t="s">
        <v>108</v>
      </c>
      <c r="D49" s="2" t="s">
        <v>12</v>
      </c>
      <c r="E49" s="3">
        <v>149.6</v>
      </c>
      <c r="F49" s="4">
        <f>0.51+0.68+0.34</f>
        <v>1.53</v>
      </c>
      <c r="G49" s="4">
        <v>147.9</v>
      </c>
      <c r="H49" s="4"/>
      <c r="I49" s="5">
        <f t="shared" si="0"/>
        <v>-0.16999999999998749</v>
      </c>
    </row>
    <row r="50" spans="1:9" x14ac:dyDescent="0.35">
      <c r="A50" s="1" t="s">
        <v>109</v>
      </c>
      <c r="B50" s="2" t="s">
        <v>101</v>
      </c>
      <c r="C50" s="2" t="s">
        <v>110</v>
      </c>
      <c r="D50" s="2" t="s">
        <v>12</v>
      </c>
      <c r="E50" s="3">
        <v>119</v>
      </c>
      <c r="F50" s="4">
        <f>0.68+0.34+0.34</f>
        <v>1.36</v>
      </c>
      <c r="G50" s="4">
        <v>117.3</v>
      </c>
      <c r="H50" s="4"/>
      <c r="I50" s="5">
        <f t="shared" si="0"/>
        <v>-0.34000000000000341</v>
      </c>
    </row>
  </sheetData>
  <autoFilter ref="A3:I45" xr:uid="{DCD8845D-9FA0-468B-924E-4EAC07F8A5AF}">
    <sortState xmlns:xlrd2="http://schemas.microsoft.com/office/spreadsheetml/2017/richdata2" ref="A12:I45">
      <sortCondition descending="1" ref="E3:E45"/>
    </sortState>
  </autoFilter>
  <mergeCells count="5">
    <mergeCell ref="A2:B3"/>
    <mergeCell ref="C2:C3"/>
    <mergeCell ref="D2:E3"/>
    <mergeCell ref="F2:G3"/>
    <mergeCell ref="H2:H3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aoperaciones2</dc:creator>
  <cp:lastModifiedBy>aoperaciones2</cp:lastModifiedBy>
  <cp:lastPrinted>2021-03-10T16:46:04Z</cp:lastPrinted>
  <dcterms:created xsi:type="dcterms:W3CDTF">2020-08-28T18:32:05Z</dcterms:created>
  <dcterms:modified xsi:type="dcterms:W3CDTF">2021-03-13T16:07:15Z</dcterms:modified>
</cp:coreProperties>
</file>