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or Costa\Desktop\OPERACIONES COMERCIALES\SALAS DE VENTA\MAX EL EDEN\CICLICO\"/>
    </mc:Choice>
  </mc:AlternateContent>
  <xr:revisionPtr revIDLastSave="0" documentId="13_ncr:1_{54FE0554-9487-49C7-AFAC-246FC5287D28}" xr6:coauthVersionLast="46" xr6:coauthVersionMax="46" xr10:uidLastSave="{00000000-0000-0000-0000-000000000000}"/>
  <bookViews>
    <workbookView xWindow="-110" yWindow="-110" windowWidth="19420" windowHeight="10420" xr2:uid="{E0C45A71-BB51-4FDB-8915-3ECFA5164033}"/>
  </bookViews>
  <sheets>
    <sheet name="Hoja1" sheetId="1" r:id="rId1"/>
  </sheets>
  <definedNames>
    <definedName name="_xlnm._FilterDatabase" localSheetId="0" hidden="1">Hoja1!$A$3:$I$30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G30" i="1"/>
  <c r="I30" i="1" s="1"/>
  <c r="H25" i="1"/>
  <c r="I25" i="1" s="1"/>
  <c r="H23" i="1"/>
  <c r="I23" i="1" s="1"/>
  <c r="I9" i="1"/>
  <c r="G35" i="1"/>
  <c r="G29" i="1"/>
  <c r="G27" i="1"/>
  <c r="F27" i="1"/>
  <c r="F24" i="1"/>
  <c r="G10" i="1"/>
  <c r="F10" i="1"/>
  <c r="F8" i="1"/>
  <c r="I8" i="1" s="1"/>
  <c r="G7" i="1"/>
  <c r="F7" i="1"/>
  <c r="F6" i="1"/>
  <c r="I6" i="1" s="1"/>
  <c r="G5" i="1"/>
  <c r="I5" i="1" s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6" i="1"/>
  <c r="I28" i="1"/>
  <c r="I29" i="1"/>
  <c r="I32" i="1"/>
  <c r="I33" i="1"/>
  <c r="I34" i="1"/>
  <c r="I35" i="1"/>
  <c r="I36" i="1"/>
  <c r="I7" i="1" l="1"/>
  <c r="I27" i="1"/>
  <c r="I10" i="1"/>
</calcChain>
</file>

<file path=xl/sharedStrings.xml><?xml version="1.0" encoding="utf-8"?>
<sst xmlns="http://schemas.openxmlformats.org/spreadsheetml/2006/main" count="137" uniqueCount="88">
  <si>
    <t>Item</t>
  </si>
  <si>
    <t>CATEGORIA</t>
  </si>
  <si>
    <t>Desc. item</t>
  </si>
  <si>
    <t>Existencia</t>
  </si>
  <si>
    <t>Diferencia</t>
  </si>
  <si>
    <t>U.M.</t>
  </si>
  <si>
    <t>Conteo Bodega</t>
  </si>
  <si>
    <t>Pend. Entrega</t>
  </si>
  <si>
    <t xml:space="preserve">UN  </t>
  </si>
  <si>
    <t>PEGANTES</t>
  </si>
  <si>
    <t>PEGO SPLENDOR GRIS 25KG</t>
  </si>
  <si>
    <t>PEGOPERFECTO CONSTRUCCION GRIS 40KG</t>
  </si>
  <si>
    <t>PEGO CERAMICO INTERIOR EXTERIOR 25 KG</t>
  </si>
  <si>
    <t>GRIFERIAS DE BAÑO</t>
  </si>
  <si>
    <t>ACCESORIOS DE BAÑO</t>
  </si>
  <si>
    <t>GRIFERIAS DE COCINA</t>
  </si>
  <si>
    <t>ACC 1700-S XCARET 6 PIEZAS SPLENDOR</t>
  </si>
  <si>
    <t>GRIF GM1-7012 REGADERA JAZMIN</t>
  </si>
  <si>
    <t>GRIF GM1-7024 DUCHA SENC GALY</t>
  </si>
  <si>
    <t>ACC 2000-S TRAVEL 6 PIEZAS SPLENDOR</t>
  </si>
  <si>
    <t>GRIF GM1-11009 REJILLA PLUS 9.8X9.8</t>
  </si>
  <si>
    <t>Sala de ventas</t>
  </si>
  <si>
    <t>MAX EL EDEN</t>
  </si>
  <si>
    <t>PORCELANICOS</t>
  </si>
  <si>
    <t xml:space="preserve">M2  </t>
  </si>
  <si>
    <t>PISOS</t>
  </si>
  <si>
    <t>1010416</t>
  </si>
  <si>
    <t>PISO TRENDY GRIS 50X50 1A</t>
  </si>
  <si>
    <t>1030253</t>
  </si>
  <si>
    <t>PORCELANATO GILY PLUS VETA BEIG 60X60 1A</t>
  </si>
  <si>
    <t>1030318</t>
  </si>
  <si>
    <t>PORCELANATO HARDOX NEGRO PLANO 60X120</t>
  </si>
  <si>
    <t>1030353</t>
  </si>
  <si>
    <t>PORCELANATO MADERA PINO CAFE 60X60</t>
  </si>
  <si>
    <t>1011346</t>
  </si>
  <si>
    <t>PISO EXTERIOR SANTA RITA 50X50 1A</t>
  </si>
  <si>
    <t>1011323</t>
  </si>
  <si>
    <t xml:space="preserve">PISO PIEDRA SUMAPAZ 50X50 1A            </t>
  </si>
  <si>
    <t>PORCELANA SANITARIA</t>
  </si>
  <si>
    <t>2010074</t>
  </si>
  <si>
    <t>LVM MILANO BLANCO SP</t>
  </si>
  <si>
    <t>2010229</t>
  </si>
  <si>
    <t>COMBO MANANTIAL BLANCO CP</t>
  </si>
  <si>
    <t xml:space="preserve">CMB </t>
  </si>
  <si>
    <t>2010647</t>
  </si>
  <si>
    <t>SANITARIO OLYMPIA ELONG BLANCO ONE PIECE</t>
  </si>
  <si>
    <t>2010756</t>
  </si>
  <si>
    <t>LVM MARBEL BLANCO 51.5X44.5</t>
  </si>
  <si>
    <t>2010759</t>
  </si>
  <si>
    <t xml:space="preserve">SANITARIO T802 DONATELLO BLANCO         </t>
  </si>
  <si>
    <t>2040212</t>
  </si>
  <si>
    <t>2020353</t>
  </si>
  <si>
    <t>3030114</t>
  </si>
  <si>
    <t>GRIF 455920001 LVP SUBCJ 8P NOGAL LT</t>
  </si>
  <si>
    <t>2040211</t>
  </si>
  <si>
    <t>2020360</t>
  </si>
  <si>
    <t>2020363</t>
  </si>
  <si>
    <t>1020959</t>
  </si>
  <si>
    <t>PAREDES</t>
  </si>
  <si>
    <t>PARED LUNA BLANCA 30X46 1A</t>
  </si>
  <si>
    <t>1050134</t>
  </si>
  <si>
    <t>FACHADAS</t>
  </si>
  <si>
    <t>FACHADA SANTA MARIA MULTICOLOR 30X45 1A</t>
  </si>
  <si>
    <t>1020947</t>
  </si>
  <si>
    <t>PARED ESTR ESTONIA BRILLANTE BLANCO 30X6</t>
  </si>
  <si>
    <t>1050248</t>
  </si>
  <si>
    <t>FACHADA MAJALA OXIDO 24.5X50 1A</t>
  </si>
  <si>
    <t>1050281</t>
  </si>
  <si>
    <t>FACHADA PRIS.PETRA MAGMA 34x50 1A</t>
  </si>
  <si>
    <t>1050133</t>
  </si>
  <si>
    <t>FACHADA SANTA MARIA BRLLA MUL 30X45</t>
  </si>
  <si>
    <t>4010022</t>
  </si>
  <si>
    <t>4010032</t>
  </si>
  <si>
    <t>4010084</t>
  </si>
  <si>
    <t>1041392</t>
  </si>
  <si>
    <t>DECORADOS</t>
  </si>
  <si>
    <t>DECORADO MARQUESA ROJO 15X45 1A</t>
  </si>
  <si>
    <t>1040012</t>
  </si>
  <si>
    <t>DECORADO DAMA TERRACOTA 15X45 UND</t>
  </si>
  <si>
    <t>1041109</t>
  </si>
  <si>
    <t>DECORADO PJ36313V DALIA NEGRO 30X60</t>
  </si>
  <si>
    <t>1041247</t>
  </si>
  <si>
    <t>DECORADO LISTON DUBAI CLASIC 15X45</t>
  </si>
  <si>
    <t>PORCELANATO PIETRA REALE-P MOKA 60X60</t>
  </si>
  <si>
    <t>troqueado</t>
  </si>
  <si>
    <t>PORCELANICO INTERIOR GRIS 40KG</t>
  </si>
  <si>
    <t>Se entrego referencia errada</t>
  </si>
  <si>
    <t>INVENTARIO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</si>
</sst>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vertical="center"/>
      <protection locked="0"/>
    </xf>
    <xf numFmtId="164" fontId="2" fillId="2" borderId="1" xfId="0" applyNumberFormat="1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13229</xdr:colOff>
      <xdr:row>1</xdr:row>
      <xdr:rowOff>6613</xdr:rowOff>
    </xdr:from>
    <xdr:to>
      <xdr:col>9</xdr:col>
      <xdr:colOff>13228</xdr:colOff>
      <xdr:row>2</xdr:row>
      <xdr:rowOff>463021</xdr:rowOff>
    </xdr:to>
    <xdr:pic>
      <xdr:nvPicPr>
        <xdr:cNvPr id="2" name="Imagen 1" descr="Imagen que contiene Gráfico&#10;&#10;Descripción generada automáticamente">
          <a:extLst>
            <a:ext uri="{FF2B5EF4-FFF2-40B4-BE49-F238E27FC236}">
              <a16:creationId xmlns:a16="http://schemas.microsoft.com/office/drawing/2014/main" id="{10D8B068-C22A-4FA8-8732-D201D9AF8978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1"/>
        <a:stretch/>
      </xdr:blipFill>
      <xdr:spPr bwMode="auto">
        <a:xfrm>
          <a:off x="8797396" y="191821"/>
          <a:ext cx="1911613" cy="6416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CE31-07A7-4FD4-B4AF-DCDCB71D5FAD}">
  <dimension ref="A2:J36"/>
  <sheetViews>
    <sheetView tabSelected="1" topLeftCell="A23" zoomScale="96" zoomScaleNormal="96" workbookViewId="0">
      <selection activeCell="E26" sqref="E26"/>
    </sheetView>
  </sheetViews>
  <sheetFormatPr baseColWidth="10" defaultRowHeight="14.5" x14ac:dyDescent="0.35"/>
  <cols>
    <col min="1" max="1" width="10.453125" customWidth="1"/>
    <col min="2" max="2" width="19.1796875" bestFit="1" customWidth="1"/>
    <col min="3" max="3" width="42.08984375" customWidth="1"/>
    <col min="4" max="4" width="11.1796875" bestFit="1" customWidth="1"/>
    <col min="6" max="6" width="14.453125" customWidth="1"/>
    <col min="7" max="7" width="17.54296875" customWidth="1"/>
    <col min="8" max="8" width="16.453125" customWidth="1"/>
    <col min="9" max="9" width="10.90625" customWidth="1"/>
  </cols>
  <sheetData>
    <row r="2" spans="1:10" x14ac:dyDescent="0.35">
      <c r="A2" s="6" t="s">
        <v>87</v>
      </c>
      <c r="B2" s="7"/>
      <c r="C2" s="8" t="s">
        <v>22</v>
      </c>
      <c r="D2" s="9">
        <v>44266</v>
      </c>
      <c r="E2" s="10"/>
      <c r="F2" s="9"/>
      <c r="G2" s="10"/>
      <c r="H2" s="9"/>
    </row>
    <row r="3" spans="1:10" ht="39" customHeight="1" x14ac:dyDescent="0.35">
      <c r="A3" s="11"/>
      <c r="B3" s="12"/>
      <c r="C3" s="13"/>
      <c r="D3" s="14"/>
      <c r="E3" s="15"/>
      <c r="F3" s="14"/>
      <c r="G3" s="15"/>
      <c r="H3" s="14"/>
      <c r="I3" s="16"/>
    </row>
    <row r="4" spans="1:10" x14ac:dyDescent="0.35">
      <c r="A4" s="17" t="s">
        <v>0</v>
      </c>
      <c r="B4" s="17" t="s">
        <v>1</v>
      </c>
      <c r="C4" s="17" t="s">
        <v>2</v>
      </c>
      <c r="D4" s="17" t="s">
        <v>5</v>
      </c>
      <c r="E4" s="18" t="s">
        <v>3</v>
      </c>
      <c r="F4" s="18" t="s">
        <v>21</v>
      </c>
      <c r="G4" s="18" t="s">
        <v>6</v>
      </c>
      <c r="H4" s="18" t="s">
        <v>7</v>
      </c>
      <c r="I4" s="18" t="s">
        <v>4</v>
      </c>
    </row>
    <row r="5" spans="1:10" x14ac:dyDescent="0.35">
      <c r="A5" s="2" t="s">
        <v>26</v>
      </c>
      <c r="B5" s="3" t="s">
        <v>25</v>
      </c>
      <c r="C5" s="3" t="s">
        <v>27</v>
      </c>
      <c r="D5" s="3" t="s">
        <v>24</v>
      </c>
      <c r="E5" s="4">
        <v>101.5</v>
      </c>
      <c r="F5" s="1"/>
      <c r="G5" s="1">
        <f>13.5+87.5</f>
        <v>101</v>
      </c>
      <c r="H5" s="1"/>
      <c r="I5" s="1">
        <f t="shared" ref="I5:I11" si="0">F5+G5-H5-E5</f>
        <v>-0.5</v>
      </c>
    </row>
    <row r="6" spans="1:10" x14ac:dyDescent="0.35">
      <c r="A6" s="2" t="s">
        <v>28</v>
      </c>
      <c r="B6" s="3" t="s">
        <v>23</v>
      </c>
      <c r="C6" s="3" t="s">
        <v>29</v>
      </c>
      <c r="D6" s="3" t="s">
        <v>24</v>
      </c>
      <c r="E6" s="4">
        <v>100.8</v>
      </c>
      <c r="F6" s="1">
        <f>5.04+1.44+1.08</f>
        <v>7.5600000000000005</v>
      </c>
      <c r="G6" s="1">
        <v>156.6</v>
      </c>
      <c r="H6" s="1">
        <v>63.36</v>
      </c>
      <c r="I6" s="1">
        <f t="shared" si="0"/>
        <v>0</v>
      </c>
    </row>
    <row r="7" spans="1:10" x14ac:dyDescent="0.35">
      <c r="A7" s="2" t="s">
        <v>30</v>
      </c>
      <c r="B7" s="3" t="s">
        <v>23</v>
      </c>
      <c r="C7" s="3" t="s">
        <v>31</v>
      </c>
      <c r="D7" s="3" t="s">
        <v>24</v>
      </c>
      <c r="E7" s="4">
        <v>95.04</v>
      </c>
      <c r="F7" s="1">
        <f>0.72+1.44</f>
        <v>2.16</v>
      </c>
      <c r="G7" s="1">
        <f>92.88</f>
        <v>92.88</v>
      </c>
      <c r="H7" s="1"/>
      <c r="I7" s="1">
        <f t="shared" si="0"/>
        <v>0</v>
      </c>
    </row>
    <row r="8" spans="1:10" x14ac:dyDescent="0.35">
      <c r="A8" s="2" t="s">
        <v>32</v>
      </c>
      <c r="B8" s="3" t="s">
        <v>23</v>
      </c>
      <c r="C8" s="3" t="s">
        <v>33</v>
      </c>
      <c r="D8" s="3" t="s">
        <v>24</v>
      </c>
      <c r="E8" s="4">
        <v>89.28</v>
      </c>
      <c r="F8" s="1">
        <f>2.88+0.72</f>
        <v>3.5999999999999996</v>
      </c>
      <c r="G8" s="1">
        <v>77.040000000000006</v>
      </c>
      <c r="H8" s="1"/>
      <c r="I8" s="1">
        <f t="shared" si="0"/>
        <v>-8.64</v>
      </c>
      <c r="J8" t="s">
        <v>86</v>
      </c>
    </row>
    <row r="9" spans="1:10" x14ac:dyDescent="0.35">
      <c r="A9" s="5">
        <v>1030190</v>
      </c>
      <c r="B9" s="3" t="s">
        <v>23</v>
      </c>
      <c r="C9" s="3" t="s">
        <v>83</v>
      </c>
      <c r="D9" s="3"/>
      <c r="E9" s="4"/>
      <c r="F9" s="1">
        <v>1.44</v>
      </c>
      <c r="G9" s="1">
        <v>7.2</v>
      </c>
      <c r="H9" s="1"/>
      <c r="I9" s="1">
        <f t="shared" si="0"/>
        <v>8.64</v>
      </c>
    </row>
    <row r="10" spans="1:10" x14ac:dyDescent="0.35">
      <c r="A10" s="2" t="s">
        <v>34</v>
      </c>
      <c r="B10" s="3" t="s">
        <v>25</v>
      </c>
      <c r="C10" s="3" t="s">
        <v>35</v>
      </c>
      <c r="D10" s="3" t="s">
        <v>24</v>
      </c>
      <c r="E10" s="4">
        <v>76.7</v>
      </c>
      <c r="F10" s="1">
        <f>0.75+3+3.5</f>
        <v>7.25</v>
      </c>
      <c r="G10" s="1">
        <f>61.5+8.5</f>
        <v>70</v>
      </c>
      <c r="H10" s="1"/>
      <c r="I10" s="1">
        <f t="shared" si="0"/>
        <v>0.54999999999999716</v>
      </c>
    </row>
    <row r="11" spans="1:10" x14ac:dyDescent="0.35">
      <c r="A11" s="2" t="s">
        <v>36</v>
      </c>
      <c r="B11" s="3" t="s">
        <v>25</v>
      </c>
      <c r="C11" s="3" t="s">
        <v>37</v>
      </c>
      <c r="D11" s="3" t="s">
        <v>24</v>
      </c>
      <c r="E11" s="4">
        <v>5.75</v>
      </c>
      <c r="F11" s="1"/>
      <c r="G11" s="1">
        <v>4.25</v>
      </c>
      <c r="H11" s="1"/>
      <c r="I11" s="1">
        <f t="shared" si="0"/>
        <v>-1.5</v>
      </c>
    </row>
    <row r="12" spans="1:10" x14ac:dyDescent="0.35">
      <c r="A12" s="2" t="s">
        <v>39</v>
      </c>
      <c r="B12" s="3" t="s">
        <v>38</v>
      </c>
      <c r="C12" s="3" t="s">
        <v>40</v>
      </c>
      <c r="D12" s="3" t="s">
        <v>8</v>
      </c>
      <c r="E12" s="4">
        <v>29</v>
      </c>
      <c r="F12" s="1">
        <v>3</v>
      </c>
      <c r="G12" s="1">
        <v>33</v>
      </c>
      <c r="H12" s="1">
        <v>7</v>
      </c>
      <c r="I12" s="1">
        <f t="shared" ref="I12:I36" si="1">F12+G12-H12-E12</f>
        <v>0</v>
      </c>
    </row>
    <row r="13" spans="1:10" x14ac:dyDescent="0.35">
      <c r="A13" s="2" t="s">
        <v>41</v>
      </c>
      <c r="B13" s="3" t="s">
        <v>38</v>
      </c>
      <c r="C13" s="3" t="s">
        <v>42</v>
      </c>
      <c r="D13" s="3" t="s">
        <v>43</v>
      </c>
      <c r="E13" s="4">
        <v>10</v>
      </c>
      <c r="F13" s="1">
        <v>2</v>
      </c>
      <c r="G13" s="1">
        <v>16</v>
      </c>
      <c r="H13" s="1">
        <v>6</v>
      </c>
      <c r="I13" s="1">
        <f t="shared" si="1"/>
        <v>2</v>
      </c>
    </row>
    <row r="14" spans="1:10" x14ac:dyDescent="0.35">
      <c r="A14" s="2" t="s">
        <v>44</v>
      </c>
      <c r="B14" s="3" t="s">
        <v>38</v>
      </c>
      <c r="C14" s="3" t="s">
        <v>45</v>
      </c>
      <c r="D14" s="3" t="s">
        <v>8</v>
      </c>
      <c r="E14" s="4">
        <v>9</v>
      </c>
      <c r="F14" s="1">
        <v>5</v>
      </c>
      <c r="G14" s="1">
        <v>4</v>
      </c>
      <c r="H14" s="1"/>
      <c r="I14" s="1">
        <f t="shared" si="1"/>
        <v>0</v>
      </c>
    </row>
    <row r="15" spans="1:10" x14ac:dyDescent="0.35">
      <c r="A15" s="2" t="s">
        <v>46</v>
      </c>
      <c r="B15" s="3" t="s">
        <v>38</v>
      </c>
      <c r="C15" s="3" t="s">
        <v>47</v>
      </c>
      <c r="D15" s="3" t="s">
        <v>8</v>
      </c>
      <c r="E15" s="4">
        <v>9</v>
      </c>
      <c r="F15" s="1">
        <v>2</v>
      </c>
      <c r="G15" s="1">
        <v>7</v>
      </c>
      <c r="H15" s="1"/>
      <c r="I15" s="1">
        <f t="shared" si="1"/>
        <v>0</v>
      </c>
    </row>
    <row r="16" spans="1:10" x14ac:dyDescent="0.35">
      <c r="A16" s="2" t="s">
        <v>48</v>
      </c>
      <c r="B16" s="3" t="s">
        <v>38</v>
      </c>
      <c r="C16" s="3" t="s">
        <v>49</v>
      </c>
      <c r="D16" s="3" t="s">
        <v>8</v>
      </c>
      <c r="E16" s="4">
        <v>7</v>
      </c>
      <c r="F16" s="1">
        <v>2</v>
      </c>
      <c r="G16" s="1">
        <v>5</v>
      </c>
      <c r="H16" s="1"/>
      <c r="I16" s="1">
        <f t="shared" si="1"/>
        <v>0</v>
      </c>
    </row>
    <row r="17" spans="1:10" x14ac:dyDescent="0.35">
      <c r="A17" s="2" t="s">
        <v>50</v>
      </c>
      <c r="B17" s="3" t="s">
        <v>14</v>
      </c>
      <c r="C17" s="3" t="s">
        <v>16</v>
      </c>
      <c r="D17" s="3" t="s">
        <v>8</v>
      </c>
      <c r="E17" s="4">
        <v>27</v>
      </c>
      <c r="F17" s="1">
        <v>1</v>
      </c>
      <c r="G17" s="1">
        <v>25</v>
      </c>
      <c r="H17" s="1"/>
      <c r="I17" s="1">
        <f t="shared" si="1"/>
        <v>-1</v>
      </c>
    </row>
    <row r="18" spans="1:10" x14ac:dyDescent="0.35">
      <c r="A18" s="2" t="s">
        <v>51</v>
      </c>
      <c r="B18" s="3" t="s">
        <v>13</v>
      </c>
      <c r="C18" s="3" t="s">
        <v>18</v>
      </c>
      <c r="D18" s="3" t="s">
        <v>8</v>
      </c>
      <c r="E18" s="4">
        <v>27</v>
      </c>
      <c r="F18" s="1">
        <v>1</v>
      </c>
      <c r="G18" s="1">
        <v>26</v>
      </c>
      <c r="H18" s="1"/>
      <c r="I18" s="1">
        <f t="shared" si="1"/>
        <v>0</v>
      </c>
    </row>
    <row r="19" spans="1:10" x14ac:dyDescent="0.35">
      <c r="A19" s="2" t="s">
        <v>52</v>
      </c>
      <c r="B19" s="3" t="s">
        <v>15</v>
      </c>
      <c r="C19" s="3" t="s">
        <v>53</v>
      </c>
      <c r="D19" s="3" t="s">
        <v>8</v>
      </c>
      <c r="E19" s="4">
        <v>22</v>
      </c>
      <c r="F19" s="1"/>
      <c r="G19" s="1">
        <v>22</v>
      </c>
      <c r="H19" s="1"/>
      <c r="I19" s="1">
        <f t="shared" si="1"/>
        <v>0</v>
      </c>
    </row>
    <row r="20" spans="1:10" x14ac:dyDescent="0.35">
      <c r="A20" s="2" t="s">
        <v>54</v>
      </c>
      <c r="B20" s="3" t="s">
        <v>14</v>
      </c>
      <c r="C20" s="3" t="s">
        <v>19</v>
      </c>
      <c r="D20" s="3" t="s">
        <v>8</v>
      </c>
      <c r="E20" s="4">
        <v>19</v>
      </c>
      <c r="F20" s="1">
        <v>2</v>
      </c>
      <c r="G20" s="1">
        <v>16</v>
      </c>
      <c r="H20" s="1"/>
      <c r="I20" s="1">
        <f t="shared" si="1"/>
        <v>-1</v>
      </c>
    </row>
    <row r="21" spans="1:10" x14ac:dyDescent="0.35">
      <c r="A21" s="2" t="s">
        <v>55</v>
      </c>
      <c r="B21" s="3" t="s">
        <v>13</v>
      </c>
      <c r="C21" s="3" t="s">
        <v>20</v>
      </c>
      <c r="D21" s="3" t="s">
        <v>8</v>
      </c>
      <c r="E21" s="4">
        <v>19</v>
      </c>
      <c r="F21" s="1"/>
      <c r="G21" s="1">
        <v>18</v>
      </c>
      <c r="H21" s="1"/>
      <c r="I21" s="1">
        <f t="shared" si="1"/>
        <v>-1</v>
      </c>
    </row>
    <row r="22" spans="1:10" x14ac:dyDescent="0.35">
      <c r="A22" s="2" t="s">
        <v>56</v>
      </c>
      <c r="B22" s="3" t="s">
        <v>13</v>
      </c>
      <c r="C22" s="3" t="s">
        <v>17</v>
      </c>
      <c r="D22" s="3" t="s">
        <v>8</v>
      </c>
      <c r="E22" s="4">
        <v>18</v>
      </c>
      <c r="F22" s="1"/>
      <c r="G22" s="1">
        <v>17</v>
      </c>
      <c r="H22" s="1"/>
      <c r="I22" s="1">
        <f t="shared" si="1"/>
        <v>-1</v>
      </c>
    </row>
    <row r="23" spans="1:10" x14ac:dyDescent="0.35">
      <c r="A23" s="2" t="s">
        <v>57</v>
      </c>
      <c r="B23" s="3" t="s">
        <v>58</v>
      </c>
      <c r="C23" s="3" t="s">
        <v>59</v>
      </c>
      <c r="D23" s="3" t="s">
        <v>24</v>
      </c>
      <c r="E23" s="4">
        <v>704</v>
      </c>
      <c r="F23" s="1">
        <v>4</v>
      </c>
      <c r="G23" s="1">
        <v>744</v>
      </c>
      <c r="H23" s="1">
        <f>28+16</f>
        <v>44</v>
      </c>
      <c r="I23" s="1">
        <f t="shared" si="1"/>
        <v>0</v>
      </c>
    </row>
    <row r="24" spans="1:10" x14ac:dyDescent="0.35">
      <c r="A24" s="2" t="s">
        <v>60</v>
      </c>
      <c r="B24" s="3" t="s">
        <v>61</v>
      </c>
      <c r="C24" s="3" t="s">
        <v>62</v>
      </c>
      <c r="D24" s="3" t="s">
        <v>24</v>
      </c>
      <c r="E24" s="4">
        <v>517.78</v>
      </c>
      <c r="F24" s="1">
        <f>0.81+0.54</f>
        <v>1.35</v>
      </c>
      <c r="G24" s="1">
        <v>536.29</v>
      </c>
      <c r="H24" s="1">
        <v>21</v>
      </c>
      <c r="I24" s="1">
        <f t="shared" si="1"/>
        <v>-1.1399999999999864</v>
      </c>
    </row>
    <row r="25" spans="1:10" x14ac:dyDescent="0.35">
      <c r="A25" s="2" t="s">
        <v>63</v>
      </c>
      <c r="B25" s="3" t="s">
        <v>58</v>
      </c>
      <c r="C25" s="3" t="s">
        <v>64</v>
      </c>
      <c r="D25" s="3" t="s">
        <v>24</v>
      </c>
      <c r="E25" s="4">
        <v>370.08</v>
      </c>
      <c r="F25" s="1">
        <v>3</v>
      </c>
      <c r="G25" s="1">
        <v>383.76</v>
      </c>
      <c r="H25" s="1">
        <f>15.84+1.44</f>
        <v>17.28</v>
      </c>
      <c r="I25" s="1">
        <f t="shared" si="1"/>
        <v>-0.59999999999996589</v>
      </c>
    </row>
    <row r="26" spans="1:10" x14ac:dyDescent="0.35">
      <c r="A26" s="2" t="s">
        <v>65</v>
      </c>
      <c r="B26" s="3" t="s">
        <v>61</v>
      </c>
      <c r="C26" s="3" t="s">
        <v>66</v>
      </c>
      <c r="D26" s="3" t="s">
        <v>24</v>
      </c>
      <c r="E26" s="4">
        <v>344.96</v>
      </c>
      <c r="F26" s="1"/>
      <c r="G26" s="1">
        <v>344.1</v>
      </c>
      <c r="H26" s="1"/>
      <c r="I26" s="1">
        <f t="shared" si="1"/>
        <v>-0.8599999999999568</v>
      </c>
    </row>
    <row r="27" spans="1:10" x14ac:dyDescent="0.35">
      <c r="A27" s="2" t="s">
        <v>67</v>
      </c>
      <c r="B27" s="3" t="s">
        <v>61</v>
      </c>
      <c r="C27" s="3" t="s">
        <v>68</v>
      </c>
      <c r="D27" s="3" t="s">
        <v>24</v>
      </c>
      <c r="E27" s="4">
        <v>209.57</v>
      </c>
      <c r="F27" s="1">
        <f>0.918+0.85</f>
        <v>1.768</v>
      </c>
      <c r="G27" s="1">
        <f>48.62+159.8</f>
        <v>208.42000000000002</v>
      </c>
      <c r="H27" s="1"/>
      <c r="I27" s="1">
        <f t="shared" si="1"/>
        <v>0.61800000000002342</v>
      </c>
    </row>
    <row r="28" spans="1:10" x14ac:dyDescent="0.35">
      <c r="A28" s="2" t="s">
        <v>69</v>
      </c>
      <c r="B28" s="3" t="s">
        <v>61</v>
      </c>
      <c r="C28" s="3" t="s">
        <v>70</v>
      </c>
      <c r="D28" s="3" t="s">
        <v>24</v>
      </c>
      <c r="E28" s="4">
        <v>207</v>
      </c>
      <c r="F28" s="1">
        <v>0.81</v>
      </c>
      <c r="G28" s="1">
        <v>205.5</v>
      </c>
      <c r="H28" s="1"/>
      <c r="I28" s="1">
        <f t="shared" si="1"/>
        <v>-0.68999999999999773</v>
      </c>
    </row>
    <row r="29" spans="1:10" x14ac:dyDescent="0.35">
      <c r="A29" s="2" t="s">
        <v>71</v>
      </c>
      <c r="B29" s="3" t="s">
        <v>9</v>
      </c>
      <c r="C29" s="3" t="s">
        <v>10</v>
      </c>
      <c r="D29" s="3" t="s">
        <v>8</v>
      </c>
      <c r="E29" s="4">
        <v>401</v>
      </c>
      <c r="F29" s="1">
        <v>1</v>
      </c>
      <c r="G29" s="1">
        <f>212+187</f>
        <v>399</v>
      </c>
      <c r="H29" s="1"/>
      <c r="I29" s="1">
        <f t="shared" si="1"/>
        <v>-1</v>
      </c>
    </row>
    <row r="30" spans="1:10" x14ac:dyDescent="0.35">
      <c r="A30" s="2" t="s">
        <v>72</v>
      </c>
      <c r="B30" s="3" t="s">
        <v>9</v>
      </c>
      <c r="C30" s="3" t="s">
        <v>11</v>
      </c>
      <c r="D30" s="3" t="s">
        <v>8</v>
      </c>
      <c r="E30" s="4">
        <v>238</v>
      </c>
      <c r="F30" s="1"/>
      <c r="G30" s="1">
        <f>115+5+110</f>
        <v>230</v>
      </c>
      <c r="H30" s="1"/>
      <c r="I30" s="1">
        <f t="shared" si="1"/>
        <v>-8</v>
      </c>
      <c r="J30" t="s">
        <v>84</v>
      </c>
    </row>
    <row r="31" spans="1:10" x14ac:dyDescent="0.35">
      <c r="A31" s="5">
        <v>4010074</v>
      </c>
      <c r="B31" s="3" t="s">
        <v>9</v>
      </c>
      <c r="C31" s="3" t="s">
        <v>85</v>
      </c>
      <c r="D31" s="3"/>
      <c r="E31" s="4">
        <v>15</v>
      </c>
      <c r="F31" s="1"/>
      <c r="G31" s="1">
        <v>23</v>
      </c>
      <c r="H31" s="1"/>
      <c r="I31" s="1">
        <f t="shared" si="1"/>
        <v>8</v>
      </c>
    </row>
    <row r="32" spans="1:10" x14ac:dyDescent="0.35">
      <c r="A32" s="2" t="s">
        <v>73</v>
      </c>
      <c r="B32" s="3" t="s">
        <v>9</v>
      </c>
      <c r="C32" s="3" t="s">
        <v>12</v>
      </c>
      <c r="D32" s="3" t="s">
        <v>8</v>
      </c>
      <c r="E32" s="4">
        <v>73</v>
      </c>
      <c r="F32" s="1">
        <v>1</v>
      </c>
      <c r="G32" s="1">
        <v>72</v>
      </c>
      <c r="H32" s="1"/>
      <c r="I32" s="1">
        <f t="shared" si="1"/>
        <v>0</v>
      </c>
    </row>
    <row r="33" spans="1:9" x14ac:dyDescent="0.35">
      <c r="A33" s="2" t="s">
        <v>74</v>
      </c>
      <c r="B33" s="3" t="s">
        <v>75</v>
      </c>
      <c r="C33" s="3" t="s">
        <v>76</v>
      </c>
      <c r="D33" s="3" t="s">
        <v>8</v>
      </c>
      <c r="E33" s="4">
        <v>149</v>
      </c>
      <c r="F33" s="1"/>
      <c r="G33" s="1">
        <v>148</v>
      </c>
      <c r="H33" s="1"/>
      <c r="I33" s="1">
        <f t="shared" si="1"/>
        <v>-1</v>
      </c>
    </row>
    <row r="34" spans="1:9" x14ac:dyDescent="0.35">
      <c r="A34" s="2" t="s">
        <v>77</v>
      </c>
      <c r="B34" s="3" t="s">
        <v>75</v>
      </c>
      <c r="C34" s="3" t="s">
        <v>78</v>
      </c>
      <c r="D34" s="3" t="s">
        <v>8</v>
      </c>
      <c r="E34" s="4">
        <v>134</v>
      </c>
      <c r="F34" s="1"/>
      <c r="G34" s="1">
        <v>134</v>
      </c>
      <c r="H34" s="1"/>
      <c r="I34" s="1">
        <f t="shared" si="1"/>
        <v>0</v>
      </c>
    </row>
    <row r="35" spans="1:9" x14ac:dyDescent="0.35">
      <c r="A35" s="2" t="s">
        <v>79</v>
      </c>
      <c r="B35" s="3" t="s">
        <v>75</v>
      </c>
      <c r="C35" s="3" t="s">
        <v>80</v>
      </c>
      <c r="D35" s="3" t="s">
        <v>8</v>
      </c>
      <c r="E35" s="4">
        <v>134</v>
      </c>
      <c r="F35" s="1"/>
      <c r="G35" s="1">
        <f>88+46</f>
        <v>134</v>
      </c>
      <c r="H35" s="1"/>
      <c r="I35" s="1">
        <f t="shared" si="1"/>
        <v>0</v>
      </c>
    </row>
    <row r="36" spans="1:9" x14ac:dyDescent="0.35">
      <c r="A36" s="2" t="s">
        <v>81</v>
      </c>
      <c r="B36" s="3" t="s">
        <v>75</v>
      </c>
      <c r="C36" s="3" t="s">
        <v>82</v>
      </c>
      <c r="D36" s="3" t="s">
        <v>8</v>
      </c>
      <c r="E36" s="4">
        <v>120</v>
      </c>
      <c r="F36" s="1"/>
      <c r="G36" s="1">
        <v>120</v>
      </c>
      <c r="H36" s="1"/>
      <c r="I36" s="1">
        <f t="shared" si="1"/>
        <v>0</v>
      </c>
    </row>
  </sheetData>
  <autoFilter ref="A3:I30" xr:uid="{DCD8845D-9FA0-468B-924E-4EAC07F8A5AF}">
    <sortState xmlns:xlrd2="http://schemas.microsoft.com/office/spreadsheetml/2017/richdata2" ref="A11:I30">
      <sortCondition descending="1" ref="E3:E30"/>
    </sortState>
  </autoFilter>
  <sortState xmlns:xlrd2="http://schemas.microsoft.com/office/spreadsheetml/2017/richdata2" ref="A4:I36">
    <sortCondition ref="A4:A36"/>
  </sortState>
  <mergeCells count="5">
    <mergeCell ref="A2:B3"/>
    <mergeCell ref="C2:C3"/>
    <mergeCell ref="D2:E3"/>
    <mergeCell ref="F2:G3"/>
    <mergeCell ref="H2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aoperaciones2</dc:creator>
  <cp:lastModifiedBy>aoperaciones2</cp:lastModifiedBy>
  <cp:lastPrinted>2021-03-11T18:27:38Z</cp:lastPrinted>
  <dcterms:created xsi:type="dcterms:W3CDTF">2020-08-28T18:32:05Z</dcterms:created>
  <dcterms:modified xsi:type="dcterms:W3CDTF">2021-03-19T19:05:03Z</dcterms:modified>
</cp:coreProperties>
</file>