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TEG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<sst xmlns="http://schemas.openxmlformats.org/spreadsheetml/2006/main" count="3776" uniqueCount="1139">
  <si>
    <t xml:space="preserve">CARRERA O PROGRAMA</t>
  </si>
  <si>
    <t xml:space="preserve">CONTACTO</t>
  </si>
  <si>
    <t xml:space="preserve">UNIDAD
ACADEMICA</t>
  </si>
  <si>
    <t xml:space="preserve">MODALIDAD</t>
  </si>
  <si>
    <t xml:space="preserve">NOMBRE</t>
  </si>
  <si>
    <t xml:space="preserve">NUMERO</t>
  </si>
  <si>
    <t xml:space="preserve">CORREO</t>
  </si>
  <si>
    <t xml:space="preserve">CIUDAD</t>
  </si>
  <si>
    <t xml:space="preserve">PAIS</t>
  </si>
  <si>
    <t xml:space="preserve">OBSERVACIÓN</t>
  </si>
  <si>
    <t xml:space="preserve">OBSERVACIÓN 2</t>
  </si>
  <si>
    <t xml:space="preserve">OBSERVACIÓN 3</t>
  </si>
  <si>
    <t xml:space="preserve">OBSERVACIÓN 4</t>
  </si>
  <si>
    <t xml:space="preserve">Resultado</t>
  </si>
  <si>
    <t xml:space="preserve">administración_de_empresas</t>
  </si>
  <si>
    <t xml:space="preserve">whatsapp</t>
  </si>
  <si>
    <t xml:space="preserve">posgrado</t>
  </si>
  <si>
    <t xml:space="preserve">semipresencial</t>
  </si>
  <si>
    <t xml:space="preserve">Amar Con Plenitud</t>
  </si>
  <si>
    <t xml:space="preserve">rpinargote2017@gmail.com</t>
  </si>
  <si>
    <t xml:space="preserve">Contacto no estaba en sitio</t>
  </si>
  <si>
    <t xml:space="preserve">No contesta</t>
  </si>
  <si>
    <t xml:space="preserve">Evelin Pamela</t>
  </si>
  <si>
    <t xml:space="preserve">craneaec@gmail.com</t>
  </si>
  <si>
    <t xml:space="preserve">Quito</t>
  </si>
  <si>
    <t xml:space="preserve">Ya no se encuentra interesada en estudiar la maestría</t>
  </si>
  <si>
    <t xml:space="preserve">llamada</t>
  </si>
  <si>
    <t xml:space="preserve">Jessica Correa</t>
  </si>
  <si>
    <t xml:space="preserve">damian_tito25@hotmail.com</t>
  </si>
  <si>
    <t xml:space="preserve">se envia informacionn al correo y se agenda nueva llamada</t>
  </si>
  <si>
    <t xml:space="preserve">En el momento no estaba interesada en la maestría por que no le da por el trabajo  </t>
  </si>
  <si>
    <t xml:space="preserve">descartado</t>
  </si>
  <si>
    <t xml:space="preserve">Francisco Nazario Marcillo</t>
  </si>
  <si>
    <t xml:space="preserve">craneaec@yandex.com</t>
  </si>
  <si>
    <t xml:space="preserve">volver a llamar, se encontraba ocupado</t>
  </si>
  <si>
    <t xml:space="preserve">No estaba, se agenda nueva llamada</t>
  </si>
  <si>
    <t xml:space="preserve">Se envía correo con información  </t>
  </si>
  <si>
    <t xml:space="preserve">Volver a llamar</t>
  </si>
  <si>
    <t xml:space="preserve">Carlos Marquez</t>
  </si>
  <si>
    <t xml:space="preserve">webmastermkt@uteg.edu.ec</t>
  </si>
  <si>
    <t xml:space="preserve">Solicito Informacion A Su Correo Electronico,se agenda nueva llamada</t>
  </si>
  <si>
    <t xml:space="preserve">Se envía nuevamente gmail</t>
  </si>
  <si>
    <t xml:space="preserve">economia</t>
  </si>
  <si>
    <t xml:space="preserve">grado</t>
  </si>
  <si>
    <t xml:space="preserve">online</t>
  </si>
  <si>
    <t xml:space="preserve">Adriana Lorena</t>
  </si>
  <si>
    <t xml:space="preserve">dcadena@cranea.com.ec</t>
  </si>
  <si>
    <t xml:space="preserve">Ambato</t>
  </si>
  <si>
    <t xml:space="preserve">licenciatura_en_administracion_de_empresas</t>
  </si>
  <si>
    <t xml:space="preserve">Fabriss Chicaiza</t>
  </si>
  <si>
    <t xml:space="preserve">thissfabris@gmail.com</t>
  </si>
  <si>
    <t xml:space="preserve">Se le brinda informacion, se envia correo y se agenda nueva llamada</t>
  </si>
  <si>
    <t xml:space="preserve">estaba en el banco, se agenda nueva llamada</t>
  </si>
  <si>
    <t xml:space="preserve">en el momento no le queda fácil empezar la maestría</t>
  </si>
  <si>
    <t xml:space="preserve">Flor Ordoñez Jima</t>
  </si>
  <si>
    <t xml:space="preserve">flaquit-199160@hotmail.com</t>
  </si>
  <si>
    <t xml:space="preserve">Esmeraldas</t>
  </si>
  <si>
    <t xml:space="preserve">se agenda nueva llamada y se brinda informacion</t>
  </si>
  <si>
    <t xml:space="preserve">no contesta</t>
  </si>
  <si>
    <t xml:space="preserve">Magda Oleas</t>
  </si>
  <si>
    <t xml:space="preserve">macaove24@hotmail.com</t>
  </si>
  <si>
    <t xml:space="preserve">Guaranda</t>
  </si>
  <si>
    <t xml:space="preserve">Se brinda informacion y se agenda nueva llamada</t>
  </si>
  <si>
    <t xml:space="preserve">Estefany Estacio</t>
  </si>
  <si>
    <t xml:space="preserve">claramatyleo88@hotmail.com</t>
  </si>
  <si>
    <t xml:space="preserve">No interesada</t>
  </si>
  <si>
    <t xml:space="preserve">Shirley Sarco Sánchez</t>
  </si>
  <si>
    <t xml:space="preserve">isass_90@outlook.com</t>
  </si>
  <si>
    <t xml:space="preserve">Guayaquil</t>
  </si>
  <si>
    <t xml:space="preserve">No Recuerda Haberse Registrado (no Esta Interesada)</t>
  </si>
  <si>
    <t xml:space="preserve">Mery Pincay Gonzalez</t>
  </si>
  <si>
    <t xml:space="preserve">ma.mercedes_pincayg@hotmail.com</t>
  </si>
  <si>
    <t xml:space="preserve">Se brinda información de programa y se agenda nueva llamada</t>
  </si>
  <si>
    <t xml:space="preserve">Esta en otra universidad </t>
  </si>
  <si>
    <t xml:space="preserve">Andres Chagerben Hinostroza</t>
  </si>
  <si>
    <t xml:space="preserve">andres_chagerben@yahoo.com</t>
  </si>
  <si>
    <t xml:space="preserve">Volver A Llamar En Enero 2019 Interesado En Maestrias Online</t>
  </si>
  <si>
    <t xml:space="preserve">Dallana Romero</t>
  </si>
  <si>
    <t xml:space="preserve">dallalinda1992@gmail.com</t>
  </si>
  <si>
    <t xml:space="preserve">Otavalo</t>
  </si>
  <si>
    <t xml:space="preserve">Interesada En Licenciaturas En Area De La Salud</t>
  </si>
  <si>
    <t xml:space="preserve">licenciatura_en_turismo</t>
  </si>
  <si>
    <t xml:space="preserve">Ricardo Morales</t>
  </si>
  <si>
    <t xml:space="preserve">ricardito198314@hotmail.com</t>
  </si>
  <si>
    <t xml:space="preserve">Cotacachi</t>
  </si>
  <si>
    <t xml:space="preserve">No se encuentra interesado</t>
  </si>
  <si>
    <t xml:space="preserve">talento_humano</t>
  </si>
  <si>
    <t xml:space="preserve">Natty Vega Cuenca</t>
  </si>
  <si>
    <t xml:space="preserve">navega-c@hotmail.com</t>
  </si>
  <si>
    <t xml:space="preserve">Volver A Llamar Se Encontraba En Una Reunion</t>
  </si>
  <si>
    <t xml:space="preserve">Se encontraba en reunión, se agenda nueva llamada</t>
  </si>
  <si>
    <t xml:space="preserve">Aida Guambaña Cardenas</t>
  </si>
  <si>
    <t xml:space="preserve">aidayoconda@hotmail.com</t>
  </si>
  <si>
    <t xml:space="preserve">Patricio Tiñe</t>
  </si>
  <si>
    <t xml:space="preserve">patriciotie32@gmail.com</t>
  </si>
  <si>
    <t xml:space="preserve">Se brinda información y se agenda nueva llamada</t>
  </si>
  <si>
    <t xml:space="preserve">Estaba viajando, se agenda nueva llamada</t>
  </si>
  <si>
    <t xml:space="preserve">Maribel Reyes</t>
  </si>
  <si>
    <t xml:space="preserve">lebiram1976@hotmail.com</t>
  </si>
  <si>
    <t xml:space="preserve">Se brinda toda la informacion, se agenda nueva llamada </t>
  </si>
  <si>
    <t xml:space="preserve">Rafael Quintana</t>
  </si>
  <si>
    <t xml:space="preserve">lrqp80@hotmail.com</t>
  </si>
  <si>
    <t xml:space="preserve">se le brinda información y se envía correo, se agenda nueva llamada</t>
  </si>
  <si>
    <t xml:space="preserve">Fernanda Nuñez Solorzano</t>
  </si>
  <si>
    <t xml:space="preserve">gilpher_23@hotmail.es</t>
  </si>
  <si>
    <t xml:space="preserve">Francisco Roberto Paye Prado</t>
  </si>
  <si>
    <t xml:space="preserve">robertyami@gmail.com</t>
  </si>
  <si>
    <t xml:space="preserve">estaba ocupado, se agenda nueva llamada </t>
  </si>
  <si>
    <t xml:space="preserve">investigación</t>
  </si>
  <si>
    <t xml:space="preserve">presencial</t>
  </si>
  <si>
    <t xml:space="preserve">Rodolfo Rodriguez</t>
  </si>
  <si>
    <t xml:space="preserve">Rodrimedsa@hotmail.com</t>
  </si>
  <si>
    <t xml:space="preserve">Se encuentra ocupado se agenda nueva llamada para dar informacion</t>
  </si>
  <si>
    <t xml:space="preserve">Paola Alcivar</t>
  </si>
  <si>
    <t xml:space="preserve">paoalcivar13@gmail.com</t>
  </si>
  <si>
    <t xml:space="preserve">Giuseppe Moscoso</t>
  </si>
  <si>
    <t xml:space="preserve">giusep_oswald89@hotmail.com</t>
  </si>
  <si>
    <t xml:space="preserve">Santa Elena</t>
  </si>
  <si>
    <t xml:space="preserve">Kath Tigesitaa Muah</t>
  </si>
  <si>
    <t xml:space="preserve">ktrncldrn@gmail.com</t>
  </si>
  <si>
    <t xml:space="preserve">Jannela Balcázar</t>
  </si>
  <si>
    <t xml:space="preserve">bravojane19@gmail.com</t>
  </si>
  <si>
    <t xml:space="preserve">Stalyn Loor</t>
  </si>
  <si>
    <t xml:space="preserve">Winnerstalin98@gmail.com</t>
  </si>
  <si>
    <t xml:space="preserve">Interesado para unos amigos, se le brinda toda la información y se le agenda llamada para seguir en seguimiento</t>
  </si>
  <si>
    <t xml:space="preserve">Aún están en espera de la decisión, se agenda nueva llamada para el dia viernes 21 de diciembre</t>
  </si>
  <si>
    <t xml:space="preserve">interesado</t>
  </si>
  <si>
    <t xml:space="preserve">licenciatura_en_comercio_exterior</t>
  </si>
  <si>
    <t xml:space="preserve">Tatiana Cagua Angelica</t>
  </si>
  <si>
    <t xml:space="preserve">negritawiwisha@hotmail.com</t>
  </si>
  <si>
    <t xml:space="preserve">Atacames</t>
  </si>
  <si>
    <t xml:space="preserve">Se brinda información  y se agenda nueva llamada</t>
  </si>
  <si>
    <t xml:space="preserve">Se brinda nuevamente información y se agenda nueva llamada</t>
  </si>
  <si>
    <t xml:space="preserve">volver a llamar</t>
  </si>
  <si>
    <t xml:space="preserve">Andrés Moreno</t>
  </si>
  <si>
    <t xml:space="preserve">c_andres4727@hotmail.com</t>
  </si>
  <si>
    <t xml:space="preserve">Se Brinda InformaciÓn Y Se EnvÍa Correo, Se Agenda Nueva Llamada</t>
  </si>
  <si>
    <t xml:space="preserve">Se asesora nuevamente, se realiza preinscripcion y queda pendiente de enviar requisitos el dia viernes 21 de diciembre</t>
  </si>
  <si>
    <t xml:space="preserve">Marcelo Orozco</t>
  </si>
  <si>
    <t xml:space="preserve">marceloorozco667@gmail.com</t>
  </si>
  <si>
    <t xml:space="preserve">No interesado en la maestría</t>
  </si>
  <si>
    <t xml:space="preserve">Fernando Loor Pico</t>
  </si>
  <si>
    <t xml:space="preserve">ing.fernandoloorpico01@gmail.com</t>
  </si>
  <si>
    <t xml:space="preserve">Katiusk Gamboa</t>
  </si>
  <si>
    <t xml:space="preserve">denisgamb@hotmail.com</t>
  </si>
  <si>
    <t xml:space="preserve">estaba viajando, se agenda nueva llamada</t>
  </si>
  <si>
    <t xml:space="preserve">Karla Rodriguez</t>
  </si>
  <si>
    <t xml:space="preserve">karla_rodriguez1991@hotmail.com</t>
  </si>
  <si>
    <t xml:space="preserve">Se agenda nueva llamada, estaba conduciendo </t>
  </si>
  <si>
    <t xml:space="preserve">Luiggy Aviles Rosado</t>
  </si>
  <si>
    <t xml:space="preserve">luiggy17990@hotmail.com</t>
  </si>
  <si>
    <t xml:space="preserve">Pianchiche Clara</t>
  </si>
  <si>
    <t xml:space="preserve">claraepianchiche87@yahoo.es</t>
  </si>
  <si>
    <t xml:space="preserve">se le envio informacion al correo electrónico, estaba en el trabajo</t>
  </si>
  <si>
    <t xml:space="preserve">Andrés Pasquel</t>
  </si>
  <si>
    <t xml:space="preserve">marlon.pasquel@gmail.com</t>
  </si>
  <si>
    <t xml:space="preserve">Se Brinda AsesorÍa Al Whatsapp</t>
  </si>
  <si>
    <t xml:space="preserve">Se agenda nueva llamada, estaba en reunión </t>
  </si>
  <si>
    <t xml:space="preserve">Angel Guzman</t>
  </si>
  <si>
    <t xml:space="preserve">angel591guzman@gmail.com</t>
  </si>
  <si>
    <t xml:space="preserve">Se le brinda toda la asesoría, se agenda nueva llamada</t>
  </si>
  <si>
    <t xml:space="preserve">empresas_familiares</t>
  </si>
  <si>
    <t xml:space="preserve">Andre Pineda Salinas</t>
  </si>
  <si>
    <t xml:space="preserve">andreitas21@hotmail.com</t>
  </si>
  <si>
    <t xml:space="preserve">Se encontraba en el trabajo, se agenda nueva llamada</t>
  </si>
  <si>
    <t xml:space="preserve">No interesada </t>
  </si>
  <si>
    <t xml:space="preserve">finanzas</t>
  </si>
  <si>
    <t xml:space="preserve">Kenny De La Cruz</t>
  </si>
  <si>
    <t xml:space="preserve">kenny_delac@hotmail.com</t>
  </si>
  <si>
    <t xml:space="preserve">Estaba en cita médica, se agenda nueva llamada</t>
  </si>
  <si>
    <t xml:space="preserve">Se envía información al correo y se agenda nueva llamada</t>
  </si>
  <si>
    <t xml:space="preserve">Maria Estupiñan</t>
  </si>
  <si>
    <t xml:space="preserve">dannydariorodriguezzambrano@gmail.com</t>
  </si>
  <si>
    <t xml:space="preserve">Se envia correo con información</t>
  </si>
  <si>
    <t xml:space="preserve">En el momento no se encuentra interesada </t>
  </si>
  <si>
    <t xml:space="preserve">Edar Muñoz</t>
  </si>
  <si>
    <t xml:space="preserve">t_388@hotmail. com</t>
  </si>
  <si>
    <t xml:space="preserve">en reunión , se agenda nueva llamada</t>
  </si>
  <si>
    <t xml:space="preserve">licenciatura_en_mercadotecnia</t>
  </si>
  <si>
    <t xml:space="preserve">Alejandro Alomoto</t>
  </si>
  <si>
    <t xml:space="preserve">kiwi.alejo@yahoo.es</t>
  </si>
  <si>
    <t xml:space="preserve">Latacunga</t>
  </si>
  <si>
    <t xml:space="preserve">se le brinda asesoría, envía gmail y se agenda nueva llamada</t>
  </si>
  <si>
    <t xml:space="preserve">Valeria Ochoa</t>
  </si>
  <si>
    <t xml:space="preserve">valeochoa_89@hotmail.com</t>
  </si>
  <si>
    <t xml:space="preserve">Se le envia informacion al correo electrónico</t>
  </si>
  <si>
    <t xml:space="preserve">Diana Guerra</t>
  </si>
  <si>
    <t xml:space="preserve">querubines_eps@yahoo.com</t>
  </si>
  <si>
    <t xml:space="preserve">Vilma Vasquez</t>
  </si>
  <si>
    <t xml:space="preserve">vvasquez_aguirre@hotmail.com</t>
  </si>
  <si>
    <t xml:space="preserve">Liz Peque</t>
  </si>
  <si>
    <t xml:space="preserve">lizsethelema@hotmail.com</t>
  </si>
  <si>
    <t xml:space="preserve">número equivocado</t>
  </si>
  <si>
    <t xml:space="preserve">Adela Barrera</t>
  </si>
  <si>
    <t xml:space="preserve">barcelona198294@hotmail.com</t>
  </si>
  <si>
    <t xml:space="preserve">Se agenda nueva llamada, estaba en el trabajo</t>
  </si>
  <si>
    <t xml:space="preserve">Se envía información al correo, estaba en el trabajo</t>
  </si>
  <si>
    <t xml:space="preserve">Se comunicará en el momento que se encuentre interesada</t>
  </si>
  <si>
    <t xml:space="preserve">se comunicara cuando tomé la decisión  </t>
  </si>
  <si>
    <t xml:space="preserve">Magali Mercedes Oramas Pita</t>
  </si>
  <si>
    <t xml:space="preserve">magi_zamaro@hotmail.com</t>
  </si>
  <si>
    <t xml:space="preserve">Playas</t>
  </si>
  <si>
    <t xml:space="preserve">Gabucha Velez</t>
  </si>
  <si>
    <t xml:space="preserve">silva_5_1989@hotmail.com</t>
  </si>
  <si>
    <t xml:space="preserve">Portoviejo</t>
  </si>
  <si>
    <t xml:space="preserve">Daniela Montenegro</t>
  </si>
  <si>
    <t xml:space="preserve">yestefans@hotmail.com</t>
  </si>
  <si>
    <t xml:space="preserve">la Bonita</t>
  </si>
  <si>
    <t xml:space="preserve">Se encuentra interesada para ella y un grupo de amigas, se comunicará en caso de tener respuesta</t>
  </si>
  <si>
    <t xml:space="preserve">Rosy Chavez Lopez</t>
  </si>
  <si>
    <t xml:space="preserve">rosychavez.1971@hotmail.com</t>
  </si>
  <si>
    <t xml:space="preserve">Manta</t>
  </si>
  <si>
    <t xml:space="preserve">se encontraba en el hospital, se agenda nueva llamada </t>
  </si>
  <si>
    <t xml:space="preserve">Indica que el valor le queda muy alto  para tomar la maestría </t>
  </si>
  <si>
    <t xml:space="preserve">Jose Luis Echeverria Bucheli</t>
  </si>
  <si>
    <t xml:space="preserve">jlecheverria71@hotmail.com</t>
  </si>
  <si>
    <t xml:space="preserve">Ibarra</t>
  </si>
  <si>
    <t xml:space="preserve">Jhonny Martinez</t>
  </si>
  <si>
    <t xml:space="preserve">jmartinez.1990@hotmail.com</t>
  </si>
  <si>
    <t xml:space="preserve">Se encontraba ocupado, se agenda nueva llamada</t>
  </si>
  <si>
    <t xml:space="preserve">Indica que se va acercar directamente a la universidad el 26 de diciembre</t>
  </si>
  <si>
    <t xml:space="preserve">Emilio Huatatoca Yumbo</t>
  </si>
  <si>
    <t xml:space="preserve">reinaldoshiguango@yahoo.com</t>
  </si>
  <si>
    <t xml:space="preserve">tena</t>
  </si>
  <si>
    <t xml:space="preserve">Se encuentra interesado para el trimestre</t>
  </si>
  <si>
    <t xml:space="preserve">Interesado</t>
  </si>
  <si>
    <t xml:space="preserve">Carlos Guillen Bernal</t>
  </si>
  <si>
    <t xml:space="preserve">carlos_guillenbernal@hotmail.com</t>
  </si>
  <si>
    <t xml:space="preserve">No interesado</t>
  </si>
  <si>
    <t xml:space="preserve">Miguel Escobar</t>
  </si>
  <si>
    <t xml:space="preserve">esperty@hotmail.con</t>
  </si>
  <si>
    <t xml:space="preserve">Fabian Miranda</t>
  </si>
  <si>
    <t xml:space="preserve">josfmc@yahoo.es</t>
  </si>
  <si>
    <t xml:space="preserve">Se envía información al correo, para mirar horarios, se agenda nueva llamada</t>
  </si>
  <si>
    <t xml:space="preserve">Karely Jaramillo</t>
  </si>
  <si>
    <t xml:space="preserve">kareli23_1990@hotmail.com</t>
  </si>
  <si>
    <t xml:space="preserve">Pedro Pablo</t>
  </si>
  <si>
    <t xml:space="preserve">pedropablosarango@hotmail.es</t>
  </si>
  <si>
    <t xml:space="preserve">No se encontraba en el lugar, se agenda nueva llamada</t>
  </si>
  <si>
    <t xml:space="preserve">No estaba en el lugar, se agenda nueva llamada</t>
  </si>
  <si>
    <t xml:space="preserve">Estefi Cordero</t>
  </si>
  <si>
    <t xml:space="preserve">ecorderp@yahoo.com</t>
  </si>
  <si>
    <t xml:space="preserve">sin numero de contacto, se envía información sobre la maestría requerida al correo</t>
  </si>
  <si>
    <t xml:space="preserve">Fabián Tamayo</t>
  </si>
  <si>
    <t xml:space="preserve">fabiandeathgore@hotmail.com</t>
  </si>
  <si>
    <t xml:space="preserve">.....</t>
  </si>
  <si>
    <t xml:space="preserve">Marlon Anibal Loor Marcillo</t>
  </si>
  <si>
    <t xml:space="preserve">marlonloormarcillo@gmail.com</t>
  </si>
  <si>
    <t xml:space="preserve">Fernando Pozo</t>
  </si>
  <si>
    <t xml:space="preserve">ferchopozo88@gmail.com</t>
  </si>
  <si>
    <t xml:space="preserve">Tulcan</t>
  </si>
  <si>
    <t xml:space="preserve">estaba en el trabajo, se agenda nueva llamada</t>
  </si>
  <si>
    <t xml:space="preserve">Vladimir Cada Rivera</t>
  </si>
  <si>
    <t xml:space="preserve">vladca_90@hotmail.com</t>
  </si>
  <si>
    <t xml:space="preserve">Pasaje</t>
  </si>
  <si>
    <t xml:space="preserve">se brinda información y se agenda  nueva llamada</t>
  </si>
  <si>
    <t xml:space="preserve">Se agenda nueva llamada estaba en el trabajo </t>
  </si>
  <si>
    <t xml:space="preserve">Silvia Vazquez Crespo</t>
  </si>
  <si>
    <t xml:space="preserve">silviacvazquez2009@hotmail.com</t>
  </si>
  <si>
    <t xml:space="preserve">Se brinda información de maestras, indica estar interesada en maestrías Online</t>
  </si>
  <si>
    <t xml:space="preserve">Se asesora, se envía información al correo </t>
  </si>
  <si>
    <t xml:space="preserve">Victor Villarroel</t>
  </si>
  <si>
    <t xml:space="preserve">soyapro@hotmail.com</t>
  </si>
  <si>
    <t xml:space="preserve">Número equivocado</t>
  </si>
  <si>
    <t xml:space="preserve">Martin Romero Abril</t>
  </si>
  <si>
    <t xml:space="preserve">mfromeroczs5@gmail.com</t>
  </si>
  <si>
    <t xml:space="preserve">Daniela Estefanía Montenegro Aza</t>
  </si>
  <si>
    <t xml:space="preserve">Euler Galarza</t>
  </si>
  <si>
    <t xml:space="preserve">galarzaeuler@yahoo.es</t>
  </si>
  <si>
    <t xml:space="preserve">Lasso</t>
  </si>
  <si>
    <t xml:space="preserve">Ericka Nataly</t>
  </si>
  <si>
    <t xml:space="preserve">naty_doce.kom@hotmail.com</t>
  </si>
  <si>
    <t xml:space="preserve">Sangolquí</t>
  </si>
  <si>
    <t xml:space="preserve">Pide información al correo, se agenda nueva llamada</t>
  </si>
  <si>
    <t xml:space="preserve">Se envía correo con información y se agenda nueva llamada  </t>
  </si>
  <si>
    <t xml:space="preserve">Luis Alfredo Tuqueres</t>
  </si>
  <si>
    <t xml:space="preserve">ltuqueres@safi.com.ec</t>
  </si>
  <si>
    <t xml:space="preserve">se le brinda asesoría y se envía correo electrónico con información</t>
  </si>
  <si>
    <t xml:space="preserve">Fernando Patricio Jara Tobar</t>
  </si>
  <si>
    <t xml:space="preserve">fjara.vm@gmail.com</t>
  </si>
  <si>
    <t xml:space="preserve">Juanito Castro C</t>
  </si>
  <si>
    <t xml:space="preserve">jcastro263@hotmail.es</t>
  </si>
  <si>
    <t xml:space="preserve">Se brinda información, se agenda nueva llamada</t>
  </si>
  <si>
    <t xml:space="preserve">Betsabel Caicedo</t>
  </si>
  <si>
    <t xml:space="preserve">betsy_92@outlook.com</t>
  </si>
  <si>
    <t xml:space="preserve">interesada para iniciar en el trimestre</t>
  </si>
  <si>
    <t xml:space="preserve">sistema_de_información_gerencial</t>
  </si>
  <si>
    <t xml:space="preserve">Janeth Villamar</t>
  </si>
  <si>
    <t xml:space="preserve">manabita-manta@hotmail.com</t>
  </si>
  <si>
    <t xml:space="preserve">Carmita Rocio Riofrio</t>
  </si>
  <si>
    <t xml:space="preserve">carmitarp@gmail.com</t>
  </si>
  <si>
    <t xml:space="preserve">Se brinda información sobre maestrías, se muestra interesada pero no responde mas, se agenda nueva llamada </t>
  </si>
  <si>
    <t xml:space="preserve">Patricio Calle</t>
  </si>
  <si>
    <t xml:space="preserve">patricall90@hotmail.com</t>
  </si>
  <si>
    <t xml:space="preserve">Numero errado</t>
  </si>
  <si>
    <t xml:space="preserve">Vanessa García</t>
  </si>
  <si>
    <t xml:space="preserve">vanessaloida@gmail.com</t>
  </si>
  <si>
    <t xml:space="preserve">estaba en hora laboral, se envía información por correo y se agenda nueva llamada</t>
  </si>
  <si>
    <t xml:space="preserve">Tere Ciela Garcia Sanchez</t>
  </si>
  <si>
    <t xml:space="preserve">teregarciasanchez@hotmail.es</t>
  </si>
  <si>
    <t xml:space="preserve">Se Brinda AsesorÍa Sobre Las Maestrias, Se Agenda Nueva Llamada</t>
  </si>
  <si>
    <t xml:space="preserve">turismo</t>
  </si>
  <si>
    <t xml:space="preserve">Leana Nunes</t>
  </si>
  <si>
    <t xml:space="preserve">leananunes83@gmail.com</t>
  </si>
  <si>
    <t xml:space="preserve">santa elena</t>
  </si>
  <si>
    <t xml:space="preserve">En el momento no se encuentra interesada ahun </t>
  </si>
  <si>
    <t xml:space="preserve">Xavier Caceres</t>
  </si>
  <si>
    <t xml:space="preserve">luisvallejos30@hotmail.com</t>
  </si>
  <si>
    <t xml:space="preserve">número errado</t>
  </si>
  <si>
    <t xml:space="preserve">Amanda Yunda</t>
  </si>
  <si>
    <t xml:space="preserve">sil64yunda@hotmail.com</t>
  </si>
  <si>
    <t xml:space="preserve">Se brinda información y se envía  al correo</t>
  </si>
  <si>
    <t xml:space="preserve">Augusto Jose Calero Mendoza</t>
  </si>
  <si>
    <t xml:space="preserve">augustocalero1@hotmail.com</t>
  </si>
  <si>
    <t xml:space="preserve">INDICA QUE ESTABA OCUPADO, SE AGENDA NUEVA LLAMADA</t>
  </si>
  <si>
    <t xml:space="preserve">Indica que se le envíe correo electrónico con información, se agenda nueva llamada</t>
  </si>
  <si>
    <t xml:space="preserve">Se envía información al correo </t>
  </si>
  <si>
    <t xml:space="preserve">Bolivar Harry Neira Sellan</t>
  </si>
  <si>
    <t xml:space="preserve">bohanei@hotmail.com</t>
  </si>
  <si>
    <t xml:space="preserve">Johanna Rengifo</t>
  </si>
  <si>
    <t xml:space="preserve">joha2112_rm@hotmail.com</t>
  </si>
  <si>
    <t xml:space="preserve">se le brinda información y se le envia al correo</t>
  </si>
  <si>
    <t xml:space="preserve">No ha revisado correo, se agenda nueva llamada</t>
  </si>
  <si>
    <t xml:space="preserve">ingenieria_en_logística_y_transporte</t>
  </si>
  <si>
    <t xml:space="preserve">Ricardo Andres Santillan</t>
  </si>
  <si>
    <t xml:space="preserve">ricardo_9423@hotmail.com</t>
  </si>
  <si>
    <t xml:space="preserve">se brinda información y se envia correo, se agenda nueva llamada</t>
  </si>
  <si>
    <t xml:space="preserve">No contesta </t>
  </si>
  <si>
    <t xml:space="preserve">Paolita Zambrano Bravo</t>
  </si>
  <si>
    <t xml:space="preserve">cynthiazambra87@hotmail.com</t>
  </si>
  <si>
    <t xml:space="preserve">El Carmen</t>
  </si>
  <si>
    <t xml:space="preserve">Doris Espinosa</t>
  </si>
  <si>
    <t xml:space="preserve">deev24@yahoo.com</t>
  </si>
  <si>
    <t xml:space="preserve">Se brinda toda la asesoría, queda en que se comunicará en el momento de tener respuesta por que aun esta buscando universidades</t>
  </si>
  <si>
    <t xml:space="preserve">Carlos Lindao</t>
  </si>
  <si>
    <t xml:space="preserve">Karloz_lindaorock@hotmail.com</t>
  </si>
  <si>
    <t xml:space="preserve">Se agenda nueva llamada, estaba ocupado</t>
  </si>
  <si>
    <t xml:space="preserve">Gustavo Sotalin Orozco</t>
  </si>
  <si>
    <t xml:space="preserve">guccildu8@gmail.com</t>
  </si>
  <si>
    <t xml:space="preserve">Se envia nuevamente información al correo electronico y se agenda nueva llamada</t>
  </si>
  <si>
    <t xml:space="preserve">Jaime Gallegos Hinojosa</t>
  </si>
  <si>
    <t xml:space="preserve">numero errado</t>
  </si>
  <si>
    <t xml:space="preserve">Jenileth Vasquez</t>
  </si>
  <si>
    <t xml:space="preserve">ajenelith_15_99@live.com</t>
  </si>
  <si>
    <t xml:space="preserve">se brinda información y se agenda nueva llamada</t>
  </si>
  <si>
    <t xml:space="preserve">Estaba en el trabajo, se agenda nueva llamada</t>
  </si>
  <si>
    <t xml:space="preserve">Mayi Bravo</t>
  </si>
  <si>
    <t xml:space="preserve">mayi_bravo_a@hotmail.com</t>
  </si>
  <si>
    <t xml:space="preserve">Se brinda información de programas, se agenda nueva llamada</t>
  </si>
  <si>
    <t xml:space="preserve">Lucia Morillo</t>
  </si>
  <si>
    <t xml:space="preserve">luciamorillo78@hotmail.com</t>
  </si>
  <si>
    <t xml:space="preserve">Pide que se le brinde la información por WhatsApp, se procede a enviarle la informacion para seguir en seguimiento</t>
  </si>
  <si>
    <t xml:space="preserve">licenciatura_en_gestión_y_talento_humano</t>
  </si>
  <si>
    <t xml:space="preserve">jaimegallegos21@hotmail.com</t>
  </si>
  <si>
    <t xml:space="preserve">Monique Ledesma</t>
  </si>
  <si>
    <t xml:space="preserve">Triny.ledesma@hotmail.com</t>
  </si>
  <si>
    <t xml:space="preserve">Cuenca</t>
  </si>
  <si>
    <t xml:space="preserve">Estaba en reunión, Se le envía información al correo, y se agenda nueva llamada</t>
  </si>
  <si>
    <t xml:space="preserve">No ha revisado el correo, se agenda nueva llamada</t>
  </si>
  <si>
    <t xml:space="preserve">Verito Atocha</t>
  </si>
  <si>
    <t xml:space="preserve">veritoatocha89@gmail.com</t>
  </si>
  <si>
    <t xml:space="preserve">Zapotillo</t>
  </si>
  <si>
    <t xml:space="preserve">estaba ocupada, se agenda nueva llamada</t>
  </si>
  <si>
    <t xml:space="preserve">Rosa Coello</t>
  </si>
  <si>
    <t xml:space="preserve">rosaeulaliacoello@gmail.com</t>
  </si>
  <si>
    <t xml:space="preserve">Se brinda informacion sobre la mestria, indica comunicarse despues por que está viendo opciones </t>
  </si>
  <si>
    <t xml:space="preserve">Nina Yaulema</t>
  </si>
  <si>
    <t xml:space="preserve">n_antonella18@hotmail.com</t>
  </si>
  <si>
    <t xml:space="preserve">Se agenda nueva llamada, y se brinda información</t>
  </si>
  <si>
    <t xml:space="preserve">Franklin Solano</t>
  </si>
  <si>
    <t xml:space="preserve">franklin.solano@gmail.com</t>
  </si>
  <si>
    <t xml:space="preserve">Se Brinda InformaciÓn Al Whatsapp</t>
  </si>
  <si>
    <t xml:space="preserve">Verónica Cujilema</t>
  </si>
  <si>
    <t xml:space="preserve">verop_cujilema@hotmail.com</t>
  </si>
  <si>
    <t xml:space="preserve">Marlon Israel Severino</t>
  </si>
  <si>
    <t xml:space="preserve">mrlonsevemal@gmail.com</t>
  </si>
  <si>
    <t xml:space="preserve">Jony Taipe</t>
  </si>
  <si>
    <t xml:space="preserve">jonats30@gmail.com</t>
  </si>
  <si>
    <t xml:space="preserve">Se le envía información al correo</t>
  </si>
  <si>
    <t xml:space="preserve">Luis Rendon Gutierrez</t>
  </si>
  <si>
    <t xml:space="preserve">sumicompu@gmail.com</t>
  </si>
  <si>
    <t xml:space="preserve">Rebeca Reinoso</t>
  </si>
  <si>
    <t xml:space="preserve">rebecareinoso1@hotmail.com</t>
  </si>
  <si>
    <t xml:space="preserve">correo</t>
  </si>
  <si>
    <t xml:space="preserve">estaba en el hospital, se agenda nueva llamada</t>
  </si>
  <si>
    <t xml:space="preserve">Danny Betancourt González</t>
  </si>
  <si>
    <t xml:space="preserve">danny.betancourtg@gmail.com</t>
  </si>
  <si>
    <t xml:space="preserve">Estaba conduciendo, se agenda nueva llamada-10:30</t>
  </si>
  <si>
    <t xml:space="preserve">Se brinda información, Se envía  correo  y se agenda nueva llamada</t>
  </si>
  <si>
    <t xml:space="preserve">Jenny De la Cruz</t>
  </si>
  <si>
    <t xml:space="preserve">marielita1989@live.com</t>
  </si>
  <si>
    <t xml:space="preserve">Santo Domingo</t>
  </si>
  <si>
    <t xml:space="preserve">No interesada en la licenciatura</t>
  </si>
  <si>
    <t xml:space="preserve">Jessy Pila</t>
  </si>
  <si>
    <t xml:space="preserve">jessyppila@hotmail.com</t>
  </si>
  <si>
    <t xml:space="preserve">Estaba ocupada, se agenda nueva llamada-10:40</t>
  </si>
  <si>
    <t xml:space="preserve">se brinda información y se agenda nueva llamada para el dia viernes 14 de diciembre</t>
  </si>
  <si>
    <t xml:space="preserve">Indica que en el momento no esta a su alcance tomar la licenciatura</t>
  </si>
  <si>
    <t xml:space="preserve">Vega Hipatia</t>
  </si>
  <si>
    <t xml:space="preserve">hipatia_vega@hotmail.com</t>
  </si>
  <si>
    <t xml:space="preserve">Cuyuja</t>
  </si>
  <si>
    <t xml:space="preserve">Jefferson Iza</t>
  </si>
  <si>
    <t xml:space="preserve">jizab101191@gmail.com</t>
  </si>
  <si>
    <t xml:space="preserve">Se brinda información al correo, y se agenda nueva llamada para el dia lunes 17 de diciembre a las 10:00 am</t>
  </si>
  <si>
    <t xml:space="preserve">Sara Tico</t>
  </si>
  <si>
    <t xml:space="preserve">Jo_luis_angie@hotmail.com</t>
  </si>
  <si>
    <t xml:space="preserve">INTERESADA PARA EL HIJO, PARA EL PROCESO DE HOMOLOGACION, SE BRINDA INFORMACIÓN Y SE ENVIA CORREO</t>
  </si>
  <si>
    <t xml:space="preserve">Interesado para homologación, se hace seguimiento por WhatsApp</t>
  </si>
  <si>
    <t xml:space="preserve">Se agenda nueva llamada para el dia viernes 31 de diciembre para mirar si esta interesada en el proceso para el hijo</t>
  </si>
  <si>
    <t xml:space="preserve">Ericka Villamar Garcia</t>
  </si>
  <si>
    <t xml:space="preserve">erikalorenavillamargarciagmail.com</t>
  </si>
  <si>
    <t xml:space="preserve">No se encontró numero de telefono para contactar, se envia informacionn al correo</t>
  </si>
  <si>
    <t xml:space="preserve">Lenin Rudy Quintero Robinzon</t>
  </si>
  <si>
    <t xml:space="preserve">lquinterorobinzon@gmail.com</t>
  </si>
  <si>
    <t xml:space="preserve">Estaba Manejando, Se Agenda Nueva Llamada </t>
  </si>
  <si>
    <t xml:space="preserve">licenciatura_en_finanzas</t>
  </si>
  <si>
    <t xml:space="preserve">Karina Columba</t>
  </si>
  <si>
    <t xml:space="preserve">karyna.eli@hotmail.com</t>
  </si>
  <si>
    <t xml:space="preserve">Indica Que Se Acercara Directamente  A La Uteg Aproximadamente El 30 De Diciembre</t>
  </si>
  <si>
    <t xml:space="preserve">Visita la uteg</t>
  </si>
  <si>
    <t xml:space="preserve">Cristhian Santiago</t>
  </si>
  <si>
    <t xml:space="preserve">santyna12@hotmail.es</t>
  </si>
  <si>
    <t xml:space="preserve">se brinda información y se sigue en seguimiento por WhatsApp</t>
  </si>
  <si>
    <t xml:space="preserve">Guisela Riera Benalcazar</t>
  </si>
  <si>
    <t xml:space="preserve">guise2009@gmail.com</t>
  </si>
  <si>
    <t xml:space="preserve">Se encontraba manejando, se agenda nueva llamada- 05:30</t>
  </si>
  <si>
    <t xml:space="preserve">gusldu_8@yahoo.com</t>
  </si>
  <si>
    <t xml:space="preserve">Se brinda información de la licenciatura, y se envía correo con informacion, se agenda nueva llamada</t>
  </si>
  <si>
    <t xml:space="preserve">contacto repetido</t>
  </si>
  <si>
    <t xml:space="preserve">Marcia Blum</t>
  </si>
  <si>
    <t xml:space="preserve">margell7648@gmail.com</t>
  </si>
  <si>
    <t xml:space="preserve">se brinda información y Se envía gmail, se agenda nueva llamada</t>
  </si>
  <si>
    <t xml:space="preserve">Leonor Bermeo Viteri</t>
  </si>
  <si>
    <t xml:space="preserve">leo.bermeo@hotmail.com</t>
  </si>
  <si>
    <t xml:space="preserve">se brinda informacion, Se le envía al correo, y se agenda nueva llamada </t>
  </si>
  <si>
    <t xml:space="preserve">aún no ha revisado el correo, se agenda nueva llamada</t>
  </si>
  <si>
    <t xml:space="preserve">Karen Michelle Tapia</t>
  </si>
  <si>
    <t xml:space="preserve">kmtg0046@gmail.com</t>
  </si>
  <si>
    <t xml:space="preserve">María Isabel Niemes Behr</t>
  </si>
  <si>
    <t xml:space="preserve">mariachabela1914@hotmail.com</t>
  </si>
  <si>
    <t xml:space="preserve">Se brindó toda la información y se procedió a realizar preinscripción, se envía correo electrónico con los requisitos y se agenda nueva llamada para seguir en seguimiento</t>
  </si>
  <si>
    <t xml:space="preserve">No se encontraba, se agenda nueva llamada</t>
  </si>
  <si>
    <t xml:space="preserve">Se hace seguimiento y se envia por WhatsApp requisitos, queda pendiente para confirmar entrevista</t>
  </si>
  <si>
    <t xml:space="preserve">Katty Alexandra Sánchez Paloneque</t>
  </si>
  <si>
    <t xml:space="preserve">kattysanchez1990@gmail.com</t>
  </si>
  <si>
    <t xml:space="preserve">Katty A. Sanchez Palomeque</t>
  </si>
  <si>
    <t xml:space="preserve">katipi-594@hotmail.com</t>
  </si>
  <si>
    <t xml:space="preserve">Jennifer Paida</t>
  </si>
  <si>
    <t xml:space="preserve">jennyp_sextoc@hotmail.com</t>
  </si>
  <si>
    <t xml:space="preserve">Se envía correo por que estaba en el trabajo y no podía atender, se agenda nueva llamada</t>
  </si>
  <si>
    <t xml:space="preserve">Mayra fernandez</t>
  </si>
  <si>
    <t xml:space="preserve">mayra_susy18@hotmail.com</t>
  </si>
  <si>
    <t xml:space="preserve">Yomaira Jaramillo</t>
  </si>
  <si>
    <t xml:space="preserve">yomaira.jaramillo92@hotmail.com</t>
  </si>
  <si>
    <t xml:space="preserve">no esta interesada por lo lejos que vive</t>
  </si>
  <si>
    <t xml:space="preserve">no interesado</t>
  </si>
  <si>
    <t xml:space="preserve">Soledad Lopez</t>
  </si>
  <si>
    <t xml:space="preserve">Solansh19@yahoo.com</t>
  </si>
  <si>
    <t xml:space="preserve">volver a llamar se encuentra ocupada en el banco</t>
  </si>
  <si>
    <t xml:space="preserve">Danny Zambrano</t>
  </si>
  <si>
    <t xml:space="preserve">dannyfer15282@gmail.com</t>
  </si>
  <si>
    <t xml:space="preserve">Se brinda asesoría y se realiza preinscripción, se queda pendiente de los documentos</t>
  </si>
  <si>
    <t xml:space="preserve">Preinscripción en llamada</t>
  </si>
  <si>
    <t xml:space="preserve">Glenda Morales</t>
  </si>
  <si>
    <t xml:space="preserve">glenda_moralcast@hotmail.com</t>
  </si>
  <si>
    <t xml:space="preserve">Patricia Chiliguano</t>
  </si>
  <si>
    <t xml:space="preserve">reinaelizabeth290@gmail.com</t>
  </si>
  <si>
    <t xml:space="preserve">Elizabeth Cruz</t>
  </si>
  <si>
    <t xml:space="preserve">elizabethcris82@hotmail.com</t>
  </si>
  <si>
    <t xml:space="preserve">Josy Martillo</t>
  </si>
  <si>
    <t xml:space="preserve">j.martillot@jardinazuayo.fin.ec</t>
  </si>
  <si>
    <t xml:space="preserve">Se brinda toda la asesoría y se procede a realizar preinscripción, ingresa por homologacion</t>
  </si>
  <si>
    <t xml:space="preserve">Victor Cajamarca Alao</t>
  </si>
  <si>
    <t xml:space="preserve">rexius-95@hotmail.com</t>
  </si>
  <si>
    <t xml:space="preserve">Se brinda información sobre la licenciatura y se agenda nueva llamada</t>
  </si>
  <si>
    <t xml:space="preserve">aun está viendo opciones, se comunicará en el momento que esté decidido</t>
  </si>
  <si>
    <t xml:space="preserve">Xiomi Petao</t>
  </si>
  <si>
    <t xml:space="preserve">xiojoel_16@hotmail.com</t>
  </si>
  <si>
    <t xml:space="preserve">Patito Patricio</t>
  </si>
  <si>
    <t xml:space="preserve">patricio.nivecela@gmail.com</t>
  </si>
  <si>
    <t xml:space="preserve">Se brinda informacion, se envia correo y se agenda nueva llamada </t>
  </si>
  <si>
    <t xml:space="preserve">Maferita Morejon Desiderio</t>
  </si>
  <si>
    <t xml:space="preserve">mariafernanda0207@hotmail.com</t>
  </si>
  <si>
    <t xml:space="preserve">Amanda Paspuezan</t>
  </si>
  <si>
    <t xml:space="preserve">kathypaspuezan@yahoo.es</t>
  </si>
  <si>
    <t xml:space="preserve">Sabri Miranda Mck</t>
  </si>
  <si>
    <t xml:space="preserve">bell_watsontheonly@hotmail.com</t>
  </si>
  <si>
    <t xml:space="preserve">Se le envia Informacion al correo</t>
  </si>
  <si>
    <t xml:space="preserve">Mercedes Vaque Heredia</t>
  </si>
  <si>
    <t xml:space="preserve">angelina_mayte7@hotmail.com</t>
  </si>
  <si>
    <t xml:space="preserve">se brinda informacion por correo electronico</t>
  </si>
  <si>
    <t xml:space="preserve">Ninoskå Vållejo</t>
  </si>
  <si>
    <t xml:space="preserve">ninosk19_isfervaullo@hotmail.com</t>
  </si>
  <si>
    <t xml:space="preserve">Se brinda toda la información y se envia correo</t>
  </si>
  <si>
    <t xml:space="preserve">JIMMY INLAGO</t>
  </si>
  <si>
    <t xml:space="preserve">jimmy160891@gmail.com</t>
  </si>
  <si>
    <t xml:space="preserve">Estaba ocupado, se agenda nueva llamada</t>
  </si>
  <si>
    <t xml:space="preserve">Jenny Condoy</t>
  </si>
  <si>
    <t xml:space="preserve">jenny-7927@hotmail.com</t>
  </si>
  <si>
    <t xml:space="preserve">Se brinda asesoría pero esta interesada es en maestrías Online</t>
  </si>
  <si>
    <t xml:space="preserve">Jenny Liliana Macas</t>
  </si>
  <si>
    <t xml:space="preserve">jemacs2000@yahoo.com</t>
  </si>
  <si>
    <t xml:space="preserve">se le brinda la asesoría, queda en comunicarse en caso de que tome la decisión </t>
  </si>
  <si>
    <t xml:space="preserve">Rafael Campoverde</t>
  </si>
  <si>
    <t xml:space="preserve">rcespinoza72@hotmail.com</t>
  </si>
  <si>
    <t xml:space="preserve">interesado en maestría solo de investigación</t>
  </si>
  <si>
    <t xml:space="preserve">Verito Loaiza</t>
  </si>
  <si>
    <t xml:space="preserve">vloaiza1@hotmail.com</t>
  </si>
  <si>
    <t xml:space="preserve">quito</t>
  </si>
  <si>
    <t xml:space="preserve">Se envia correo con informacion</t>
  </si>
  <si>
    <t xml:space="preserve">Maria Judith Roman Aguirre</t>
  </si>
  <si>
    <t xml:space="preserve">judithromana@gmail.com</t>
  </si>
  <si>
    <t xml:space="preserve">Loja</t>
  </si>
  <si>
    <t xml:space="preserve">Se brinda información al correo y se agenda nueva llamada</t>
  </si>
  <si>
    <t xml:space="preserve">Estaba en reunión, queda en responder el correo</t>
  </si>
  <si>
    <t xml:space="preserve">Ligia Mendieta Solorzano</t>
  </si>
  <si>
    <t xml:space="preserve">marlenem1984@hotmail.com</t>
  </si>
  <si>
    <t xml:space="preserve">San Cristóbal</t>
  </si>
  <si>
    <t xml:space="preserve">Se agenda nueva llamada-estaba ocupada</t>
  </si>
  <si>
    <t xml:space="preserve">Cristian Edwin</t>
  </si>
  <si>
    <t xml:space="preserve">cristianedwins5@gmail.com</t>
  </si>
  <si>
    <t xml:space="preserve">el numero esta restringido para recibir llamadas</t>
  </si>
  <si>
    <t xml:space="preserve">Katherine Esther Ramirez</t>
  </si>
  <si>
    <t xml:space="preserve">Kponguillo.r@gmail.com</t>
  </si>
  <si>
    <t xml:space="preserve">Semc SoeNegra</t>
  </si>
  <si>
    <t xml:space="preserve">soely_nena@hotmail.com</t>
  </si>
  <si>
    <t xml:space="preserve">está terminando una tecnología, términa para febrero del 2019 </t>
  </si>
  <si>
    <t xml:space="preserve">May Bella</t>
  </si>
  <si>
    <t xml:space="preserve">fernandap90@Hotmail.com</t>
  </si>
  <si>
    <t xml:space="preserve">se le brindo la informacion y dijo q lo pensaria</t>
  </si>
  <si>
    <t xml:space="preserve">Desea aplazar para marzo, para mirar como esa económicamente si le da para estudiar</t>
  </si>
  <si>
    <t xml:space="preserve">Aplazado</t>
  </si>
  <si>
    <t xml:space="preserve">licenciatura_en_administración_portuaria_y_aduanera</t>
  </si>
  <si>
    <t xml:space="preserve">Fabiolitap Marquez</t>
  </si>
  <si>
    <t xml:space="preserve">Fabiolita2009ec@yahoo.es</t>
  </si>
  <si>
    <t xml:space="preserve">Se brinda información y se envia gmail con información  </t>
  </si>
  <si>
    <t xml:space="preserve">Henry Guido Proaño Robalino</t>
  </si>
  <si>
    <t xml:space="preserve">henrypro30@yahoo.es</t>
  </si>
  <si>
    <t xml:space="preserve">Iván García</t>
  </si>
  <si>
    <t xml:space="preserve">joseivan.garcia@hotmail.com</t>
  </si>
  <si>
    <t xml:space="preserve">Se agenda nueva llamada para mirar si va a proceder a la inscripción </t>
  </si>
  <si>
    <t xml:space="preserve">Estaba en reunión, se agenda nueva llamada</t>
  </si>
  <si>
    <t xml:space="preserve">Karlita Marcela</t>
  </si>
  <si>
    <t xml:space="preserve">eckmalvarez20@gmail.com</t>
  </si>
  <si>
    <t xml:space="preserve">José Chacho Gómez</t>
  </si>
  <si>
    <t xml:space="preserve">jchacho1990@hotmail.com</t>
  </si>
  <si>
    <t xml:space="preserve">Indica que se va a dirigir directamente a la universidad el 24 o 25 de diciembre</t>
  </si>
  <si>
    <t xml:space="preserve">Edgar Rafael Chuva Gomez</t>
  </si>
  <si>
    <t xml:space="preserve">echuvag@gmail.com</t>
  </si>
  <si>
    <t xml:space="preserve">Estaba interesado en el MBA</t>
  </si>
  <si>
    <t xml:space="preserve">Jesus Perez</t>
  </si>
  <si>
    <t xml:space="preserve">jesusperezparachute@gmail.com</t>
  </si>
  <si>
    <t xml:space="preserve">indica ir directamente a la Uteg después de enero</t>
  </si>
  <si>
    <t xml:space="preserve">Derly Abel Salazar Zambrano</t>
  </si>
  <si>
    <t xml:space="preserve">derlysalazarz1529@gmail.com</t>
  </si>
  <si>
    <t xml:space="preserve">Lady Alulima Rios</t>
  </si>
  <si>
    <t xml:space="preserve">mialady6@gmail.com</t>
  </si>
  <si>
    <t xml:space="preserve">Sîîndy Êlîîzâbth</t>
  </si>
  <si>
    <t xml:space="preserve">gualapuro1002@gmail.com</t>
  </si>
  <si>
    <t xml:space="preserve">otavalo</t>
  </si>
  <si>
    <t xml:space="preserve">Ya se encuentra en otra universidad</t>
  </si>
  <si>
    <t xml:space="preserve">Alexandra Bueno</t>
  </si>
  <si>
    <t xml:space="preserve">alexb260766@gmail.com</t>
  </si>
  <si>
    <t xml:space="preserve">Machala</t>
  </si>
  <si>
    <t xml:space="preserve">Se envía gmail, se agenda nueva llamada</t>
  </si>
  <si>
    <t xml:space="preserve">Se envía nuevamente correo con información</t>
  </si>
  <si>
    <t xml:space="preserve">Roger Herrera</t>
  </si>
  <si>
    <t xml:space="preserve">rogerherrera80@gmail.com</t>
  </si>
  <si>
    <t xml:space="preserve">por ahora no desea tomar el programa</t>
  </si>
  <si>
    <t xml:space="preserve">Wilson Cayambe</t>
  </si>
  <si>
    <t xml:space="preserve">wil_056@yahoo.es</t>
  </si>
  <si>
    <t xml:space="preserve">Cristina Piedad</t>
  </si>
  <si>
    <t xml:space="preserve">navarrete89piedad@gmail.com</t>
  </si>
  <si>
    <t xml:space="preserve">Se brinda información y se realiza preinscripción</t>
  </si>
  <si>
    <t xml:space="preserve">Maribel Martinez</t>
  </si>
  <si>
    <t xml:space="preserve">maribel18-martinez@hotmail.com</t>
  </si>
  <si>
    <t xml:space="preserve">San Lorenzo</t>
  </si>
  <si>
    <t xml:space="preserve">Juan Carlos Barzola Solorzano</t>
  </si>
  <si>
    <t xml:space="preserve">juan_1975barzola@hotmail.com</t>
  </si>
  <si>
    <t xml:space="preserve">Milagro</t>
  </si>
  <si>
    <t xml:space="preserve">Número incorrecto</t>
  </si>
  <si>
    <t xml:space="preserve">Victor Palacios</t>
  </si>
  <si>
    <t xml:space="preserve">victor1992anto@hotmail.es</t>
  </si>
  <si>
    <t xml:space="preserve">Por ahora no esta interesado</t>
  </si>
  <si>
    <t xml:space="preserve">Julio Renne Lazo</t>
  </si>
  <si>
    <t xml:space="preserve">rene20-12@hotmail.com</t>
  </si>
  <si>
    <t xml:space="preserve">Se brinda toda la información, y se agenda nueva llamada</t>
  </si>
  <si>
    <t xml:space="preserve">Johyta Encalada Caceres</t>
  </si>
  <si>
    <t xml:space="preserve">marciajohannaec@hotmail.com</t>
  </si>
  <si>
    <t xml:space="preserve">Azogues</t>
  </si>
  <si>
    <t xml:space="preserve">Estaba conduciendo, se agenda nueva llamada</t>
  </si>
  <si>
    <t xml:space="preserve">Ivan Mauricio Farinango</t>
  </si>
  <si>
    <t xml:space="preserve">navi882009@hotmail.com</t>
  </si>
  <si>
    <t xml:space="preserve">San Miguel de Salcedo</t>
  </si>
  <si>
    <t xml:space="preserve">Se Encontraba Conduciendo-se Agenda Nueva Llamada </t>
  </si>
  <si>
    <t xml:space="preserve">Carmita Vega Ibarra</t>
  </si>
  <si>
    <t xml:space="preserve">carmitavegaibarra@gmail.com</t>
  </si>
  <si>
    <t xml:space="preserve">caluma</t>
  </si>
  <si>
    <t xml:space="preserve">Se agenda  nueva llamada, estaba en el trabajo</t>
  </si>
  <si>
    <t xml:space="preserve">Antonio William Zurita Macias</t>
  </si>
  <si>
    <t xml:space="preserve">antoniozurita8172@gmail.com</t>
  </si>
  <si>
    <t xml:space="preserve">Se brinda toda la información, indica que es para el hermano, se agenda nueva llamada para mirar posibles inquietudes</t>
  </si>
  <si>
    <t xml:space="preserve">Maria Beatriz Guevara</t>
  </si>
  <si>
    <t xml:space="preserve">alimentoschimborazo23@yahoo.com</t>
  </si>
  <si>
    <t xml:space="preserve">Se agenda nueva llamada, estaba ocupada</t>
  </si>
  <si>
    <t xml:space="preserve">Yeorgeth Remi</t>
  </si>
  <si>
    <t xml:space="preserve">trixitamirita@hotmail.com</t>
  </si>
  <si>
    <t xml:space="preserve">portoviejo</t>
  </si>
  <si>
    <t xml:space="preserve">Se envía información al correo, desea ingresar por homologación  </t>
  </si>
  <si>
    <t xml:space="preserve">Carla Souza</t>
  </si>
  <si>
    <t xml:space="preserve">Carla.brar@gmail.com</t>
  </si>
  <si>
    <t xml:space="preserve">No fue posible la comunicación, se agenda nueva llamada</t>
  </si>
  <si>
    <t xml:space="preserve">Nefertary Tey</t>
  </si>
  <si>
    <t xml:space="preserve">esther_2269@hotmail.com</t>
  </si>
  <si>
    <t xml:space="preserve">Se llama y se le brinda asesoría al WhatsApp</t>
  </si>
  <si>
    <t xml:space="preserve">Lissette Macas</t>
  </si>
  <si>
    <t xml:space="preserve">lissette_geminnis_1989@hotmail.com</t>
  </si>
  <si>
    <t xml:space="preserve">Se brinda toda la información y se agenda nueva llamada</t>
  </si>
  <si>
    <t xml:space="preserve">Fernando Riascos</t>
  </si>
  <si>
    <t xml:space="preserve">fernando_erm@outlook.com</t>
  </si>
  <si>
    <t xml:space="preserve">se agenda nueva llamada, estaba en el trabajo</t>
  </si>
  <si>
    <t xml:space="preserve">Yahaira Garcia</t>
  </si>
  <si>
    <t xml:space="preserve">yahita201@hotmail.com</t>
  </si>
  <si>
    <t xml:space="preserve">Tena</t>
  </si>
  <si>
    <t xml:space="preserve">Araceli Freire</t>
  </si>
  <si>
    <t xml:space="preserve">1720065992.af@gmail.com</t>
  </si>
  <si>
    <t xml:space="preserve">Alamor</t>
  </si>
  <si>
    <t xml:space="preserve">en el momento no se encuentra interesada</t>
  </si>
  <si>
    <t xml:space="preserve">Lito Ochoa</t>
  </si>
  <si>
    <t xml:space="preserve">ochoalito4@gmail.com</t>
  </si>
  <si>
    <t xml:space="preserve">azogues</t>
  </si>
  <si>
    <t xml:space="preserve">No se encontraba, había dejado su teléfono, se agenda nueva llamada</t>
  </si>
  <si>
    <t xml:space="preserve">Mariseli Del Rocio Loor Bolcato</t>
  </si>
  <si>
    <t xml:space="preserve">deltataupalosanto@yahoo.it</t>
  </si>
  <si>
    <t xml:space="preserve">Puerto López</t>
  </si>
  <si>
    <t xml:space="preserve">Indica que por ahora desea aplazar, en el momento estará muy ocupada</t>
  </si>
  <si>
    <t xml:space="preserve">Alex Alexandra</t>
  </si>
  <si>
    <t xml:space="preserve">mayalexa07_@hotmail.com</t>
  </si>
  <si>
    <t xml:space="preserve">Se brinda información y se asesora al WhatsApp</t>
  </si>
  <si>
    <t xml:space="preserve">Darks Castillo</t>
  </si>
  <si>
    <t xml:space="preserve">darks1293dcdc@gmail.com</t>
  </si>
  <si>
    <t xml:space="preserve">indica que ya le habían brindado asesoría por WhatsApp. se agenda nueva llamada para mirar que a pensado</t>
  </si>
  <si>
    <t xml:space="preserve">Luis Maldonado Novoa</t>
  </si>
  <si>
    <t xml:space="preserve">luismaldonado1977@gmail.com</t>
  </si>
  <si>
    <t xml:space="preserve">Fernand Grand</t>
  </si>
  <si>
    <t xml:space="preserve">jimneutron8987@hotmail.com</t>
  </si>
  <si>
    <t xml:space="preserve">Se brinda información y se envía correo, se agenda nueva llamada</t>
  </si>
  <si>
    <t xml:space="preserve">indica que se comunicará en el momento que se encuentre interesado</t>
  </si>
  <si>
    <t xml:space="preserve">Marlon Jaime Suarez</t>
  </si>
  <si>
    <t xml:space="preserve">marlon_jaime19@hotmail.com</t>
  </si>
  <si>
    <t xml:space="preserve">Se Envia Correo Con InformaciÓn Y Se Agenda Nueva Llamada</t>
  </si>
  <si>
    <t xml:space="preserve">Luis Adrian Morejon</t>
  </si>
  <si>
    <t xml:space="preserve">luismorejon1975@gmail.com</t>
  </si>
  <si>
    <t xml:space="preserve">Angelito Gavilanez</t>
  </si>
  <si>
    <t xml:space="preserve">angelgav10@hotmail.com</t>
  </si>
  <si>
    <t xml:space="preserve">por ahora ya no se encuentra interesado</t>
  </si>
  <si>
    <t xml:space="preserve">Diana Isabel Pardo Castro</t>
  </si>
  <si>
    <t xml:space="preserve">dia-pc@hotmail.com</t>
  </si>
  <si>
    <t xml:space="preserve">Huaquillas</t>
  </si>
  <si>
    <t xml:space="preserve">Jose Andy</t>
  </si>
  <si>
    <t xml:space="preserve">andyjose806@gmail.com</t>
  </si>
  <si>
    <t xml:space="preserve">INTERESADO EN INGENIERIA AUTOMOTRIZ</t>
  </si>
  <si>
    <t xml:space="preserve">Paredes Lorena</t>
  </si>
  <si>
    <t xml:space="preserve">laia77lander@gmail.com</t>
  </si>
  <si>
    <t xml:space="preserve">ecuador ibarra</t>
  </si>
  <si>
    <t xml:space="preserve">interesada en licenciatura parvularia </t>
  </si>
  <si>
    <t xml:space="preserve">marisela grefa</t>
  </si>
  <si>
    <t xml:space="preserve">grefam221@gmail.com</t>
  </si>
  <si>
    <t xml:space="preserve">Leandro Shig</t>
  </si>
  <si>
    <t xml:space="preserve">le.kayakeroloco@gmail.com</t>
  </si>
  <si>
    <t xml:space="preserve">por ahora no se encuentra interesado</t>
  </si>
  <si>
    <t xml:space="preserve">Yesica Bermello Romero</t>
  </si>
  <si>
    <t xml:space="preserve">yesicabermellor@hotmail.com</t>
  </si>
  <si>
    <t xml:space="preserve">Número equivocado </t>
  </si>
  <si>
    <t xml:space="preserve">Sofy FRamirez</t>
  </si>
  <si>
    <t xml:space="preserve">lcda.sofia.flor@gmail.com</t>
  </si>
  <si>
    <t xml:space="preserve">Edisonleonel Parragacedeño</t>
  </si>
  <si>
    <t xml:space="preserve">endicarr@gmail.com</t>
  </si>
  <si>
    <t xml:space="preserve">No se encontraba, se agenda nueva llamada </t>
  </si>
  <si>
    <t xml:space="preserve">se encuentra interesado, se brinda asesoría por WhatsApp para estar en seguimiento</t>
  </si>
  <si>
    <t xml:space="preserve">Christian Castro</t>
  </si>
  <si>
    <t xml:space="preserve">jossetcastro@gmail.com</t>
  </si>
  <si>
    <t xml:space="preserve">Eduardo Dutan</t>
  </si>
  <si>
    <t xml:space="preserve">edu-dutan@hotmail.com</t>
  </si>
  <si>
    <t xml:space="preserve">Se agenda nueva llamada, no cree que le quede flexible el horario de la maestría</t>
  </si>
  <si>
    <t xml:space="preserve">Magali Suquisupa</t>
  </si>
  <si>
    <t xml:space="preserve">maggy301@hotmail.es</t>
  </si>
  <si>
    <t xml:space="preserve">Se le envia correo con informacion</t>
  </si>
  <si>
    <t xml:space="preserve">Jeanneth Alexandra Bonoso velez</t>
  </si>
  <si>
    <t xml:space="preserve">bonovelez1@yahoo.es</t>
  </si>
  <si>
    <t xml:space="preserve">Solicita información por correo,se agenda nueva llamada</t>
  </si>
  <si>
    <t xml:space="preserve">En el momento no se encuentra interesada</t>
  </si>
  <si>
    <t xml:space="preserve">se brinda informacion y se agenda nueva llamada</t>
  </si>
  <si>
    <t xml:space="preserve">Jamil Jose Witt Bermeo</t>
  </si>
  <si>
    <t xml:space="preserve">jamilwitt16@hotmail.com</t>
  </si>
  <si>
    <t xml:space="preserve">Indica que desea aplazar por que por el momento esta con otros asuntos</t>
  </si>
  <si>
    <t xml:space="preserve">wajarai chumpi jimpikit sandro</t>
  </si>
  <si>
    <t xml:space="preserve">jhonatanwajarai1992@gmail.com</t>
  </si>
  <si>
    <t xml:space="preserve">SE BRINDA ASESORÍA POR WHATSAPP</t>
  </si>
  <si>
    <t xml:space="preserve">Luis Francisco Gómez García</t>
  </si>
  <si>
    <t xml:space="preserve">francisco_gomez26@hotmail.com</t>
  </si>
  <si>
    <t xml:space="preserve">Se envía información al correo electrónico-se agenda nueva llamada </t>
  </si>
  <si>
    <t xml:space="preserve">Jhonatan Chumpi</t>
  </si>
  <si>
    <t xml:space="preserve">Noemi Andrade Garcia</t>
  </si>
  <si>
    <t xml:space="preserve">interesada en licenciaturas de la educación</t>
  </si>
  <si>
    <t xml:space="preserve">Soledad Bonilla Calderon</t>
  </si>
  <si>
    <t xml:space="preserve">gl-soledadb@hotmail.com</t>
  </si>
  <si>
    <t xml:space="preserve">indica que ya no esta interesada </t>
  </si>
  <si>
    <t xml:space="preserve">Maria Belen Garzon</t>
  </si>
  <si>
    <t xml:space="preserve">marybelen_gt@hotmail.es</t>
  </si>
  <si>
    <t xml:space="preserve">indica que va a ir directamente a la universidad el día 19 de diciembre </t>
  </si>
  <si>
    <t xml:space="preserve">por el momento no se encuentra interesada</t>
  </si>
  <si>
    <t xml:space="preserve">John Saavedra</t>
  </si>
  <si>
    <t xml:space="preserve">elecmatik_10@hotmail.com</t>
  </si>
  <si>
    <t xml:space="preserve">Se agenda nueva llamada, para mirar si puede ingresar al proceso, ya que estaba  estudiando anteriormente en la universidad y desea mirar si quedo debiendo materias</t>
  </si>
  <si>
    <t xml:space="preserve">Mario Fabián</t>
  </si>
  <si>
    <t xml:space="preserve">Mario.alomaliza@yahoo.es</t>
  </si>
  <si>
    <t xml:space="preserve">Victor Tanguila</t>
  </si>
  <si>
    <t xml:space="preserve">tauro_tango@hotmail.com</t>
  </si>
  <si>
    <t xml:space="preserve">No se encontraba, se agenda nueva nueva llamada</t>
  </si>
  <si>
    <t xml:space="preserve">no se encuentra interesado</t>
  </si>
  <si>
    <t xml:space="preserve">Verito Enrìquez</t>
  </si>
  <si>
    <t xml:space="preserve">nenita_verito.91@hotmail.com</t>
  </si>
  <si>
    <t xml:space="preserve">Cristian Requenes</t>
  </si>
  <si>
    <t xml:space="preserve">doncris191@hotmail.com</t>
  </si>
  <si>
    <t xml:space="preserve">Vanessa Farias</t>
  </si>
  <si>
    <t xml:space="preserve">chinitayogo@hotmail.com</t>
  </si>
  <si>
    <t xml:space="preserve">Estaba ocupada, se agenda nueva llamada</t>
  </si>
  <si>
    <t xml:space="preserve">Vita Rodriguez</t>
  </si>
  <si>
    <t xml:space="preserve">evimosrodriguez@gmail.com</t>
  </si>
  <si>
    <t xml:space="preserve">Bucay</t>
  </si>
  <si>
    <t xml:space="preserve">Indica que se acercara directamente  a la universidad el próximo 25 de diciembre</t>
  </si>
  <si>
    <t xml:space="preserve">Jorge Huaman</t>
  </si>
  <si>
    <t xml:space="preserve">jorgesiul1986@hotmail.com</t>
  </si>
  <si>
    <t xml:space="preserve">Willans Hernan</t>
  </si>
  <si>
    <t xml:space="preserve">willianshernan@hotmail.com</t>
  </si>
  <si>
    <t xml:space="preserve">Riobamba</t>
  </si>
  <si>
    <t xml:space="preserve">Dayse Piedad Galarza Aguilar</t>
  </si>
  <si>
    <t xml:space="preserve">dayse_2487@hotmail.com</t>
  </si>
  <si>
    <t xml:space="preserve">Se envía información al correo electrónico y se agenda nueva llamada</t>
  </si>
  <si>
    <t xml:space="preserve">Está interesada en derecho </t>
  </si>
  <si>
    <t xml:space="preserve">Gilson Morales</t>
  </si>
  <si>
    <t xml:space="preserve">gilson1993.morales@gmail.com</t>
  </si>
  <si>
    <t xml:space="preserve">San Pablo</t>
  </si>
  <si>
    <t xml:space="preserve">Se realiza preinscripcion en llamada</t>
  </si>
  <si>
    <t xml:space="preserve">Está al pendiente de los documentos, se agenda nueva llamada para mirar el proceso-29 de diciembre</t>
  </si>
  <si>
    <t xml:space="preserve">Indica enviar documentos el dia de hoy 29 de diciembre</t>
  </si>
  <si>
    <t xml:space="preserve">Pendiente documentación</t>
  </si>
  <si>
    <t xml:space="preserve">Yaira Zambrano</t>
  </si>
  <si>
    <t xml:space="preserve">yairazambrano1993@gmail.com</t>
  </si>
  <si>
    <t xml:space="preserve">Indica que asistirá directamente a la universidad</t>
  </si>
  <si>
    <t xml:space="preserve">visita la uteg</t>
  </si>
  <si>
    <t xml:space="preserve">Edison Raul Toapanta</t>
  </si>
  <si>
    <t xml:space="preserve">edison_toapanta2003@yahoo.es</t>
  </si>
  <si>
    <t xml:space="preserve">Elizabeth Arias</t>
  </si>
  <si>
    <t xml:space="preserve">maia.arias@hotmail.com</t>
  </si>
  <si>
    <t xml:space="preserve">Salinas</t>
  </si>
  <si>
    <t xml:space="preserve">Nancyta Duque</t>
  </si>
  <si>
    <t xml:space="preserve">josyto-18@hotmail.com</t>
  </si>
  <si>
    <t xml:space="preserve">Brussels</t>
  </si>
  <si>
    <t xml:space="preserve">Número errado</t>
  </si>
  <si>
    <t xml:space="preserve">Andrea Sanchez</t>
  </si>
  <si>
    <t xml:space="preserve">andre.1692@hotmail.com</t>
  </si>
  <si>
    <t xml:space="preserve">Elizabeth PI</t>
  </si>
  <si>
    <t xml:space="preserve">wendelipico592@gmail.com</t>
  </si>
  <si>
    <t xml:space="preserve">No   contesta</t>
  </si>
  <si>
    <t xml:space="preserve">esta terminado los estudios en otra universidad </t>
  </si>
  <si>
    <t xml:space="preserve">Angelica Salcedo</t>
  </si>
  <si>
    <t xml:space="preserve">sanggy86@gmail.com</t>
  </si>
  <si>
    <t xml:space="preserve">San Lorenzo Ecuador</t>
  </si>
  <si>
    <t xml:space="preserve">En el momento no tiene la disponibilidad de tomar la licenciatura</t>
  </si>
  <si>
    <t xml:space="preserve">Cynthia Villarreal</t>
  </si>
  <si>
    <t xml:space="preserve">aracelyta.vm@hotmail.com</t>
  </si>
  <si>
    <t xml:space="preserve">Melly Herrera</t>
  </si>
  <si>
    <t xml:space="preserve">mellherrera@hotmail.com</t>
  </si>
  <si>
    <t xml:space="preserve">Se brinda información y se realiza preinscripción en llamada</t>
  </si>
  <si>
    <t xml:space="preserve">Cristian Borja</t>
  </si>
  <si>
    <t xml:space="preserve">andres-211993@hotmail.com</t>
  </si>
  <si>
    <t xml:space="preserve">La Maná</t>
  </si>
  <si>
    <t xml:space="preserve">En el momento  no se encuentra interesado</t>
  </si>
  <si>
    <t xml:space="preserve">Alexis Villacis</t>
  </si>
  <si>
    <t xml:space="preserve">lagemelt@hotmail.com.ec</t>
  </si>
  <si>
    <t xml:space="preserve">Estaba en el trabajo, procede a brindar asesoría por WhatsApp</t>
  </si>
  <si>
    <t xml:space="preserve">Nadya Michelle Muñoz</t>
  </si>
  <si>
    <t xml:space="preserve">lachina.j82-c@hotmail.com</t>
  </si>
  <si>
    <t xml:space="preserve">Se Brinda Información Y Se Envía Correo</t>
  </si>
  <si>
    <t xml:space="preserve">Fernanda Alvarez</t>
  </si>
  <si>
    <t xml:space="preserve">feralvarez22@hotmail.com</t>
  </si>
  <si>
    <t xml:space="preserve">Cesar Honorio Mendieta Maldonado</t>
  </si>
  <si>
    <t xml:space="preserve">cesar801152@gmail.com</t>
  </si>
  <si>
    <t xml:space="preserve">Contestó, pero colgó la llamada</t>
  </si>
  <si>
    <t xml:space="preserve">Nuvia Soraya Ayala Morales</t>
  </si>
  <si>
    <t xml:space="preserve">nuvsoraya@hotmail.com</t>
  </si>
  <si>
    <t xml:space="preserve">Se brinda asesoría y se asesora también por WhatsApp</t>
  </si>
  <si>
    <t xml:space="preserve">Diana Camacho</t>
  </si>
  <si>
    <t xml:space="preserve">melanyxiomarabonillacamacho@gmail.com</t>
  </si>
  <si>
    <t xml:space="preserve">montalvo</t>
  </si>
  <si>
    <t xml:space="preserve">Indica que asistirá directamente a la universidad </t>
  </si>
  <si>
    <t xml:space="preserve">Cecibel Patiño</t>
  </si>
  <si>
    <t xml:space="preserve">alexandrapatinoortega08@gmail.com</t>
  </si>
  <si>
    <t xml:space="preserve">Es para el esposo, se agenda nueva  llamada para mirar respuesta</t>
  </si>
  <si>
    <t xml:space="preserve">Se envía correo con información </t>
  </si>
  <si>
    <t xml:space="preserve">Freddy Gonzalo Songor</t>
  </si>
  <si>
    <t xml:space="preserve">songorfreddy21@gmail.com</t>
  </si>
  <si>
    <t xml:space="preserve">Susana Pante</t>
  </si>
  <si>
    <t xml:space="preserve">susanamaribelq@gmail.com</t>
  </si>
  <si>
    <t xml:space="preserve">Erika Tatiana Pinos Palaguachi</t>
  </si>
  <si>
    <t xml:space="preserve">tatysspinos@gmail.com</t>
  </si>
  <si>
    <t xml:space="preserve">Azoguez</t>
  </si>
  <si>
    <t xml:space="preserve">Javier Toala</t>
  </si>
  <si>
    <t xml:space="preserve">tjtp2017@outlook.com</t>
  </si>
  <si>
    <t xml:space="preserve">Jipijapa</t>
  </si>
  <si>
    <t xml:space="preserve">Rodrigo Yepez</t>
  </si>
  <si>
    <t xml:space="preserve">ryepez84@hotmail.com</t>
  </si>
  <si>
    <t xml:space="preserve">Coca</t>
  </si>
  <si>
    <t xml:space="preserve">Silvia Cajas</t>
  </si>
  <si>
    <t xml:space="preserve">snc2@outlook.es</t>
  </si>
  <si>
    <t xml:space="preserve">Se brinda información y se envía correo</t>
  </si>
  <si>
    <t xml:space="preserve">Abel Chavez</t>
  </si>
  <si>
    <t xml:space="preserve">cabel78@yahoo.com</t>
  </si>
  <si>
    <t xml:space="preserve">Se brinda información y queda en comunicarse en caso tal de que desee iniciar proceso </t>
  </si>
  <si>
    <t xml:space="preserve">Xime Naranjo</t>
  </si>
  <si>
    <t xml:space="preserve">xiyanaru2@hotmail.com</t>
  </si>
  <si>
    <t xml:space="preserve">Indica que desea aplazar</t>
  </si>
  <si>
    <t xml:space="preserve">William Stalin Contento Tenesaca</t>
  </si>
  <si>
    <t xml:space="preserve">euforialoja@yahoo.es</t>
  </si>
  <si>
    <t xml:space="preserve">Se envía correo con información</t>
  </si>
  <si>
    <t xml:space="preserve">No interesado por el momento</t>
  </si>
  <si>
    <t xml:space="preserve">Kleber S Guerra</t>
  </si>
  <si>
    <t xml:space="preserve">klebergh28@hotmail.com</t>
  </si>
  <si>
    <t xml:space="preserve">Santo Domingo de los Colorados</t>
  </si>
  <si>
    <t xml:space="preserve">Diany'ss Liss M Vallejo</t>
  </si>
  <si>
    <t xml:space="preserve">dili1819@hotmail.com</t>
  </si>
  <si>
    <t xml:space="preserve">Jorge Arroyo</t>
  </si>
  <si>
    <t xml:space="preserve">jorgeluisnayo1@hotmail.com</t>
  </si>
  <si>
    <t xml:space="preserve">Se agenda nueva llamada para mirar posible inscripción </t>
  </si>
  <si>
    <t xml:space="preserve">Karen Sofía Cueva Ullauri</t>
  </si>
  <si>
    <t xml:space="preserve">kscueva23@hotmail.com</t>
  </si>
  <si>
    <t xml:space="preserve">Se envía información al correo por que estaba en el trabajo, se agenda nueva llamada</t>
  </si>
  <si>
    <t xml:space="preserve">Paola de Salinas</t>
  </si>
  <si>
    <t xml:space="preserve">pamati_001@hotmail.com</t>
  </si>
  <si>
    <t xml:space="preserve">no estaba, se agenda nueva llamada</t>
  </si>
  <si>
    <t xml:space="preserve">Yady Pullas</t>
  </si>
  <si>
    <t xml:space="preserve">pochitavidgod@yahoo.com</t>
  </si>
  <si>
    <t xml:space="preserve">Karina Ordoñez</t>
  </si>
  <si>
    <t xml:space="preserve">karordtin@hotmail.com</t>
  </si>
  <si>
    <t xml:space="preserve">Rodrigo Achina</t>
  </si>
  <si>
    <t xml:space="preserve">rodrigo171achina7@gmail.com</t>
  </si>
  <si>
    <t xml:space="preserve">Willian Cordonez</t>
  </si>
  <si>
    <t xml:space="preserve">willianscordonez@hotmail.com</t>
  </si>
  <si>
    <t xml:space="preserve">Jonathan Revelo</t>
  </si>
  <si>
    <t xml:space="preserve">ligasreve2191@gmail.com</t>
  </si>
  <si>
    <t xml:space="preserve">Ysnoly Paucar de Lezama</t>
  </si>
  <si>
    <t xml:space="preserve">ysnoly@hotmail.com</t>
  </si>
  <si>
    <t xml:space="preserve">Frank Campozano</t>
  </si>
  <si>
    <t xml:space="preserve">frankcampozano@gmail.com</t>
  </si>
  <si>
    <t xml:space="preserve">Andy Israel Cordova</t>
  </si>
  <si>
    <t xml:space="preserve">andy_cordova@hotmail.com</t>
  </si>
  <si>
    <t xml:space="preserve">Wilson Beto</t>
  </si>
  <si>
    <t xml:space="preserve">zhungur@hotmail.com</t>
  </si>
  <si>
    <t xml:space="preserve">Se envía correo con información, se agenda nueva llamada </t>
  </si>
  <si>
    <t xml:space="preserve">Indica que está en proceso para sacar los documentos e iniciar homologación, se comunicará en el momento que ya los tenga  </t>
  </si>
  <si>
    <t xml:space="preserve">Carlos Brito</t>
  </si>
  <si>
    <t xml:space="preserve">cbritopinto@yahoo.com</t>
  </si>
  <si>
    <t xml:space="preserve">Monica Loor Paredes</t>
  </si>
  <si>
    <t xml:space="preserve">Diettogoec@hotmail.com</t>
  </si>
  <si>
    <t xml:space="preserve">Janina Raad Panezo</t>
  </si>
  <si>
    <t xml:space="preserve">johannaraad291@gmail.com</t>
  </si>
  <si>
    <t xml:space="preserve">Sandy Salvatierra</t>
  </si>
  <si>
    <t xml:space="preserve">sandysalvatierraholguin@yahoo.es</t>
  </si>
  <si>
    <t xml:space="preserve">Indica que está muy alto el semestre Online, y no tiene el presupuesto para tomar la carrera </t>
  </si>
  <si>
    <t xml:space="preserve">Christian Zambrano</t>
  </si>
  <si>
    <t xml:space="preserve">choclito1978@hotmail.com</t>
  </si>
  <si>
    <t xml:space="preserve">Se envía información al correo electrónico y se asesora, se agenda nueva llamada</t>
  </si>
  <si>
    <t xml:space="preserve">Vicky Andrade</t>
  </si>
  <si>
    <t xml:space="preserve">vickygadec_165@hotmail.com</t>
  </si>
  <si>
    <t xml:space="preserve">Se brinda toda la informacion y se realiza preinscripción en llamada</t>
  </si>
  <si>
    <t xml:space="preserve">Indica enviar documentos el dia miercoles 2 de enero</t>
  </si>
  <si>
    <t xml:space="preserve">Paul Guerrero</t>
  </si>
  <si>
    <t xml:space="preserve">pablomesias@yahoo.com</t>
  </si>
  <si>
    <t xml:space="preserve">Hendry Carlos Grefa Cerda</t>
  </si>
  <si>
    <t xml:space="preserve">henrypiscis1993@hotmail.com</t>
  </si>
  <si>
    <t xml:space="preserve">Archidona</t>
  </si>
  <si>
    <t xml:space="preserve">distancia</t>
  </si>
  <si>
    <t xml:space="preserve">Carlos Roldan</t>
  </si>
  <si>
    <t xml:space="preserve">carlrol@hotmail.com</t>
  </si>
  <si>
    <t xml:space="preserve">Indica que desea aplazar para marzo</t>
  </si>
  <si>
    <t xml:space="preserve">aplazado</t>
  </si>
  <si>
    <t xml:space="preserve">Marcelo Calderón</t>
  </si>
  <si>
    <t xml:space="preserve">marx-24@hotmail.com</t>
  </si>
  <si>
    <t xml:space="preserve">Patty Velasco Bastidas</t>
  </si>
  <si>
    <t xml:space="preserve">paty_kary25@hotmail.com</t>
  </si>
  <si>
    <t xml:space="preserve">Sindy Eduardo Zambrano Moreira</t>
  </si>
  <si>
    <t xml:space="preserve">eduardo220378@hotmail.com</t>
  </si>
  <si>
    <t xml:space="preserve">chone manabi</t>
  </si>
  <si>
    <t xml:space="preserve">contactada por WhatsApp</t>
  </si>
  <si>
    <t xml:space="preserve">Silvia Lorena Ramón</t>
  </si>
  <si>
    <t xml:space="preserve">siloraga@outlook.com</t>
  </si>
  <si>
    <t xml:space="preserve">Se envía malla curricular al correo, se agenda nueva llamada</t>
  </si>
  <si>
    <t xml:space="preserve">Ana Lucia Moncayo Lucero</t>
  </si>
  <si>
    <t xml:space="preserve">lucy28international@gmail.com</t>
  </si>
  <si>
    <t xml:space="preserve">Se brinda información y se envía correo,  se agenda nueva llamada</t>
  </si>
  <si>
    <t xml:space="preserve">Noslen Nalaug</t>
  </si>
  <si>
    <t xml:space="preserve">nelsonguala2503@gmail.com</t>
  </si>
  <si>
    <t xml:space="preserve">se envia informacionn por WhatsApp, ya que indica que al correo no le llego  </t>
  </si>
  <si>
    <t xml:space="preserve">Barahona Ricardo Allan</t>
  </si>
  <si>
    <t xml:space="preserve">leon_allan1@hotmail.com</t>
  </si>
  <si>
    <t xml:space="preserve">Se envía correo con información y se acercara directamente a la universidad</t>
  </si>
  <si>
    <t xml:space="preserve">Leta Soso</t>
  </si>
  <si>
    <t xml:space="preserve">lego_01@hotmail.com</t>
  </si>
  <si>
    <t xml:space="preserve">baños</t>
  </si>
  <si>
    <t xml:space="preserve">marketing</t>
  </si>
  <si>
    <t xml:space="preserve">Diego Tapia Núñez</t>
  </si>
  <si>
    <t xml:space="preserve">Indica que realizó maestría en año pasado, 2017, en el momento no se encuentra interesado  </t>
  </si>
  <si>
    <t xml:space="preserve">Yolanda Gómez Pinto</t>
  </si>
  <si>
    <t xml:space="preserve">ygp1608@gmail.com</t>
  </si>
  <si>
    <t xml:space="preserve">Lisbeth Peñafiel</t>
  </si>
  <si>
    <t xml:space="preserve">comgenitonce_2011@hotmail.com</t>
  </si>
  <si>
    <t xml:space="preserve">Oswaldo Munoz</t>
  </si>
  <si>
    <t xml:space="preserve">oswaldomw@yahoo.es</t>
  </si>
  <si>
    <t xml:space="preserve">indica que asistirá directamente a la universidad el 8 de enero</t>
  </si>
  <si>
    <t xml:space="preserve">Otto Vilela España</t>
  </si>
  <si>
    <t xml:space="preserve">otto-vilela@hotmail.com</t>
  </si>
  <si>
    <t xml:space="preserve">Estaba en el banco, se agenda nueva llamada</t>
  </si>
  <si>
    <t xml:space="preserve">Gioconda Granda</t>
  </si>
  <si>
    <t xml:space="preserve">giocogranda@hotmail.com</t>
  </si>
  <si>
    <t xml:space="preserve">Indica que asistirá directamente a la universidad el 5 de enero</t>
  </si>
  <si>
    <t xml:space="preserve">Geovanna Tamay</t>
  </si>
  <si>
    <t xml:space="preserve">geo_al18@hotmail.com</t>
  </si>
  <si>
    <t xml:space="preserve">Se encuentra interesada, pero está viendo opciones, indica comunicarse directamente </t>
  </si>
  <si>
    <t xml:space="preserve">Leydi Galarza Bonilla</t>
  </si>
  <si>
    <t xml:space="preserve">leyanin_g@yahoo.es</t>
  </si>
  <si>
    <t xml:space="preserve">Montalvo</t>
  </si>
  <si>
    <t xml:space="preserve">Jonathan David</t>
  </si>
  <si>
    <t xml:space="preserve">p.ortizjonathan@hotmail.com</t>
  </si>
  <si>
    <t xml:space="preserve">Vanessa Gallardo</t>
  </si>
  <si>
    <t xml:space="preserve">vane.g1@hotmail.com</t>
  </si>
  <si>
    <t xml:space="preserve">Estaba ocupada, se agenda nueva llamada para el dia miercoles 2 de enero </t>
  </si>
  <si>
    <t xml:space="preserve">Efren Cabezas</t>
  </si>
  <si>
    <t xml:space="preserve">efrencabezas@hotmail.com</t>
  </si>
  <si>
    <t xml:space="preserve">Jenny Astudillo</t>
  </si>
  <si>
    <t xml:space="preserve">jenyastudillo73@yahoo.es</t>
  </si>
  <si>
    <t xml:space="preserve">Atuntaqui</t>
  </si>
  <si>
    <t xml:space="preserve">Eri Amén</t>
  </si>
  <si>
    <t xml:space="preserve">eri_amen@hotmail.com</t>
  </si>
  <si>
    <t xml:space="preserve">Sandy Vistin</t>
  </si>
  <si>
    <t xml:space="preserve">sandyvistin@gmail.com</t>
  </si>
  <si>
    <t xml:space="preserve">Se brinda toda la asesoría y se indica numero del WhatsApp para estar en seguimiento  </t>
  </si>
  <si>
    <t xml:space="preserve">Andy Chiry</t>
  </si>
  <si>
    <t xml:space="preserve">andry_chiri@hotmail.com</t>
  </si>
  <si>
    <t xml:space="preserve">Se encuentra interesado, pero indica que esta mirando opciones </t>
  </si>
  <si>
    <t xml:space="preserve">Wilminton Jauregui Indio</t>
  </si>
  <si>
    <t xml:space="preserve">wilmintonjauregui@gmail.com</t>
  </si>
  <si>
    <t xml:space="preserve">guayaquil</t>
  </si>
  <si>
    <t xml:space="preserve">Por el momento solo deseaba la información, queda en comunicarse en caso de que desee iniciar el proceso </t>
  </si>
  <si>
    <t xml:space="preserve">Ine Paez</t>
  </si>
  <si>
    <t xml:space="preserve">inespaezherrera@hotmail.com</t>
  </si>
  <si>
    <t xml:space="preserve">linda Garcia</t>
  </si>
  <si>
    <t xml:space="preserve">merilythmai@hotmail.com.ar</t>
  </si>
  <si>
    <t xml:space="preserve">La Concordia</t>
  </si>
  <si>
    <t xml:space="preserve">Indica que asistirá directamente a la universidad a partir de Enero</t>
  </si>
  <si>
    <t xml:space="preserve">Carla García</t>
  </si>
  <si>
    <t xml:space="preserve">carlagarcia1411@hotmail.com</t>
  </si>
  <si>
    <t xml:space="preserve">Se brinda asesoría por WhatsApp  por llamada, indica que va a mirar otra universidad en Quito y quedará en comunicarse en el momento que desee tomar la licenciatura con nosotros </t>
  </si>
  <si>
    <t xml:space="preserve">licenciatura_en_comunicación</t>
  </si>
  <si>
    <t xml:space="preserve">Juan Fernando Andrade Cruz</t>
  </si>
  <si>
    <t xml:space="preserve">juanferrac@gmail.com</t>
  </si>
  <si>
    <t xml:space="preserve">Johnny Vera</t>
  </si>
  <si>
    <t xml:space="preserve">johnnyv_22@hotmail.com</t>
  </si>
  <si>
    <t xml:space="preserve">playas</t>
  </si>
  <si>
    <t xml:space="preserve">Juan Carlos Simbaña Guanochanga</t>
  </si>
  <si>
    <t xml:space="preserve">juancarlosguanochanga@outlook.es</t>
  </si>
  <si>
    <t xml:space="preserve">QUITO</t>
  </si>
  <si>
    <t xml:space="preserve">Marco Jumbo</t>
  </si>
  <si>
    <t xml:space="preserve">marcos-jumbo@hotmail.com</t>
  </si>
  <si>
    <t xml:space="preserve">Montecristi</t>
  </si>
  <si>
    <t xml:space="preserve">Mary Cundulle</t>
  </si>
  <si>
    <t xml:space="preserve">mary28araguillin@hotmail.com</t>
  </si>
  <si>
    <t xml:space="preserve">Se brinda asesoría y se envía malla curricular al WhatsApp</t>
  </si>
  <si>
    <t xml:space="preserve">Pauly Vs</t>
  </si>
  <si>
    <t xml:space="preserve">pauly-vs@hotmail.com</t>
  </si>
  <si>
    <t xml:space="preserve">Luis Franklin Minta Guallo</t>
  </si>
  <si>
    <t xml:space="preserve">luisminta58@gmail.com</t>
  </si>
  <si>
    <t xml:space="preserve">Marilyn Maritza Rendón Fierro</t>
  </si>
  <si>
    <t xml:space="preserve">marirendon77@yahoo.es</t>
  </si>
  <si>
    <t xml:space="preserve">Se brinda asesoría, queda en comunicarse en caso tal de que tome una decisión </t>
  </si>
  <si>
    <t xml:space="preserve">Xavier Banchon</t>
  </si>
  <si>
    <t xml:space="preserve">xbanchon@telconet.ec</t>
  </si>
  <si>
    <t xml:space="preserve">Mrabet Said</t>
  </si>
  <si>
    <t xml:space="preserve">saidoun.sm@gmail.com</t>
  </si>
  <si>
    <t xml:space="preserve">Xime Salazar</t>
  </si>
  <si>
    <t xml:space="preserve">xime1993-5@hotmail.com</t>
  </si>
  <si>
    <t xml:space="preserve">Carla Cueva</t>
  </si>
  <si>
    <t xml:space="preserve">cmcrjdvch1013@hotmail.com</t>
  </si>
  <si>
    <t xml:space="preserve">Luis Pérez</t>
  </si>
  <si>
    <t xml:space="preserve">lepz_2487@hotmail.com</t>
  </si>
  <si>
    <t xml:space="preserve">Deysi Meneses</t>
  </si>
  <si>
    <t xml:space="preserve">daysiluzuriaga2010@hotmail.com</t>
  </si>
  <si>
    <t xml:space="preserve">Joel Paladines</t>
  </si>
  <si>
    <t xml:space="preserve">ap_tj09@hotmail.com</t>
  </si>
  <si>
    <t xml:space="preserve">Pablo Fernando Jativa</t>
  </si>
  <si>
    <t xml:space="preserve">pablo.jativatex@gmail.com</t>
  </si>
  <si>
    <t xml:space="preserve">Se envía correo con información y se agenda nueva llamada </t>
  </si>
  <si>
    <t xml:space="preserve">Se asesora y se envía información al WhatsApp</t>
  </si>
  <si>
    <t xml:space="preserve">Se asesora por llamada, se envia mas informacion al WhatsApp y se realiza preinscripción </t>
  </si>
  <si>
    <t xml:space="preserve">Angeluz Heredia Sánchez</t>
  </si>
  <si>
    <t xml:space="preserve">mary92hs@hotmail.com</t>
  </si>
  <si>
    <t xml:space="preserve">Lue Pérez</t>
  </si>
  <si>
    <t xml:space="preserve">luis.perez2787@gmail.com</t>
  </si>
  <si>
    <t xml:space="preserve">Yesi Zambrano Cedeño</t>
  </si>
  <si>
    <t xml:space="preserve">Jessizamcede@gmail.com</t>
  </si>
  <si>
    <t xml:space="preserve">Freddy Reyes</t>
  </si>
  <si>
    <t xml:space="preserve">freddy0167@hotmail.com</t>
  </si>
  <si>
    <t xml:space="preserve">Alex Javier Franco Leon</t>
  </si>
  <si>
    <t xml:space="preserve">alex_majo2825@hotmail.es</t>
  </si>
  <si>
    <t xml:space="preserve">Se brinda asesoria, indica que asistirá directamente  a la Uteg </t>
  </si>
  <si>
    <t xml:space="preserve">Indica que ya se encuentra en un tecnologico </t>
  </si>
  <si>
    <t xml:space="preserve">Cesar Llerena</t>
  </si>
  <si>
    <t xml:space="preserve">mayces7677@hotmail.com</t>
  </si>
  <si>
    <t xml:space="preserve">Se envia correo con información y se agenda nueva llamada </t>
  </si>
  <si>
    <t xml:space="preserve">Se asesora, se encuentra muy interesado, se agenda nueva llamada para seguir con info </t>
  </si>
  <si>
    <t xml:space="preserve">Miguel Herrera Freire</t>
  </si>
  <si>
    <t xml:space="preserve">contesta, pero cuelga la llamada </t>
  </si>
  <si>
    <t xml:space="preserve">Samyta Pamu</t>
  </si>
  <si>
    <t xml:space="preserve">salo_betsy@hotmail.com</t>
  </si>
  <si>
    <t xml:space="preserve">Alfredo Toledo Vallejo</t>
  </si>
  <si>
    <t xml:space="preserve">najada2008@hotmail.com</t>
  </si>
  <si>
    <t xml:space="preserve">No  contesta</t>
  </si>
  <si>
    <t xml:space="preserve">Galo García</t>
  </si>
  <si>
    <t xml:space="preserve">gamaratl@yahoo.es</t>
  </si>
  <si>
    <t xml:space="preserve">Estaba en reunión, se agenda nueva llamada </t>
  </si>
  <si>
    <t xml:space="preserve">Karen Vanessa Cabrera Apolo</t>
  </si>
  <si>
    <t xml:space="preserve">kapelu_1991@hotmail.com</t>
  </si>
  <si>
    <t xml:space="preserve">Piñas</t>
  </si>
  <si>
    <t xml:space="preserve">Se brinda asesoría y se da informacion por WhatsApp</t>
  </si>
  <si>
    <t xml:space="preserve">Se asesora, indica que desea aplazar por ahora le queda complicado tomar la carrera </t>
  </si>
  <si>
    <t xml:space="preserve">Veronica Endara</t>
  </si>
  <si>
    <t xml:space="preserve">veroendara@msn.com</t>
  </si>
  <si>
    <t xml:space="preserve">Neni Kceres</t>
  </si>
  <si>
    <t xml:space="preserve">elenacaceresm@hotmail.com</t>
  </si>
  <si>
    <t xml:space="preserve">Daule</t>
  </si>
  <si>
    <t xml:space="preserve">Beatriz Arroyo</t>
  </si>
  <si>
    <t xml:space="preserve">arroyobea11@gmail.com</t>
  </si>
  <si>
    <t xml:space="preserve">Silvia Gordon</t>
  </si>
  <si>
    <t xml:space="preserve">comprasdintex@gmail.com</t>
  </si>
  <si>
    <t xml:space="preserve">Alexandra Bermeo</t>
  </si>
  <si>
    <t xml:space="preserve">beli.fb25@gmail.com</t>
  </si>
  <si>
    <t xml:space="preserve">Indica que no está interesada, ingreso mal los datos </t>
  </si>
  <si>
    <t xml:space="preserve">Alex Paul Catagña</t>
  </si>
  <si>
    <t xml:space="preserve">alexdj789@hotmail.com</t>
  </si>
  <si>
    <t xml:space="preserve">aida narvaez</t>
  </si>
  <si>
    <t xml:space="preserve">geminis.adns15@gmail.com</t>
  </si>
  <si>
    <t xml:space="preserve">Gabriela Cadena Mendoza</t>
  </si>
  <si>
    <t xml:space="preserve">gabriela.sergio.erika@hotmail.com</t>
  </si>
  <si>
    <t xml:space="preserve">Nelson Rizo</t>
  </si>
  <si>
    <t xml:space="preserve">dynelsonrizo@hotmail.com</t>
  </si>
  <si>
    <t xml:space="preserve">Quevedo</t>
  </si>
  <si>
    <t xml:space="preserve">Estaba viajando, o escuchaba muy bien , se agenda nueva llamada </t>
  </si>
  <si>
    <t xml:space="preserve">Ruby Flores</t>
  </si>
  <si>
    <t xml:space="preserve">ruby-cris1@hotmail.com</t>
  </si>
  <si>
    <t xml:space="preserve">No estaba, se deja mensaje con tercero </t>
  </si>
  <si>
    <t xml:space="preserve">Raquel Benitez</t>
  </si>
  <si>
    <t xml:space="preserve">marabepe@hotmail.com</t>
  </si>
  <si>
    <t xml:space="preserve">Janeth Rodríguez</t>
  </si>
  <si>
    <t xml:space="preserve">karen_peki06@hotmail.com</t>
  </si>
  <si>
    <t xml:space="preserve">Estaba en el trabajo, se agenda nueva llamada </t>
  </si>
  <si>
    <t xml:space="preserve">Diana Carvajal Rivas</t>
  </si>
  <si>
    <t xml:space="preserve">dianacarvajalcr@gmail.com</t>
  </si>
  <si>
    <t xml:space="preserve">Chone</t>
  </si>
  <si>
    <t xml:space="preserve">Belen torres Tierna</t>
  </si>
  <si>
    <t xml:space="preserve">maria-belen-14@hotmail.es</t>
  </si>
  <si>
    <t xml:space="preserve">brinda asesoría y se Se brinda asesoría al WhatsApp </t>
  </si>
  <si>
    <t xml:space="preserve">Se asesora y se envía información al correo </t>
  </si>
  <si>
    <t xml:space="preserve">Freddy Ortega</t>
  </si>
  <si>
    <t xml:space="preserve">fyortega@hotmail.com</t>
  </si>
  <si>
    <t xml:space="preserve">Gabriela Hernández</t>
  </si>
  <si>
    <t xml:space="preserve">gabistef05-29@hotmail.com</t>
  </si>
  <si>
    <t xml:space="preserve">Yimabel Fajardo</t>
  </si>
  <si>
    <t xml:space="preserve">Fajardoandrade0661@gmail.com</t>
  </si>
  <si>
    <t xml:space="preserve">Alejandra Bustillos</t>
  </si>
  <si>
    <t xml:space="preserve">Alejandra_2007b@hotmail.com</t>
  </si>
  <si>
    <t xml:space="preserve">Se brinda asesoría, se agenda nueva llamada </t>
  </si>
  <si>
    <t xml:space="preserve">Jajb Barreros</t>
  </si>
  <si>
    <t xml:space="preserve">rolandobrreros@gmail.com</t>
  </si>
  <si>
    <t xml:space="preserve">se envia informacionn informacion  al correo electrónico y se agenda nueva llamada </t>
  </si>
  <si>
    <t xml:space="preserve">Se envía nuevamente correo, se agenda nueva llamada para confirmar si le llego </t>
  </si>
  <si>
    <t xml:space="preserve">Jöëł JG</t>
  </si>
  <si>
    <t xml:space="preserve">nelgus1998@Outlook.es</t>
  </si>
  <si>
    <t xml:space="preserve">Indica que va asistir directamente a la universidad </t>
  </si>
  <si>
    <t xml:space="preserve">En el momento la situación económica no le da para ingresar a tomar  la carrera </t>
  </si>
  <si>
    <t xml:space="preserve">Loy RMelanie</t>
  </si>
  <si>
    <t xml:space="preserve">096 837 8442</t>
  </si>
  <si>
    <t xml:space="preserve">asistente@jflorabogados.com</t>
  </si>
  <si>
    <t xml:space="preserve">Se brinda toda la asesoría, y queda en comunicarse en caso tal de que tome alguna decisión </t>
  </si>
  <si>
    <t xml:space="preserve">Ivan cruz</t>
  </si>
  <si>
    <t xml:space="preserve">ivanjaviercruzyagual@gmail.com</t>
  </si>
  <si>
    <t xml:space="preserve">Se envia correo con informacion </t>
  </si>
  <si>
    <t xml:space="preserve">Pepe Fernandez</t>
  </si>
  <si>
    <t xml:space="preserve">fabianeos@hotmail.con</t>
  </si>
  <si>
    <t xml:space="preserve">Karen Contreras Macias</t>
  </si>
  <si>
    <t xml:space="preserve">karencon455@gmail.com</t>
  </si>
  <si>
    <t xml:space="preserve">Había interferencia en la llamada, se agenda una nueva </t>
  </si>
  <si>
    <t xml:space="preserve">Isabel Zambrano</t>
  </si>
  <si>
    <t xml:space="preserve">sara19zambrano@gmail.com</t>
  </si>
  <si>
    <t xml:space="preserve">Se asesora sobre la licenciatura, indica comunicarse en caso tal de que desee iniciar proceso </t>
  </si>
  <si>
    <t xml:space="preserve">Se asesora, indica comunicarse por WhatsApp </t>
  </si>
  <si>
    <t xml:space="preserve">ingenieria_en_software</t>
  </si>
  <si>
    <t xml:space="preserve">Juan Cantos</t>
  </si>
  <si>
    <t xml:space="preserve">Titocr2000@hotmail.com</t>
  </si>
  <si>
    <t xml:space="preserve">Mab Chin Cus Llag</t>
  </si>
  <si>
    <t xml:space="preserve">cinthiac25@hotmail.com</t>
  </si>
  <si>
    <t xml:space="preserve">Rosita Quilambaqui</t>
  </si>
  <si>
    <t xml:space="preserve">rosita.eqp15@gmail.com</t>
  </si>
  <si>
    <t xml:space="preserve">No hay número en el contacto, se envia la informacion al correo electrónico</t>
  </si>
  <si>
    <t xml:space="preserve">licenciatura_en_contabilidad_y_auditoria</t>
  </si>
  <si>
    <t xml:space="preserve">Claudia Rosario</t>
  </si>
  <si>
    <t xml:space="preserve">claudiarosario97@hotmail.com</t>
  </si>
  <si>
    <t xml:space="preserve">Viviana Cabrera</t>
  </si>
  <si>
    <t xml:space="preserve">vivicabrera_95@outlook.com</t>
  </si>
  <si>
    <t xml:space="preserve">Martha Salvatierra</t>
  </si>
  <si>
    <t xml:space="preserve">martha.sym@hotmail.es</t>
  </si>
  <si>
    <t xml:space="preserve">Inidca asistir directamente a la universidad </t>
  </si>
  <si>
    <t xml:space="preserve">Joseline Yugkcha</t>
  </si>
  <si>
    <t xml:space="preserve">joselinyugcha03@gmail.com</t>
  </si>
  <si>
    <t xml:space="preserve">pendiente-plataforma examen</t>
  </si>
  <si>
    <t xml:space="preserve">inscrita</t>
  </si>
  <si>
    <t xml:space="preserve">Karen Puing Pérez</t>
  </si>
  <si>
    <t xml:space="preserve">karenpuingp88@hotmail.com</t>
  </si>
  <si>
    <t xml:space="preserve">Mayi Di-la</t>
  </si>
  <si>
    <t xml:space="preserve">mayidioses2005@gmail.com</t>
  </si>
  <si>
    <t xml:space="preserve">En el momento indica que  no puede tomar la licenciatura </t>
  </si>
  <si>
    <t xml:space="preserve">Yessenia Stefanya Ordoñez</t>
  </si>
  <si>
    <t xml:space="preserve">Carolina.2704@hotmail.com</t>
  </si>
  <si>
    <t xml:space="preserve">Vane Reyes</t>
  </si>
  <si>
    <t xml:space="preserve">nadia-correa96@hotmail.com</t>
  </si>
  <si>
    <t xml:space="preserve">Lene Chávez</t>
  </si>
  <si>
    <t xml:space="preserve">Mailenechavez999@gmail.com</t>
  </si>
  <si>
    <t xml:space="preserve">Byron Bonilla</t>
  </si>
  <si>
    <t xml:space="preserve">byron_jr1993@hotmail.com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</si>
</sst>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 MMM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Verdana"/>
      <family val="0"/>
      <charset val="1"/>
    </font>
    <font>
      <b val="true"/>
      <sz val="10"/>
      <name val="Verdana"/>
      <family val="0"/>
      <charset val="1"/>
    </font>
    <font>
      <sz val="10"/>
      <color rgb="FF000000"/>
      <name val="Verdana"/>
      <family val="0"/>
      <charset val="1"/>
    </font>
    <font>
      <sz val="10"/>
      <color rgb="FF1D2129"/>
      <name val="Verdana"/>
      <family val="0"/>
      <charset val="1"/>
    </font>
    <font>
      <u val="single"/>
      <sz val="10"/>
      <color rgb="FF0563C1"/>
      <name val="Verdana"/>
      <family val="0"/>
      <charset val="1"/>
    </font>
    <font>
      <sz val="11"/>
      <name val="Verdana"/>
      <family val="0"/>
      <charset val="1"/>
    </font>
    <font>
      <sz val="10"/>
      <color rgb="FF333333"/>
      <name val="Verdana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1F0F0"/>
      </patternFill>
    </fill>
    <fill>
      <patternFill patternType="solid">
        <fgColor rgb="FFF1F0F0"/>
        <bgColor rgb="FFF9F9F9"/>
      </patternFill>
    </fill>
    <fill>
      <patternFill patternType="solid">
        <fgColor rgb="FFF9F9F9"/>
        <bgColor rgb="FFFFFFFF"/>
      </patternFill>
    </fill>
    <fill>
      <patternFill patternType="solid">
        <fgColor rgb="FFFFFFFF"/>
        <bgColor rgb="FFF9F9F9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4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6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F1F0F0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9F9F9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1D2129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_388@hotmail.%20com" TargetMode="External"/><Relationship Id="rId2" Type="http://schemas.openxmlformats.org/officeDocument/2006/relationships/hyperlink" Target="mailto:yestefans@hotmail.com" TargetMode="External"/><Relationship Id="rId3" Type="http://schemas.openxmlformats.org/officeDocument/2006/relationships/hyperlink" Target="mailto:betsy_92@outlook.com" TargetMode="External"/><Relationship Id="rId4" Type="http://schemas.openxmlformats.org/officeDocument/2006/relationships/hyperlink" Target="mailto:ajenelith_15_99@live.com" TargetMode="External"/><Relationship Id="rId5" Type="http://schemas.openxmlformats.org/officeDocument/2006/relationships/hyperlink" Target="http://erikalorenavillamargarciagmail.com/" TargetMode="External"/><Relationship Id="rId6" Type="http://schemas.openxmlformats.org/officeDocument/2006/relationships/hyperlink" Target="mailto:fernandap90@Hot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3461" activeCellId="0" sqref="B3461"/>
    </sheetView>
  </sheetViews>
  <sheetFormatPr defaultRowHeight="15.75" zeroHeight="false" outlineLevelRow="0" outlineLevelCol="0"/>
  <cols>
    <col collapsed="false" customWidth="true" hidden="false" outlineLevel="0" max="1" min="1" style="0" width="8"/>
    <col collapsed="false" customWidth="true" hidden="false" outlineLevel="0" max="2" min="2" style="0" width="44"/>
    <col collapsed="false" customWidth="true" hidden="false" outlineLevel="0" max="3" min="3" style="0" width="10.86"/>
    <col collapsed="false" customWidth="true" hidden="false" outlineLevel="0" max="4" min="4" style="0" width="12.29"/>
    <col collapsed="false" customWidth="true" hidden="false" outlineLevel="0" max="5" min="5" style="0" width="16.14"/>
    <col collapsed="false" customWidth="true" hidden="false" outlineLevel="0" max="6" min="6" style="0" width="37.99"/>
    <col collapsed="false" customWidth="true" hidden="false" outlineLevel="0" max="7" min="7" style="0" width="20.14"/>
    <col collapsed="false" customWidth="true" hidden="false" outlineLevel="0" max="8" min="8" style="0" width="33.43"/>
    <col collapsed="false" customWidth="true" hidden="false" outlineLevel="0" max="9" min="9" style="0" width="7.29"/>
    <col collapsed="false" customWidth="true" hidden="false" outlineLevel="0" max="10" min="10" style="0" width="4.86"/>
    <col collapsed="false" customWidth="true" hidden="false" outlineLevel="0" max="11" min="11" style="0" width="50.14"/>
    <col collapsed="false" customWidth="true" hidden="false" outlineLevel="0" max="12" min="12" style="0" width="14.7"/>
    <col collapsed="false" customWidth="true" hidden="false" outlineLevel="0" max="13" min="13" style="0" width="4.71"/>
    <col collapsed="false" customWidth="true" hidden="false" outlineLevel="0" max="14" min="14" style="0" width="4.57"/>
    <col collapsed="false" customWidth="true" hidden="false" outlineLevel="0" max="15" min="15" style="0" width="4.29"/>
    <col collapsed="false" customWidth="true" hidden="false" outlineLevel="0" max="16" min="16" style="0" width="31.57"/>
    <col collapsed="false" customWidth="true" hidden="false" outlineLevel="0" max="1025" min="17" style="0" width="14.43"/>
  </cols>
  <sheetData>
    <row r="1" customFormat="false" ht="21.75" hidden="false" customHeight="tru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1"/>
      <c r="P1" s="3" t="s">
        <v>13</v>
      </c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21.75" hidden="false" customHeight="true" outlineLevel="0" collapsed="false">
      <c r="A2" s="4" t="n">
        <v>43440</v>
      </c>
      <c r="B2" s="1" t="s">
        <v>14</v>
      </c>
      <c r="C2" s="1" t="s">
        <v>15</v>
      </c>
      <c r="D2" s="1" t="s">
        <v>16</v>
      </c>
      <c r="E2" s="1" t="s">
        <v>17</v>
      </c>
      <c r="F2" s="1" t="s">
        <v>18</v>
      </c>
      <c r="G2" s="1" t="n">
        <f aca="false">+593980766185</f>
        <v>593980766185</v>
      </c>
      <c r="H2" s="1" t="s">
        <v>19</v>
      </c>
      <c r="I2" s="5"/>
      <c r="J2" s="5"/>
      <c r="K2" s="1" t="s">
        <v>20</v>
      </c>
      <c r="L2" s="1" t="s">
        <v>21</v>
      </c>
      <c r="M2" s="1"/>
      <c r="N2" s="1"/>
      <c r="O2" s="1"/>
      <c r="P2" s="6" t="s">
        <v>21</v>
      </c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21.75" hidden="false" customHeight="true" outlineLevel="0" collapsed="false">
      <c r="A3" s="4" t="n">
        <v>43440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22</v>
      </c>
      <c r="G3" s="1" t="n">
        <f aca="false">+593984536740</f>
        <v>593984536740</v>
      </c>
      <c r="H3" s="7" t="s">
        <v>23</v>
      </c>
      <c r="I3" s="1" t="s">
        <v>24</v>
      </c>
      <c r="J3" s="1"/>
      <c r="K3" s="1" t="s">
        <v>21</v>
      </c>
      <c r="L3" s="1" t="s">
        <v>25</v>
      </c>
      <c r="M3" s="1"/>
      <c r="N3" s="1"/>
      <c r="O3" s="1"/>
      <c r="P3" s="6" t="s">
        <v>21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21.75" hidden="false" customHeight="true" outlineLevel="0" collapsed="false">
      <c r="A4" s="4" t="n">
        <v>43440</v>
      </c>
      <c r="B4" s="1" t="s">
        <v>14</v>
      </c>
      <c r="C4" s="1" t="s">
        <v>26</v>
      </c>
      <c r="D4" s="1" t="s">
        <v>16</v>
      </c>
      <c r="E4" s="1" t="s">
        <v>17</v>
      </c>
      <c r="F4" s="1" t="s">
        <v>27</v>
      </c>
      <c r="G4" s="1" t="n">
        <f aca="false">+593980361119</f>
        <v>593980361119</v>
      </c>
      <c r="H4" s="1" t="s">
        <v>28</v>
      </c>
      <c r="I4" s="5"/>
      <c r="J4" s="5"/>
      <c r="K4" s="1" t="s">
        <v>29</v>
      </c>
      <c r="L4" s="1" t="s">
        <v>21</v>
      </c>
      <c r="M4" s="1" t="s">
        <v>21</v>
      </c>
      <c r="N4" s="1" t="s">
        <v>21</v>
      </c>
      <c r="O4" s="1" t="s">
        <v>30</v>
      </c>
      <c r="P4" s="6" t="s">
        <v>31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21.75" hidden="false" customHeight="true" outlineLevel="0" collapsed="false">
      <c r="A5" s="4" t="n">
        <v>43440</v>
      </c>
      <c r="B5" s="1" t="s">
        <v>14</v>
      </c>
      <c r="C5" s="1" t="s">
        <v>26</v>
      </c>
      <c r="D5" s="1" t="s">
        <v>16</v>
      </c>
      <c r="E5" s="1" t="s">
        <v>17</v>
      </c>
      <c r="F5" s="1" t="s">
        <v>32</v>
      </c>
      <c r="G5" s="1" t="n">
        <f aca="false">+593997761166</f>
        <v>593997761166</v>
      </c>
      <c r="H5" s="1" t="s">
        <v>33</v>
      </c>
      <c r="I5" s="5"/>
      <c r="J5" s="5"/>
      <c r="K5" s="1" t="s">
        <v>34</v>
      </c>
      <c r="L5" s="1" t="s">
        <v>21</v>
      </c>
      <c r="M5" s="1" t="s">
        <v>35</v>
      </c>
      <c r="N5" s="1" t="s">
        <v>36</v>
      </c>
      <c r="O5" s="1"/>
      <c r="P5" s="6" t="s">
        <v>37</v>
      </c>
      <c r="Q5" s="1"/>
      <c r="R5" s="1"/>
      <c r="S5" s="1"/>
      <c r="T5" s="1"/>
      <c r="U5" s="1"/>
      <c r="V5" s="1"/>
      <c r="W5" s="1"/>
      <c r="X5" s="1"/>
      <c r="Y5" s="1"/>
      <c r="Z5" s="1"/>
    </row>
    <row r="6" customFormat="false" ht="21.75" hidden="false" customHeight="true" outlineLevel="0" collapsed="false">
      <c r="A6" s="4" t="n">
        <v>43440</v>
      </c>
      <c r="B6" s="1" t="s">
        <v>14</v>
      </c>
      <c r="C6" s="1" t="s">
        <v>26</v>
      </c>
      <c r="D6" s="1" t="s">
        <v>16</v>
      </c>
      <c r="E6" s="1" t="s">
        <v>17</v>
      </c>
      <c r="F6" s="1" t="s">
        <v>38</v>
      </c>
      <c r="G6" s="1" t="n">
        <f aca="false">+593996917983</f>
        <v>593996917983</v>
      </c>
      <c r="H6" s="8" t="s">
        <v>39</v>
      </c>
      <c r="I6" s="5"/>
      <c r="J6" s="5"/>
      <c r="K6" s="1" t="s">
        <v>40</v>
      </c>
      <c r="L6" s="1" t="s">
        <v>41</v>
      </c>
      <c r="M6" s="1" t="s">
        <v>21</v>
      </c>
      <c r="N6" s="1"/>
      <c r="O6" s="1"/>
      <c r="P6" s="6" t="s">
        <v>21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21.75" hidden="false" customHeight="true" outlineLevel="0" collapsed="false">
      <c r="A7" s="4" t="n">
        <v>43440</v>
      </c>
      <c r="B7" s="9" t="s">
        <v>42</v>
      </c>
      <c r="C7" s="1" t="s">
        <v>15</v>
      </c>
      <c r="D7" s="1" t="s">
        <v>43</v>
      </c>
      <c r="E7" s="1" t="s">
        <v>44</v>
      </c>
      <c r="F7" s="1" t="s">
        <v>45</v>
      </c>
      <c r="G7" s="1" t="n">
        <f aca="false">+5930984988225</f>
        <v>5930984988225</v>
      </c>
      <c r="H7" s="1" t="s">
        <v>46</v>
      </c>
      <c r="I7" s="1" t="s">
        <v>47</v>
      </c>
      <c r="J7" s="1"/>
      <c r="K7" s="1" t="s">
        <v>21</v>
      </c>
      <c r="L7" s="1" t="s">
        <v>21</v>
      </c>
      <c r="M7" s="1" t="s">
        <v>21</v>
      </c>
      <c r="N7" s="1"/>
      <c r="O7" s="1"/>
      <c r="P7" s="6" t="s">
        <v>37</v>
      </c>
      <c r="Q7" s="1"/>
      <c r="R7" s="1"/>
      <c r="S7" s="1"/>
      <c r="T7" s="1"/>
      <c r="U7" s="1"/>
      <c r="V7" s="1"/>
      <c r="W7" s="1"/>
      <c r="X7" s="1"/>
      <c r="Y7" s="1"/>
      <c r="Z7" s="1"/>
    </row>
    <row r="8" customFormat="false" ht="21.75" hidden="false" customHeight="true" outlineLevel="0" collapsed="false">
      <c r="A8" s="4" t="n">
        <v>43440</v>
      </c>
      <c r="B8" s="9" t="s">
        <v>48</v>
      </c>
      <c r="C8" s="1" t="s">
        <v>15</v>
      </c>
      <c r="D8" s="1" t="s">
        <v>43</v>
      </c>
      <c r="E8" s="1" t="s">
        <v>44</v>
      </c>
      <c r="F8" s="1" t="s">
        <v>49</v>
      </c>
      <c r="G8" s="1" t="n">
        <f aca="false">+593989939376</f>
        <v>593989939376</v>
      </c>
      <c r="H8" s="1" t="s">
        <v>50</v>
      </c>
      <c r="I8" s="1" t="s">
        <v>24</v>
      </c>
      <c r="J8" s="1"/>
      <c r="K8" s="1" t="s">
        <v>51</v>
      </c>
      <c r="L8" s="1" t="s">
        <v>21</v>
      </c>
      <c r="M8" s="1" t="s">
        <v>52</v>
      </c>
      <c r="N8" s="1" t="s">
        <v>53</v>
      </c>
      <c r="O8" s="1"/>
      <c r="P8" s="6" t="s">
        <v>31</v>
      </c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false" ht="21.75" hidden="false" customHeight="true" outlineLevel="0" collapsed="false">
      <c r="A9" s="4" t="n">
        <v>43440</v>
      </c>
      <c r="B9" s="9" t="s">
        <v>48</v>
      </c>
      <c r="C9" s="1" t="s">
        <v>15</v>
      </c>
      <c r="D9" s="1" t="s">
        <v>43</v>
      </c>
      <c r="E9" s="1" t="s">
        <v>44</v>
      </c>
      <c r="F9" s="1" t="s">
        <v>54</v>
      </c>
      <c r="G9" s="1" t="n">
        <f aca="false">+593959953032</f>
        <v>593959953032</v>
      </c>
      <c r="H9" s="1" t="s">
        <v>55</v>
      </c>
      <c r="I9" s="1" t="s">
        <v>56</v>
      </c>
      <c r="J9" s="1"/>
      <c r="K9" s="1" t="s">
        <v>21</v>
      </c>
      <c r="L9" s="1" t="s">
        <v>57</v>
      </c>
      <c r="M9" s="1" t="s">
        <v>58</v>
      </c>
      <c r="N9" s="1" t="s">
        <v>21</v>
      </c>
      <c r="O9" s="1" t="s">
        <v>21</v>
      </c>
      <c r="P9" s="6" t="s">
        <v>21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customFormat="false" ht="21.75" hidden="false" customHeight="true" outlineLevel="0" collapsed="false">
      <c r="A10" s="4" t="n">
        <v>43440</v>
      </c>
      <c r="B10" s="9" t="s">
        <v>48</v>
      </c>
      <c r="C10" s="1" t="s">
        <v>15</v>
      </c>
      <c r="D10" s="1" t="s">
        <v>43</v>
      </c>
      <c r="E10" s="1" t="s">
        <v>44</v>
      </c>
      <c r="F10" s="1" t="s">
        <v>59</v>
      </c>
      <c r="G10" s="1" t="n">
        <f aca="false">+593997428192</f>
        <v>593997428192</v>
      </c>
      <c r="H10" s="1" t="s">
        <v>60</v>
      </c>
      <c r="I10" s="1" t="s">
        <v>61</v>
      </c>
      <c r="J10" s="1"/>
      <c r="K10" s="1" t="s">
        <v>62</v>
      </c>
      <c r="L10" s="1" t="s">
        <v>21</v>
      </c>
      <c r="M10" s="1" t="s">
        <v>21</v>
      </c>
      <c r="N10" s="1" t="s">
        <v>21</v>
      </c>
      <c r="O10" s="1"/>
      <c r="P10" s="6" t="s">
        <v>21</v>
      </c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21.75" hidden="false" customHeight="true" outlineLevel="0" collapsed="false">
      <c r="A11" s="4" t="n">
        <v>43440</v>
      </c>
      <c r="B11" s="9" t="s">
        <v>48</v>
      </c>
      <c r="C11" s="1" t="s">
        <v>15</v>
      </c>
      <c r="D11" s="1" t="s">
        <v>43</v>
      </c>
      <c r="E11" s="1" t="s">
        <v>44</v>
      </c>
      <c r="F11" s="1" t="s">
        <v>63</v>
      </c>
      <c r="G11" s="1" t="n">
        <f aca="false">+593987980208</f>
        <v>593987980208</v>
      </c>
      <c r="H11" s="1" t="s">
        <v>64</v>
      </c>
      <c r="I11" s="1" t="s">
        <v>24</v>
      </c>
      <c r="J11" s="1"/>
      <c r="K11" s="1" t="s">
        <v>21</v>
      </c>
      <c r="L11" s="1" t="s">
        <v>21</v>
      </c>
      <c r="M11" s="1" t="s">
        <v>65</v>
      </c>
      <c r="N11" s="1"/>
      <c r="O11" s="1"/>
      <c r="P11" s="6" t="s">
        <v>21</v>
      </c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21.75" hidden="false" customHeight="true" outlineLevel="0" collapsed="false">
      <c r="A12" s="4" t="n">
        <v>43440</v>
      </c>
      <c r="B12" s="9" t="s">
        <v>48</v>
      </c>
      <c r="C12" s="1" t="s">
        <v>15</v>
      </c>
      <c r="D12" s="1" t="s">
        <v>43</v>
      </c>
      <c r="E12" s="1" t="s">
        <v>44</v>
      </c>
      <c r="F12" s="1" t="s">
        <v>66</v>
      </c>
      <c r="G12" s="1" t="n">
        <f aca="false">+593987890186</f>
        <v>593987890186</v>
      </c>
      <c r="H12" s="1" t="s">
        <v>67</v>
      </c>
      <c r="I12" s="1" t="s">
        <v>68</v>
      </c>
      <c r="J12" s="1"/>
      <c r="K12" s="1" t="s">
        <v>69</v>
      </c>
      <c r="L12" s="1"/>
      <c r="M12" s="1"/>
      <c r="N12" s="1"/>
      <c r="O12" s="1"/>
      <c r="P12" s="6" t="s">
        <v>31</v>
      </c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21.75" hidden="false" customHeight="true" outlineLevel="0" collapsed="false">
      <c r="A13" s="4" t="n">
        <v>43440</v>
      </c>
      <c r="B13" s="9" t="s">
        <v>48</v>
      </c>
      <c r="C13" s="1" t="s">
        <v>15</v>
      </c>
      <c r="D13" s="1" t="s">
        <v>43</v>
      </c>
      <c r="E13" s="1" t="s">
        <v>44</v>
      </c>
      <c r="F13" s="1" t="s">
        <v>70</v>
      </c>
      <c r="G13" s="1" t="n">
        <f aca="false">+593939520466</f>
        <v>593939520466</v>
      </c>
      <c r="H13" s="1" t="s">
        <v>71</v>
      </c>
      <c r="I13" s="1" t="s">
        <v>68</v>
      </c>
      <c r="J13" s="1"/>
      <c r="K13" s="1" t="s">
        <v>21</v>
      </c>
      <c r="L13" s="1" t="s">
        <v>72</v>
      </c>
      <c r="M13" s="1" t="s">
        <v>21</v>
      </c>
      <c r="N13" s="1" t="s">
        <v>73</v>
      </c>
      <c r="O13" s="1"/>
      <c r="P13" s="6" t="s">
        <v>31</v>
      </c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Format="false" ht="21.75" hidden="false" customHeight="true" outlineLevel="0" collapsed="false">
      <c r="A14" s="4" t="n">
        <v>43440</v>
      </c>
      <c r="B14" s="9" t="s">
        <v>48</v>
      </c>
      <c r="C14" s="1" t="s">
        <v>15</v>
      </c>
      <c r="D14" s="1" t="s">
        <v>43</v>
      </c>
      <c r="E14" s="1" t="s">
        <v>44</v>
      </c>
      <c r="F14" s="1" t="s">
        <v>74</v>
      </c>
      <c r="G14" s="1" t="n">
        <f aca="false">+593993190757</f>
        <v>593993190757</v>
      </c>
      <c r="H14" s="1" t="s">
        <v>75</v>
      </c>
      <c r="I14" s="1" t="s">
        <v>68</v>
      </c>
      <c r="J14" s="1"/>
      <c r="K14" s="1" t="s">
        <v>76</v>
      </c>
      <c r="L14" s="1"/>
      <c r="M14" s="1"/>
      <c r="N14" s="1"/>
      <c r="O14" s="1"/>
      <c r="P14" s="6" t="s">
        <v>31</v>
      </c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false" ht="21.75" hidden="false" customHeight="true" outlineLevel="0" collapsed="false">
      <c r="A15" s="4" t="n">
        <v>43440</v>
      </c>
      <c r="B15" s="9" t="s">
        <v>48</v>
      </c>
      <c r="C15" s="1" t="s">
        <v>26</v>
      </c>
      <c r="D15" s="1" t="s">
        <v>43</v>
      </c>
      <c r="E15" s="1" t="s">
        <v>44</v>
      </c>
      <c r="F15" s="1" t="s">
        <v>77</v>
      </c>
      <c r="G15" s="1" t="n">
        <f aca="false">+593985230412</f>
        <v>593985230412</v>
      </c>
      <c r="H15" s="1" t="s">
        <v>78</v>
      </c>
      <c r="I15" s="1" t="s">
        <v>79</v>
      </c>
      <c r="J15" s="1"/>
      <c r="K15" s="1" t="s">
        <v>80</v>
      </c>
      <c r="L15" s="1" t="s">
        <v>21</v>
      </c>
      <c r="M15" s="1"/>
      <c r="N15" s="1"/>
      <c r="O15" s="1"/>
      <c r="P15" s="6" t="s">
        <v>21</v>
      </c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21.75" hidden="false" customHeight="true" outlineLevel="0" collapsed="false">
      <c r="A16" s="4" t="n">
        <v>43440</v>
      </c>
      <c r="B16" s="9" t="s">
        <v>81</v>
      </c>
      <c r="C16" s="1" t="s">
        <v>15</v>
      </c>
      <c r="D16" s="1" t="s">
        <v>43</v>
      </c>
      <c r="E16" s="1" t="s">
        <v>44</v>
      </c>
      <c r="F16" s="1" t="s">
        <v>82</v>
      </c>
      <c r="G16" s="1" t="n">
        <f aca="false">+5930959026707</f>
        <v>5930959026707</v>
      </c>
      <c r="H16" s="1" t="s">
        <v>83</v>
      </c>
      <c r="I16" s="1" t="s">
        <v>84</v>
      </c>
      <c r="J16" s="1"/>
      <c r="K16" s="1" t="s">
        <v>21</v>
      </c>
      <c r="L16" s="1" t="s">
        <v>21</v>
      </c>
      <c r="M16" s="1" t="s">
        <v>85</v>
      </c>
      <c r="N16" s="1"/>
      <c r="O16" s="1"/>
      <c r="P16" s="6" t="s">
        <v>21</v>
      </c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Format="false" ht="21.75" hidden="false" customHeight="true" outlineLevel="0" collapsed="false">
      <c r="A17" s="4" t="n">
        <v>43440</v>
      </c>
      <c r="B17" s="1" t="s">
        <v>86</v>
      </c>
      <c r="C17" s="1" t="s">
        <v>26</v>
      </c>
      <c r="D17" s="1" t="s">
        <v>16</v>
      </c>
      <c r="E17" s="1" t="s">
        <v>17</v>
      </c>
      <c r="F17" s="1" t="s">
        <v>87</v>
      </c>
      <c r="G17" s="1" t="n">
        <f aca="false">+5930979527683</f>
        <v>5930979527683</v>
      </c>
      <c r="H17" s="1" t="s">
        <v>88</v>
      </c>
      <c r="I17" s="5"/>
      <c r="J17" s="5"/>
      <c r="K17" s="1" t="s">
        <v>89</v>
      </c>
      <c r="L17" s="1" t="s">
        <v>21</v>
      </c>
      <c r="M17" s="1" t="s">
        <v>90</v>
      </c>
      <c r="N17" s="1"/>
      <c r="O17" s="1"/>
      <c r="P17" s="6" t="s">
        <v>37</v>
      </c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Format="false" ht="21.75" hidden="false" customHeight="true" outlineLevel="0" collapsed="false">
      <c r="A18" s="4" t="n">
        <v>43440</v>
      </c>
      <c r="B18" s="1" t="s">
        <v>86</v>
      </c>
      <c r="C18" s="1" t="s">
        <v>26</v>
      </c>
      <c r="D18" s="1" t="s">
        <v>16</v>
      </c>
      <c r="E18" s="1" t="s">
        <v>17</v>
      </c>
      <c r="F18" s="1" t="s">
        <v>91</v>
      </c>
      <c r="G18" s="1" t="n">
        <f aca="false">+593980055840</f>
        <v>593980055840</v>
      </c>
      <c r="H18" s="1" t="s">
        <v>92</v>
      </c>
      <c r="I18" s="5"/>
      <c r="J18" s="5"/>
      <c r="K18" s="1" t="s">
        <v>21</v>
      </c>
      <c r="L18" s="1" t="s">
        <v>21</v>
      </c>
      <c r="M18" s="1" t="s">
        <v>21</v>
      </c>
      <c r="N18" s="1"/>
      <c r="O18" s="1"/>
      <c r="P18" s="6" t="s">
        <v>21</v>
      </c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Format="false" ht="21.75" hidden="false" customHeight="true" outlineLevel="0" collapsed="false">
      <c r="A19" s="4" t="n">
        <v>43441</v>
      </c>
      <c r="B19" s="1" t="s">
        <v>14</v>
      </c>
      <c r="C19" s="1" t="s">
        <v>15</v>
      </c>
      <c r="D19" s="1" t="s">
        <v>16</v>
      </c>
      <c r="E19" s="1" t="s">
        <v>17</v>
      </c>
      <c r="F19" s="1" t="s">
        <v>93</v>
      </c>
      <c r="G19" s="1" t="n">
        <f aca="false">+593981764764</f>
        <v>593981764764</v>
      </c>
      <c r="H19" s="1" t="s">
        <v>94</v>
      </c>
      <c r="I19" s="5"/>
      <c r="J19" s="5"/>
      <c r="K19" s="1" t="s">
        <v>95</v>
      </c>
      <c r="L19" s="1" t="s">
        <v>21</v>
      </c>
      <c r="M19" s="1" t="s">
        <v>96</v>
      </c>
      <c r="N19" s="1"/>
      <c r="O19" s="1"/>
      <c r="P19" s="6" t="s">
        <v>37</v>
      </c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Format="false" ht="21.75" hidden="false" customHeight="true" outlineLevel="0" collapsed="false">
      <c r="A20" s="4" t="n">
        <v>43441</v>
      </c>
      <c r="B20" s="1" t="s">
        <v>14</v>
      </c>
      <c r="C20" s="1" t="s">
        <v>15</v>
      </c>
      <c r="D20" s="1" t="s">
        <v>16</v>
      </c>
      <c r="E20" s="1" t="s">
        <v>17</v>
      </c>
      <c r="F20" s="1" t="s">
        <v>97</v>
      </c>
      <c r="G20" s="1" t="n">
        <f aca="false">+593967701652</f>
        <v>593967701652</v>
      </c>
      <c r="H20" s="1" t="s">
        <v>98</v>
      </c>
      <c r="I20" s="5"/>
      <c r="J20" s="5"/>
      <c r="K20" s="1" t="s">
        <v>99</v>
      </c>
      <c r="L20" s="1" t="s">
        <v>21</v>
      </c>
      <c r="M20" s="1" t="s">
        <v>21</v>
      </c>
      <c r="N20" s="1"/>
      <c r="O20" s="1"/>
      <c r="P20" s="6" t="s">
        <v>21</v>
      </c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Format="false" ht="21.75" hidden="false" customHeight="true" outlineLevel="0" collapsed="false">
      <c r="A21" s="4" t="n">
        <v>43441</v>
      </c>
      <c r="B21" s="1" t="s">
        <v>14</v>
      </c>
      <c r="C21" s="1" t="s">
        <v>15</v>
      </c>
      <c r="D21" s="1" t="s">
        <v>16</v>
      </c>
      <c r="E21" s="1" t="s">
        <v>17</v>
      </c>
      <c r="F21" s="1" t="s">
        <v>100</v>
      </c>
      <c r="G21" s="1" t="n">
        <f aca="false">+593989681957</f>
        <v>593989681957</v>
      </c>
      <c r="H21" s="1" t="s">
        <v>101</v>
      </c>
      <c r="I21" s="5"/>
      <c r="J21" s="5"/>
      <c r="K21" s="1" t="s">
        <v>21</v>
      </c>
      <c r="L21" s="1" t="s">
        <v>102</v>
      </c>
      <c r="M21" s="1" t="s">
        <v>21</v>
      </c>
      <c r="N21" s="1"/>
      <c r="O21" s="1"/>
      <c r="P21" s="6" t="s">
        <v>21</v>
      </c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false" ht="21.75" hidden="false" customHeight="true" outlineLevel="0" collapsed="false">
      <c r="A22" s="4" t="n">
        <v>43441</v>
      </c>
      <c r="B22" s="1" t="s">
        <v>14</v>
      </c>
      <c r="C22" s="1" t="s">
        <v>15</v>
      </c>
      <c r="D22" s="1" t="s">
        <v>16</v>
      </c>
      <c r="E22" s="1" t="s">
        <v>17</v>
      </c>
      <c r="F22" s="1" t="s">
        <v>103</v>
      </c>
      <c r="G22" s="1" t="n">
        <f aca="false">+593998352095</f>
        <v>593998352095</v>
      </c>
      <c r="H22" s="1" t="s">
        <v>104</v>
      </c>
      <c r="I22" s="5"/>
      <c r="J22" s="5"/>
      <c r="K22" s="1" t="s">
        <v>21</v>
      </c>
      <c r="L22" s="1" t="s">
        <v>21</v>
      </c>
      <c r="M22" s="1" t="s">
        <v>21</v>
      </c>
      <c r="N22" s="1"/>
      <c r="O22" s="1"/>
      <c r="P22" s="6" t="s">
        <v>21</v>
      </c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Format="false" ht="21.75" hidden="false" customHeight="true" outlineLevel="0" collapsed="false">
      <c r="A23" s="4" t="n">
        <v>43441</v>
      </c>
      <c r="B23" s="9" t="s">
        <v>42</v>
      </c>
      <c r="C23" s="1" t="s">
        <v>26</v>
      </c>
      <c r="D23" s="1" t="s">
        <v>43</v>
      </c>
      <c r="E23" s="1" t="s">
        <v>44</v>
      </c>
      <c r="F23" s="1" t="s">
        <v>105</v>
      </c>
      <c r="G23" s="1" t="n">
        <f aca="false">+593958936236</f>
        <v>593958936236</v>
      </c>
      <c r="H23" s="1" t="s">
        <v>106</v>
      </c>
      <c r="I23" s="1" t="s">
        <v>68</v>
      </c>
      <c r="J23" s="1"/>
      <c r="K23" s="1" t="s">
        <v>21</v>
      </c>
      <c r="L23" s="1" t="s">
        <v>107</v>
      </c>
      <c r="M23" s="1" t="s">
        <v>21</v>
      </c>
      <c r="N23" s="1"/>
      <c r="O23" s="1"/>
      <c r="P23" s="6" t="s">
        <v>21</v>
      </c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Format="false" ht="21.75" hidden="false" customHeight="true" outlineLevel="0" collapsed="false">
      <c r="A24" s="4" t="n">
        <v>43441</v>
      </c>
      <c r="B24" s="5" t="s">
        <v>108</v>
      </c>
      <c r="C24" s="1" t="s">
        <v>15</v>
      </c>
      <c r="D24" s="1" t="s">
        <v>16</v>
      </c>
      <c r="E24" s="5" t="s">
        <v>109</v>
      </c>
      <c r="F24" s="10" t="s">
        <v>110</v>
      </c>
      <c r="G24" s="5" t="n">
        <v>982797902</v>
      </c>
      <c r="H24" s="5" t="s">
        <v>111</v>
      </c>
      <c r="I24" s="5"/>
      <c r="J24" s="1"/>
      <c r="K24" s="1" t="s">
        <v>21</v>
      </c>
      <c r="L24" s="1" t="s">
        <v>21</v>
      </c>
      <c r="M24" s="1" t="s">
        <v>112</v>
      </c>
      <c r="N24" s="1"/>
      <c r="O24" s="1"/>
      <c r="P24" s="6" t="s">
        <v>37</v>
      </c>
      <c r="Q24" s="1"/>
      <c r="R24" s="1"/>
      <c r="S24" s="1"/>
      <c r="T24" s="1"/>
      <c r="U24" s="1"/>
      <c r="V24" s="1"/>
      <c r="W24" s="1"/>
      <c r="X24" s="1"/>
      <c r="Y24" s="1"/>
      <c r="Z24" s="1"/>
    </row>
    <row r="25" customFormat="false" ht="21.75" hidden="false" customHeight="true" outlineLevel="0" collapsed="false">
      <c r="A25" s="4" t="n">
        <v>43441</v>
      </c>
      <c r="B25" s="5" t="s">
        <v>48</v>
      </c>
      <c r="C25" s="1" t="s">
        <v>15</v>
      </c>
      <c r="D25" s="1" t="s">
        <v>43</v>
      </c>
      <c r="E25" s="1" t="s">
        <v>44</v>
      </c>
      <c r="F25" s="1" t="s">
        <v>113</v>
      </c>
      <c r="G25" s="1" t="n">
        <f aca="false">+593992124999</f>
        <v>593992124999</v>
      </c>
      <c r="H25" s="1" t="s">
        <v>114</v>
      </c>
      <c r="I25" s="1" t="s">
        <v>68</v>
      </c>
      <c r="J25" s="1"/>
      <c r="K25" s="1" t="s">
        <v>21</v>
      </c>
      <c r="L25" s="1" t="s">
        <v>21</v>
      </c>
      <c r="M25" s="1" t="s">
        <v>21</v>
      </c>
      <c r="N25" s="1"/>
      <c r="O25" s="1"/>
      <c r="P25" s="6" t="s">
        <v>21</v>
      </c>
      <c r="Q25" s="1"/>
      <c r="R25" s="1"/>
      <c r="S25" s="1"/>
      <c r="T25" s="1"/>
      <c r="U25" s="1"/>
      <c r="V25" s="1"/>
      <c r="W25" s="1"/>
      <c r="X25" s="1"/>
      <c r="Y25" s="1"/>
      <c r="Z25" s="1"/>
    </row>
    <row r="26" customFormat="false" ht="21.75" hidden="false" customHeight="true" outlineLevel="0" collapsed="false">
      <c r="A26" s="4" t="n">
        <v>43441</v>
      </c>
      <c r="B26" s="5" t="s">
        <v>48</v>
      </c>
      <c r="C26" s="1" t="s">
        <v>15</v>
      </c>
      <c r="D26" s="1" t="s">
        <v>43</v>
      </c>
      <c r="E26" s="1" t="s">
        <v>44</v>
      </c>
      <c r="F26" s="1" t="s">
        <v>115</v>
      </c>
      <c r="G26" s="1" t="n">
        <f aca="false">+593994421446</f>
        <v>593994421446</v>
      </c>
      <c r="H26" s="1" t="s">
        <v>116</v>
      </c>
      <c r="I26" s="1" t="s">
        <v>117</v>
      </c>
      <c r="J26" s="1"/>
      <c r="K26" s="1" t="s">
        <v>21</v>
      </c>
      <c r="L26" s="1" t="s">
        <v>21</v>
      </c>
      <c r="M26" s="1" t="s">
        <v>21</v>
      </c>
      <c r="N26" s="1"/>
      <c r="O26" s="1"/>
      <c r="P26" s="6" t="s">
        <v>21</v>
      </c>
      <c r="Q26" s="1"/>
      <c r="R26" s="1"/>
      <c r="S26" s="1"/>
      <c r="T26" s="1"/>
      <c r="U26" s="1"/>
      <c r="V26" s="1"/>
      <c r="W26" s="1"/>
      <c r="X26" s="1"/>
      <c r="Y26" s="1"/>
      <c r="Z26" s="1"/>
    </row>
    <row r="27" customFormat="false" ht="21.75" hidden="false" customHeight="true" outlineLevel="0" collapsed="false">
      <c r="A27" s="4" t="n">
        <v>43441</v>
      </c>
      <c r="B27" s="5" t="s">
        <v>48</v>
      </c>
      <c r="C27" s="1" t="s">
        <v>15</v>
      </c>
      <c r="D27" s="1" t="s">
        <v>43</v>
      </c>
      <c r="E27" s="1" t="s">
        <v>44</v>
      </c>
      <c r="F27" s="10" t="s">
        <v>118</v>
      </c>
      <c r="G27" s="5" t="n">
        <v>979046350</v>
      </c>
      <c r="H27" s="5" t="s">
        <v>119</v>
      </c>
      <c r="I27" s="5"/>
      <c r="J27" s="1"/>
      <c r="K27" s="1" t="s">
        <v>21</v>
      </c>
      <c r="L27" s="1" t="s">
        <v>95</v>
      </c>
      <c r="M27" s="1" t="s">
        <v>21</v>
      </c>
      <c r="N27" s="1"/>
      <c r="O27" s="1"/>
      <c r="P27" s="6" t="s">
        <v>21</v>
      </c>
      <c r="Q27" s="1"/>
      <c r="R27" s="1"/>
      <c r="S27" s="1"/>
      <c r="T27" s="1"/>
      <c r="U27" s="1"/>
      <c r="V27" s="1"/>
      <c r="W27" s="1"/>
      <c r="X27" s="1"/>
      <c r="Y27" s="1"/>
      <c r="Z27" s="1"/>
    </row>
    <row r="28" customFormat="false" ht="21.75" hidden="false" customHeight="true" outlineLevel="0" collapsed="false">
      <c r="A28" s="4" t="n">
        <v>43441</v>
      </c>
      <c r="B28" s="5" t="s">
        <v>48</v>
      </c>
      <c r="C28" s="1" t="s">
        <v>15</v>
      </c>
      <c r="D28" s="1" t="s">
        <v>43</v>
      </c>
      <c r="E28" s="5" t="s">
        <v>44</v>
      </c>
      <c r="F28" s="10" t="s">
        <v>120</v>
      </c>
      <c r="G28" s="5" t="n">
        <v>997043313</v>
      </c>
      <c r="H28" s="5" t="s">
        <v>121</v>
      </c>
      <c r="I28" s="5"/>
      <c r="J28" s="1"/>
      <c r="K28" s="1" t="s">
        <v>35</v>
      </c>
      <c r="L28" s="1" t="s">
        <v>21</v>
      </c>
      <c r="M28" s="1" t="s">
        <v>21</v>
      </c>
      <c r="N28" s="1"/>
      <c r="O28" s="1"/>
      <c r="P28" s="6" t="s">
        <v>21</v>
      </c>
      <c r="Q28" s="1"/>
      <c r="R28" s="1"/>
      <c r="S28" s="1"/>
      <c r="T28" s="1"/>
      <c r="U28" s="1"/>
      <c r="V28" s="1"/>
      <c r="W28" s="1"/>
      <c r="X28" s="1"/>
      <c r="Y28" s="1"/>
      <c r="Z28" s="1"/>
    </row>
    <row r="29" customFormat="false" ht="21.75" hidden="false" customHeight="true" outlineLevel="0" collapsed="false">
      <c r="A29" s="4" t="n">
        <v>43441</v>
      </c>
      <c r="B29" s="5" t="s">
        <v>48</v>
      </c>
      <c r="C29" s="1" t="s">
        <v>15</v>
      </c>
      <c r="D29" s="5" t="s">
        <v>43</v>
      </c>
      <c r="E29" s="5" t="s">
        <v>44</v>
      </c>
      <c r="F29" s="10" t="s">
        <v>122</v>
      </c>
      <c r="G29" s="5" t="n">
        <v>987262770</v>
      </c>
      <c r="H29" s="5" t="s">
        <v>123</v>
      </c>
      <c r="I29" s="5"/>
      <c r="J29" s="1"/>
      <c r="K29" s="1" t="s">
        <v>124</v>
      </c>
      <c r="L29" s="1" t="s">
        <v>21</v>
      </c>
      <c r="M29" s="1" t="s">
        <v>125</v>
      </c>
      <c r="N29" s="1"/>
      <c r="O29" s="1"/>
      <c r="P29" s="6" t="s">
        <v>126</v>
      </c>
      <c r="Q29" s="1"/>
      <c r="R29" s="1"/>
      <c r="S29" s="1"/>
      <c r="T29" s="1"/>
      <c r="U29" s="1"/>
      <c r="V29" s="1"/>
      <c r="W29" s="1"/>
      <c r="X29" s="1"/>
      <c r="Y29" s="1"/>
      <c r="Z29" s="1"/>
    </row>
    <row r="30" customFormat="false" ht="21.75" hidden="false" customHeight="true" outlineLevel="0" collapsed="false">
      <c r="A30" s="4" t="n">
        <v>43441</v>
      </c>
      <c r="B30" s="5" t="s">
        <v>127</v>
      </c>
      <c r="C30" s="1" t="s">
        <v>15</v>
      </c>
      <c r="D30" s="1" t="s">
        <v>43</v>
      </c>
      <c r="E30" s="1" t="s">
        <v>44</v>
      </c>
      <c r="F30" s="1" t="s">
        <v>128</v>
      </c>
      <c r="G30" s="1" t="n">
        <f aca="false">+5930985323373</f>
        <v>5930985323373</v>
      </c>
      <c r="H30" s="1" t="s">
        <v>129</v>
      </c>
      <c r="I30" s="1" t="s">
        <v>130</v>
      </c>
      <c r="J30" s="1"/>
      <c r="K30" s="1" t="s">
        <v>131</v>
      </c>
      <c r="L30" s="1" t="s">
        <v>21</v>
      </c>
      <c r="M30" s="1" t="s">
        <v>132</v>
      </c>
      <c r="N30" s="1"/>
      <c r="O30" s="1"/>
      <c r="P30" s="6" t="s">
        <v>133</v>
      </c>
      <c r="Q30" s="1"/>
      <c r="R30" s="1"/>
      <c r="S30" s="1"/>
      <c r="T30" s="1"/>
      <c r="U30" s="1"/>
      <c r="V30" s="1"/>
      <c r="W30" s="1"/>
      <c r="X30" s="1"/>
      <c r="Y30" s="1"/>
      <c r="Z30" s="1"/>
    </row>
    <row r="31" customFormat="false" ht="21.75" hidden="false" customHeight="true" outlineLevel="0" collapsed="false">
      <c r="A31" s="4" t="n">
        <v>43441</v>
      </c>
      <c r="B31" s="5" t="s">
        <v>127</v>
      </c>
      <c r="C31" s="1" t="s">
        <v>15</v>
      </c>
      <c r="D31" s="1" t="s">
        <v>43</v>
      </c>
      <c r="E31" s="1" t="s">
        <v>44</v>
      </c>
      <c r="F31" s="1" t="s">
        <v>134</v>
      </c>
      <c r="G31" s="1" t="n">
        <f aca="false">+593996001440</f>
        <v>593996001440</v>
      </c>
      <c r="H31" s="1" t="s">
        <v>135</v>
      </c>
      <c r="I31" s="1" t="s">
        <v>24</v>
      </c>
      <c r="J31" s="1"/>
      <c r="K31" s="1" t="s">
        <v>21</v>
      </c>
      <c r="L31" s="1" t="s">
        <v>136</v>
      </c>
      <c r="M31" s="1" t="s">
        <v>137</v>
      </c>
      <c r="N31" s="1"/>
      <c r="O31" s="1"/>
      <c r="P31" s="6" t="s">
        <v>126</v>
      </c>
      <c r="Q31" s="1"/>
      <c r="R31" s="1"/>
      <c r="S31" s="1"/>
      <c r="T31" s="1"/>
      <c r="U31" s="1"/>
      <c r="V31" s="1"/>
      <c r="W31" s="1"/>
      <c r="X31" s="1"/>
      <c r="Y31" s="1"/>
      <c r="Z31" s="1"/>
    </row>
    <row r="32" customFormat="false" ht="21.75" hidden="false" customHeight="true" outlineLevel="0" collapsed="false">
      <c r="A32" s="4" t="n">
        <v>43441</v>
      </c>
      <c r="B32" s="5" t="s">
        <v>86</v>
      </c>
      <c r="C32" s="1" t="s">
        <v>15</v>
      </c>
      <c r="D32" s="1" t="s">
        <v>16</v>
      </c>
      <c r="E32" s="1" t="s">
        <v>17</v>
      </c>
      <c r="F32" s="1" t="s">
        <v>138</v>
      </c>
      <c r="G32" s="1" t="n">
        <f aca="false">+593999292411</f>
        <v>593999292411</v>
      </c>
      <c r="H32" s="1" t="s">
        <v>139</v>
      </c>
      <c r="I32" s="5"/>
      <c r="J32" s="5"/>
      <c r="K32" s="1" t="s">
        <v>140</v>
      </c>
      <c r="L32" s="1"/>
      <c r="M32" s="1"/>
      <c r="N32" s="1"/>
      <c r="O32" s="1"/>
      <c r="P32" s="6" t="s">
        <v>31</v>
      </c>
      <c r="Q32" s="1"/>
      <c r="R32" s="1"/>
      <c r="S32" s="1"/>
      <c r="T32" s="1"/>
      <c r="U32" s="1"/>
      <c r="V32" s="1"/>
      <c r="W32" s="1"/>
      <c r="X32" s="1"/>
      <c r="Y32" s="1"/>
      <c r="Z32" s="1"/>
    </row>
    <row r="33" customFormat="false" ht="21.75" hidden="false" customHeight="true" outlineLevel="0" collapsed="false">
      <c r="A33" s="4" t="n">
        <v>43441</v>
      </c>
      <c r="B33" s="5" t="s">
        <v>86</v>
      </c>
      <c r="C33" s="1" t="s">
        <v>26</v>
      </c>
      <c r="D33" s="1" t="s">
        <v>16</v>
      </c>
      <c r="E33" s="1" t="s">
        <v>17</v>
      </c>
      <c r="F33" s="1" t="s">
        <v>141</v>
      </c>
      <c r="G33" s="1" t="n">
        <f aca="false">+593987093298</f>
        <v>593987093298</v>
      </c>
      <c r="H33" s="1" t="s">
        <v>142</v>
      </c>
      <c r="I33" s="1"/>
      <c r="J33" s="1"/>
      <c r="K33" s="1" t="s">
        <v>21</v>
      </c>
      <c r="L33" s="1" t="s">
        <v>21</v>
      </c>
      <c r="M33" s="1" t="s">
        <v>21</v>
      </c>
      <c r="N33" s="1"/>
      <c r="O33" s="1"/>
      <c r="P33" s="6" t="s">
        <v>21</v>
      </c>
      <c r="Q33" s="1"/>
      <c r="R33" s="1"/>
      <c r="S33" s="1"/>
      <c r="T33" s="1"/>
      <c r="U33" s="1"/>
      <c r="V33" s="1"/>
      <c r="W33" s="1"/>
      <c r="X33" s="1"/>
      <c r="Y33" s="1"/>
      <c r="Z33" s="1"/>
    </row>
    <row r="34" customFormat="false" ht="21.75" hidden="false" customHeight="true" outlineLevel="0" collapsed="false">
      <c r="A34" s="4" t="n">
        <v>43442</v>
      </c>
      <c r="B34" s="1" t="s">
        <v>14</v>
      </c>
      <c r="C34" s="1" t="s">
        <v>15</v>
      </c>
      <c r="D34" s="1" t="s">
        <v>16</v>
      </c>
      <c r="E34" s="1" t="s">
        <v>17</v>
      </c>
      <c r="F34" s="1" t="s">
        <v>143</v>
      </c>
      <c r="G34" s="1" t="n">
        <f aca="false">+593989193010</f>
        <v>593989193010</v>
      </c>
      <c r="H34" s="1" t="s">
        <v>144</v>
      </c>
      <c r="I34" s="1"/>
      <c r="J34" s="1"/>
      <c r="K34" s="1" t="s">
        <v>21</v>
      </c>
      <c r="L34" s="1" t="s">
        <v>145</v>
      </c>
      <c r="M34" s="1" t="s">
        <v>21</v>
      </c>
      <c r="N34" s="1"/>
      <c r="O34" s="1"/>
      <c r="P34" s="6" t="s">
        <v>21</v>
      </c>
      <c r="Q34" s="1"/>
      <c r="R34" s="1"/>
      <c r="S34" s="1"/>
      <c r="T34" s="1"/>
      <c r="U34" s="1"/>
      <c r="V34" s="1"/>
      <c r="W34" s="1"/>
      <c r="X34" s="1"/>
      <c r="Y34" s="1"/>
      <c r="Z34" s="1"/>
    </row>
    <row r="35" customFormat="false" ht="21.75" hidden="false" customHeight="true" outlineLevel="0" collapsed="false">
      <c r="A35" s="4" t="n">
        <v>43442</v>
      </c>
      <c r="B35" s="1" t="s">
        <v>14</v>
      </c>
      <c r="C35" s="1" t="s">
        <v>15</v>
      </c>
      <c r="D35" s="1" t="s">
        <v>16</v>
      </c>
      <c r="E35" s="1" t="s">
        <v>17</v>
      </c>
      <c r="F35" s="1" t="s">
        <v>146</v>
      </c>
      <c r="G35" s="1" t="n">
        <f aca="false">+593993598422</f>
        <v>593993598422</v>
      </c>
      <c r="H35" s="1" t="s">
        <v>147</v>
      </c>
      <c r="I35" s="1"/>
      <c r="J35" s="1"/>
      <c r="K35" s="1" t="s">
        <v>148</v>
      </c>
      <c r="L35" s="1" t="s">
        <v>21</v>
      </c>
      <c r="M35" s="1" t="s">
        <v>21</v>
      </c>
      <c r="N35" s="1" t="s">
        <v>21</v>
      </c>
      <c r="O35" s="1"/>
      <c r="P35" s="6" t="s">
        <v>21</v>
      </c>
      <c r="Q35" s="1"/>
      <c r="R35" s="1"/>
      <c r="S35" s="1"/>
      <c r="T35" s="1"/>
      <c r="U35" s="1"/>
      <c r="V35" s="1"/>
      <c r="W35" s="1"/>
      <c r="X35" s="1"/>
      <c r="Y35" s="1"/>
      <c r="Z35" s="1"/>
    </row>
    <row r="36" customFormat="false" ht="21.75" hidden="false" customHeight="true" outlineLevel="0" collapsed="false">
      <c r="A36" s="4" t="n">
        <v>43442</v>
      </c>
      <c r="B36" s="1" t="s">
        <v>14</v>
      </c>
      <c r="C36" s="1" t="s">
        <v>15</v>
      </c>
      <c r="D36" s="1" t="s">
        <v>16</v>
      </c>
      <c r="E36" s="1" t="s">
        <v>17</v>
      </c>
      <c r="F36" s="1" t="s">
        <v>149</v>
      </c>
      <c r="G36" s="1" t="n">
        <f aca="false">+5930939622239</f>
        <v>5930939622239</v>
      </c>
      <c r="H36" s="1" t="s">
        <v>150</v>
      </c>
      <c r="I36" s="1"/>
      <c r="J36" s="1"/>
      <c r="K36" s="1" t="s">
        <v>21</v>
      </c>
      <c r="L36" s="1" t="s">
        <v>21</v>
      </c>
      <c r="M36" s="1" t="s">
        <v>21</v>
      </c>
      <c r="N36" s="1"/>
      <c r="O36" s="1"/>
      <c r="P36" s="6" t="s">
        <v>21</v>
      </c>
      <c r="Q36" s="1"/>
      <c r="R36" s="1"/>
      <c r="S36" s="1"/>
      <c r="T36" s="1"/>
      <c r="U36" s="1"/>
      <c r="V36" s="1"/>
      <c r="W36" s="1"/>
      <c r="X36" s="1"/>
      <c r="Y36" s="1"/>
      <c r="Z36" s="1"/>
    </row>
    <row r="37" customFormat="false" ht="21.75" hidden="false" customHeight="true" outlineLevel="0" collapsed="false">
      <c r="A37" s="4" t="n">
        <v>43442</v>
      </c>
      <c r="B37" s="1" t="s">
        <v>14</v>
      </c>
      <c r="C37" s="1" t="s">
        <v>15</v>
      </c>
      <c r="D37" s="1" t="s">
        <v>16</v>
      </c>
      <c r="E37" s="1" t="s">
        <v>17</v>
      </c>
      <c r="F37" s="1" t="s">
        <v>151</v>
      </c>
      <c r="G37" s="1" t="n">
        <f aca="false">+593979750266</f>
        <v>593979750266</v>
      </c>
      <c r="H37" s="1" t="s">
        <v>152</v>
      </c>
      <c r="I37" s="1" t="s">
        <v>24</v>
      </c>
      <c r="J37" s="1"/>
      <c r="K37" s="1" t="s">
        <v>153</v>
      </c>
      <c r="L37" s="1" t="s">
        <v>21</v>
      </c>
      <c r="M37" s="1" t="s">
        <v>21</v>
      </c>
      <c r="N37" s="1" t="s">
        <v>21</v>
      </c>
      <c r="O37" s="1"/>
      <c r="P37" s="6" t="s">
        <v>21</v>
      </c>
      <c r="Q37" s="1"/>
      <c r="R37" s="1"/>
      <c r="S37" s="1"/>
      <c r="T37" s="1"/>
      <c r="U37" s="1"/>
      <c r="V37" s="1"/>
      <c r="W37" s="1"/>
      <c r="X37" s="1"/>
      <c r="Y37" s="1"/>
      <c r="Z37" s="1"/>
    </row>
    <row r="38" customFormat="false" ht="21.75" hidden="false" customHeight="true" outlineLevel="0" collapsed="false">
      <c r="A38" s="4" t="n">
        <v>43442</v>
      </c>
      <c r="B38" s="1" t="s">
        <v>14</v>
      </c>
      <c r="C38" s="1" t="s">
        <v>15</v>
      </c>
      <c r="D38" s="1" t="s">
        <v>16</v>
      </c>
      <c r="E38" s="1" t="s">
        <v>17</v>
      </c>
      <c r="F38" s="1" t="s">
        <v>154</v>
      </c>
      <c r="G38" s="1" t="n">
        <f aca="false">+593987024370</f>
        <v>593987024370</v>
      </c>
      <c r="H38" s="1" t="s">
        <v>155</v>
      </c>
      <c r="I38" s="1" t="s">
        <v>24</v>
      </c>
      <c r="J38" s="1"/>
      <c r="K38" s="1" t="s">
        <v>156</v>
      </c>
      <c r="L38" s="1" t="s">
        <v>21</v>
      </c>
      <c r="M38" s="1" t="s">
        <v>21</v>
      </c>
      <c r="N38" s="1" t="s">
        <v>157</v>
      </c>
      <c r="O38" s="1"/>
      <c r="P38" s="6" t="s">
        <v>21</v>
      </c>
      <c r="Q38" s="1"/>
      <c r="R38" s="1"/>
      <c r="S38" s="1"/>
      <c r="T38" s="1"/>
      <c r="U38" s="1"/>
      <c r="V38" s="1"/>
      <c r="W38" s="1"/>
      <c r="X38" s="1"/>
      <c r="Y38" s="1"/>
      <c r="Z38" s="1"/>
    </row>
    <row r="39" customFormat="false" ht="21.75" hidden="false" customHeight="true" outlineLevel="0" collapsed="false">
      <c r="A39" s="4" t="n">
        <v>43442</v>
      </c>
      <c r="B39" s="9" t="s">
        <v>42</v>
      </c>
      <c r="C39" s="1" t="s">
        <v>15</v>
      </c>
      <c r="D39" s="1" t="s">
        <v>43</v>
      </c>
      <c r="E39" s="1" t="s">
        <v>109</v>
      </c>
      <c r="F39" s="1" t="s">
        <v>158</v>
      </c>
      <c r="G39" s="1" t="n">
        <f aca="false">+593995912663</f>
        <v>593995912663</v>
      </c>
      <c r="H39" s="1" t="s">
        <v>159</v>
      </c>
      <c r="I39" s="1" t="s">
        <v>24</v>
      </c>
      <c r="J39" s="1"/>
      <c r="K39" s="1" t="s">
        <v>160</v>
      </c>
      <c r="L39" s="1" t="s">
        <v>132</v>
      </c>
      <c r="M39" s="1" t="s">
        <v>21</v>
      </c>
      <c r="N39" s="1" t="s">
        <v>21</v>
      </c>
      <c r="O39" s="1"/>
      <c r="P39" s="6" t="s">
        <v>21</v>
      </c>
      <c r="Q39" s="1"/>
      <c r="R39" s="1"/>
      <c r="S39" s="1"/>
      <c r="T39" s="1"/>
      <c r="U39" s="1"/>
      <c r="V39" s="1"/>
      <c r="W39" s="1"/>
      <c r="X39" s="1"/>
      <c r="Y39" s="1"/>
      <c r="Z39" s="1"/>
    </row>
    <row r="40" customFormat="false" ht="21.75" hidden="false" customHeight="true" outlineLevel="0" collapsed="false">
      <c r="A40" s="4" t="n">
        <v>43442</v>
      </c>
      <c r="B40" s="1" t="s">
        <v>161</v>
      </c>
      <c r="C40" s="1" t="s">
        <v>15</v>
      </c>
      <c r="D40" s="1" t="s">
        <v>16</v>
      </c>
      <c r="E40" s="1" t="s">
        <v>17</v>
      </c>
      <c r="F40" s="1" t="s">
        <v>162</v>
      </c>
      <c r="G40" s="1" t="n">
        <f aca="false">+593997316778</f>
        <v>593997316778</v>
      </c>
      <c r="H40" s="1" t="s">
        <v>163</v>
      </c>
      <c r="I40" s="1"/>
      <c r="J40" s="1"/>
      <c r="K40" s="1" t="s">
        <v>21</v>
      </c>
      <c r="L40" s="1" t="s">
        <v>21</v>
      </c>
      <c r="M40" s="1" t="s">
        <v>164</v>
      </c>
      <c r="N40" s="1" t="s">
        <v>165</v>
      </c>
      <c r="O40" s="1"/>
      <c r="P40" s="6" t="s">
        <v>31</v>
      </c>
      <c r="Q40" s="1"/>
      <c r="R40" s="1"/>
      <c r="S40" s="1"/>
      <c r="T40" s="1"/>
      <c r="U40" s="1"/>
      <c r="V40" s="1"/>
      <c r="W40" s="1"/>
      <c r="X40" s="1"/>
      <c r="Y40" s="1"/>
      <c r="Z40" s="1"/>
    </row>
    <row r="41" customFormat="false" ht="21.75" hidden="false" customHeight="true" outlineLevel="0" collapsed="false">
      <c r="A41" s="4" t="n">
        <v>43442</v>
      </c>
      <c r="B41" s="1" t="s">
        <v>166</v>
      </c>
      <c r="C41" s="1" t="s">
        <v>26</v>
      </c>
      <c r="D41" s="1" t="s">
        <v>16</v>
      </c>
      <c r="E41" s="1" t="s">
        <v>17</v>
      </c>
      <c r="F41" s="1" t="s">
        <v>167</v>
      </c>
      <c r="G41" s="1" t="n">
        <f aca="false">+5930987731475</f>
        <v>5930987731475</v>
      </c>
      <c r="H41" s="1" t="s">
        <v>168</v>
      </c>
      <c r="I41" s="1" t="s">
        <v>24</v>
      </c>
      <c r="J41" s="1"/>
      <c r="K41" s="1" t="s">
        <v>169</v>
      </c>
      <c r="L41" s="1" t="s">
        <v>21</v>
      </c>
      <c r="M41" s="1" t="s">
        <v>170</v>
      </c>
      <c r="N41" s="1"/>
      <c r="O41" s="1"/>
      <c r="P41" s="6" t="s">
        <v>31</v>
      </c>
      <c r="Q41" s="1"/>
      <c r="R41" s="1"/>
      <c r="S41" s="1"/>
      <c r="T41" s="1"/>
      <c r="U41" s="1"/>
      <c r="V41" s="1"/>
      <c r="W41" s="1"/>
      <c r="X41" s="1"/>
      <c r="Y41" s="1"/>
      <c r="Z41" s="1"/>
    </row>
    <row r="42" customFormat="false" ht="21.75" hidden="false" customHeight="true" outlineLevel="0" collapsed="false">
      <c r="A42" s="4" t="n">
        <v>43442</v>
      </c>
      <c r="B42" s="1" t="s">
        <v>166</v>
      </c>
      <c r="C42" s="1" t="s">
        <v>15</v>
      </c>
      <c r="D42" s="1" t="s">
        <v>16</v>
      </c>
      <c r="E42" s="1" t="s">
        <v>17</v>
      </c>
      <c r="F42" s="1" t="s">
        <v>171</v>
      </c>
      <c r="G42" s="1" t="n">
        <f aca="false">+593994099850</f>
        <v>593994099850</v>
      </c>
      <c r="H42" s="1" t="s">
        <v>172</v>
      </c>
      <c r="I42" s="1" t="s">
        <v>24</v>
      </c>
      <c r="J42" s="1"/>
      <c r="K42" s="1" t="s">
        <v>21</v>
      </c>
      <c r="L42" s="1" t="s">
        <v>173</v>
      </c>
      <c r="M42" s="1" t="s">
        <v>21</v>
      </c>
      <c r="N42" s="1" t="s">
        <v>174</v>
      </c>
      <c r="O42" s="1"/>
      <c r="P42" s="6" t="s">
        <v>31</v>
      </c>
      <c r="Q42" s="1"/>
      <c r="R42" s="1"/>
      <c r="S42" s="1"/>
      <c r="T42" s="1"/>
      <c r="U42" s="1"/>
      <c r="V42" s="1"/>
      <c r="W42" s="1"/>
      <c r="X42" s="1"/>
      <c r="Y42" s="1"/>
      <c r="Z42" s="1"/>
    </row>
    <row r="43" customFormat="false" ht="21.75" hidden="false" customHeight="true" outlineLevel="0" collapsed="false">
      <c r="A43" s="4" t="n">
        <v>43442</v>
      </c>
      <c r="B43" s="1" t="s">
        <v>48</v>
      </c>
      <c r="C43" s="1" t="s">
        <v>15</v>
      </c>
      <c r="D43" s="1" t="s">
        <v>43</v>
      </c>
      <c r="E43" s="1" t="s">
        <v>44</v>
      </c>
      <c r="F43" s="10" t="s">
        <v>175</v>
      </c>
      <c r="G43" s="5" t="n">
        <v>981083098</v>
      </c>
      <c r="H43" s="11" t="s">
        <v>176</v>
      </c>
      <c r="I43" s="11"/>
      <c r="J43" s="1"/>
      <c r="K43" s="1" t="s">
        <v>177</v>
      </c>
      <c r="L43" s="1" t="s">
        <v>21</v>
      </c>
      <c r="M43" s="1" t="s">
        <v>21</v>
      </c>
      <c r="N43" s="1" t="s">
        <v>21</v>
      </c>
      <c r="O43" s="1"/>
      <c r="P43" s="6" t="s">
        <v>21</v>
      </c>
      <c r="Q43" s="1"/>
      <c r="R43" s="1"/>
      <c r="S43" s="1"/>
      <c r="T43" s="1"/>
      <c r="U43" s="1"/>
      <c r="V43" s="1"/>
      <c r="W43" s="1"/>
      <c r="X43" s="1"/>
      <c r="Y43" s="1"/>
      <c r="Z43" s="1"/>
    </row>
    <row r="44" customFormat="false" ht="21.75" hidden="false" customHeight="true" outlineLevel="0" collapsed="false">
      <c r="A44" s="4" t="n">
        <v>43442</v>
      </c>
      <c r="B44" s="1" t="s">
        <v>178</v>
      </c>
      <c r="C44" s="1" t="s">
        <v>15</v>
      </c>
      <c r="D44" s="1" t="s">
        <v>43</v>
      </c>
      <c r="E44" s="1" t="s">
        <v>44</v>
      </c>
      <c r="F44" s="1" t="s">
        <v>179</v>
      </c>
      <c r="G44" s="1" t="n">
        <f aca="false">+593995429987</f>
        <v>593995429987</v>
      </c>
      <c r="H44" s="1" t="s">
        <v>180</v>
      </c>
      <c r="I44" s="1" t="s">
        <v>181</v>
      </c>
      <c r="J44" s="1"/>
      <c r="K44" s="1" t="s">
        <v>182</v>
      </c>
      <c r="L44" s="1" t="s">
        <v>21</v>
      </c>
      <c r="M44" s="1" t="s">
        <v>21</v>
      </c>
      <c r="N44" s="1" t="s">
        <v>21</v>
      </c>
      <c r="O44" s="1"/>
      <c r="P44" s="6" t="s">
        <v>21</v>
      </c>
      <c r="Q44" s="1"/>
      <c r="R44" s="1"/>
      <c r="S44" s="1"/>
      <c r="T44" s="1"/>
      <c r="U44" s="1"/>
      <c r="V44" s="1"/>
      <c r="W44" s="1"/>
      <c r="X44" s="1"/>
      <c r="Y44" s="1"/>
      <c r="Z44" s="1"/>
    </row>
    <row r="45" customFormat="false" ht="21.75" hidden="false" customHeight="true" outlineLevel="0" collapsed="false">
      <c r="A45" s="4" t="n">
        <v>43442</v>
      </c>
      <c r="B45" s="1" t="s">
        <v>86</v>
      </c>
      <c r="C45" s="1" t="s">
        <v>15</v>
      </c>
      <c r="D45" s="1" t="s">
        <v>16</v>
      </c>
      <c r="E45" s="1" t="s">
        <v>17</v>
      </c>
      <c r="F45" s="1" t="s">
        <v>183</v>
      </c>
      <c r="G45" s="1" t="n">
        <f aca="false">+593985334377</f>
        <v>593985334377</v>
      </c>
      <c r="H45" s="1" t="s">
        <v>184</v>
      </c>
      <c r="I45" s="1"/>
      <c r="J45" s="1"/>
      <c r="K45" s="1" t="s">
        <v>185</v>
      </c>
      <c r="L45" s="1" t="s">
        <v>21</v>
      </c>
      <c r="M45" s="1" t="s">
        <v>21</v>
      </c>
      <c r="N45" s="1" t="s">
        <v>21</v>
      </c>
      <c r="O45" s="1"/>
      <c r="P45" s="6" t="s">
        <v>21</v>
      </c>
      <c r="Q45" s="1"/>
      <c r="R45" s="1"/>
      <c r="S45" s="1"/>
      <c r="T45" s="1"/>
      <c r="U45" s="1"/>
      <c r="V45" s="1"/>
      <c r="W45" s="1"/>
      <c r="X45" s="1"/>
      <c r="Y45" s="1"/>
      <c r="Z45" s="1"/>
    </row>
    <row r="46" customFormat="false" ht="21.75" hidden="false" customHeight="true" outlineLevel="0" collapsed="false">
      <c r="A46" s="4" t="n">
        <v>43444</v>
      </c>
      <c r="B46" s="1" t="s">
        <v>14</v>
      </c>
      <c r="C46" s="1" t="s">
        <v>15</v>
      </c>
      <c r="D46" s="5" t="s">
        <v>16</v>
      </c>
      <c r="E46" s="1" t="s">
        <v>17</v>
      </c>
      <c r="F46" s="1" t="s">
        <v>186</v>
      </c>
      <c r="G46" s="1" t="n">
        <f aca="false">+593992491760</f>
        <v>593992491760</v>
      </c>
      <c r="H46" s="1" t="s">
        <v>187</v>
      </c>
      <c r="I46" s="1" t="s">
        <v>24</v>
      </c>
      <c r="J46" s="1"/>
      <c r="K46" s="1" t="s">
        <v>21</v>
      </c>
      <c r="L46" s="1" t="s">
        <v>21</v>
      </c>
      <c r="M46" s="1" t="s">
        <v>21</v>
      </c>
      <c r="N46" s="1"/>
      <c r="O46" s="1"/>
      <c r="P46" s="6" t="s">
        <v>21</v>
      </c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21.75" hidden="false" customHeight="true" outlineLevel="0" collapsed="false">
      <c r="A47" s="4" t="n">
        <v>43444</v>
      </c>
      <c r="B47" s="1" t="s">
        <v>14</v>
      </c>
      <c r="C47" s="1" t="s">
        <v>15</v>
      </c>
      <c r="D47" s="5" t="s">
        <v>16</v>
      </c>
      <c r="E47" s="1" t="s">
        <v>17</v>
      </c>
      <c r="F47" s="1" t="s">
        <v>188</v>
      </c>
      <c r="G47" s="1" t="n">
        <f aca="false">+593995416579</f>
        <v>593995416579</v>
      </c>
      <c r="H47" s="1" t="s">
        <v>189</v>
      </c>
      <c r="I47" s="1" t="s">
        <v>24</v>
      </c>
      <c r="J47" s="1"/>
      <c r="K47" s="1" t="s">
        <v>21</v>
      </c>
      <c r="L47" s="1" t="s">
        <v>21</v>
      </c>
      <c r="M47" s="1" t="s">
        <v>21</v>
      </c>
      <c r="N47" s="1"/>
      <c r="O47" s="1"/>
      <c r="P47" s="6" t="s">
        <v>21</v>
      </c>
      <c r="Q47" s="1"/>
      <c r="R47" s="1"/>
      <c r="S47" s="1"/>
      <c r="T47" s="1"/>
      <c r="U47" s="1"/>
      <c r="V47" s="1"/>
      <c r="W47" s="1"/>
      <c r="X47" s="1"/>
      <c r="Y47" s="1"/>
      <c r="Z47" s="1"/>
    </row>
    <row r="48" customFormat="false" ht="21.75" hidden="false" customHeight="true" outlineLevel="0" collapsed="false">
      <c r="A48" s="4" t="n">
        <v>43444</v>
      </c>
      <c r="B48" s="1" t="s">
        <v>14</v>
      </c>
      <c r="C48" s="1" t="s">
        <v>15</v>
      </c>
      <c r="D48" s="5" t="s">
        <v>16</v>
      </c>
      <c r="E48" s="1" t="s">
        <v>17</v>
      </c>
      <c r="F48" s="1" t="s">
        <v>190</v>
      </c>
      <c r="G48" s="1" t="n">
        <f aca="false">+593981525217</f>
        <v>593981525217</v>
      </c>
      <c r="H48" s="1" t="s">
        <v>191</v>
      </c>
      <c r="I48" s="1" t="s">
        <v>24</v>
      </c>
      <c r="J48" s="1"/>
      <c r="K48" s="1" t="s">
        <v>21</v>
      </c>
      <c r="L48" s="1" t="s">
        <v>192</v>
      </c>
      <c r="M48" s="1"/>
      <c r="N48" s="1"/>
      <c r="O48" s="1"/>
      <c r="P48" s="6" t="s">
        <v>21</v>
      </c>
      <c r="Q48" s="1"/>
      <c r="R48" s="1"/>
      <c r="S48" s="1"/>
      <c r="T48" s="1"/>
      <c r="U48" s="1"/>
      <c r="V48" s="1"/>
      <c r="W48" s="1"/>
      <c r="X48" s="1"/>
      <c r="Y48" s="1"/>
      <c r="Z48" s="1"/>
    </row>
    <row r="49" customFormat="false" ht="21.75" hidden="false" customHeight="true" outlineLevel="0" collapsed="false">
      <c r="A49" s="4" t="n">
        <v>43444</v>
      </c>
      <c r="B49" s="1" t="s">
        <v>14</v>
      </c>
      <c r="C49" s="1" t="s">
        <v>15</v>
      </c>
      <c r="D49" s="5" t="s">
        <v>16</v>
      </c>
      <c r="E49" s="1" t="s">
        <v>17</v>
      </c>
      <c r="F49" s="1" t="s">
        <v>193</v>
      </c>
      <c r="G49" s="1" t="n">
        <f aca="false">+593969940447</f>
        <v>593969940447</v>
      </c>
      <c r="H49" s="1" t="s">
        <v>194</v>
      </c>
      <c r="I49" s="1" t="s">
        <v>68</v>
      </c>
      <c r="J49" s="1"/>
      <c r="K49" s="1" t="s">
        <v>195</v>
      </c>
      <c r="L49" s="1" t="s">
        <v>196</v>
      </c>
      <c r="M49" s="1" t="s">
        <v>197</v>
      </c>
      <c r="N49" s="1" t="s">
        <v>198</v>
      </c>
      <c r="O49" s="1"/>
      <c r="P49" s="6" t="s">
        <v>31</v>
      </c>
      <c r="Q49" s="1"/>
      <c r="R49" s="1"/>
      <c r="S49" s="1"/>
      <c r="T49" s="1"/>
      <c r="U49" s="1"/>
      <c r="V49" s="1"/>
      <c r="W49" s="1"/>
      <c r="X49" s="1"/>
      <c r="Y49" s="1"/>
      <c r="Z49" s="1"/>
    </row>
    <row r="50" customFormat="false" ht="21.75" hidden="false" customHeight="true" outlineLevel="0" collapsed="false">
      <c r="A50" s="4" t="n">
        <v>43444</v>
      </c>
      <c r="B50" s="1" t="s">
        <v>14</v>
      </c>
      <c r="C50" s="1" t="s">
        <v>15</v>
      </c>
      <c r="D50" s="5" t="s">
        <v>16</v>
      </c>
      <c r="E50" s="1" t="s">
        <v>17</v>
      </c>
      <c r="F50" s="1" t="s">
        <v>199</v>
      </c>
      <c r="G50" s="1" t="n">
        <f aca="false">+593980770587</f>
        <v>593980770587</v>
      </c>
      <c r="H50" s="1" t="s">
        <v>200</v>
      </c>
      <c r="I50" s="1" t="s">
        <v>201</v>
      </c>
      <c r="J50" s="1"/>
      <c r="K50" s="1" t="s">
        <v>21</v>
      </c>
      <c r="L50" s="1" t="s">
        <v>21</v>
      </c>
      <c r="M50" s="1" t="s">
        <v>21</v>
      </c>
      <c r="N50" s="1"/>
      <c r="O50" s="1"/>
      <c r="P50" s="6" t="s">
        <v>37</v>
      </c>
      <c r="Q50" s="1"/>
      <c r="R50" s="1"/>
      <c r="S50" s="1"/>
      <c r="T50" s="1"/>
      <c r="U50" s="1"/>
      <c r="V50" s="1"/>
      <c r="W50" s="1"/>
      <c r="X50" s="1"/>
      <c r="Y50" s="1"/>
      <c r="Z50" s="1"/>
    </row>
    <row r="51" customFormat="false" ht="21.75" hidden="false" customHeight="true" outlineLevel="0" collapsed="false">
      <c r="A51" s="4" t="n">
        <v>43444</v>
      </c>
      <c r="B51" s="1" t="s">
        <v>14</v>
      </c>
      <c r="C51" s="1" t="s">
        <v>15</v>
      </c>
      <c r="D51" s="5" t="s">
        <v>16</v>
      </c>
      <c r="E51" s="1" t="s">
        <v>17</v>
      </c>
      <c r="F51" s="1" t="s">
        <v>202</v>
      </c>
      <c r="G51" s="1" t="n">
        <f aca="false">+5930990063649</f>
        <v>5930990063649</v>
      </c>
      <c r="H51" s="1" t="s">
        <v>203</v>
      </c>
      <c r="I51" s="1" t="s">
        <v>204</v>
      </c>
      <c r="J51" s="1"/>
      <c r="K51" s="1" t="s">
        <v>21</v>
      </c>
      <c r="L51" s="1" t="s">
        <v>21</v>
      </c>
      <c r="M51" s="1" t="s">
        <v>21</v>
      </c>
      <c r="N51" s="1"/>
      <c r="O51" s="1"/>
      <c r="P51" s="6" t="s">
        <v>37</v>
      </c>
      <c r="Q51" s="1"/>
      <c r="R51" s="1"/>
      <c r="S51" s="1"/>
      <c r="T51" s="1"/>
      <c r="U51" s="1"/>
      <c r="V51" s="1"/>
      <c r="W51" s="1"/>
      <c r="X51" s="1"/>
      <c r="Y51" s="1"/>
      <c r="Z51" s="1"/>
    </row>
    <row r="52" customFormat="false" ht="21.75" hidden="false" customHeight="true" outlineLevel="0" collapsed="false">
      <c r="A52" s="4" t="n">
        <v>43444</v>
      </c>
      <c r="B52" s="1" t="s">
        <v>14</v>
      </c>
      <c r="C52" s="1" t="s">
        <v>15</v>
      </c>
      <c r="D52" s="5" t="s">
        <v>16</v>
      </c>
      <c r="E52" s="1" t="s">
        <v>17</v>
      </c>
      <c r="F52" s="1" t="s">
        <v>205</v>
      </c>
      <c r="G52" s="1" t="n">
        <f aca="false">+593996153142</f>
        <v>593996153142</v>
      </c>
      <c r="H52" s="1" t="s">
        <v>206</v>
      </c>
      <c r="I52" s="1" t="s">
        <v>207</v>
      </c>
      <c r="J52" s="1"/>
      <c r="K52" s="1" t="s">
        <v>21</v>
      </c>
      <c r="L52" s="1" t="s">
        <v>21</v>
      </c>
      <c r="M52" s="1" t="s">
        <v>208</v>
      </c>
      <c r="N52" s="1"/>
      <c r="O52" s="1"/>
      <c r="P52" s="6" t="s">
        <v>126</v>
      </c>
      <c r="Q52" s="1"/>
      <c r="R52" s="1"/>
      <c r="S52" s="1"/>
      <c r="T52" s="1"/>
      <c r="U52" s="1"/>
      <c r="V52" s="1"/>
      <c r="W52" s="1"/>
      <c r="X52" s="1"/>
      <c r="Y52" s="1"/>
      <c r="Z52" s="1"/>
    </row>
    <row r="53" customFormat="false" ht="21.75" hidden="false" customHeight="true" outlineLevel="0" collapsed="false">
      <c r="A53" s="4" t="n">
        <v>43444</v>
      </c>
      <c r="B53" s="1" t="s">
        <v>14</v>
      </c>
      <c r="C53" s="1" t="s">
        <v>15</v>
      </c>
      <c r="D53" s="5" t="s">
        <v>16</v>
      </c>
      <c r="E53" s="1" t="s">
        <v>17</v>
      </c>
      <c r="F53" s="1" t="s">
        <v>209</v>
      </c>
      <c r="G53" s="1" t="n">
        <f aca="false">+593994568198</f>
        <v>593994568198</v>
      </c>
      <c r="H53" s="1" t="s">
        <v>210</v>
      </c>
      <c r="I53" s="1" t="s">
        <v>211</v>
      </c>
      <c r="J53" s="1"/>
      <c r="K53" s="1" t="s">
        <v>21</v>
      </c>
      <c r="L53" s="1" t="s">
        <v>212</v>
      </c>
      <c r="M53" s="1" t="s">
        <v>21</v>
      </c>
      <c r="N53" s="1" t="s">
        <v>213</v>
      </c>
      <c r="O53" s="1"/>
      <c r="P53" s="6" t="s">
        <v>31</v>
      </c>
      <c r="Q53" s="1"/>
      <c r="R53" s="1"/>
      <c r="S53" s="1"/>
      <c r="T53" s="1"/>
      <c r="U53" s="1"/>
      <c r="V53" s="1"/>
      <c r="W53" s="1"/>
      <c r="X53" s="1"/>
      <c r="Y53" s="1"/>
      <c r="Z53" s="1"/>
    </row>
    <row r="54" customFormat="false" ht="21.75" hidden="false" customHeight="true" outlineLevel="0" collapsed="false">
      <c r="A54" s="4" t="n">
        <v>43444</v>
      </c>
      <c r="B54" s="1" t="s">
        <v>14</v>
      </c>
      <c r="C54" s="1" t="s">
        <v>15</v>
      </c>
      <c r="D54" s="5" t="s">
        <v>16</v>
      </c>
      <c r="E54" s="1" t="s">
        <v>17</v>
      </c>
      <c r="F54" s="1" t="s">
        <v>214</v>
      </c>
      <c r="G54" s="1" t="n">
        <f aca="false">+5930996440021</f>
        <v>5930996440021</v>
      </c>
      <c r="H54" s="1" t="s">
        <v>215</v>
      </c>
      <c r="I54" s="1" t="s">
        <v>216</v>
      </c>
      <c r="J54" s="1"/>
      <c r="K54" s="1" t="s">
        <v>21</v>
      </c>
      <c r="L54" s="1" t="s">
        <v>21</v>
      </c>
      <c r="M54" s="1" t="s">
        <v>21</v>
      </c>
      <c r="N54" s="1"/>
      <c r="O54" s="1"/>
      <c r="P54" s="6" t="s">
        <v>21</v>
      </c>
      <c r="Q54" s="1"/>
      <c r="R54" s="1"/>
      <c r="S54" s="1"/>
      <c r="T54" s="1"/>
      <c r="U54" s="1"/>
      <c r="V54" s="1"/>
      <c r="W54" s="1"/>
      <c r="X54" s="1"/>
      <c r="Y54" s="1"/>
      <c r="Z54" s="1"/>
    </row>
    <row r="55" customFormat="false" ht="21.75" hidden="false" customHeight="true" outlineLevel="0" collapsed="false">
      <c r="A55" s="4" t="n">
        <v>43444</v>
      </c>
      <c r="B55" s="1" t="s">
        <v>14</v>
      </c>
      <c r="C55" s="1" t="s">
        <v>26</v>
      </c>
      <c r="D55" s="5" t="s">
        <v>16</v>
      </c>
      <c r="E55" s="1" t="s">
        <v>17</v>
      </c>
      <c r="F55" s="1" t="s">
        <v>217</v>
      </c>
      <c r="G55" s="1" t="n">
        <f aca="false">+5930969214848</f>
        <v>5930969214848</v>
      </c>
      <c r="H55" s="1" t="s">
        <v>218</v>
      </c>
      <c r="I55" s="1" t="s">
        <v>68</v>
      </c>
      <c r="J55" s="1"/>
      <c r="K55" s="1" t="s">
        <v>219</v>
      </c>
      <c r="L55" s="1" t="s">
        <v>21</v>
      </c>
      <c r="M55" s="1" t="s">
        <v>220</v>
      </c>
      <c r="N55" s="1"/>
      <c r="O55" s="1"/>
      <c r="P55" s="6" t="s">
        <v>31</v>
      </c>
      <c r="Q55" s="1"/>
      <c r="R55" s="1"/>
      <c r="S55" s="1"/>
      <c r="T55" s="1"/>
      <c r="U55" s="1"/>
      <c r="V55" s="1"/>
      <c r="W55" s="1"/>
      <c r="X55" s="1"/>
      <c r="Y55" s="1"/>
      <c r="Z55" s="1"/>
    </row>
    <row r="56" customFormat="false" ht="21.75" hidden="false" customHeight="true" outlineLevel="0" collapsed="false">
      <c r="A56" s="4" t="n">
        <v>43444</v>
      </c>
      <c r="B56" s="1" t="s">
        <v>14</v>
      </c>
      <c r="C56" s="1" t="s">
        <v>26</v>
      </c>
      <c r="D56" s="5" t="s">
        <v>16</v>
      </c>
      <c r="E56" s="1" t="s">
        <v>17</v>
      </c>
      <c r="F56" s="1" t="s">
        <v>221</v>
      </c>
      <c r="G56" s="1" t="n">
        <f aca="false">+593985573539</f>
        <v>593985573539</v>
      </c>
      <c r="H56" s="1" t="s">
        <v>222</v>
      </c>
      <c r="I56" s="1" t="s">
        <v>223</v>
      </c>
      <c r="J56" s="1"/>
      <c r="K56" s="1" t="s">
        <v>224</v>
      </c>
      <c r="L56" s="1"/>
      <c r="M56" s="1"/>
      <c r="N56" s="1"/>
      <c r="O56" s="1"/>
      <c r="P56" s="6" t="s">
        <v>225</v>
      </c>
      <c r="Q56" s="1"/>
      <c r="R56" s="1"/>
      <c r="S56" s="1"/>
      <c r="T56" s="1"/>
      <c r="U56" s="1"/>
      <c r="V56" s="1"/>
      <c r="W56" s="1"/>
      <c r="X56" s="1"/>
      <c r="Y56" s="1"/>
      <c r="Z56" s="1"/>
    </row>
    <row r="57" customFormat="false" ht="21.75" hidden="false" customHeight="true" outlineLevel="0" collapsed="false">
      <c r="A57" s="4" t="n">
        <v>43444</v>
      </c>
      <c r="B57" s="5" t="s">
        <v>14</v>
      </c>
      <c r="C57" s="1" t="s">
        <v>26</v>
      </c>
      <c r="D57" s="5" t="s">
        <v>16</v>
      </c>
      <c r="E57" s="5" t="s">
        <v>17</v>
      </c>
      <c r="F57" s="1" t="s">
        <v>226</v>
      </c>
      <c r="G57" s="1" t="n">
        <f aca="false">+593996743285</f>
        <v>593996743285</v>
      </c>
      <c r="H57" s="1" t="s">
        <v>227</v>
      </c>
      <c r="I57" s="5"/>
      <c r="J57" s="5"/>
      <c r="K57" s="1" t="s">
        <v>21</v>
      </c>
      <c r="L57" s="1" t="s">
        <v>228</v>
      </c>
      <c r="M57" s="1"/>
      <c r="N57" s="1"/>
      <c r="O57" s="1"/>
      <c r="P57" s="6" t="s">
        <v>31</v>
      </c>
      <c r="Q57" s="1"/>
      <c r="R57" s="1"/>
      <c r="S57" s="1"/>
      <c r="T57" s="1"/>
      <c r="U57" s="1"/>
      <c r="V57" s="1"/>
      <c r="W57" s="1"/>
      <c r="X57" s="1"/>
      <c r="Y57" s="1"/>
      <c r="Z57" s="1"/>
    </row>
    <row r="58" customFormat="false" ht="21.75" hidden="false" customHeight="true" outlineLevel="0" collapsed="false">
      <c r="A58" s="4" t="n">
        <v>43444</v>
      </c>
      <c r="B58" s="5" t="s">
        <v>14</v>
      </c>
      <c r="C58" s="1" t="s">
        <v>26</v>
      </c>
      <c r="D58" s="5" t="s">
        <v>16</v>
      </c>
      <c r="E58" s="5" t="s">
        <v>17</v>
      </c>
      <c r="F58" s="1" t="s">
        <v>229</v>
      </c>
      <c r="G58" s="1" t="n">
        <f aca="false">+593968905510</f>
        <v>593968905510</v>
      </c>
      <c r="H58" s="1" t="s">
        <v>230</v>
      </c>
      <c r="I58" s="5"/>
      <c r="J58" s="5"/>
      <c r="K58" s="1" t="s">
        <v>21</v>
      </c>
      <c r="L58" s="1" t="s">
        <v>21</v>
      </c>
      <c r="M58" s="1" t="s">
        <v>21</v>
      </c>
      <c r="N58" s="1"/>
      <c r="O58" s="1"/>
      <c r="P58" s="6" t="s">
        <v>21</v>
      </c>
      <c r="Q58" s="1"/>
      <c r="R58" s="1"/>
      <c r="S58" s="1"/>
      <c r="T58" s="1"/>
      <c r="U58" s="1"/>
      <c r="V58" s="1"/>
      <c r="W58" s="1"/>
      <c r="X58" s="1"/>
      <c r="Y58" s="1"/>
      <c r="Z58" s="1"/>
    </row>
    <row r="59" customFormat="false" ht="21.75" hidden="false" customHeight="true" outlineLevel="0" collapsed="false">
      <c r="A59" s="4" t="n">
        <v>43444</v>
      </c>
      <c r="B59" s="5" t="s">
        <v>14</v>
      </c>
      <c r="C59" s="1" t="s">
        <v>26</v>
      </c>
      <c r="D59" s="5" t="s">
        <v>16</v>
      </c>
      <c r="E59" s="5" t="s">
        <v>17</v>
      </c>
      <c r="F59" s="1" t="s">
        <v>231</v>
      </c>
      <c r="G59" s="1" t="n">
        <f aca="false">+593985455263</f>
        <v>593985455263</v>
      </c>
      <c r="H59" s="1" t="s">
        <v>232</v>
      </c>
      <c r="I59" s="5"/>
      <c r="J59" s="5"/>
      <c r="K59" s="1" t="s">
        <v>21</v>
      </c>
      <c r="L59" s="1" t="s">
        <v>21</v>
      </c>
      <c r="M59" s="1" t="s">
        <v>233</v>
      </c>
      <c r="N59" s="1"/>
      <c r="O59" s="1"/>
      <c r="P59" s="6" t="s">
        <v>21</v>
      </c>
      <c r="Q59" s="1"/>
      <c r="R59" s="1"/>
      <c r="S59" s="1"/>
      <c r="T59" s="1"/>
      <c r="U59" s="1"/>
      <c r="V59" s="1"/>
      <c r="W59" s="1"/>
      <c r="X59" s="1"/>
      <c r="Y59" s="1"/>
      <c r="Z59" s="1"/>
    </row>
    <row r="60" customFormat="false" ht="21.75" hidden="false" customHeight="true" outlineLevel="0" collapsed="false">
      <c r="A60" s="4" t="n">
        <v>43444</v>
      </c>
      <c r="B60" s="5" t="s">
        <v>14</v>
      </c>
      <c r="C60" s="1" t="s">
        <v>26</v>
      </c>
      <c r="D60" s="5" t="s">
        <v>16</v>
      </c>
      <c r="E60" s="5" t="s">
        <v>17</v>
      </c>
      <c r="F60" s="1" t="s">
        <v>234</v>
      </c>
      <c r="G60" s="1" t="n">
        <f aca="false">+593985819660</f>
        <v>593985819660</v>
      </c>
      <c r="H60" s="1" t="s">
        <v>235</v>
      </c>
      <c r="I60" s="5"/>
      <c r="J60" s="5"/>
      <c r="K60" s="1" t="s">
        <v>90</v>
      </c>
      <c r="L60" s="1" t="s">
        <v>21</v>
      </c>
      <c r="M60" s="1" t="s">
        <v>21</v>
      </c>
      <c r="N60" s="1"/>
      <c r="O60" s="1"/>
      <c r="P60" s="6" t="s">
        <v>21</v>
      </c>
      <c r="Q60" s="1"/>
      <c r="R60" s="1"/>
      <c r="S60" s="1"/>
      <c r="T60" s="1"/>
      <c r="U60" s="1"/>
      <c r="V60" s="1"/>
      <c r="W60" s="1"/>
      <c r="X60" s="1"/>
      <c r="Y60" s="1"/>
      <c r="Z60" s="1"/>
    </row>
    <row r="61" customFormat="false" ht="21.75" hidden="false" customHeight="true" outlineLevel="0" collapsed="false">
      <c r="A61" s="4" t="n">
        <v>43444</v>
      </c>
      <c r="B61" s="5" t="s">
        <v>14</v>
      </c>
      <c r="C61" s="1" t="s">
        <v>26</v>
      </c>
      <c r="D61" s="5" t="s">
        <v>16</v>
      </c>
      <c r="E61" s="5" t="s">
        <v>17</v>
      </c>
      <c r="F61" s="10" t="s">
        <v>236</v>
      </c>
      <c r="G61" s="5" t="n">
        <v>72150256</v>
      </c>
      <c r="H61" s="5" t="s">
        <v>237</v>
      </c>
      <c r="I61" s="5"/>
      <c r="J61" s="1"/>
      <c r="K61" s="1" t="s">
        <v>238</v>
      </c>
      <c r="L61" s="1" t="s">
        <v>239</v>
      </c>
      <c r="M61" s="1"/>
      <c r="N61" s="1"/>
      <c r="O61" s="1"/>
      <c r="P61" s="6" t="s">
        <v>37</v>
      </c>
      <c r="Q61" s="1"/>
      <c r="R61" s="1"/>
      <c r="S61" s="1"/>
      <c r="T61" s="1"/>
      <c r="U61" s="1"/>
      <c r="V61" s="1"/>
      <c r="W61" s="1"/>
      <c r="X61" s="1"/>
      <c r="Y61" s="1"/>
      <c r="Z61" s="1"/>
    </row>
    <row r="62" customFormat="false" ht="21.75" hidden="false" customHeight="true" outlineLevel="0" collapsed="false">
      <c r="A62" s="4" t="n">
        <v>43444</v>
      </c>
      <c r="B62" s="5" t="s">
        <v>14</v>
      </c>
      <c r="C62" s="1" t="s">
        <v>26</v>
      </c>
      <c r="D62" s="5" t="s">
        <v>16</v>
      </c>
      <c r="E62" s="5" t="s">
        <v>17</v>
      </c>
      <c r="F62" s="10" t="s">
        <v>240</v>
      </c>
      <c r="G62" s="5"/>
      <c r="H62" s="5" t="s">
        <v>241</v>
      </c>
      <c r="I62" s="5"/>
      <c r="J62" s="1"/>
      <c r="K62" s="1" t="s">
        <v>242</v>
      </c>
      <c r="L62" s="1"/>
      <c r="M62" s="1"/>
      <c r="N62" s="1"/>
      <c r="O62" s="1"/>
      <c r="P62" s="1" t="s">
        <v>21</v>
      </c>
      <c r="Q62" s="1"/>
      <c r="R62" s="1"/>
      <c r="S62" s="1"/>
      <c r="T62" s="1"/>
      <c r="U62" s="1"/>
      <c r="V62" s="1"/>
      <c r="W62" s="1"/>
      <c r="X62" s="1"/>
      <c r="Y62" s="1"/>
      <c r="Z62" s="1"/>
    </row>
    <row r="63" customFormat="false" ht="21.75" hidden="false" customHeight="true" outlineLevel="0" collapsed="false">
      <c r="A63" s="4" t="n">
        <v>43444</v>
      </c>
      <c r="B63" s="9" t="s">
        <v>42</v>
      </c>
      <c r="C63" s="1" t="s">
        <v>26</v>
      </c>
      <c r="D63" s="5" t="s">
        <v>43</v>
      </c>
      <c r="E63" s="5" t="s">
        <v>109</v>
      </c>
      <c r="F63" s="10" t="s">
        <v>243</v>
      </c>
      <c r="G63" s="5" t="n">
        <v>987347607</v>
      </c>
      <c r="H63" s="5" t="s">
        <v>244</v>
      </c>
      <c r="I63" s="5"/>
      <c r="J63" s="1"/>
      <c r="K63" s="1" t="s">
        <v>21</v>
      </c>
      <c r="L63" s="1" t="s">
        <v>21</v>
      </c>
      <c r="M63" s="1" t="s">
        <v>245</v>
      </c>
      <c r="N63" s="1"/>
      <c r="O63" s="1"/>
      <c r="P63" s="6" t="s">
        <v>21</v>
      </c>
      <c r="Q63" s="1"/>
      <c r="R63" s="1"/>
      <c r="S63" s="1"/>
      <c r="T63" s="1"/>
      <c r="U63" s="1"/>
      <c r="V63" s="1"/>
      <c r="W63" s="1"/>
      <c r="X63" s="1"/>
      <c r="Y63" s="1"/>
      <c r="Z63" s="1"/>
    </row>
    <row r="64" customFormat="false" ht="21.75" hidden="false" customHeight="true" outlineLevel="0" collapsed="false">
      <c r="A64" s="4" t="n">
        <v>43444</v>
      </c>
      <c r="B64" s="9" t="s">
        <v>42</v>
      </c>
      <c r="C64" s="1" t="s">
        <v>26</v>
      </c>
      <c r="D64" s="1" t="s">
        <v>43</v>
      </c>
      <c r="E64" s="1" t="s">
        <v>109</v>
      </c>
      <c r="F64" s="1" t="s">
        <v>246</v>
      </c>
      <c r="G64" s="1" t="n">
        <f aca="false">+593998006657</f>
        <v>593998006657</v>
      </c>
      <c r="H64" s="1" t="s">
        <v>247</v>
      </c>
      <c r="I64" s="1" t="s">
        <v>68</v>
      </c>
      <c r="J64" s="1"/>
      <c r="K64" s="1" t="s">
        <v>21</v>
      </c>
      <c r="L64" s="1" t="s">
        <v>192</v>
      </c>
      <c r="M64" s="1"/>
      <c r="N64" s="1"/>
      <c r="O64" s="1"/>
      <c r="P64" s="6" t="s">
        <v>21</v>
      </c>
      <c r="Q64" s="1"/>
      <c r="R64" s="1"/>
      <c r="S64" s="1"/>
      <c r="T64" s="1"/>
      <c r="U64" s="1"/>
      <c r="V64" s="1"/>
      <c r="W64" s="1"/>
      <c r="X64" s="1"/>
      <c r="Y64" s="1"/>
      <c r="Z64" s="1"/>
    </row>
    <row r="65" customFormat="false" ht="21.75" hidden="false" customHeight="true" outlineLevel="0" collapsed="false">
      <c r="A65" s="4" t="n">
        <v>43444</v>
      </c>
      <c r="B65" s="9" t="s">
        <v>42</v>
      </c>
      <c r="C65" s="1" t="s">
        <v>15</v>
      </c>
      <c r="D65" s="1" t="s">
        <v>43</v>
      </c>
      <c r="E65" s="1" t="s">
        <v>109</v>
      </c>
      <c r="F65" s="1" t="s">
        <v>248</v>
      </c>
      <c r="G65" s="1" t="n">
        <f aca="false">+593967191099</f>
        <v>593967191099</v>
      </c>
      <c r="H65" s="1" t="s">
        <v>249</v>
      </c>
      <c r="I65" s="1" t="s">
        <v>250</v>
      </c>
      <c r="J65" s="1"/>
      <c r="K65" s="1" t="s">
        <v>251</v>
      </c>
      <c r="L65" s="1" t="s">
        <v>21</v>
      </c>
      <c r="M65" s="1" t="s">
        <v>21</v>
      </c>
      <c r="N65" s="1"/>
      <c r="O65" s="1"/>
      <c r="P65" s="6" t="s">
        <v>21</v>
      </c>
      <c r="Q65" s="1"/>
      <c r="R65" s="1"/>
      <c r="S65" s="1"/>
      <c r="T65" s="1"/>
      <c r="U65" s="1"/>
      <c r="V65" s="1"/>
      <c r="W65" s="1"/>
      <c r="X65" s="1"/>
      <c r="Y65" s="1"/>
      <c r="Z65" s="1"/>
    </row>
    <row r="66" customFormat="false" ht="21.75" hidden="false" customHeight="true" outlineLevel="0" collapsed="false">
      <c r="A66" s="4" t="n">
        <v>43444</v>
      </c>
      <c r="B66" s="1" t="s">
        <v>166</v>
      </c>
      <c r="C66" s="1" t="s">
        <v>15</v>
      </c>
      <c r="D66" s="5" t="s">
        <v>16</v>
      </c>
      <c r="E66" s="1" t="s">
        <v>17</v>
      </c>
      <c r="F66" s="1" t="s">
        <v>252</v>
      </c>
      <c r="G66" s="1" t="n">
        <f aca="false">+5930989093663</f>
        <v>5930989093663</v>
      </c>
      <c r="H66" s="1" t="s">
        <v>253</v>
      </c>
      <c r="I66" s="1" t="s">
        <v>254</v>
      </c>
      <c r="J66" s="1"/>
      <c r="K66" s="1" t="s">
        <v>255</v>
      </c>
      <c r="L66" s="1" t="s">
        <v>21</v>
      </c>
      <c r="M66" s="1" t="s">
        <v>256</v>
      </c>
      <c r="N66" s="1"/>
      <c r="O66" s="1"/>
      <c r="P66" s="6" t="s">
        <v>31</v>
      </c>
      <c r="Q66" s="1"/>
      <c r="R66" s="1"/>
      <c r="S66" s="1"/>
      <c r="T66" s="1"/>
      <c r="U66" s="1"/>
      <c r="V66" s="1"/>
      <c r="W66" s="1"/>
      <c r="X66" s="1"/>
      <c r="Y66" s="1"/>
      <c r="Z66" s="1"/>
    </row>
    <row r="67" customFormat="false" ht="21.75" hidden="false" customHeight="true" outlineLevel="0" collapsed="false">
      <c r="A67" s="4" t="n">
        <v>43444</v>
      </c>
      <c r="B67" s="5" t="s">
        <v>166</v>
      </c>
      <c r="C67" s="1" t="s">
        <v>26</v>
      </c>
      <c r="D67" s="5" t="s">
        <v>16</v>
      </c>
      <c r="E67" s="5" t="s">
        <v>17</v>
      </c>
      <c r="F67" s="1" t="s">
        <v>257</v>
      </c>
      <c r="G67" s="1" t="n">
        <f aca="false">+593988782399</f>
        <v>593988782399</v>
      </c>
      <c r="H67" s="1" t="s">
        <v>258</v>
      </c>
      <c r="I67" s="5"/>
      <c r="J67" s="5"/>
      <c r="K67" s="1" t="s">
        <v>259</v>
      </c>
      <c r="L67" s="1" t="s">
        <v>260</v>
      </c>
      <c r="M67" s="1"/>
      <c r="N67" s="1"/>
      <c r="O67" s="1"/>
      <c r="P67" s="6" t="s">
        <v>126</v>
      </c>
      <c r="Q67" s="1"/>
      <c r="R67" s="1"/>
      <c r="S67" s="1"/>
      <c r="T67" s="1"/>
      <c r="U67" s="1"/>
      <c r="V67" s="1"/>
      <c r="W67" s="1"/>
      <c r="X67" s="1"/>
      <c r="Y67" s="1"/>
      <c r="Z67" s="1"/>
    </row>
    <row r="68" customFormat="false" ht="21.75" hidden="false" customHeight="true" outlineLevel="0" collapsed="false">
      <c r="A68" s="4" t="n">
        <v>43444</v>
      </c>
      <c r="B68" s="5" t="s">
        <v>108</v>
      </c>
      <c r="C68" s="1" t="s">
        <v>26</v>
      </c>
      <c r="D68" s="5" t="s">
        <v>16</v>
      </c>
      <c r="E68" s="5" t="s">
        <v>109</v>
      </c>
      <c r="F68" s="1" t="s">
        <v>261</v>
      </c>
      <c r="G68" s="1" t="n">
        <f aca="false">+593968235451</f>
        <v>593968235451</v>
      </c>
      <c r="H68" s="1" t="s">
        <v>262</v>
      </c>
      <c r="I68" s="5"/>
      <c r="J68" s="5"/>
      <c r="K68" s="1" t="s">
        <v>21</v>
      </c>
      <c r="L68" s="1" t="s">
        <v>263</v>
      </c>
      <c r="M68" s="1"/>
      <c r="N68" s="1"/>
      <c r="O68" s="1"/>
      <c r="P68" s="6" t="s">
        <v>21</v>
      </c>
      <c r="Q68" s="1"/>
      <c r="R68" s="1"/>
      <c r="S68" s="1"/>
      <c r="T68" s="1"/>
      <c r="U68" s="1"/>
      <c r="V68" s="1"/>
      <c r="W68" s="1"/>
      <c r="X68" s="1"/>
      <c r="Y68" s="1"/>
      <c r="Z68" s="1"/>
    </row>
    <row r="69" customFormat="false" ht="21.75" hidden="false" customHeight="true" outlineLevel="0" collapsed="false">
      <c r="A69" s="4" t="n">
        <v>43444</v>
      </c>
      <c r="B69" s="1" t="s">
        <v>108</v>
      </c>
      <c r="C69" s="1" t="s">
        <v>26</v>
      </c>
      <c r="D69" s="5" t="s">
        <v>16</v>
      </c>
      <c r="E69" s="5" t="s">
        <v>109</v>
      </c>
      <c r="F69" s="1" t="s">
        <v>264</v>
      </c>
      <c r="G69" s="1" t="n">
        <f aca="false">+593994523880</f>
        <v>593994523880</v>
      </c>
      <c r="H69" s="1" t="s">
        <v>265</v>
      </c>
      <c r="I69" s="5"/>
      <c r="J69" s="5"/>
      <c r="K69" s="1" t="s">
        <v>21</v>
      </c>
      <c r="L69" s="1" t="s">
        <v>21</v>
      </c>
      <c r="M69" s="1" t="s">
        <v>21</v>
      </c>
      <c r="N69" s="1"/>
      <c r="O69" s="1"/>
      <c r="P69" s="6" t="s">
        <v>21</v>
      </c>
      <c r="Q69" s="1"/>
      <c r="R69" s="1"/>
      <c r="S69" s="1"/>
      <c r="T69" s="1"/>
      <c r="U69" s="1"/>
      <c r="V69" s="1"/>
      <c r="W69" s="1"/>
      <c r="X69" s="1"/>
      <c r="Y69" s="1"/>
      <c r="Z69" s="1"/>
    </row>
    <row r="70" customFormat="false" ht="21.75" hidden="false" customHeight="true" outlineLevel="0" collapsed="false">
      <c r="A70" s="4" t="n">
        <v>43444</v>
      </c>
      <c r="B70" s="5" t="s">
        <v>48</v>
      </c>
      <c r="C70" s="1" t="s">
        <v>26</v>
      </c>
      <c r="D70" s="5" t="s">
        <v>43</v>
      </c>
      <c r="E70" s="5" t="s">
        <v>44</v>
      </c>
      <c r="F70" s="5" t="s">
        <v>266</v>
      </c>
      <c r="G70" s="5" t="n">
        <v>996153142</v>
      </c>
      <c r="H70" s="11" t="s">
        <v>206</v>
      </c>
      <c r="I70" s="11"/>
      <c r="J70" s="1"/>
      <c r="K70" s="1" t="s">
        <v>21</v>
      </c>
      <c r="L70" s="1" t="s">
        <v>21</v>
      </c>
      <c r="M70" s="1"/>
      <c r="N70" s="1"/>
      <c r="O70" s="1"/>
      <c r="P70" s="6" t="s">
        <v>21</v>
      </c>
      <c r="Q70" s="1"/>
      <c r="R70" s="1"/>
      <c r="S70" s="1"/>
      <c r="T70" s="1"/>
      <c r="U70" s="1"/>
      <c r="V70" s="1"/>
      <c r="W70" s="1"/>
      <c r="X70" s="1"/>
      <c r="Y70" s="1"/>
      <c r="Z70" s="1"/>
    </row>
    <row r="71" customFormat="false" ht="21.75" hidden="false" customHeight="true" outlineLevel="0" collapsed="false">
      <c r="A71" s="4" t="n">
        <v>43444</v>
      </c>
      <c r="B71" s="5" t="s">
        <v>127</v>
      </c>
      <c r="C71" s="1" t="s">
        <v>15</v>
      </c>
      <c r="D71" s="5" t="s">
        <v>43</v>
      </c>
      <c r="E71" s="1" t="s">
        <v>44</v>
      </c>
      <c r="F71" s="1" t="s">
        <v>267</v>
      </c>
      <c r="G71" s="1" t="n">
        <f aca="false">+5930996511444</f>
        <v>5930996511444</v>
      </c>
      <c r="H71" s="1" t="s">
        <v>268</v>
      </c>
      <c r="I71" s="1" t="s">
        <v>269</v>
      </c>
      <c r="J71" s="1"/>
      <c r="K71" s="1" t="s">
        <v>21</v>
      </c>
      <c r="L71" s="1" t="s">
        <v>21</v>
      </c>
      <c r="M71" s="1" t="s">
        <v>21</v>
      </c>
      <c r="N71" s="1"/>
      <c r="O71" s="1"/>
      <c r="P71" s="6" t="s">
        <v>21</v>
      </c>
      <c r="Q71" s="1"/>
      <c r="R71" s="1"/>
      <c r="S71" s="1"/>
      <c r="T71" s="1"/>
      <c r="U71" s="1"/>
      <c r="V71" s="1"/>
      <c r="W71" s="1"/>
      <c r="X71" s="1"/>
      <c r="Y71" s="1"/>
      <c r="Z71" s="1"/>
    </row>
    <row r="72" customFormat="false" ht="21.75" hidden="false" customHeight="true" outlineLevel="0" collapsed="false">
      <c r="A72" s="4" t="n">
        <v>43444</v>
      </c>
      <c r="B72" s="5" t="s">
        <v>127</v>
      </c>
      <c r="C72" s="1" t="s">
        <v>26</v>
      </c>
      <c r="D72" s="5" t="s">
        <v>43</v>
      </c>
      <c r="E72" s="5" t="s">
        <v>109</v>
      </c>
      <c r="F72" s="1" t="s">
        <v>270</v>
      </c>
      <c r="G72" s="1" t="n">
        <f aca="false">+5930997274506</f>
        <v>5930997274506</v>
      </c>
      <c r="H72" s="1" t="s">
        <v>271</v>
      </c>
      <c r="I72" s="1" t="s">
        <v>272</v>
      </c>
      <c r="J72" s="1"/>
      <c r="K72" s="1" t="s">
        <v>21</v>
      </c>
      <c r="L72" s="1" t="s">
        <v>273</v>
      </c>
      <c r="M72" s="1" t="s">
        <v>274</v>
      </c>
      <c r="N72" s="1" t="s">
        <v>21</v>
      </c>
      <c r="O72" s="1"/>
      <c r="P72" s="6" t="s">
        <v>37</v>
      </c>
      <c r="Q72" s="1"/>
      <c r="R72" s="1"/>
      <c r="S72" s="1"/>
      <c r="T72" s="1"/>
      <c r="U72" s="1"/>
      <c r="V72" s="1"/>
      <c r="W72" s="1"/>
      <c r="X72" s="1"/>
      <c r="Y72" s="1"/>
      <c r="Z72" s="1"/>
    </row>
    <row r="73" customFormat="false" ht="21.75" hidden="false" customHeight="true" outlineLevel="0" collapsed="false">
      <c r="A73" s="4" t="n">
        <v>43444</v>
      </c>
      <c r="B73" s="5" t="s">
        <v>178</v>
      </c>
      <c r="C73" s="1" t="s">
        <v>26</v>
      </c>
      <c r="D73" s="5" t="s">
        <v>43</v>
      </c>
      <c r="E73" s="1" t="s">
        <v>44</v>
      </c>
      <c r="F73" s="1" t="s">
        <v>275</v>
      </c>
      <c r="G73" s="1" t="n">
        <f aca="false">+593987241697</f>
        <v>593987241697</v>
      </c>
      <c r="H73" s="1" t="s">
        <v>276</v>
      </c>
      <c r="I73" s="1" t="s">
        <v>24</v>
      </c>
      <c r="J73" s="1"/>
      <c r="K73" s="1" t="s">
        <v>277</v>
      </c>
      <c r="L73" s="1" t="s">
        <v>21</v>
      </c>
      <c r="M73" s="1" t="s">
        <v>21</v>
      </c>
      <c r="N73" s="1" t="s">
        <v>21</v>
      </c>
      <c r="O73" s="1"/>
      <c r="P73" s="6" t="s">
        <v>21</v>
      </c>
      <c r="Q73" s="1"/>
      <c r="R73" s="1"/>
      <c r="S73" s="1"/>
      <c r="T73" s="1"/>
      <c r="U73" s="1"/>
      <c r="V73" s="1"/>
      <c r="W73" s="1"/>
      <c r="X73" s="1"/>
      <c r="Y73" s="1"/>
      <c r="Z73" s="1"/>
    </row>
    <row r="74" customFormat="false" ht="21.75" hidden="false" customHeight="true" outlineLevel="0" collapsed="false">
      <c r="A74" s="4" t="n">
        <v>43444</v>
      </c>
      <c r="B74" s="5" t="s">
        <v>178</v>
      </c>
      <c r="C74" s="1" t="s">
        <v>15</v>
      </c>
      <c r="D74" s="5" t="s">
        <v>43</v>
      </c>
      <c r="E74" s="1" t="s">
        <v>44</v>
      </c>
      <c r="F74" s="1" t="s">
        <v>278</v>
      </c>
      <c r="G74" s="1" t="n">
        <f aca="false">+593987587372</f>
        <v>593987587372</v>
      </c>
      <c r="H74" s="1" t="s">
        <v>279</v>
      </c>
      <c r="I74" s="1" t="s">
        <v>24</v>
      </c>
      <c r="J74" s="1"/>
      <c r="K74" s="1" t="s">
        <v>21</v>
      </c>
      <c r="L74" s="1" t="s">
        <v>21</v>
      </c>
      <c r="M74" s="1" t="s">
        <v>21</v>
      </c>
      <c r="N74" s="1"/>
      <c r="O74" s="1"/>
      <c r="P74" s="6" t="s">
        <v>21</v>
      </c>
      <c r="Q74" s="1"/>
      <c r="R74" s="1"/>
      <c r="S74" s="1"/>
      <c r="T74" s="1"/>
      <c r="U74" s="1"/>
      <c r="V74" s="1"/>
      <c r="W74" s="1"/>
      <c r="X74" s="1"/>
      <c r="Y74" s="1"/>
      <c r="Z74" s="1"/>
    </row>
    <row r="75" customFormat="false" ht="21.75" hidden="false" customHeight="true" outlineLevel="0" collapsed="false">
      <c r="A75" s="4" t="n">
        <v>43444</v>
      </c>
      <c r="B75" s="5" t="s">
        <v>178</v>
      </c>
      <c r="C75" s="1" t="s">
        <v>15</v>
      </c>
      <c r="D75" s="5" t="s">
        <v>43</v>
      </c>
      <c r="E75" s="1" t="s">
        <v>44</v>
      </c>
      <c r="F75" s="1" t="s">
        <v>280</v>
      </c>
      <c r="G75" s="1" t="n">
        <f aca="false">+593968483672</f>
        <v>593968483672</v>
      </c>
      <c r="H75" s="1" t="s">
        <v>281</v>
      </c>
      <c r="I75" s="1" t="s">
        <v>68</v>
      </c>
      <c r="J75" s="1"/>
      <c r="K75" s="1" t="s">
        <v>282</v>
      </c>
      <c r="L75" s="1" t="s">
        <v>21</v>
      </c>
      <c r="M75" s="1" t="s">
        <v>21</v>
      </c>
      <c r="N75" s="1"/>
      <c r="O75" s="1"/>
      <c r="P75" s="6" t="s">
        <v>21</v>
      </c>
      <c r="Q75" s="1"/>
      <c r="R75" s="1"/>
      <c r="S75" s="1"/>
      <c r="T75" s="1"/>
      <c r="U75" s="1"/>
      <c r="V75" s="1"/>
      <c r="W75" s="1"/>
      <c r="X75" s="1"/>
      <c r="Y75" s="1"/>
      <c r="Z75" s="1"/>
    </row>
    <row r="76" customFormat="false" ht="21.75" hidden="false" customHeight="true" outlineLevel="0" collapsed="false">
      <c r="A76" s="4" t="n">
        <v>43444</v>
      </c>
      <c r="B76" s="5" t="s">
        <v>81</v>
      </c>
      <c r="C76" s="1" t="s">
        <v>26</v>
      </c>
      <c r="D76" s="5" t="s">
        <v>43</v>
      </c>
      <c r="E76" s="5" t="s">
        <v>109</v>
      </c>
      <c r="F76" s="10" t="s">
        <v>283</v>
      </c>
      <c r="G76" s="5" t="n">
        <v>958881074</v>
      </c>
      <c r="H76" s="11" t="s">
        <v>284</v>
      </c>
      <c r="I76" s="11"/>
      <c r="J76" s="1"/>
      <c r="K76" s="1" t="s">
        <v>285</v>
      </c>
      <c r="L76" s="1"/>
      <c r="M76" s="1"/>
      <c r="N76" s="1"/>
      <c r="O76" s="1"/>
      <c r="P76" s="6" t="s">
        <v>126</v>
      </c>
      <c r="Q76" s="1"/>
      <c r="R76" s="1"/>
      <c r="S76" s="1"/>
      <c r="T76" s="1"/>
      <c r="U76" s="1"/>
      <c r="V76" s="1"/>
      <c r="W76" s="1"/>
      <c r="X76" s="1"/>
      <c r="Y76" s="1"/>
      <c r="Z76" s="1"/>
    </row>
    <row r="77" customFormat="false" ht="21.75" hidden="false" customHeight="true" outlineLevel="0" collapsed="false">
      <c r="A77" s="4" t="n">
        <v>43444</v>
      </c>
      <c r="B77" s="12" t="s">
        <v>286</v>
      </c>
      <c r="C77" s="1" t="s">
        <v>26</v>
      </c>
      <c r="D77" s="5" t="s">
        <v>16</v>
      </c>
      <c r="E77" s="5" t="s">
        <v>17</v>
      </c>
      <c r="F77" s="1" t="s">
        <v>287</v>
      </c>
      <c r="G77" s="1" t="n">
        <f aca="false">+593995551694</f>
        <v>593995551694</v>
      </c>
      <c r="H77" s="1" t="s">
        <v>288</v>
      </c>
      <c r="I77" s="5"/>
      <c r="J77" s="5"/>
      <c r="K77" s="1" t="s">
        <v>21</v>
      </c>
      <c r="L77" s="1" t="s">
        <v>21</v>
      </c>
      <c r="M77" s="1" t="s">
        <v>21</v>
      </c>
      <c r="N77" s="1"/>
      <c r="O77" s="1"/>
      <c r="P77" s="6" t="s">
        <v>21</v>
      </c>
      <c r="Q77" s="1"/>
      <c r="R77" s="1"/>
      <c r="S77" s="1"/>
      <c r="T77" s="1"/>
      <c r="U77" s="1"/>
      <c r="V77" s="1"/>
      <c r="W77" s="1"/>
      <c r="X77" s="1"/>
      <c r="Y77" s="1"/>
      <c r="Z77" s="1"/>
    </row>
    <row r="78" customFormat="false" ht="21.75" hidden="false" customHeight="true" outlineLevel="0" collapsed="false">
      <c r="A78" s="4" t="n">
        <v>43444</v>
      </c>
      <c r="B78" s="5" t="s">
        <v>86</v>
      </c>
      <c r="C78" s="1" t="s">
        <v>26</v>
      </c>
      <c r="D78" s="5" t="s">
        <v>16</v>
      </c>
      <c r="E78" s="5" t="s">
        <v>17</v>
      </c>
      <c r="F78" s="1" t="s">
        <v>289</v>
      </c>
      <c r="G78" s="1" t="n">
        <f aca="false">+593993041334</f>
        <v>593993041334</v>
      </c>
      <c r="H78" s="1" t="s">
        <v>290</v>
      </c>
      <c r="I78" s="5"/>
      <c r="J78" s="5"/>
      <c r="K78" s="1" t="s">
        <v>21</v>
      </c>
      <c r="L78" s="1" t="s">
        <v>291</v>
      </c>
      <c r="M78" s="1" t="s">
        <v>21</v>
      </c>
      <c r="N78" s="1"/>
      <c r="O78" s="1"/>
      <c r="P78" s="6" t="s">
        <v>31</v>
      </c>
      <c r="Q78" s="1"/>
      <c r="R78" s="1"/>
      <c r="S78" s="1"/>
      <c r="T78" s="1"/>
      <c r="U78" s="1"/>
      <c r="V78" s="1"/>
      <c r="W78" s="1"/>
      <c r="X78" s="1"/>
      <c r="Y78" s="1"/>
      <c r="Z78" s="1"/>
    </row>
    <row r="79" customFormat="false" ht="21.75" hidden="false" customHeight="true" outlineLevel="0" collapsed="false">
      <c r="A79" s="4" t="n">
        <v>43444</v>
      </c>
      <c r="B79" s="5" t="s">
        <v>86</v>
      </c>
      <c r="C79" s="1" t="s">
        <v>26</v>
      </c>
      <c r="D79" s="5" t="s">
        <v>16</v>
      </c>
      <c r="E79" s="5" t="s">
        <v>17</v>
      </c>
      <c r="F79" s="1" t="s">
        <v>292</v>
      </c>
      <c r="G79" s="1" t="n">
        <f aca="false">+5930967549729</f>
        <v>5930967549729</v>
      </c>
      <c r="H79" s="1" t="s">
        <v>293</v>
      </c>
      <c r="I79" s="5"/>
      <c r="J79" s="5"/>
      <c r="K79" s="1" t="s">
        <v>263</v>
      </c>
      <c r="L79" s="1"/>
      <c r="M79" s="1"/>
      <c r="N79" s="1"/>
      <c r="O79" s="1"/>
      <c r="P79" s="6" t="s">
        <v>294</v>
      </c>
      <c r="Q79" s="1"/>
      <c r="R79" s="1"/>
      <c r="S79" s="1"/>
      <c r="T79" s="1"/>
      <c r="U79" s="1"/>
      <c r="V79" s="1"/>
      <c r="W79" s="1"/>
      <c r="X79" s="1"/>
      <c r="Y79" s="1"/>
      <c r="Z79" s="1"/>
    </row>
    <row r="80" customFormat="false" ht="21.75" hidden="false" customHeight="true" outlineLevel="0" collapsed="false">
      <c r="A80" s="4" t="n">
        <v>43444</v>
      </c>
      <c r="B80" s="5" t="s">
        <v>86</v>
      </c>
      <c r="C80" s="1" t="s">
        <v>26</v>
      </c>
      <c r="D80" s="5" t="s">
        <v>16</v>
      </c>
      <c r="E80" s="5" t="s">
        <v>17</v>
      </c>
      <c r="F80" s="10" t="s">
        <v>295</v>
      </c>
      <c r="G80" s="5" t="n">
        <v>995967946</v>
      </c>
      <c r="H80" s="5" t="s">
        <v>296</v>
      </c>
      <c r="I80" s="5"/>
      <c r="J80" s="1"/>
      <c r="K80" s="1" t="s">
        <v>21</v>
      </c>
      <c r="L80" s="1" t="s">
        <v>297</v>
      </c>
      <c r="M80" s="1" t="s">
        <v>21</v>
      </c>
      <c r="N80" s="1" t="s">
        <v>21</v>
      </c>
      <c r="O80" s="1"/>
      <c r="P80" s="6" t="s">
        <v>21</v>
      </c>
      <c r="Q80" s="1"/>
      <c r="R80" s="1"/>
      <c r="S80" s="1"/>
      <c r="T80" s="1"/>
      <c r="U80" s="1"/>
      <c r="V80" s="1"/>
      <c r="W80" s="1"/>
      <c r="X80" s="1"/>
      <c r="Y80" s="1"/>
      <c r="Z80" s="1"/>
    </row>
    <row r="81" customFormat="false" ht="21.75" hidden="false" customHeight="true" outlineLevel="0" collapsed="false">
      <c r="A81" s="4" t="n">
        <v>43444</v>
      </c>
      <c r="B81" s="5" t="s">
        <v>86</v>
      </c>
      <c r="C81" s="1" t="s">
        <v>26</v>
      </c>
      <c r="D81" s="5" t="s">
        <v>16</v>
      </c>
      <c r="E81" s="5" t="s">
        <v>17</v>
      </c>
      <c r="F81" s="10" t="s">
        <v>298</v>
      </c>
      <c r="G81" s="5" t="n">
        <v>986969402</v>
      </c>
      <c r="H81" s="5" t="s">
        <v>299</v>
      </c>
      <c r="I81" s="5"/>
      <c r="J81" s="1"/>
      <c r="K81" s="1" t="s">
        <v>300</v>
      </c>
      <c r="L81" s="1" t="s">
        <v>21</v>
      </c>
      <c r="M81" s="1" t="s">
        <v>21</v>
      </c>
      <c r="N81" s="1"/>
      <c r="O81" s="1"/>
      <c r="P81" s="6" t="s">
        <v>31</v>
      </c>
      <c r="Q81" s="1"/>
      <c r="R81" s="1"/>
      <c r="S81" s="1"/>
      <c r="T81" s="1"/>
      <c r="U81" s="1"/>
      <c r="V81" s="1"/>
      <c r="W81" s="1"/>
      <c r="X81" s="1"/>
      <c r="Y81" s="1"/>
      <c r="Z81" s="1"/>
    </row>
    <row r="82" customFormat="false" ht="21.75" hidden="false" customHeight="true" outlineLevel="0" collapsed="false">
      <c r="A82" s="4" t="n">
        <v>43444</v>
      </c>
      <c r="B82" s="1" t="s">
        <v>301</v>
      </c>
      <c r="C82" s="1" t="s">
        <v>15</v>
      </c>
      <c r="D82" s="5" t="s">
        <v>16</v>
      </c>
      <c r="E82" s="1" t="s">
        <v>17</v>
      </c>
      <c r="F82" s="1" t="s">
        <v>302</v>
      </c>
      <c r="G82" s="1" t="n">
        <f aca="false">+5930998670742</f>
        <v>5930998670742</v>
      </c>
      <c r="H82" s="1" t="s">
        <v>303</v>
      </c>
      <c r="I82" s="1" t="s">
        <v>304</v>
      </c>
      <c r="J82" s="1"/>
      <c r="K82" s="1" t="s">
        <v>21</v>
      </c>
      <c r="L82" s="1" t="s">
        <v>21</v>
      </c>
      <c r="M82" s="1" t="s">
        <v>305</v>
      </c>
      <c r="N82" s="1"/>
      <c r="O82" s="1"/>
      <c r="P82" s="6" t="s">
        <v>31</v>
      </c>
      <c r="Q82" s="1"/>
      <c r="R82" s="1"/>
      <c r="S82" s="1"/>
      <c r="T82" s="1"/>
      <c r="U82" s="1"/>
      <c r="V82" s="1"/>
      <c r="W82" s="1"/>
      <c r="X82" s="1"/>
      <c r="Y82" s="1"/>
      <c r="Z82" s="1"/>
    </row>
    <row r="83" customFormat="false" ht="21.75" hidden="false" customHeight="true" outlineLevel="0" collapsed="false">
      <c r="A83" s="4" t="n">
        <v>43445</v>
      </c>
      <c r="B83" s="5" t="s">
        <v>14</v>
      </c>
      <c r="C83" s="1" t="s">
        <v>26</v>
      </c>
      <c r="D83" s="1" t="s">
        <v>16</v>
      </c>
      <c r="E83" s="5" t="s">
        <v>17</v>
      </c>
      <c r="F83" s="1" t="s">
        <v>306</v>
      </c>
      <c r="G83" s="1" t="n">
        <f aca="false">+593982060000</f>
        <v>593982060000</v>
      </c>
      <c r="H83" s="1" t="s">
        <v>307</v>
      </c>
      <c r="I83" s="5"/>
      <c r="J83" s="5"/>
      <c r="K83" s="1" t="s">
        <v>21</v>
      </c>
      <c r="L83" s="1" t="s">
        <v>308</v>
      </c>
      <c r="M83" s="1"/>
      <c r="N83" s="1"/>
      <c r="O83" s="1"/>
      <c r="P83" s="1" t="s">
        <v>21</v>
      </c>
      <c r="Q83" s="1"/>
      <c r="R83" s="1"/>
      <c r="S83" s="1"/>
      <c r="T83" s="1"/>
      <c r="U83" s="1"/>
      <c r="V83" s="1"/>
      <c r="W83" s="1"/>
      <c r="X83" s="1"/>
      <c r="Y83" s="1"/>
      <c r="Z83" s="1"/>
    </row>
    <row r="84" customFormat="false" ht="21.75" hidden="false" customHeight="true" outlineLevel="0" collapsed="false">
      <c r="A84" s="4" t="n">
        <v>43445</v>
      </c>
      <c r="B84" s="5" t="s">
        <v>14</v>
      </c>
      <c r="C84" s="1" t="s">
        <v>26</v>
      </c>
      <c r="D84" s="1" t="s">
        <v>16</v>
      </c>
      <c r="E84" s="5" t="s">
        <v>17</v>
      </c>
      <c r="F84" s="1" t="s">
        <v>309</v>
      </c>
      <c r="G84" s="1" t="n">
        <f aca="false">+593984829076</f>
        <v>593984829076</v>
      </c>
      <c r="H84" s="1" t="s">
        <v>310</v>
      </c>
      <c r="I84" s="5"/>
      <c r="J84" s="5"/>
      <c r="K84" s="1" t="s">
        <v>311</v>
      </c>
      <c r="L84" s="1" t="s">
        <v>21</v>
      </c>
      <c r="M84" s="1" t="s">
        <v>21</v>
      </c>
      <c r="N84" s="1"/>
      <c r="O84" s="1"/>
      <c r="P84" s="1" t="s">
        <v>21</v>
      </c>
      <c r="Q84" s="1"/>
      <c r="R84" s="1"/>
      <c r="S84" s="1"/>
      <c r="T84" s="1"/>
      <c r="U84" s="1"/>
      <c r="V84" s="1"/>
      <c r="W84" s="1"/>
      <c r="X84" s="1"/>
      <c r="Y84" s="1"/>
      <c r="Z84" s="1"/>
    </row>
    <row r="85" customFormat="false" ht="21.75" hidden="false" customHeight="true" outlineLevel="0" collapsed="false">
      <c r="A85" s="4" t="n">
        <v>43445</v>
      </c>
      <c r="B85" s="5" t="s">
        <v>14</v>
      </c>
      <c r="C85" s="1" t="s">
        <v>26</v>
      </c>
      <c r="D85" s="1" t="s">
        <v>16</v>
      </c>
      <c r="E85" s="5" t="s">
        <v>17</v>
      </c>
      <c r="F85" s="1" t="s">
        <v>312</v>
      </c>
      <c r="G85" s="1" t="n">
        <f aca="false">+5930999060912</f>
        <v>5930999060912</v>
      </c>
      <c r="H85" s="1" t="s">
        <v>313</v>
      </c>
      <c r="I85" s="5"/>
      <c r="J85" s="5"/>
      <c r="K85" s="1" t="s">
        <v>314</v>
      </c>
      <c r="L85" s="1" t="s">
        <v>315</v>
      </c>
      <c r="M85" s="1" t="s">
        <v>21</v>
      </c>
      <c r="N85" s="1" t="s">
        <v>316</v>
      </c>
      <c r="O85" s="1"/>
      <c r="P85" s="6" t="s">
        <v>37</v>
      </c>
      <c r="Q85" s="1"/>
      <c r="R85" s="1"/>
      <c r="S85" s="1"/>
      <c r="T85" s="1"/>
      <c r="U85" s="1"/>
      <c r="V85" s="1"/>
      <c r="W85" s="1"/>
      <c r="X85" s="1"/>
      <c r="Y85" s="1"/>
      <c r="Z85" s="1"/>
    </row>
    <row r="86" customFormat="false" ht="21.75" hidden="false" customHeight="true" outlineLevel="0" collapsed="false">
      <c r="A86" s="4" t="n">
        <v>43445</v>
      </c>
      <c r="B86" s="5" t="s">
        <v>14</v>
      </c>
      <c r="C86" s="1" t="s">
        <v>26</v>
      </c>
      <c r="D86" s="1" t="s">
        <v>16</v>
      </c>
      <c r="E86" s="5" t="s">
        <v>17</v>
      </c>
      <c r="F86" s="1" t="s">
        <v>317</v>
      </c>
      <c r="G86" s="1" t="n">
        <f aca="false">+593988589520</f>
        <v>593988589520</v>
      </c>
      <c r="H86" s="1" t="s">
        <v>318</v>
      </c>
      <c r="I86" s="5"/>
      <c r="J86" s="5"/>
      <c r="K86" s="1" t="s">
        <v>21</v>
      </c>
      <c r="L86" s="1" t="s">
        <v>21</v>
      </c>
      <c r="M86" s="1" t="s">
        <v>21</v>
      </c>
      <c r="N86" s="1"/>
      <c r="O86" s="1"/>
      <c r="P86" s="6" t="s">
        <v>21</v>
      </c>
      <c r="Q86" s="1"/>
      <c r="R86" s="1"/>
      <c r="S86" s="1"/>
      <c r="T86" s="1"/>
      <c r="U86" s="1"/>
      <c r="V86" s="1"/>
      <c r="W86" s="1"/>
      <c r="X86" s="1"/>
      <c r="Y86" s="1"/>
      <c r="Z86" s="1"/>
    </row>
    <row r="87" customFormat="false" ht="21.75" hidden="false" customHeight="true" outlineLevel="0" collapsed="false">
      <c r="A87" s="4" t="n">
        <v>43445</v>
      </c>
      <c r="B87" s="5" t="s">
        <v>14</v>
      </c>
      <c r="C87" s="1" t="s">
        <v>26</v>
      </c>
      <c r="D87" s="1" t="s">
        <v>16</v>
      </c>
      <c r="E87" s="5" t="s">
        <v>17</v>
      </c>
      <c r="F87" s="1" t="s">
        <v>319</v>
      </c>
      <c r="G87" s="1" t="n">
        <f aca="false">+5930981191075</f>
        <v>5930981191075</v>
      </c>
      <c r="H87" s="1" t="s">
        <v>320</v>
      </c>
      <c r="I87" s="5"/>
      <c r="J87" s="5"/>
      <c r="K87" s="1" t="s">
        <v>321</v>
      </c>
      <c r="L87" s="1" t="s">
        <v>322</v>
      </c>
      <c r="M87" s="1"/>
      <c r="N87" s="1"/>
      <c r="O87" s="1"/>
      <c r="P87" s="6" t="s">
        <v>37</v>
      </c>
      <c r="Q87" s="1"/>
      <c r="R87" s="1"/>
      <c r="S87" s="1"/>
      <c r="T87" s="1"/>
      <c r="U87" s="1"/>
      <c r="V87" s="1"/>
      <c r="W87" s="1"/>
      <c r="X87" s="1"/>
      <c r="Y87" s="1"/>
      <c r="Z87" s="1"/>
    </row>
    <row r="88" customFormat="false" ht="21.75" hidden="false" customHeight="true" outlineLevel="0" collapsed="false">
      <c r="A88" s="4" t="n">
        <v>43445</v>
      </c>
      <c r="B88" s="5" t="s">
        <v>323</v>
      </c>
      <c r="C88" s="1" t="s">
        <v>26</v>
      </c>
      <c r="D88" s="1" t="s">
        <v>43</v>
      </c>
      <c r="E88" s="5" t="s">
        <v>109</v>
      </c>
      <c r="F88" s="10" t="s">
        <v>324</v>
      </c>
      <c r="G88" s="5" t="n">
        <v>994896132</v>
      </c>
      <c r="H88" s="5" t="s">
        <v>325</v>
      </c>
      <c r="I88" s="5"/>
      <c r="J88" s="1"/>
      <c r="K88" s="1" t="s">
        <v>326</v>
      </c>
      <c r="L88" s="1" t="s">
        <v>21</v>
      </c>
      <c r="M88" s="1" t="s">
        <v>327</v>
      </c>
      <c r="N88" s="1"/>
      <c r="O88" s="1"/>
      <c r="P88" s="6" t="s">
        <v>37</v>
      </c>
      <c r="Q88" s="1"/>
      <c r="R88" s="1"/>
      <c r="S88" s="1"/>
      <c r="T88" s="1"/>
      <c r="U88" s="1"/>
      <c r="V88" s="1"/>
      <c r="W88" s="1"/>
      <c r="X88" s="1"/>
      <c r="Y88" s="1"/>
      <c r="Z88" s="1"/>
    </row>
    <row r="89" customFormat="false" ht="21.75" hidden="false" customHeight="true" outlineLevel="0" collapsed="false">
      <c r="A89" s="4" t="n">
        <v>43445</v>
      </c>
      <c r="B89" s="5" t="s">
        <v>48</v>
      </c>
      <c r="C89" s="1" t="s">
        <v>15</v>
      </c>
      <c r="D89" s="5" t="s">
        <v>43</v>
      </c>
      <c r="E89" s="5" t="s">
        <v>44</v>
      </c>
      <c r="F89" s="1" t="s">
        <v>328</v>
      </c>
      <c r="G89" s="1" t="n">
        <f aca="false">+593999366872</f>
        <v>593999366872</v>
      </c>
      <c r="H89" s="1" t="s">
        <v>329</v>
      </c>
      <c r="I89" s="1" t="s">
        <v>330</v>
      </c>
      <c r="J89" s="1"/>
      <c r="K89" s="1" t="s">
        <v>21</v>
      </c>
      <c r="L89" s="1" t="s">
        <v>21</v>
      </c>
      <c r="M89" s="1" t="s">
        <v>21</v>
      </c>
      <c r="N89" s="1"/>
      <c r="O89" s="1"/>
      <c r="P89" s="1" t="s">
        <v>21</v>
      </c>
      <c r="Q89" s="1"/>
      <c r="R89" s="1"/>
      <c r="S89" s="1"/>
      <c r="T89" s="1"/>
      <c r="U89" s="1"/>
      <c r="V89" s="1"/>
      <c r="W89" s="1"/>
      <c r="X89" s="1"/>
      <c r="Y89" s="1"/>
      <c r="Z89" s="1"/>
    </row>
    <row r="90" customFormat="false" ht="21.75" hidden="false" customHeight="true" outlineLevel="0" collapsed="false">
      <c r="A90" s="4" t="n">
        <v>43445</v>
      </c>
      <c r="B90" s="5" t="s">
        <v>48</v>
      </c>
      <c r="C90" s="1" t="s">
        <v>15</v>
      </c>
      <c r="D90" s="5" t="s">
        <v>43</v>
      </c>
      <c r="E90" s="5" t="s">
        <v>44</v>
      </c>
      <c r="F90" s="1" t="s">
        <v>331</v>
      </c>
      <c r="G90" s="1" t="n">
        <f aca="false">+5930984407020</f>
        <v>5930984407020</v>
      </c>
      <c r="H90" s="1" t="s">
        <v>332</v>
      </c>
      <c r="I90" s="1" t="s">
        <v>24</v>
      </c>
      <c r="J90" s="1"/>
      <c r="K90" s="1" t="s">
        <v>21</v>
      </c>
      <c r="L90" s="1" t="s">
        <v>21</v>
      </c>
      <c r="M90" s="1" t="s">
        <v>333</v>
      </c>
      <c r="N90" s="1"/>
      <c r="O90" s="1"/>
      <c r="P90" s="1" t="s">
        <v>37</v>
      </c>
      <c r="Q90" s="1"/>
      <c r="R90" s="1"/>
      <c r="S90" s="1"/>
      <c r="T90" s="1"/>
      <c r="U90" s="1"/>
      <c r="V90" s="1"/>
      <c r="W90" s="1"/>
      <c r="X90" s="1"/>
      <c r="Y90" s="1"/>
      <c r="Z90" s="1"/>
    </row>
    <row r="91" customFormat="false" ht="21.75" hidden="false" customHeight="true" outlineLevel="0" collapsed="false">
      <c r="A91" s="4" t="n">
        <v>43445</v>
      </c>
      <c r="B91" s="5" t="s">
        <v>48</v>
      </c>
      <c r="C91" s="1" t="s">
        <v>26</v>
      </c>
      <c r="D91" s="1" t="s">
        <v>43</v>
      </c>
      <c r="E91" s="5" t="s">
        <v>44</v>
      </c>
      <c r="F91" s="10" t="s">
        <v>334</v>
      </c>
      <c r="G91" s="5" t="n">
        <v>968976258</v>
      </c>
      <c r="H91" s="13" t="s">
        <v>335</v>
      </c>
      <c r="I91" s="1"/>
      <c r="J91" s="1"/>
      <c r="K91" s="1" t="s">
        <v>21</v>
      </c>
      <c r="L91" s="1" t="s">
        <v>336</v>
      </c>
      <c r="M91" s="1" t="s">
        <v>21</v>
      </c>
      <c r="N91" s="1"/>
      <c r="O91" s="1"/>
      <c r="P91" s="6" t="s">
        <v>37</v>
      </c>
      <c r="Q91" s="1"/>
      <c r="R91" s="1"/>
      <c r="S91" s="1"/>
      <c r="T91" s="1"/>
      <c r="U91" s="1"/>
      <c r="V91" s="1"/>
      <c r="W91" s="1"/>
      <c r="X91" s="1"/>
      <c r="Y91" s="1"/>
      <c r="Z91" s="1"/>
    </row>
    <row r="92" customFormat="false" ht="21.75" hidden="false" customHeight="true" outlineLevel="0" collapsed="false">
      <c r="A92" s="4" t="n">
        <v>43445</v>
      </c>
      <c r="B92" s="5" t="s">
        <v>48</v>
      </c>
      <c r="C92" s="1" t="s">
        <v>26</v>
      </c>
      <c r="D92" s="1" t="s">
        <v>43</v>
      </c>
      <c r="E92" s="5" t="s">
        <v>44</v>
      </c>
      <c r="F92" s="10" t="s">
        <v>337</v>
      </c>
      <c r="G92" s="5" t="n">
        <v>987219130</v>
      </c>
      <c r="H92" s="5" t="s">
        <v>338</v>
      </c>
      <c r="I92" s="5"/>
      <c r="J92" s="1"/>
      <c r="K92" s="1" t="s">
        <v>21</v>
      </c>
      <c r="L92" s="1" t="s">
        <v>170</v>
      </c>
      <c r="M92" s="1" t="s">
        <v>339</v>
      </c>
      <c r="N92" s="1"/>
      <c r="O92" s="1"/>
      <c r="P92" s="6" t="s">
        <v>37</v>
      </c>
      <c r="Q92" s="1"/>
      <c r="R92" s="1"/>
      <c r="S92" s="1"/>
      <c r="T92" s="1"/>
      <c r="U92" s="1"/>
      <c r="V92" s="1"/>
      <c r="W92" s="1"/>
      <c r="X92" s="1"/>
      <c r="Y92" s="1"/>
      <c r="Z92" s="1"/>
    </row>
    <row r="93" customFormat="false" ht="21.75" hidden="false" customHeight="true" outlineLevel="0" collapsed="false">
      <c r="A93" s="4" t="n">
        <v>43445</v>
      </c>
      <c r="B93" s="5" t="s">
        <v>48</v>
      </c>
      <c r="C93" s="1" t="s">
        <v>26</v>
      </c>
      <c r="D93" s="1" t="s">
        <v>43</v>
      </c>
      <c r="E93" s="5" t="s">
        <v>109</v>
      </c>
      <c r="F93" s="10" t="s">
        <v>340</v>
      </c>
      <c r="G93" s="5" t="n">
        <v>960058303</v>
      </c>
      <c r="H93" s="5"/>
      <c r="I93" s="1"/>
      <c r="J93" s="1"/>
      <c r="K93" s="1" t="s">
        <v>21</v>
      </c>
      <c r="L93" s="14" t="s">
        <v>341</v>
      </c>
      <c r="M93" s="1"/>
      <c r="N93" s="1"/>
      <c r="O93" s="1"/>
      <c r="P93" s="14" t="s">
        <v>341</v>
      </c>
      <c r="Q93" s="1"/>
      <c r="R93" s="1"/>
      <c r="S93" s="1"/>
      <c r="T93" s="1"/>
      <c r="U93" s="1"/>
      <c r="V93" s="1"/>
      <c r="W93" s="1"/>
      <c r="X93" s="1"/>
      <c r="Y93" s="1"/>
      <c r="Z93" s="1"/>
    </row>
    <row r="94" customFormat="false" ht="21.75" hidden="false" customHeight="true" outlineLevel="0" collapsed="false">
      <c r="A94" s="4" t="n">
        <v>43445</v>
      </c>
      <c r="B94" s="5" t="s">
        <v>48</v>
      </c>
      <c r="C94" s="1" t="s">
        <v>26</v>
      </c>
      <c r="D94" s="1" t="s">
        <v>43</v>
      </c>
      <c r="E94" s="5" t="s">
        <v>109</v>
      </c>
      <c r="F94" s="10" t="s">
        <v>342</v>
      </c>
      <c r="G94" s="5" t="n">
        <v>979326330</v>
      </c>
      <c r="H94" s="11" t="s">
        <v>343</v>
      </c>
      <c r="I94" s="11"/>
      <c r="J94" s="1"/>
      <c r="K94" s="1" t="s">
        <v>344</v>
      </c>
      <c r="L94" s="1" t="s">
        <v>345</v>
      </c>
      <c r="M94" s="1" t="s">
        <v>21</v>
      </c>
      <c r="N94" s="1"/>
      <c r="O94" s="1"/>
      <c r="P94" s="6" t="s">
        <v>37</v>
      </c>
      <c r="Q94" s="1"/>
      <c r="R94" s="1"/>
      <c r="S94" s="1"/>
      <c r="T94" s="1"/>
      <c r="U94" s="1"/>
      <c r="V94" s="1"/>
      <c r="W94" s="1"/>
      <c r="X94" s="1"/>
      <c r="Y94" s="1"/>
      <c r="Z94" s="1"/>
    </row>
    <row r="95" customFormat="false" ht="21.75" hidden="false" customHeight="true" outlineLevel="0" collapsed="false">
      <c r="A95" s="4" t="n">
        <v>43445</v>
      </c>
      <c r="B95" s="5" t="s">
        <v>127</v>
      </c>
      <c r="C95" s="1" t="s">
        <v>15</v>
      </c>
      <c r="D95" s="5" t="s">
        <v>43</v>
      </c>
      <c r="E95" s="5" t="s">
        <v>44</v>
      </c>
      <c r="F95" s="1" t="s">
        <v>346</v>
      </c>
      <c r="G95" s="1" t="n">
        <f aca="false">+593989237472</f>
        <v>593989237472</v>
      </c>
      <c r="H95" s="1" t="s">
        <v>347</v>
      </c>
      <c r="I95" s="1" t="s">
        <v>68</v>
      </c>
      <c r="J95" s="1"/>
      <c r="K95" s="1" t="s">
        <v>21</v>
      </c>
      <c r="L95" s="1" t="s">
        <v>348</v>
      </c>
      <c r="M95" s="1" t="s">
        <v>58</v>
      </c>
      <c r="N95" s="1"/>
      <c r="O95" s="1"/>
      <c r="P95" s="1" t="s">
        <v>21</v>
      </c>
      <c r="Q95" s="1"/>
      <c r="R95" s="1"/>
      <c r="S95" s="1"/>
      <c r="T95" s="1"/>
      <c r="U95" s="1"/>
      <c r="V95" s="1"/>
      <c r="W95" s="1"/>
      <c r="X95" s="1"/>
      <c r="Y95" s="1"/>
      <c r="Z95" s="1"/>
    </row>
    <row r="96" customFormat="false" ht="21.75" hidden="false" customHeight="true" outlineLevel="0" collapsed="false">
      <c r="A96" s="4" t="n">
        <v>43445</v>
      </c>
      <c r="B96" s="5" t="s">
        <v>127</v>
      </c>
      <c r="C96" s="1" t="s">
        <v>15</v>
      </c>
      <c r="D96" s="5" t="s">
        <v>43</v>
      </c>
      <c r="E96" s="5" t="s">
        <v>44</v>
      </c>
      <c r="F96" s="1" t="s">
        <v>349</v>
      </c>
      <c r="G96" s="1" t="n">
        <f aca="false">+5930995642157</f>
        <v>5930995642157</v>
      </c>
      <c r="H96" s="1" t="s">
        <v>350</v>
      </c>
      <c r="I96" s="1" t="s">
        <v>24</v>
      </c>
      <c r="J96" s="1"/>
      <c r="K96" s="1" t="s">
        <v>21</v>
      </c>
      <c r="L96" s="1" t="s">
        <v>21</v>
      </c>
      <c r="M96" s="1" t="s">
        <v>351</v>
      </c>
      <c r="N96" s="1"/>
      <c r="O96" s="1"/>
      <c r="P96" s="6" t="s">
        <v>37</v>
      </c>
      <c r="Q96" s="1"/>
      <c r="R96" s="1"/>
      <c r="S96" s="1"/>
      <c r="T96" s="1"/>
      <c r="U96" s="1"/>
      <c r="V96" s="1"/>
      <c r="W96" s="1"/>
      <c r="X96" s="1"/>
      <c r="Y96" s="1"/>
      <c r="Z96" s="1"/>
    </row>
    <row r="97" customFormat="false" ht="21.75" hidden="false" customHeight="true" outlineLevel="0" collapsed="false">
      <c r="A97" s="4" t="n">
        <v>43445</v>
      </c>
      <c r="B97" s="5" t="s">
        <v>352</v>
      </c>
      <c r="C97" s="1" t="s">
        <v>26</v>
      </c>
      <c r="D97" s="1" t="s">
        <v>43</v>
      </c>
      <c r="E97" s="5" t="s">
        <v>109</v>
      </c>
      <c r="F97" s="10" t="s">
        <v>340</v>
      </c>
      <c r="G97" s="5" t="n">
        <v>960058303</v>
      </c>
      <c r="H97" s="5" t="s">
        <v>353</v>
      </c>
      <c r="I97" s="5"/>
      <c r="J97" s="1"/>
      <c r="K97" s="1" t="s">
        <v>192</v>
      </c>
      <c r="L97" s="1"/>
      <c r="M97" s="1"/>
      <c r="N97" s="1"/>
      <c r="O97" s="1"/>
      <c r="P97" s="6" t="s">
        <v>341</v>
      </c>
      <c r="Q97" s="1"/>
      <c r="R97" s="1"/>
      <c r="S97" s="1"/>
      <c r="T97" s="1"/>
      <c r="U97" s="1"/>
      <c r="V97" s="1"/>
      <c r="W97" s="1"/>
      <c r="X97" s="1"/>
      <c r="Y97" s="1"/>
      <c r="Z97" s="1"/>
    </row>
    <row r="98" customFormat="false" ht="21.75" hidden="false" customHeight="true" outlineLevel="0" collapsed="false">
      <c r="A98" s="4" t="n">
        <v>43445</v>
      </c>
      <c r="B98" s="5" t="s">
        <v>178</v>
      </c>
      <c r="C98" s="1" t="s">
        <v>15</v>
      </c>
      <c r="D98" s="5" t="s">
        <v>43</v>
      </c>
      <c r="E98" s="5" t="s">
        <v>44</v>
      </c>
      <c r="F98" s="1" t="s">
        <v>354</v>
      </c>
      <c r="G98" s="1" t="n">
        <f aca="false">+5930958847082</f>
        <v>5930958847082</v>
      </c>
      <c r="H98" s="1" t="s">
        <v>355</v>
      </c>
      <c r="I98" s="1" t="s">
        <v>356</v>
      </c>
      <c r="J98" s="1"/>
      <c r="K98" s="1" t="s">
        <v>21</v>
      </c>
      <c r="L98" s="1" t="s">
        <v>357</v>
      </c>
      <c r="M98" s="1" t="s">
        <v>358</v>
      </c>
      <c r="N98" s="1"/>
      <c r="O98" s="1"/>
      <c r="P98" s="6" t="s">
        <v>37</v>
      </c>
      <c r="Q98" s="1"/>
      <c r="R98" s="1"/>
      <c r="S98" s="1"/>
      <c r="T98" s="1"/>
      <c r="U98" s="1"/>
      <c r="V98" s="1"/>
      <c r="W98" s="1"/>
      <c r="X98" s="1"/>
      <c r="Y98" s="1"/>
      <c r="Z98" s="1"/>
    </row>
    <row r="99" customFormat="false" ht="21.75" hidden="false" customHeight="true" outlineLevel="0" collapsed="false">
      <c r="A99" s="4" t="n">
        <v>43445</v>
      </c>
      <c r="B99" s="5" t="s">
        <v>81</v>
      </c>
      <c r="C99" s="1" t="s">
        <v>15</v>
      </c>
      <c r="D99" s="5" t="s">
        <v>43</v>
      </c>
      <c r="E99" s="5" t="s">
        <v>44</v>
      </c>
      <c r="F99" s="1" t="s">
        <v>359</v>
      </c>
      <c r="G99" s="1" t="n">
        <f aca="false">+593981282790</f>
        <v>593981282790</v>
      </c>
      <c r="H99" s="1" t="s">
        <v>360</v>
      </c>
      <c r="I99" s="1" t="s">
        <v>361</v>
      </c>
      <c r="J99" s="1"/>
      <c r="K99" s="1" t="s">
        <v>21</v>
      </c>
      <c r="L99" s="1" t="s">
        <v>362</v>
      </c>
      <c r="M99" s="1" t="s">
        <v>21</v>
      </c>
      <c r="N99" s="1"/>
      <c r="O99" s="1"/>
      <c r="P99" s="1" t="s">
        <v>21</v>
      </c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customFormat="false" ht="21.75" hidden="false" customHeight="true" outlineLevel="0" collapsed="false">
      <c r="A100" s="4" t="n">
        <v>43445</v>
      </c>
      <c r="B100" s="5" t="s">
        <v>86</v>
      </c>
      <c r="C100" s="1" t="s">
        <v>26</v>
      </c>
      <c r="D100" s="1" t="s">
        <v>16</v>
      </c>
      <c r="E100" s="5" t="s">
        <v>17</v>
      </c>
      <c r="F100" s="1" t="s">
        <v>363</v>
      </c>
      <c r="G100" s="1" t="n">
        <f aca="false">+593992271877</f>
        <v>593992271877</v>
      </c>
      <c r="H100" s="1" t="s">
        <v>364</v>
      </c>
      <c r="I100" s="5"/>
      <c r="J100" s="5"/>
      <c r="K100" s="1" t="s">
        <v>21</v>
      </c>
      <c r="L100" s="1" t="s">
        <v>365</v>
      </c>
      <c r="M100" s="1"/>
      <c r="N100" s="1"/>
      <c r="O100" s="1"/>
      <c r="P100" s="6" t="s">
        <v>37</v>
      </c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customFormat="false" ht="21.75" hidden="false" customHeight="true" outlineLevel="0" collapsed="false">
      <c r="A101" s="4" t="n">
        <v>43445</v>
      </c>
      <c r="B101" s="5" t="s">
        <v>86</v>
      </c>
      <c r="C101" s="1" t="s">
        <v>26</v>
      </c>
      <c r="D101" s="1" t="s">
        <v>16</v>
      </c>
      <c r="E101" s="5" t="s">
        <v>17</v>
      </c>
      <c r="F101" s="1" t="s">
        <v>366</v>
      </c>
      <c r="G101" s="1" t="n">
        <f aca="false">+593998686904</f>
        <v>593998686904</v>
      </c>
      <c r="H101" s="1" t="s">
        <v>367</v>
      </c>
      <c r="I101" s="5"/>
      <c r="J101" s="5"/>
      <c r="K101" s="1" t="s">
        <v>368</v>
      </c>
      <c r="L101" s="1" t="s">
        <v>21</v>
      </c>
      <c r="M101" s="1" t="s">
        <v>21</v>
      </c>
      <c r="N101" s="1"/>
      <c r="O101" s="1"/>
      <c r="P101" s="1" t="s">
        <v>21</v>
      </c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customFormat="false" ht="21.75" hidden="false" customHeight="true" outlineLevel="0" collapsed="false">
      <c r="A102" s="4" t="n">
        <v>43445</v>
      </c>
      <c r="B102" s="5" t="s">
        <v>86</v>
      </c>
      <c r="C102" s="1" t="s">
        <v>26</v>
      </c>
      <c r="D102" s="1" t="s">
        <v>16</v>
      </c>
      <c r="E102" s="5" t="s">
        <v>17</v>
      </c>
      <c r="F102" s="1" t="s">
        <v>369</v>
      </c>
      <c r="G102" s="1" t="n">
        <f aca="false">+593985932402</f>
        <v>593985932402</v>
      </c>
      <c r="H102" s="1" t="s">
        <v>370</v>
      </c>
      <c r="I102" s="5"/>
      <c r="J102" s="5"/>
      <c r="K102" s="1" t="s">
        <v>21</v>
      </c>
      <c r="L102" s="1" t="s">
        <v>21</v>
      </c>
      <c r="M102" s="1" t="s">
        <v>371</v>
      </c>
      <c r="N102" s="1"/>
      <c r="O102" s="1"/>
      <c r="P102" s="6" t="s">
        <v>37</v>
      </c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customFormat="false" ht="21.75" hidden="false" customHeight="true" outlineLevel="0" collapsed="false">
      <c r="A103" s="4" t="n">
        <v>43445</v>
      </c>
      <c r="B103" s="5" t="s">
        <v>86</v>
      </c>
      <c r="C103" s="1" t="s">
        <v>26</v>
      </c>
      <c r="D103" s="1" t="s">
        <v>16</v>
      </c>
      <c r="E103" s="5" t="s">
        <v>17</v>
      </c>
      <c r="F103" s="1" t="s">
        <v>372</v>
      </c>
      <c r="G103" s="1" t="n">
        <f aca="false">+593979461193</f>
        <v>593979461193</v>
      </c>
      <c r="H103" s="1" t="s">
        <v>373</v>
      </c>
      <c r="I103" s="5"/>
      <c r="J103" s="5"/>
      <c r="K103" s="1" t="s">
        <v>21</v>
      </c>
      <c r="L103" s="1" t="s">
        <v>21</v>
      </c>
      <c r="M103" s="1" t="s">
        <v>21</v>
      </c>
      <c r="N103" s="1"/>
      <c r="O103" s="1"/>
      <c r="P103" s="6" t="s">
        <v>21</v>
      </c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customFormat="false" ht="21.75" hidden="false" customHeight="true" outlineLevel="0" collapsed="false">
      <c r="A104" s="4" t="n">
        <v>43445</v>
      </c>
      <c r="B104" s="5" t="s">
        <v>86</v>
      </c>
      <c r="C104" s="1" t="s">
        <v>26</v>
      </c>
      <c r="D104" s="1" t="s">
        <v>16</v>
      </c>
      <c r="E104" s="5" t="s">
        <v>17</v>
      </c>
      <c r="F104" s="1" t="s">
        <v>374</v>
      </c>
      <c r="G104" s="1" t="n">
        <f aca="false">+593994670479</f>
        <v>593994670479</v>
      </c>
      <c r="H104" s="1" t="s">
        <v>375</v>
      </c>
      <c r="I104" s="5"/>
      <c r="J104" s="5"/>
      <c r="K104" s="1" t="s">
        <v>21</v>
      </c>
      <c r="L104" s="1" t="s">
        <v>21</v>
      </c>
      <c r="M104" s="1" t="s">
        <v>170</v>
      </c>
      <c r="N104" s="1"/>
      <c r="O104" s="1"/>
      <c r="P104" s="6" t="s">
        <v>37</v>
      </c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customFormat="false" ht="21.75" hidden="false" customHeight="true" outlineLevel="0" collapsed="false">
      <c r="A105" s="4" t="n">
        <v>43445</v>
      </c>
      <c r="B105" s="5" t="s">
        <v>86</v>
      </c>
      <c r="C105" s="1" t="s">
        <v>26</v>
      </c>
      <c r="D105" s="1" t="s">
        <v>16</v>
      </c>
      <c r="E105" s="5" t="s">
        <v>17</v>
      </c>
      <c r="F105" s="10" t="s">
        <v>376</v>
      </c>
      <c r="G105" s="5" t="n">
        <v>998295792</v>
      </c>
      <c r="H105" s="5" t="s">
        <v>377</v>
      </c>
      <c r="I105" s="5"/>
      <c r="J105" s="1"/>
      <c r="K105" s="1" t="s">
        <v>21</v>
      </c>
      <c r="L105" s="1" t="s">
        <v>378</v>
      </c>
      <c r="M105" s="1" t="s">
        <v>21</v>
      </c>
      <c r="N105" s="1"/>
      <c r="O105" s="1"/>
      <c r="P105" s="6" t="s">
        <v>37</v>
      </c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customFormat="false" ht="21.75" hidden="false" customHeight="true" outlineLevel="0" collapsed="false">
      <c r="A106" s="4" t="n">
        <v>43446</v>
      </c>
      <c r="B106" s="5" t="s">
        <v>14</v>
      </c>
      <c r="C106" s="1" t="s">
        <v>15</v>
      </c>
      <c r="D106" s="1" t="s">
        <v>16</v>
      </c>
      <c r="E106" s="5" t="s">
        <v>17</v>
      </c>
      <c r="F106" s="1" t="s">
        <v>379</v>
      </c>
      <c r="G106" s="1" t="n">
        <f aca="false">+593988799356</f>
        <v>593988799356</v>
      </c>
      <c r="H106" s="1" t="s">
        <v>380</v>
      </c>
      <c r="I106" s="5"/>
      <c r="J106" s="5"/>
      <c r="K106" s="1" t="s">
        <v>21</v>
      </c>
      <c r="L106" s="1" t="s">
        <v>21</v>
      </c>
      <c r="M106" s="1" t="s">
        <v>21</v>
      </c>
      <c r="N106" s="1"/>
      <c r="O106" s="1"/>
      <c r="P106" s="1" t="s">
        <v>21</v>
      </c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customFormat="false" ht="21.75" hidden="false" customHeight="true" outlineLevel="0" collapsed="false">
      <c r="A107" s="4" t="n">
        <v>43446</v>
      </c>
      <c r="B107" s="5" t="s">
        <v>14</v>
      </c>
      <c r="C107" s="1" t="s">
        <v>15</v>
      </c>
      <c r="D107" s="5" t="s">
        <v>16</v>
      </c>
      <c r="E107" s="5" t="s">
        <v>17</v>
      </c>
      <c r="F107" s="10" t="s">
        <v>381</v>
      </c>
      <c r="G107" s="5" t="n">
        <v>967261667</v>
      </c>
      <c r="H107" s="5" t="s">
        <v>382</v>
      </c>
      <c r="I107" s="5"/>
      <c r="J107" s="1"/>
      <c r="K107" s="1" t="s">
        <v>21</v>
      </c>
      <c r="L107" s="1" t="s">
        <v>21</v>
      </c>
      <c r="M107" s="1" t="s">
        <v>21</v>
      </c>
      <c r="N107" s="1"/>
      <c r="O107" s="1"/>
      <c r="P107" s="1" t="s">
        <v>21</v>
      </c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customFormat="false" ht="21.75" hidden="false" customHeight="true" outlineLevel="0" collapsed="false">
      <c r="A108" s="4" t="n">
        <v>43446</v>
      </c>
      <c r="B108" s="9" t="s">
        <v>42</v>
      </c>
      <c r="C108" s="1" t="s">
        <v>383</v>
      </c>
      <c r="D108" s="5" t="s">
        <v>43</v>
      </c>
      <c r="E108" s="5" t="s">
        <v>109</v>
      </c>
      <c r="F108" s="10" t="s">
        <v>243</v>
      </c>
      <c r="G108" s="5" t="n">
        <v>987347607</v>
      </c>
      <c r="H108" s="5" t="s">
        <v>244</v>
      </c>
      <c r="I108" s="1"/>
      <c r="J108" s="1"/>
      <c r="K108" s="1" t="s">
        <v>384</v>
      </c>
      <c r="L108" s="1" t="s">
        <v>21</v>
      </c>
      <c r="M108" s="1"/>
      <c r="N108" s="1"/>
      <c r="O108" s="1"/>
      <c r="P108" s="1" t="s">
        <v>37</v>
      </c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customFormat="false" ht="21.75" hidden="false" customHeight="true" outlineLevel="0" collapsed="false">
      <c r="A109" s="4" t="n">
        <v>43446</v>
      </c>
      <c r="B109" s="5" t="s">
        <v>48</v>
      </c>
      <c r="C109" s="1" t="s">
        <v>15</v>
      </c>
      <c r="D109" s="1" t="s">
        <v>43</v>
      </c>
      <c r="E109" s="1" t="s">
        <v>44</v>
      </c>
      <c r="F109" s="1" t="s">
        <v>385</v>
      </c>
      <c r="G109" s="1" t="n">
        <f aca="false">+593984945050</f>
        <v>593984945050</v>
      </c>
      <c r="H109" s="1" t="s">
        <v>386</v>
      </c>
      <c r="I109" s="1" t="s">
        <v>24</v>
      </c>
      <c r="J109" s="1"/>
      <c r="K109" s="1" t="s">
        <v>387</v>
      </c>
      <c r="L109" s="1" t="s">
        <v>388</v>
      </c>
      <c r="M109" s="1" t="s">
        <v>21</v>
      </c>
      <c r="N109" s="1"/>
      <c r="O109" s="1"/>
      <c r="P109" s="6" t="s">
        <v>37</v>
      </c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customFormat="false" ht="21.75" hidden="false" customHeight="true" outlineLevel="0" collapsed="false">
      <c r="A110" s="4" t="n">
        <v>43446</v>
      </c>
      <c r="B110" s="5" t="s">
        <v>48</v>
      </c>
      <c r="C110" s="1" t="s">
        <v>15</v>
      </c>
      <c r="D110" s="1" t="s">
        <v>43</v>
      </c>
      <c r="E110" s="1" t="s">
        <v>44</v>
      </c>
      <c r="F110" s="1" t="s">
        <v>389</v>
      </c>
      <c r="G110" s="1" t="n">
        <f aca="false">+593982500020</f>
        <v>593982500020</v>
      </c>
      <c r="H110" s="1" t="s">
        <v>390</v>
      </c>
      <c r="I110" s="1" t="s">
        <v>391</v>
      </c>
      <c r="J110" s="1"/>
      <c r="K110" s="1" t="s">
        <v>21</v>
      </c>
      <c r="L110" s="1" t="s">
        <v>392</v>
      </c>
      <c r="M110" s="1"/>
      <c r="N110" s="1"/>
      <c r="O110" s="1"/>
      <c r="P110" s="6" t="s">
        <v>31</v>
      </c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customFormat="false" ht="21.75" hidden="false" customHeight="true" outlineLevel="0" collapsed="false">
      <c r="A111" s="4" t="n">
        <v>43446</v>
      </c>
      <c r="B111" s="5" t="s">
        <v>48</v>
      </c>
      <c r="C111" s="1" t="s">
        <v>26</v>
      </c>
      <c r="D111" s="1" t="s">
        <v>43</v>
      </c>
      <c r="E111" s="1" t="s">
        <v>44</v>
      </c>
      <c r="F111" s="1" t="s">
        <v>393</v>
      </c>
      <c r="G111" s="1" t="n">
        <f aca="false">+593987990184</f>
        <v>593987990184</v>
      </c>
      <c r="H111" s="1" t="s">
        <v>394</v>
      </c>
      <c r="I111" s="1" t="s">
        <v>24</v>
      </c>
      <c r="J111" s="1"/>
      <c r="K111" s="1" t="s">
        <v>395</v>
      </c>
      <c r="L111" s="1" t="s">
        <v>396</v>
      </c>
      <c r="M111" s="15" t="s">
        <v>397</v>
      </c>
      <c r="N111" s="1"/>
      <c r="O111" s="1"/>
      <c r="P111" s="6" t="s">
        <v>31</v>
      </c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customFormat="false" ht="21.75" hidden="false" customHeight="true" outlineLevel="0" collapsed="false">
      <c r="A112" s="4" t="n">
        <v>43446</v>
      </c>
      <c r="B112" s="5" t="s">
        <v>48</v>
      </c>
      <c r="C112" s="1" t="s">
        <v>15</v>
      </c>
      <c r="D112" s="1" t="s">
        <v>43</v>
      </c>
      <c r="E112" s="1" t="s">
        <v>44</v>
      </c>
      <c r="F112" s="1" t="s">
        <v>398</v>
      </c>
      <c r="G112" s="1" t="n">
        <f aca="false">+593981993306</f>
        <v>593981993306</v>
      </c>
      <c r="H112" s="1" t="s">
        <v>399</v>
      </c>
      <c r="I112" s="1" t="s">
        <v>400</v>
      </c>
      <c r="J112" s="1"/>
      <c r="K112" s="1" t="s">
        <v>21</v>
      </c>
      <c r="L112" s="1" t="s">
        <v>263</v>
      </c>
      <c r="M112" s="1"/>
      <c r="N112" s="1"/>
      <c r="O112" s="1"/>
      <c r="P112" s="1" t="s">
        <v>21</v>
      </c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customFormat="false" ht="21.75" hidden="false" customHeight="true" outlineLevel="0" collapsed="false">
      <c r="A113" s="4" t="n">
        <v>43446</v>
      </c>
      <c r="B113" s="5" t="s">
        <v>48</v>
      </c>
      <c r="C113" s="1" t="s">
        <v>15</v>
      </c>
      <c r="D113" s="1" t="s">
        <v>43</v>
      </c>
      <c r="E113" s="1" t="s">
        <v>44</v>
      </c>
      <c r="F113" s="1" t="s">
        <v>401</v>
      </c>
      <c r="G113" s="1" t="n">
        <f aca="false">+593958615435</f>
        <v>593958615435</v>
      </c>
      <c r="H113" s="1" t="s">
        <v>402</v>
      </c>
      <c r="I113" s="1" t="s">
        <v>24</v>
      </c>
      <c r="J113" s="1"/>
      <c r="K113" s="1" t="s">
        <v>403</v>
      </c>
      <c r="L113" s="1" t="s">
        <v>21</v>
      </c>
      <c r="M113" s="1"/>
      <c r="N113" s="1"/>
      <c r="O113" s="1"/>
      <c r="P113" s="1" t="s">
        <v>21</v>
      </c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customFormat="false" ht="21.75" hidden="false" customHeight="true" outlineLevel="0" collapsed="false">
      <c r="A114" s="4" t="n">
        <v>43446</v>
      </c>
      <c r="B114" s="5" t="s">
        <v>48</v>
      </c>
      <c r="C114" s="1" t="s">
        <v>383</v>
      </c>
      <c r="D114" s="1" t="s">
        <v>43</v>
      </c>
      <c r="E114" s="5" t="s">
        <v>44</v>
      </c>
      <c r="F114" s="10" t="s">
        <v>334</v>
      </c>
      <c r="G114" s="5" t="n">
        <v>968976258</v>
      </c>
      <c r="H114" s="13" t="s">
        <v>335</v>
      </c>
      <c r="I114" s="1"/>
      <c r="J114" s="1"/>
      <c r="K114" s="1" t="s">
        <v>21</v>
      </c>
      <c r="L114" s="1" t="s">
        <v>58</v>
      </c>
      <c r="M114" s="1" t="s">
        <v>21</v>
      </c>
      <c r="N114" s="1"/>
      <c r="O114" s="1"/>
      <c r="P114" s="1" t="s">
        <v>21</v>
      </c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customFormat="false" ht="21.75" hidden="false" customHeight="true" outlineLevel="0" collapsed="false">
      <c r="A115" s="4" t="n">
        <v>43446</v>
      </c>
      <c r="B115" s="5" t="s">
        <v>48</v>
      </c>
      <c r="C115" s="1" t="s">
        <v>15</v>
      </c>
      <c r="D115" s="1" t="s">
        <v>43</v>
      </c>
      <c r="E115" s="1" t="s">
        <v>44</v>
      </c>
      <c r="F115" s="10" t="s">
        <v>404</v>
      </c>
      <c r="G115" s="5" t="n">
        <v>993814675</v>
      </c>
      <c r="H115" s="5" t="s">
        <v>405</v>
      </c>
      <c r="I115" s="5"/>
      <c r="J115" s="1"/>
      <c r="K115" s="1" t="s">
        <v>406</v>
      </c>
      <c r="L115" s="1" t="s">
        <v>407</v>
      </c>
      <c r="M115" s="1" t="s">
        <v>408</v>
      </c>
      <c r="N115" s="1"/>
      <c r="O115" s="1"/>
      <c r="P115" s="1" t="s">
        <v>37</v>
      </c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customFormat="false" ht="21.75" hidden="false" customHeight="true" outlineLevel="0" collapsed="false">
      <c r="A116" s="4" t="n">
        <v>43446</v>
      </c>
      <c r="B116" s="5" t="s">
        <v>48</v>
      </c>
      <c r="C116" s="1" t="s">
        <v>383</v>
      </c>
      <c r="D116" s="1" t="s">
        <v>43</v>
      </c>
      <c r="E116" s="1" t="s">
        <v>109</v>
      </c>
      <c r="F116" s="10" t="s">
        <v>409</v>
      </c>
      <c r="G116" s="10"/>
      <c r="H116" s="5" t="s">
        <v>410</v>
      </c>
      <c r="I116" s="5"/>
      <c r="J116" s="1"/>
      <c r="K116" s="1" t="s">
        <v>411</v>
      </c>
      <c r="L116" s="1"/>
      <c r="M116" s="1"/>
      <c r="N116" s="1"/>
      <c r="O116" s="1"/>
      <c r="P116" s="1" t="s">
        <v>21</v>
      </c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customFormat="false" ht="21.75" hidden="false" customHeight="true" outlineLevel="0" collapsed="false">
      <c r="A117" s="4" t="n">
        <v>43446</v>
      </c>
      <c r="B117" s="5" t="s">
        <v>127</v>
      </c>
      <c r="C117" s="1" t="s">
        <v>15</v>
      </c>
      <c r="D117" s="1" t="s">
        <v>43</v>
      </c>
      <c r="E117" s="1" t="s">
        <v>44</v>
      </c>
      <c r="F117" s="1" t="s">
        <v>412</v>
      </c>
      <c r="G117" s="1" t="n">
        <f aca="false">+593991332844</f>
        <v>593991332844</v>
      </c>
      <c r="H117" s="1" t="s">
        <v>413</v>
      </c>
      <c r="I117" s="1" t="s">
        <v>56</v>
      </c>
      <c r="J117" s="1"/>
      <c r="K117" s="1" t="s">
        <v>21</v>
      </c>
      <c r="L117" s="1" t="s">
        <v>21</v>
      </c>
      <c r="M117" s="1" t="s">
        <v>414</v>
      </c>
      <c r="N117" s="1"/>
      <c r="O117" s="1"/>
      <c r="P117" s="1" t="s">
        <v>37</v>
      </c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customFormat="false" ht="21.75" hidden="false" customHeight="true" outlineLevel="0" collapsed="false">
      <c r="A118" s="4" t="n">
        <v>43446</v>
      </c>
      <c r="B118" s="5" t="s">
        <v>415</v>
      </c>
      <c r="C118" s="1" t="s">
        <v>15</v>
      </c>
      <c r="D118" s="1" t="s">
        <v>43</v>
      </c>
      <c r="E118" s="1" t="s">
        <v>44</v>
      </c>
      <c r="F118" s="1" t="s">
        <v>416</v>
      </c>
      <c r="G118" s="1" t="n">
        <f aca="false">+593998422222</f>
        <v>593998422222</v>
      </c>
      <c r="H118" s="1" t="s">
        <v>417</v>
      </c>
      <c r="I118" s="1" t="s">
        <v>272</v>
      </c>
      <c r="J118" s="1"/>
      <c r="K118" s="1" t="s">
        <v>21</v>
      </c>
      <c r="L118" s="1" t="s">
        <v>418</v>
      </c>
      <c r="M118" s="1"/>
      <c r="N118" s="1"/>
      <c r="O118" s="1"/>
      <c r="P118" s="6" t="s">
        <v>419</v>
      </c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customFormat="false" ht="21.75" hidden="false" customHeight="true" outlineLevel="0" collapsed="false">
      <c r="A119" s="4" t="n">
        <v>43446</v>
      </c>
      <c r="B119" s="5" t="s">
        <v>415</v>
      </c>
      <c r="C119" s="1" t="s">
        <v>15</v>
      </c>
      <c r="D119" s="1" t="s">
        <v>43</v>
      </c>
      <c r="E119" s="1" t="s">
        <v>44</v>
      </c>
      <c r="F119" s="1" t="s">
        <v>420</v>
      </c>
      <c r="G119" s="1" t="n">
        <f aca="false">+5930958870390</f>
        <v>5930958870390</v>
      </c>
      <c r="H119" s="1" t="s">
        <v>421</v>
      </c>
      <c r="I119" s="1" t="s">
        <v>24</v>
      </c>
      <c r="J119" s="1"/>
      <c r="K119" s="1" t="s">
        <v>345</v>
      </c>
      <c r="L119" s="1" t="s">
        <v>422</v>
      </c>
      <c r="M119" s="1" t="s">
        <v>21</v>
      </c>
      <c r="N119" s="1"/>
      <c r="O119" s="1"/>
      <c r="P119" s="6" t="s">
        <v>37</v>
      </c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customFormat="false" ht="21.75" hidden="false" customHeight="true" outlineLevel="0" collapsed="false">
      <c r="A120" s="4" t="n">
        <v>43446</v>
      </c>
      <c r="B120" s="5" t="s">
        <v>81</v>
      </c>
      <c r="C120" s="1" t="s">
        <v>15</v>
      </c>
      <c r="D120" s="1" t="s">
        <v>43</v>
      </c>
      <c r="E120" s="1" t="s">
        <v>44</v>
      </c>
      <c r="F120" s="1" t="s">
        <v>423</v>
      </c>
      <c r="G120" s="1" t="n">
        <f aca="false">+593997534997</f>
        <v>593997534997</v>
      </c>
      <c r="H120" s="1" t="s">
        <v>424</v>
      </c>
      <c r="I120" s="1" t="s">
        <v>24</v>
      </c>
      <c r="J120" s="1"/>
      <c r="K120" s="1" t="s">
        <v>425</v>
      </c>
      <c r="L120" s="1"/>
      <c r="M120" s="1" t="s">
        <v>21</v>
      </c>
      <c r="N120" s="1"/>
      <c r="O120" s="1"/>
      <c r="P120" s="1" t="s">
        <v>21</v>
      </c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customFormat="false" ht="21.75" hidden="false" customHeight="true" outlineLevel="0" collapsed="false">
      <c r="A121" s="4" t="n">
        <v>43446</v>
      </c>
      <c r="B121" s="5" t="s">
        <v>81</v>
      </c>
      <c r="C121" s="1" t="s">
        <v>15</v>
      </c>
      <c r="D121" s="1" t="s">
        <v>43</v>
      </c>
      <c r="E121" s="1" t="s">
        <v>44</v>
      </c>
      <c r="F121" s="1" t="s">
        <v>337</v>
      </c>
      <c r="G121" s="1" t="n">
        <f aca="false">+593987219130</f>
        <v>593987219130</v>
      </c>
      <c r="H121" s="1" t="s">
        <v>426</v>
      </c>
      <c r="I121" s="1" t="s">
        <v>24</v>
      </c>
      <c r="J121" s="1"/>
      <c r="K121" s="1" t="s">
        <v>427</v>
      </c>
      <c r="L121" s="1" t="s">
        <v>428</v>
      </c>
      <c r="M121" s="1"/>
      <c r="N121" s="1"/>
      <c r="O121" s="1"/>
      <c r="P121" s="6" t="s">
        <v>133</v>
      </c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customFormat="false" ht="21.75" hidden="false" customHeight="true" outlineLevel="0" collapsed="false">
      <c r="A122" s="4" t="n">
        <v>43446</v>
      </c>
      <c r="B122" s="5" t="s">
        <v>86</v>
      </c>
      <c r="C122" s="1" t="s">
        <v>15</v>
      </c>
      <c r="D122" s="1" t="s">
        <v>16</v>
      </c>
      <c r="E122" s="5" t="s">
        <v>17</v>
      </c>
      <c r="F122" s="1" t="s">
        <v>429</v>
      </c>
      <c r="G122" s="1" t="n">
        <f aca="false">+593959796697</f>
        <v>593959796697</v>
      </c>
      <c r="H122" s="1" t="s">
        <v>430</v>
      </c>
      <c r="I122" s="5"/>
      <c r="J122" s="5"/>
      <c r="K122" s="1" t="s">
        <v>431</v>
      </c>
      <c r="L122" s="1" t="s">
        <v>21</v>
      </c>
      <c r="M122" s="1" t="s">
        <v>21</v>
      </c>
      <c r="N122" s="1"/>
      <c r="O122" s="1"/>
      <c r="P122" s="1" t="s">
        <v>21</v>
      </c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customFormat="false" ht="21.75" hidden="false" customHeight="true" outlineLevel="0" collapsed="false">
      <c r="A123" s="4" t="n">
        <v>43446</v>
      </c>
      <c r="B123" s="5" t="s">
        <v>86</v>
      </c>
      <c r="C123" s="1" t="s">
        <v>15</v>
      </c>
      <c r="D123" s="1" t="s">
        <v>16</v>
      </c>
      <c r="E123" s="5" t="s">
        <v>17</v>
      </c>
      <c r="F123" s="1" t="s">
        <v>432</v>
      </c>
      <c r="G123" s="1" t="n">
        <f aca="false">+593994809493</f>
        <v>593994809493</v>
      </c>
      <c r="H123" s="1" t="s">
        <v>433</v>
      </c>
      <c r="I123" s="5"/>
      <c r="J123" s="5"/>
      <c r="K123" s="1" t="s">
        <v>434</v>
      </c>
      <c r="L123" s="1" t="s">
        <v>435</v>
      </c>
      <c r="M123" s="1" t="s">
        <v>21</v>
      </c>
      <c r="N123" s="1"/>
      <c r="O123" s="1"/>
      <c r="P123" s="1" t="s">
        <v>21</v>
      </c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customFormat="false" ht="21.75" hidden="false" customHeight="true" outlineLevel="0" collapsed="false">
      <c r="A124" s="4" t="n">
        <v>43446</v>
      </c>
      <c r="B124" s="5" t="s">
        <v>86</v>
      </c>
      <c r="C124" s="1" t="s">
        <v>15</v>
      </c>
      <c r="D124" s="1" t="s">
        <v>16</v>
      </c>
      <c r="E124" s="5" t="s">
        <v>17</v>
      </c>
      <c r="F124" s="1" t="s">
        <v>436</v>
      </c>
      <c r="G124" s="1" t="n">
        <f aca="false">+593984778298</f>
        <v>593984778298</v>
      </c>
      <c r="H124" s="1" t="s">
        <v>437</v>
      </c>
      <c r="I124" s="5"/>
      <c r="J124" s="5"/>
      <c r="K124" s="1" t="s">
        <v>21</v>
      </c>
      <c r="L124" s="1" t="s">
        <v>21</v>
      </c>
      <c r="M124" s="1" t="s">
        <v>21</v>
      </c>
      <c r="N124" s="1"/>
      <c r="O124" s="1"/>
      <c r="P124" s="1" t="s">
        <v>21</v>
      </c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customFormat="false" ht="21.75" hidden="false" customHeight="true" outlineLevel="0" collapsed="false">
      <c r="A125" s="4" t="n">
        <v>43446</v>
      </c>
      <c r="B125" s="5" t="s">
        <v>86</v>
      </c>
      <c r="C125" s="1" t="s">
        <v>15</v>
      </c>
      <c r="D125" s="1" t="s">
        <v>16</v>
      </c>
      <c r="E125" s="5" t="s">
        <v>17</v>
      </c>
      <c r="F125" s="1" t="s">
        <v>438</v>
      </c>
      <c r="G125" s="1" t="n">
        <f aca="false">+593989414986</f>
        <v>593989414986</v>
      </c>
      <c r="H125" s="1" t="s">
        <v>439</v>
      </c>
      <c r="I125" s="5"/>
      <c r="J125" s="5"/>
      <c r="K125" s="1" t="s">
        <v>440</v>
      </c>
      <c r="L125" s="1" t="s">
        <v>441</v>
      </c>
      <c r="M125" s="1" t="s">
        <v>21</v>
      </c>
      <c r="N125" s="1" t="s">
        <v>442</v>
      </c>
      <c r="O125" s="1"/>
      <c r="P125" s="6" t="s">
        <v>126</v>
      </c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customFormat="false" ht="21.75" hidden="false" customHeight="true" outlineLevel="0" collapsed="false">
      <c r="A126" s="4" t="n">
        <v>43447</v>
      </c>
      <c r="B126" s="5" t="s">
        <v>14</v>
      </c>
      <c r="C126" s="1" t="s">
        <v>15</v>
      </c>
      <c r="D126" s="1" t="s">
        <v>16</v>
      </c>
      <c r="E126" s="1" t="s">
        <v>17</v>
      </c>
      <c r="F126" s="1" t="s">
        <v>443</v>
      </c>
      <c r="G126" s="1" t="n">
        <f aca="false">+593982219751</f>
        <v>593982219751</v>
      </c>
      <c r="H126" s="1" t="s">
        <v>444</v>
      </c>
      <c r="I126" s="1"/>
      <c r="J126" s="5"/>
      <c r="K126" s="1" t="s">
        <v>21</v>
      </c>
      <c r="L126" s="1" t="s">
        <v>21</v>
      </c>
      <c r="M126" s="1" t="s">
        <v>21</v>
      </c>
      <c r="N126" s="1"/>
      <c r="O126" s="1"/>
      <c r="P126" s="1" t="s">
        <v>21</v>
      </c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customFormat="false" ht="21.75" hidden="false" customHeight="true" outlineLevel="0" collapsed="false">
      <c r="A127" s="4" t="n">
        <v>43447</v>
      </c>
      <c r="B127" s="5" t="s">
        <v>14</v>
      </c>
      <c r="C127" s="1" t="s">
        <v>15</v>
      </c>
      <c r="D127" s="1" t="s">
        <v>16</v>
      </c>
      <c r="E127" s="1" t="s">
        <v>17</v>
      </c>
      <c r="F127" s="1" t="s">
        <v>445</v>
      </c>
      <c r="G127" s="1" t="n">
        <f aca="false">+593982219751</f>
        <v>593982219751</v>
      </c>
      <c r="H127" s="1" t="s">
        <v>446</v>
      </c>
      <c r="I127" s="1"/>
      <c r="J127" s="5"/>
      <c r="K127" s="1" t="s">
        <v>428</v>
      </c>
      <c r="L127" s="1"/>
      <c r="M127" s="1"/>
      <c r="N127" s="1"/>
      <c r="O127" s="1"/>
      <c r="P127" s="6" t="s">
        <v>31</v>
      </c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customFormat="false" ht="21.75" hidden="false" customHeight="true" outlineLevel="0" collapsed="false">
      <c r="A128" s="4" t="n">
        <v>43447</v>
      </c>
      <c r="B128" s="5" t="s">
        <v>14</v>
      </c>
      <c r="C128" s="1" t="s">
        <v>15</v>
      </c>
      <c r="D128" s="1" t="s">
        <v>16</v>
      </c>
      <c r="E128" s="1" t="s">
        <v>17</v>
      </c>
      <c r="F128" s="1" t="s">
        <v>447</v>
      </c>
      <c r="G128" s="1" t="n">
        <f aca="false">+593993047457</f>
        <v>593993047457</v>
      </c>
      <c r="H128" s="1" t="s">
        <v>448</v>
      </c>
      <c r="I128" s="1"/>
      <c r="J128" s="5"/>
      <c r="K128" s="1" t="s">
        <v>449</v>
      </c>
      <c r="L128" s="1" t="s">
        <v>21</v>
      </c>
      <c r="M128" s="1" t="s">
        <v>21</v>
      </c>
      <c r="N128" s="1"/>
      <c r="O128" s="1"/>
      <c r="P128" s="1" t="s">
        <v>21</v>
      </c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customFormat="false" ht="21.75" hidden="false" customHeight="true" outlineLevel="0" collapsed="false">
      <c r="A129" s="4" t="n">
        <v>43447</v>
      </c>
      <c r="B129" s="5" t="s">
        <v>14</v>
      </c>
      <c r="C129" s="1" t="s">
        <v>15</v>
      </c>
      <c r="D129" s="1" t="s">
        <v>16</v>
      </c>
      <c r="E129" s="1" t="s">
        <v>17</v>
      </c>
      <c r="F129" s="1" t="s">
        <v>450</v>
      </c>
      <c r="G129" s="1" t="n">
        <f aca="false">+5930996190308</f>
        <v>5930996190308</v>
      </c>
      <c r="H129" s="1" t="s">
        <v>451</v>
      </c>
      <c r="I129" s="1"/>
      <c r="J129" s="5"/>
      <c r="K129" s="1" t="s">
        <v>21</v>
      </c>
      <c r="L129" s="1" t="s">
        <v>21</v>
      </c>
      <c r="M129" s="1" t="s">
        <v>21</v>
      </c>
      <c r="N129" s="1"/>
      <c r="O129" s="1"/>
      <c r="P129" s="1" t="s">
        <v>21</v>
      </c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customFormat="false" ht="21.75" hidden="false" customHeight="true" outlineLevel="0" collapsed="false">
      <c r="A130" s="4" t="n">
        <v>43447</v>
      </c>
      <c r="B130" s="5" t="s">
        <v>14</v>
      </c>
      <c r="C130" s="1" t="s">
        <v>15</v>
      </c>
      <c r="D130" s="1" t="s">
        <v>16</v>
      </c>
      <c r="E130" s="1" t="s">
        <v>17</v>
      </c>
      <c r="F130" s="1" t="s">
        <v>452</v>
      </c>
      <c r="G130" s="1" t="n">
        <f aca="false">+593994528857</f>
        <v>593994528857</v>
      </c>
      <c r="H130" s="1" t="s">
        <v>453</v>
      </c>
      <c r="I130" s="1"/>
      <c r="J130" s="5"/>
      <c r="K130" s="1" t="s">
        <v>454</v>
      </c>
      <c r="L130" s="1"/>
      <c r="M130" s="1"/>
      <c r="N130" s="1"/>
      <c r="O130" s="1"/>
      <c r="P130" s="6" t="s">
        <v>455</v>
      </c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customFormat="false" ht="21.75" hidden="false" customHeight="true" outlineLevel="0" collapsed="false">
      <c r="A131" s="4" t="n">
        <v>43447</v>
      </c>
      <c r="B131" s="5" t="s">
        <v>14</v>
      </c>
      <c r="C131" s="1" t="s">
        <v>15</v>
      </c>
      <c r="D131" s="1" t="s">
        <v>16</v>
      </c>
      <c r="E131" s="1" t="s">
        <v>17</v>
      </c>
      <c r="F131" s="1" t="s">
        <v>456</v>
      </c>
      <c r="G131" s="1" t="n">
        <f aca="false">+593998835579</f>
        <v>593998835579</v>
      </c>
      <c r="H131" s="1" t="s">
        <v>457</v>
      </c>
      <c r="I131" s="1"/>
      <c r="J131" s="5"/>
      <c r="K131" s="1" t="s">
        <v>458</v>
      </c>
      <c r="L131" s="1" t="s">
        <v>21</v>
      </c>
      <c r="M131" s="1" t="s">
        <v>362</v>
      </c>
      <c r="N131" s="1"/>
      <c r="O131" s="1"/>
      <c r="P131" s="6" t="s">
        <v>37</v>
      </c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customFormat="false" ht="21.75" hidden="false" customHeight="true" outlineLevel="0" collapsed="false">
      <c r="A132" s="4" t="n">
        <v>43447</v>
      </c>
      <c r="B132" s="9" t="s">
        <v>42</v>
      </c>
      <c r="C132" s="1" t="s">
        <v>15</v>
      </c>
      <c r="D132" s="1" t="s">
        <v>43</v>
      </c>
      <c r="E132" s="1" t="s">
        <v>44</v>
      </c>
      <c r="F132" s="1" t="s">
        <v>459</v>
      </c>
      <c r="G132" s="1" t="n">
        <f aca="false">+5930998142764</f>
        <v>5930998142764</v>
      </c>
      <c r="H132" s="1" t="s">
        <v>460</v>
      </c>
      <c r="I132" s="1"/>
      <c r="J132" s="1"/>
      <c r="K132" s="1" t="s">
        <v>21</v>
      </c>
      <c r="L132" s="1" t="s">
        <v>461</v>
      </c>
      <c r="M132" s="1" t="s">
        <v>21</v>
      </c>
      <c r="N132" s="1" t="s">
        <v>21</v>
      </c>
      <c r="O132" s="1"/>
      <c r="P132" s="6" t="s">
        <v>462</v>
      </c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customFormat="false" ht="21.75" hidden="false" customHeight="true" outlineLevel="0" collapsed="false">
      <c r="A133" s="4" t="n">
        <v>43447</v>
      </c>
      <c r="B133" s="5" t="s">
        <v>48</v>
      </c>
      <c r="C133" s="1" t="s">
        <v>15</v>
      </c>
      <c r="D133" s="1" t="s">
        <v>43</v>
      </c>
      <c r="E133" s="1" t="s">
        <v>44</v>
      </c>
      <c r="F133" s="1" t="s">
        <v>463</v>
      </c>
      <c r="G133" s="1" t="n">
        <f aca="false">+593993710562</f>
        <v>593993710562</v>
      </c>
      <c r="H133" s="1" t="s">
        <v>464</v>
      </c>
      <c r="I133" s="1"/>
      <c r="J133" s="1"/>
      <c r="K133" s="1" t="s">
        <v>21</v>
      </c>
      <c r="L133" s="1" t="s">
        <v>21</v>
      </c>
      <c r="M133" s="1" t="s">
        <v>21</v>
      </c>
      <c r="N133" s="1" t="s">
        <v>21</v>
      </c>
      <c r="O133" s="1"/>
      <c r="P133" s="1" t="s">
        <v>21</v>
      </c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customFormat="false" ht="21.75" hidden="false" customHeight="true" outlineLevel="0" collapsed="false">
      <c r="A134" s="4" t="n">
        <v>43447</v>
      </c>
      <c r="B134" s="5" t="s">
        <v>48</v>
      </c>
      <c r="C134" s="1" t="s">
        <v>15</v>
      </c>
      <c r="D134" s="1" t="s">
        <v>43</v>
      </c>
      <c r="E134" s="1" t="s">
        <v>44</v>
      </c>
      <c r="F134" s="1" t="s">
        <v>465</v>
      </c>
      <c r="G134" s="1" t="n">
        <f aca="false">+593998896896</f>
        <v>593998896896</v>
      </c>
      <c r="H134" s="1" t="s">
        <v>466</v>
      </c>
      <c r="I134" s="1"/>
      <c r="J134" s="1"/>
      <c r="K134" s="1" t="s">
        <v>21</v>
      </c>
      <c r="L134" s="1" t="s">
        <v>58</v>
      </c>
      <c r="M134" s="1" t="s">
        <v>21</v>
      </c>
      <c r="N134" s="1" t="s">
        <v>21</v>
      </c>
      <c r="O134" s="1"/>
      <c r="P134" s="1" t="s">
        <v>21</v>
      </c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customFormat="false" ht="21.75" hidden="false" customHeight="true" outlineLevel="0" collapsed="false">
      <c r="A135" s="4" t="n">
        <v>43447</v>
      </c>
      <c r="B135" s="5" t="s">
        <v>48</v>
      </c>
      <c r="C135" s="1" t="s">
        <v>26</v>
      </c>
      <c r="D135" s="1" t="s">
        <v>43</v>
      </c>
      <c r="E135" s="1" t="s">
        <v>44</v>
      </c>
      <c r="F135" s="1" t="s">
        <v>467</v>
      </c>
      <c r="G135" s="1" t="n">
        <f aca="false">+5930992954186</f>
        <v>5930992954186</v>
      </c>
      <c r="H135" s="1" t="s">
        <v>468</v>
      </c>
      <c r="I135" s="1"/>
      <c r="J135" s="1"/>
      <c r="K135" s="1" t="s">
        <v>21</v>
      </c>
      <c r="L135" s="1" t="s">
        <v>21</v>
      </c>
      <c r="M135" s="1" t="s">
        <v>21</v>
      </c>
      <c r="N135" s="1" t="s">
        <v>21</v>
      </c>
      <c r="O135" s="1"/>
      <c r="P135" s="1" t="s">
        <v>21</v>
      </c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customFormat="false" ht="21.75" hidden="false" customHeight="true" outlineLevel="0" collapsed="false">
      <c r="A136" s="4" t="n">
        <v>43447</v>
      </c>
      <c r="B136" s="5" t="s">
        <v>48</v>
      </c>
      <c r="C136" s="1" t="s">
        <v>15</v>
      </c>
      <c r="D136" s="1" t="s">
        <v>43</v>
      </c>
      <c r="E136" s="1" t="s">
        <v>44</v>
      </c>
      <c r="F136" s="1" t="s">
        <v>469</v>
      </c>
      <c r="G136" s="1" t="n">
        <f aca="false">+593978603039</f>
        <v>593978603039</v>
      </c>
      <c r="H136" s="1" t="s">
        <v>470</v>
      </c>
      <c r="I136" s="1"/>
      <c r="J136" s="1"/>
      <c r="K136" s="1" t="s">
        <v>471</v>
      </c>
      <c r="L136" s="1" t="s">
        <v>21</v>
      </c>
      <c r="M136" s="1" t="s">
        <v>21</v>
      </c>
      <c r="N136" s="1"/>
      <c r="O136" s="1"/>
      <c r="P136" s="1" t="s">
        <v>21</v>
      </c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customFormat="false" ht="21.75" hidden="false" customHeight="true" outlineLevel="0" collapsed="false">
      <c r="A137" s="4" t="n">
        <v>43447</v>
      </c>
      <c r="B137" s="5" t="s">
        <v>48</v>
      </c>
      <c r="C137" s="1" t="s">
        <v>15</v>
      </c>
      <c r="D137" s="1" t="s">
        <v>43</v>
      </c>
      <c r="E137" s="1" t="s">
        <v>44</v>
      </c>
      <c r="F137" s="1" t="s">
        <v>472</v>
      </c>
      <c r="G137" s="1" t="n">
        <f aca="false">+593984314513</f>
        <v>593984314513</v>
      </c>
      <c r="H137" s="1" t="s">
        <v>473</v>
      </c>
      <c r="I137" s="1"/>
      <c r="J137" s="1"/>
      <c r="K137" s="1" t="s">
        <v>474</v>
      </c>
      <c r="L137" s="1" t="s">
        <v>475</v>
      </c>
      <c r="M137" s="1"/>
      <c r="N137" s="1"/>
      <c r="O137" s="1"/>
      <c r="P137" s="6" t="s">
        <v>37</v>
      </c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customFormat="false" ht="21.75" hidden="false" customHeight="true" outlineLevel="0" collapsed="false">
      <c r="A138" s="4" t="n">
        <v>43447</v>
      </c>
      <c r="B138" s="5" t="s">
        <v>127</v>
      </c>
      <c r="C138" s="1" t="s">
        <v>15</v>
      </c>
      <c r="D138" s="1" t="s">
        <v>43</v>
      </c>
      <c r="E138" s="1" t="s">
        <v>44</v>
      </c>
      <c r="F138" s="1" t="s">
        <v>476</v>
      </c>
      <c r="G138" s="1" t="n">
        <f aca="false">+5930939743124</f>
        <v>5930939743124</v>
      </c>
      <c r="H138" s="1" t="s">
        <v>477</v>
      </c>
      <c r="I138" s="1"/>
      <c r="J138" s="1"/>
      <c r="K138" s="1" t="s">
        <v>29</v>
      </c>
      <c r="L138" s="1" t="s">
        <v>21</v>
      </c>
      <c r="M138" s="1" t="s">
        <v>21</v>
      </c>
      <c r="N138" s="1" t="s">
        <v>21</v>
      </c>
      <c r="O138" s="1"/>
      <c r="P138" s="1" t="s">
        <v>21</v>
      </c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customFormat="false" ht="21.75" hidden="false" customHeight="true" outlineLevel="0" collapsed="false">
      <c r="A139" s="4" t="n">
        <v>43447</v>
      </c>
      <c r="B139" s="5" t="s">
        <v>127</v>
      </c>
      <c r="C139" s="1" t="s">
        <v>15</v>
      </c>
      <c r="D139" s="1" t="s">
        <v>43</v>
      </c>
      <c r="E139" s="1" t="s">
        <v>44</v>
      </c>
      <c r="F139" s="1" t="s">
        <v>478</v>
      </c>
      <c r="G139" s="1" t="n">
        <f aca="false">+593985077217</f>
        <v>593985077217</v>
      </c>
      <c r="H139" s="1" t="s">
        <v>479</v>
      </c>
      <c r="I139" s="1"/>
      <c r="J139" s="1"/>
      <c r="K139" s="1" t="s">
        <v>480</v>
      </c>
      <c r="L139" s="1" t="s">
        <v>21</v>
      </c>
      <c r="M139" s="1" t="s">
        <v>21</v>
      </c>
      <c r="N139" s="1" t="s">
        <v>21</v>
      </c>
      <c r="O139" s="1"/>
      <c r="P139" s="1" t="s">
        <v>21</v>
      </c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customFormat="false" ht="21.75" hidden="false" customHeight="true" outlineLevel="0" collapsed="false">
      <c r="A140" s="4" t="n">
        <v>43447</v>
      </c>
      <c r="B140" s="5" t="s">
        <v>127</v>
      </c>
      <c r="C140" s="1" t="s">
        <v>15</v>
      </c>
      <c r="D140" s="5" t="s">
        <v>43</v>
      </c>
      <c r="E140" s="5" t="s">
        <v>109</v>
      </c>
      <c r="F140" s="10" t="s">
        <v>481</v>
      </c>
      <c r="G140" s="5" t="n">
        <v>982349341</v>
      </c>
      <c r="H140" s="5" t="s">
        <v>482</v>
      </c>
      <c r="I140" s="5"/>
      <c r="J140" s="1"/>
      <c r="K140" s="1" t="s">
        <v>21</v>
      </c>
      <c r="L140" s="1" t="s">
        <v>21</v>
      </c>
      <c r="M140" s="1" t="s">
        <v>21</v>
      </c>
      <c r="N140" s="1"/>
      <c r="O140" s="1"/>
      <c r="P140" s="1" t="s">
        <v>21</v>
      </c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customFormat="false" ht="21.75" hidden="false" customHeight="true" outlineLevel="0" collapsed="false">
      <c r="A141" s="4" t="n">
        <v>43447</v>
      </c>
      <c r="B141" s="5" t="s">
        <v>178</v>
      </c>
      <c r="C141" s="1" t="s">
        <v>15</v>
      </c>
      <c r="D141" s="1" t="s">
        <v>43</v>
      </c>
      <c r="E141" s="1" t="s">
        <v>44</v>
      </c>
      <c r="F141" s="1" t="s">
        <v>483</v>
      </c>
      <c r="G141" s="1" t="n">
        <f aca="false">+593994460651</f>
        <v>593994460651</v>
      </c>
      <c r="H141" s="1" t="s">
        <v>484</v>
      </c>
      <c r="I141" s="1"/>
      <c r="J141" s="1"/>
      <c r="K141" s="1" t="s">
        <v>21</v>
      </c>
      <c r="L141" s="1" t="s">
        <v>21</v>
      </c>
      <c r="M141" s="1" t="s">
        <v>21</v>
      </c>
      <c r="N141" s="1" t="s">
        <v>21</v>
      </c>
      <c r="O141" s="1"/>
      <c r="P141" s="1" t="s">
        <v>21</v>
      </c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customFormat="false" ht="21.75" hidden="false" customHeight="true" outlineLevel="0" collapsed="false">
      <c r="A142" s="4" t="n">
        <v>43447</v>
      </c>
      <c r="B142" s="5" t="s">
        <v>81</v>
      </c>
      <c r="C142" s="1" t="s">
        <v>15</v>
      </c>
      <c r="D142" s="1" t="s">
        <v>43</v>
      </c>
      <c r="E142" s="1" t="s">
        <v>44</v>
      </c>
      <c r="F142" s="1" t="s">
        <v>485</v>
      </c>
      <c r="G142" s="1" t="n">
        <f aca="false">+5930968608627</f>
        <v>5930968608627</v>
      </c>
      <c r="H142" s="1" t="s">
        <v>486</v>
      </c>
      <c r="I142" s="1"/>
      <c r="J142" s="1"/>
      <c r="K142" s="1" t="s">
        <v>21</v>
      </c>
      <c r="L142" s="1" t="s">
        <v>21</v>
      </c>
      <c r="M142" s="1" t="s">
        <v>21</v>
      </c>
      <c r="N142" s="1"/>
      <c r="O142" s="1"/>
      <c r="P142" s="1" t="s">
        <v>21</v>
      </c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customFormat="false" ht="21.75" hidden="false" customHeight="true" outlineLevel="0" collapsed="false">
      <c r="A143" s="4" t="n">
        <v>43447</v>
      </c>
      <c r="B143" s="5" t="s">
        <v>86</v>
      </c>
      <c r="C143" s="1" t="s">
        <v>15</v>
      </c>
      <c r="D143" s="1" t="s">
        <v>16</v>
      </c>
      <c r="E143" s="1" t="s">
        <v>17</v>
      </c>
      <c r="F143" s="1" t="s">
        <v>376</v>
      </c>
      <c r="G143" s="1" t="n">
        <f aca="false">+5930998295792</f>
        <v>5930998295792</v>
      </c>
      <c r="H143" s="1" t="s">
        <v>377</v>
      </c>
      <c r="I143" s="1"/>
      <c r="J143" s="5"/>
      <c r="K143" s="1" t="s">
        <v>487</v>
      </c>
      <c r="L143" s="1" t="s">
        <v>21</v>
      </c>
      <c r="M143" s="1" t="s">
        <v>21</v>
      </c>
      <c r="N143" s="1"/>
      <c r="O143" s="1"/>
      <c r="P143" s="1" t="s">
        <v>21</v>
      </c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customFormat="false" ht="21.75" hidden="false" customHeight="true" outlineLevel="0" collapsed="false">
      <c r="A144" s="4" t="n">
        <v>43448</v>
      </c>
      <c r="B144" s="5" t="s">
        <v>14</v>
      </c>
      <c r="C144" s="1" t="s">
        <v>15</v>
      </c>
      <c r="D144" s="5" t="s">
        <v>16</v>
      </c>
      <c r="E144" s="5" t="s">
        <v>17</v>
      </c>
      <c r="F144" s="10" t="s">
        <v>488</v>
      </c>
      <c r="G144" s="5"/>
      <c r="H144" s="5" t="s">
        <v>489</v>
      </c>
      <c r="I144" s="5"/>
      <c r="J144" s="1"/>
      <c r="K144" s="1" t="s">
        <v>490</v>
      </c>
      <c r="L144" s="1"/>
      <c r="M144" s="1"/>
      <c r="N144" s="1"/>
      <c r="O144" s="1"/>
      <c r="P144" s="6" t="s">
        <v>37</v>
      </c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customFormat="false" ht="21.75" hidden="false" customHeight="true" outlineLevel="0" collapsed="false">
      <c r="A145" s="4" t="n">
        <v>43448</v>
      </c>
      <c r="B145" s="5" t="s">
        <v>14</v>
      </c>
      <c r="C145" s="1" t="s">
        <v>15</v>
      </c>
      <c r="D145" s="5" t="s">
        <v>16</v>
      </c>
      <c r="E145" s="1" t="s">
        <v>17</v>
      </c>
      <c r="F145" s="10" t="s">
        <v>491</v>
      </c>
      <c r="G145" s="5" t="n">
        <v>990626646</v>
      </c>
      <c r="H145" s="5" t="s">
        <v>492</v>
      </c>
      <c r="I145" s="5"/>
      <c r="J145" s="1"/>
      <c r="K145" s="1" t="s">
        <v>21</v>
      </c>
      <c r="L145" s="1" t="s">
        <v>21</v>
      </c>
      <c r="M145" s="1" t="s">
        <v>493</v>
      </c>
      <c r="N145" s="1"/>
      <c r="O145" s="1"/>
      <c r="P145" s="6" t="s">
        <v>37</v>
      </c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customFormat="false" ht="21.75" hidden="false" customHeight="true" outlineLevel="0" collapsed="false">
      <c r="A146" s="4" t="n">
        <v>43448</v>
      </c>
      <c r="B146" s="9" t="s">
        <v>42</v>
      </c>
      <c r="C146" s="1" t="s">
        <v>15</v>
      </c>
      <c r="D146" s="1" t="s">
        <v>43</v>
      </c>
      <c r="E146" s="1" t="s">
        <v>44</v>
      </c>
      <c r="F146" s="1" t="s">
        <v>494</v>
      </c>
      <c r="G146" s="1" t="n">
        <f aca="false">+593999217808</f>
        <v>593999217808</v>
      </c>
      <c r="H146" s="1" t="s">
        <v>495</v>
      </c>
      <c r="I146" s="1" t="s">
        <v>84</v>
      </c>
      <c r="J146" s="1"/>
      <c r="K146" s="1" t="s">
        <v>21</v>
      </c>
      <c r="L146" s="1" t="s">
        <v>496</v>
      </c>
      <c r="M146" s="1"/>
      <c r="N146" s="1"/>
      <c r="O146" s="1"/>
      <c r="P146" s="6" t="s">
        <v>37</v>
      </c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customFormat="false" ht="21.75" hidden="false" customHeight="true" outlineLevel="0" collapsed="false">
      <c r="A147" s="4" t="n">
        <v>43448</v>
      </c>
      <c r="B147" s="5" t="s">
        <v>166</v>
      </c>
      <c r="C147" s="1" t="s">
        <v>15</v>
      </c>
      <c r="D147" s="5" t="s">
        <v>16</v>
      </c>
      <c r="E147" s="5" t="s">
        <v>17</v>
      </c>
      <c r="F147" s="1" t="s">
        <v>497</v>
      </c>
      <c r="G147" s="1" t="n">
        <f aca="false">+593996576812</f>
        <v>593996576812</v>
      </c>
      <c r="H147" s="1" t="s">
        <v>498</v>
      </c>
      <c r="I147" s="1"/>
      <c r="J147" s="5"/>
      <c r="K147" s="1" t="s">
        <v>499</v>
      </c>
      <c r="L147" s="1"/>
      <c r="M147" s="1"/>
      <c r="N147" s="1"/>
      <c r="O147" s="1"/>
      <c r="P147" s="6" t="s">
        <v>126</v>
      </c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customFormat="false" ht="21.75" hidden="false" customHeight="true" outlineLevel="0" collapsed="false">
      <c r="A148" s="4" t="n">
        <v>43448</v>
      </c>
      <c r="B148" s="5" t="s">
        <v>108</v>
      </c>
      <c r="C148" s="1" t="s">
        <v>15</v>
      </c>
      <c r="D148" s="5" t="s">
        <v>16</v>
      </c>
      <c r="E148" s="5" t="s">
        <v>109</v>
      </c>
      <c r="F148" s="1" t="s">
        <v>500</v>
      </c>
      <c r="G148" s="1" t="n">
        <f aca="false">+593959139186</f>
        <v>593959139186</v>
      </c>
      <c r="H148" s="1" t="s">
        <v>501</v>
      </c>
      <c r="I148" s="1"/>
      <c r="J148" s="5"/>
      <c r="K148" s="1" t="s">
        <v>21</v>
      </c>
      <c r="L148" s="1" t="s">
        <v>345</v>
      </c>
      <c r="M148" s="1" t="s">
        <v>502</v>
      </c>
      <c r="N148" s="1"/>
      <c r="O148" s="1"/>
      <c r="P148" s="6" t="s">
        <v>37</v>
      </c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customFormat="false" ht="21.75" hidden="false" customHeight="true" outlineLevel="0" collapsed="false">
      <c r="A149" s="4" t="n">
        <v>43448</v>
      </c>
      <c r="B149" s="5" t="s">
        <v>108</v>
      </c>
      <c r="C149" s="1" t="s">
        <v>15</v>
      </c>
      <c r="D149" s="5" t="s">
        <v>16</v>
      </c>
      <c r="E149" s="5" t="s">
        <v>109</v>
      </c>
      <c r="F149" s="1" t="s">
        <v>503</v>
      </c>
      <c r="G149" s="1" t="n">
        <f aca="false">+5930989838458</f>
        <v>5930989838458</v>
      </c>
      <c r="H149" s="1" t="s">
        <v>504</v>
      </c>
      <c r="I149" s="1"/>
      <c r="J149" s="1"/>
      <c r="K149" s="1" t="s">
        <v>21</v>
      </c>
      <c r="L149" s="1" t="s">
        <v>505</v>
      </c>
      <c r="M149" s="1"/>
      <c r="N149" s="1"/>
      <c r="O149" s="1"/>
      <c r="P149" s="6" t="s">
        <v>126</v>
      </c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customFormat="false" ht="21.75" hidden="false" customHeight="true" outlineLevel="0" collapsed="false">
      <c r="A150" s="4" t="n">
        <v>43448</v>
      </c>
      <c r="B150" s="5" t="s">
        <v>48</v>
      </c>
      <c r="C150" s="1" t="s">
        <v>15</v>
      </c>
      <c r="D150" s="1" t="s">
        <v>43</v>
      </c>
      <c r="E150" s="1" t="s">
        <v>44</v>
      </c>
      <c r="F150" s="1" t="s">
        <v>506</v>
      </c>
      <c r="G150" s="1" t="n">
        <f aca="false">+5930969055008</f>
        <v>5930969055008</v>
      </c>
      <c r="H150" s="1" t="s">
        <v>507</v>
      </c>
      <c r="I150" s="1" t="s">
        <v>508</v>
      </c>
      <c r="J150" s="1"/>
      <c r="K150" s="1" t="s">
        <v>21</v>
      </c>
      <c r="L150" s="1" t="s">
        <v>21</v>
      </c>
      <c r="M150" s="1" t="s">
        <v>509</v>
      </c>
      <c r="N150" s="1"/>
      <c r="O150" s="1"/>
      <c r="P150" s="6" t="s">
        <v>37</v>
      </c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customFormat="false" ht="21.75" hidden="false" customHeight="true" outlineLevel="0" collapsed="false">
      <c r="A151" s="4" t="n">
        <v>43448</v>
      </c>
      <c r="B151" s="5" t="s">
        <v>48</v>
      </c>
      <c r="C151" s="1" t="s">
        <v>15</v>
      </c>
      <c r="D151" s="1" t="s">
        <v>43</v>
      </c>
      <c r="E151" s="1" t="s">
        <v>44</v>
      </c>
      <c r="F151" s="1" t="s">
        <v>510</v>
      </c>
      <c r="G151" s="1" t="n">
        <f aca="false">+593990774266</f>
        <v>593990774266</v>
      </c>
      <c r="H151" s="1" t="s">
        <v>511</v>
      </c>
      <c r="I151" s="1" t="s">
        <v>512</v>
      </c>
      <c r="J151" s="1"/>
      <c r="K151" s="1" t="s">
        <v>513</v>
      </c>
      <c r="L151" s="1" t="s">
        <v>514</v>
      </c>
      <c r="M151" s="1"/>
      <c r="N151" s="1"/>
      <c r="O151" s="1"/>
      <c r="P151" s="6" t="s">
        <v>37</v>
      </c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customFormat="false" ht="21.75" hidden="false" customHeight="true" outlineLevel="0" collapsed="false">
      <c r="A152" s="4" t="n">
        <v>43448</v>
      </c>
      <c r="B152" s="5" t="s">
        <v>48</v>
      </c>
      <c r="C152" s="1" t="s">
        <v>15</v>
      </c>
      <c r="D152" s="1" t="s">
        <v>43</v>
      </c>
      <c r="E152" s="1" t="s">
        <v>44</v>
      </c>
      <c r="F152" s="1" t="s">
        <v>515</v>
      </c>
      <c r="G152" s="1" t="n">
        <f aca="false">+5930996825614</f>
        <v>5930996825614</v>
      </c>
      <c r="H152" s="1" t="s">
        <v>516</v>
      </c>
      <c r="I152" s="1" t="s">
        <v>517</v>
      </c>
      <c r="J152" s="1"/>
      <c r="K152" s="1" t="s">
        <v>21</v>
      </c>
      <c r="L152" s="1" t="s">
        <v>518</v>
      </c>
      <c r="M152" s="1" t="s">
        <v>21</v>
      </c>
      <c r="N152" s="1"/>
      <c r="O152" s="1"/>
      <c r="P152" s="6" t="s">
        <v>37</v>
      </c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customFormat="false" ht="21.75" hidden="false" customHeight="true" outlineLevel="0" collapsed="false">
      <c r="A153" s="4" t="n">
        <v>43448</v>
      </c>
      <c r="B153" s="5" t="s">
        <v>48</v>
      </c>
      <c r="C153" s="1" t="s">
        <v>15</v>
      </c>
      <c r="D153" s="5" t="s">
        <v>43</v>
      </c>
      <c r="E153" s="5" t="s">
        <v>44</v>
      </c>
      <c r="F153" s="10" t="s">
        <v>519</v>
      </c>
      <c r="G153" s="5" t="n">
        <v>961140375</v>
      </c>
      <c r="H153" s="5" t="s">
        <v>520</v>
      </c>
      <c r="I153" s="5"/>
      <c r="J153" s="1"/>
      <c r="K153" s="1" t="s">
        <v>521</v>
      </c>
      <c r="L153" s="1"/>
      <c r="M153" s="1"/>
      <c r="N153" s="1"/>
      <c r="O153" s="1"/>
      <c r="P153" s="6" t="s">
        <v>31</v>
      </c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customFormat="false" ht="21.75" hidden="false" customHeight="true" outlineLevel="0" collapsed="false">
      <c r="A154" s="4" t="n">
        <v>43448</v>
      </c>
      <c r="B154" s="5" t="s">
        <v>48</v>
      </c>
      <c r="C154" s="1" t="s">
        <v>15</v>
      </c>
      <c r="D154" s="1" t="s">
        <v>43</v>
      </c>
      <c r="E154" s="1" t="s">
        <v>109</v>
      </c>
      <c r="F154" s="10" t="s">
        <v>522</v>
      </c>
      <c r="G154" s="5" t="n">
        <v>968677327</v>
      </c>
      <c r="H154" s="5" t="s">
        <v>523</v>
      </c>
      <c r="I154" s="5"/>
      <c r="J154" s="1"/>
      <c r="K154" s="1" t="s">
        <v>21</v>
      </c>
      <c r="L154" s="1" t="s">
        <v>21</v>
      </c>
      <c r="M154" s="1"/>
      <c r="N154" s="1"/>
      <c r="O154" s="1"/>
      <c r="P154" s="6" t="s">
        <v>21</v>
      </c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customFormat="false" ht="21.75" hidden="false" customHeight="true" outlineLevel="0" collapsed="false">
      <c r="A155" s="4" t="n">
        <v>43448</v>
      </c>
      <c r="B155" s="5" t="s">
        <v>48</v>
      </c>
      <c r="C155" s="1" t="s">
        <v>15</v>
      </c>
      <c r="D155" s="5" t="s">
        <v>43</v>
      </c>
      <c r="E155" s="5" t="s">
        <v>109</v>
      </c>
      <c r="F155" s="10" t="s">
        <v>524</v>
      </c>
      <c r="G155" s="5" t="n">
        <v>997355007</v>
      </c>
      <c r="H155" s="5" t="s">
        <v>525</v>
      </c>
      <c r="I155" s="5"/>
      <c r="J155" s="1"/>
      <c r="K155" s="1" t="s">
        <v>526</v>
      </c>
      <c r="L155" s="1"/>
      <c r="M155" s="1"/>
      <c r="N155" s="1"/>
      <c r="O155" s="1"/>
      <c r="P155" s="6" t="s">
        <v>31</v>
      </c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customFormat="false" ht="21.75" hidden="false" customHeight="true" outlineLevel="0" collapsed="false">
      <c r="A156" s="4" t="n">
        <v>43448</v>
      </c>
      <c r="B156" s="5" t="s">
        <v>48</v>
      </c>
      <c r="C156" s="1" t="s">
        <v>15</v>
      </c>
      <c r="D156" s="5" t="s">
        <v>43</v>
      </c>
      <c r="E156" s="5" t="s">
        <v>109</v>
      </c>
      <c r="F156" s="10" t="s">
        <v>527</v>
      </c>
      <c r="G156" s="5" t="n">
        <v>988467653</v>
      </c>
      <c r="H156" s="11" t="s">
        <v>528</v>
      </c>
      <c r="I156" s="11"/>
      <c r="J156" s="1"/>
      <c r="K156" s="1" t="s">
        <v>529</v>
      </c>
      <c r="L156" s="1" t="s">
        <v>530</v>
      </c>
      <c r="M156" s="1"/>
      <c r="N156" s="1"/>
      <c r="O156" s="1"/>
      <c r="P156" s="6" t="s">
        <v>531</v>
      </c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customFormat="false" ht="21.75" hidden="false" customHeight="true" outlineLevel="0" collapsed="false">
      <c r="A157" s="4" t="n">
        <v>43448</v>
      </c>
      <c r="B157" s="5" t="s">
        <v>532</v>
      </c>
      <c r="C157" s="1" t="s">
        <v>15</v>
      </c>
      <c r="D157" s="1" t="s">
        <v>43</v>
      </c>
      <c r="E157" s="1" t="s">
        <v>109</v>
      </c>
      <c r="F157" s="10" t="s">
        <v>533</v>
      </c>
      <c r="G157" s="5" t="n">
        <v>980985430</v>
      </c>
      <c r="H157" s="5" t="s">
        <v>534</v>
      </c>
      <c r="I157" s="5"/>
      <c r="J157" s="1"/>
      <c r="K157" s="1" t="s">
        <v>535</v>
      </c>
      <c r="L157" s="1"/>
      <c r="M157" s="1"/>
      <c r="N157" s="1"/>
      <c r="O157" s="1"/>
      <c r="P157" s="6" t="s">
        <v>37</v>
      </c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customFormat="false" ht="21.75" hidden="false" customHeight="true" outlineLevel="0" collapsed="false">
      <c r="A158" s="4" t="n">
        <v>43448</v>
      </c>
      <c r="B158" s="5" t="s">
        <v>81</v>
      </c>
      <c r="C158" s="1" t="s">
        <v>15</v>
      </c>
      <c r="D158" s="1" t="s">
        <v>43</v>
      </c>
      <c r="E158" s="1" t="s">
        <v>44</v>
      </c>
      <c r="F158" s="1" t="s">
        <v>536</v>
      </c>
      <c r="G158" s="1" t="n">
        <f aca="false">+593987222802</f>
        <v>593987222802</v>
      </c>
      <c r="H158" s="1" t="s">
        <v>537</v>
      </c>
      <c r="I158" s="1" t="s">
        <v>24</v>
      </c>
      <c r="J158" s="1"/>
      <c r="K158" s="1" t="s">
        <v>21</v>
      </c>
      <c r="L158" s="1" t="s">
        <v>164</v>
      </c>
      <c r="M158" s="1"/>
      <c r="N158" s="1"/>
      <c r="O158" s="1"/>
      <c r="P158" s="6" t="s">
        <v>37</v>
      </c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customFormat="false" ht="21.75" hidden="false" customHeight="true" outlineLevel="0" collapsed="false">
      <c r="A159" s="4" t="n">
        <v>43448</v>
      </c>
      <c r="B159" s="12" t="s">
        <v>286</v>
      </c>
      <c r="C159" s="1" t="s">
        <v>15</v>
      </c>
      <c r="D159" s="5" t="s">
        <v>16</v>
      </c>
      <c r="E159" s="5" t="s">
        <v>17</v>
      </c>
      <c r="F159" s="1" t="s">
        <v>538</v>
      </c>
      <c r="G159" s="1" t="n">
        <f aca="false">+593998074821</f>
        <v>593998074821</v>
      </c>
      <c r="H159" s="1" t="s">
        <v>539</v>
      </c>
      <c r="I159" s="1"/>
      <c r="J159" s="5"/>
      <c r="K159" s="1" t="s">
        <v>540</v>
      </c>
      <c r="L159" s="1" t="s">
        <v>541</v>
      </c>
      <c r="M159" s="1"/>
      <c r="N159" s="1"/>
      <c r="O159" s="1"/>
      <c r="P159" s="6" t="s">
        <v>37</v>
      </c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customFormat="false" ht="21.75" hidden="false" customHeight="true" outlineLevel="0" collapsed="false">
      <c r="A160" s="4" t="n">
        <v>43448</v>
      </c>
      <c r="B160" s="5" t="s">
        <v>86</v>
      </c>
      <c r="C160" s="1" t="s">
        <v>15</v>
      </c>
      <c r="D160" s="5" t="s">
        <v>16</v>
      </c>
      <c r="E160" s="5" t="s">
        <v>17</v>
      </c>
      <c r="F160" s="1" t="s">
        <v>542</v>
      </c>
      <c r="G160" s="1" t="n">
        <f aca="false">+593992536820</f>
        <v>593992536820</v>
      </c>
      <c r="H160" s="1" t="s">
        <v>543</v>
      </c>
      <c r="I160" s="1"/>
      <c r="J160" s="5"/>
      <c r="K160" s="1" t="s">
        <v>21</v>
      </c>
      <c r="L160" s="1" t="s">
        <v>345</v>
      </c>
      <c r="M160" s="1" t="s">
        <v>21</v>
      </c>
      <c r="N160" s="1"/>
      <c r="O160" s="1"/>
      <c r="P160" s="1" t="s">
        <v>21</v>
      </c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customFormat="false" ht="21.75" hidden="false" customHeight="true" outlineLevel="0" collapsed="false">
      <c r="A161" s="4" t="n">
        <v>43451</v>
      </c>
      <c r="B161" s="5" t="s">
        <v>14</v>
      </c>
      <c r="C161" s="1" t="s">
        <v>15</v>
      </c>
      <c r="D161" s="1" t="s">
        <v>16</v>
      </c>
      <c r="E161" s="1" t="s">
        <v>17</v>
      </c>
      <c r="F161" s="1" t="s">
        <v>544</v>
      </c>
      <c r="G161" s="1" t="n">
        <f aca="false">+593988834253</f>
        <v>593988834253</v>
      </c>
      <c r="H161" s="1" t="s">
        <v>545</v>
      </c>
      <c r="I161" s="5"/>
      <c r="J161" s="5"/>
      <c r="K161" s="1" t="s">
        <v>546</v>
      </c>
      <c r="L161" s="1"/>
      <c r="M161" s="1"/>
      <c r="N161" s="1"/>
      <c r="O161" s="1"/>
      <c r="P161" s="6" t="s">
        <v>419</v>
      </c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customFormat="false" ht="21.75" hidden="false" customHeight="true" outlineLevel="0" collapsed="false">
      <c r="A162" s="4" t="n">
        <v>43451</v>
      </c>
      <c r="B162" s="5" t="s">
        <v>14</v>
      </c>
      <c r="C162" s="1" t="s">
        <v>15</v>
      </c>
      <c r="D162" s="1" t="s">
        <v>16</v>
      </c>
      <c r="E162" s="1" t="s">
        <v>17</v>
      </c>
      <c r="F162" s="1" t="s">
        <v>547</v>
      </c>
      <c r="G162" s="1" t="n">
        <f aca="false">+593969837647</f>
        <v>593969837647</v>
      </c>
      <c r="H162" s="1" t="s">
        <v>548</v>
      </c>
      <c r="I162" s="5"/>
      <c r="J162" s="5"/>
      <c r="K162" s="1" t="s">
        <v>549</v>
      </c>
      <c r="L162" s="1"/>
      <c r="M162" s="1"/>
      <c r="N162" s="1"/>
      <c r="O162" s="1"/>
      <c r="P162" s="6" t="s">
        <v>31</v>
      </c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customFormat="false" ht="21.75" hidden="false" customHeight="true" outlineLevel="0" collapsed="false">
      <c r="A163" s="4" t="n">
        <v>43451</v>
      </c>
      <c r="B163" s="5" t="s">
        <v>14</v>
      </c>
      <c r="C163" s="1" t="s">
        <v>15</v>
      </c>
      <c r="D163" s="1" t="s">
        <v>16</v>
      </c>
      <c r="E163" s="1" t="s">
        <v>17</v>
      </c>
      <c r="F163" s="1" t="s">
        <v>550</v>
      </c>
      <c r="G163" s="1" t="n">
        <f aca="false">+593998668874</f>
        <v>593998668874</v>
      </c>
      <c r="H163" s="1" t="s">
        <v>551</v>
      </c>
      <c r="I163" s="5"/>
      <c r="J163" s="5"/>
      <c r="K163" s="1" t="s">
        <v>21</v>
      </c>
      <c r="L163" s="1" t="s">
        <v>21</v>
      </c>
      <c r="M163" s="1" t="s">
        <v>552</v>
      </c>
      <c r="N163" s="1"/>
      <c r="O163" s="1"/>
      <c r="P163" s="6" t="s">
        <v>419</v>
      </c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customFormat="false" ht="21.75" hidden="false" customHeight="true" outlineLevel="0" collapsed="false">
      <c r="A164" s="4" t="n">
        <v>43451</v>
      </c>
      <c r="B164" s="5" t="s">
        <v>14</v>
      </c>
      <c r="C164" s="1" t="s">
        <v>15</v>
      </c>
      <c r="D164" s="1" t="s">
        <v>16</v>
      </c>
      <c r="E164" s="1" t="s">
        <v>17</v>
      </c>
      <c r="F164" s="1" t="s">
        <v>553</v>
      </c>
      <c r="G164" s="1" t="n">
        <f aca="false">+593982780212</f>
        <v>593982780212</v>
      </c>
      <c r="H164" s="1" t="s">
        <v>554</v>
      </c>
      <c r="I164" s="5"/>
      <c r="J164" s="5"/>
      <c r="K164" s="1" t="s">
        <v>21</v>
      </c>
      <c r="L164" s="1" t="s">
        <v>21</v>
      </c>
      <c r="M164" s="1" t="s">
        <v>21</v>
      </c>
      <c r="N164" s="1"/>
      <c r="O164" s="1"/>
      <c r="P164" s="1" t="s">
        <v>21</v>
      </c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customFormat="false" ht="21.75" hidden="false" customHeight="true" outlineLevel="0" collapsed="false">
      <c r="A165" s="4" t="n">
        <v>43451</v>
      </c>
      <c r="B165" s="5" t="s">
        <v>14</v>
      </c>
      <c r="C165" s="1" t="s">
        <v>15</v>
      </c>
      <c r="D165" s="1" t="s">
        <v>16</v>
      </c>
      <c r="E165" s="1" t="s">
        <v>17</v>
      </c>
      <c r="F165" s="1" t="s">
        <v>555</v>
      </c>
      <c r="G165" s="1" t="n">
        <f aca="false">+593996242397</f>
        <v>593996242397</v>
      </c>
      <c r="H165" s="1" t="s">
        <v>556</v>
      </c>
      <c r="I165" s="5"/>
      <c r="J165" s="5"/>
      <c r="K165" s="1" t="s">
        <v>21</v>
      </c>
      <c r="L165" s="1" t="s">
        <v>21</v>
      </c>
      <c r="M165" s="1" t="s">
        <v>21</v>
      </c>
      <c r="N165" s="1"/>
      <c r="O165" s="1"/>
      <c r="P165" s="6" t="s">
        <v>21</v>
      </c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customFormat="false" ht="21.75" hidden="false" customHeight="true" outlineLevel="0" collapsed="false">
      <c r="A166" s="4" t="n">
        <v>43451</v>
      </c>
      <c r="B166" s="9" t="s">
        <v>42</v>
      </c>
      <c r="C166" s="1" t="s">
        <v>26</v>
      </c>
      <c r="D166" s="1" t="s">
        <v>43</v>
      </c>
      <c r="E166" s="1" t="s">
        <v>44</v>
      </c>
      <c r="F166" s="1" t="s">
        <v>557</v>
      </c>
      <c r="G166" s="1" t="n">
        <f aca="false">+593986700524</f>
        <v>593986700524</v>
      </c>
      <c r="H166" s="1" t="s">
        <v>558</v>
      </c>
      <c r="I166" s="1" t="s">
        <v>559</v>
      </c>
      <c r="J166" s="1"/>
      <c r="K166" s="1" t="s">
        <v>21</v>
      </c>
      <c r="L166" s="1" t="s">
        <v>95</v>
      </c>
      <c r="M166" s="1" t="s">
        <v>21</v>
      </c>
      <c r="N166" s="1" t="s">
        <v>560</v>
      </c>
      <c r="O166" s="1"/>
      <c r="P166" s="6" t="s">
        <v>31</v>
      </c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customFormat="false" ht="21.75" hidden="false" customHeight="true" outlineLevel="0" collapsed="false">
      <c r="A167" s="4" t="n">
        <v>43451</v>
      </c>
      <c r="B167" s="9" t="s">
        <v>42</v>
      </c>
      <c r="C167" s="1" t="s">
        <v>15</v>
      </c>
      <c r="D167" s="1" t="s">
        <v>43</v>
      </c>
      <c r="E167" s="1" t="s">
        <v>44</v>
      </c>
      <c r="F167" s="1" t="s">
        <v>561</v>
      </c>
      <c r="G167" s="1" t="n">
        <f aca="false">+593939387286</f>
        <v>593939387286</v>
      </c>
      <c r="H167" s="1" t="s">
        <v>562</v>
      </c>
      <c r="I167" s="1" t="s">
        <v>563</v>
      </c>
      <c r="J167" s="1"/>
      <c r="K167" s="1" t="s">
        <v>21</v>
      </c>
      <c r="L167" s="1" t="s">
        <v>564</v>
      </c>
      <c r="M167" s="1" t="s">
        <v>565</v>
      </c>
      <c r="N167" s="1" t="s">
        <v>21</v>
      </c>
      <c r="O167" s="1"/>
      <c r="P167" s="6" t="s">
        <v>21</v>
      </c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customFormat="false" ht="21.75" hidden="false" customHeight="true" outlineLevel="0" collapsed="false">
      <c r="A168" s="4" t="n">
        <v>43451</v>
      </c>
      <c r="B168" s="5" t="s">
        <v>108</v>
      </c>
      <c r="C168" s="1" t="s">
        <v>15</v>
      </c>
      <c r="D168" s="1" t="s">
        <v>16</v>
      </c>
      <c r="E168" s="5" t="s">
        <v>109</v>
      </c>
      <c r="F168" s="1" t="s">
        <v>566</v>
      </c>
      <c r="G168" s="1" t="n">
        <f aca="false">+5930984666236</f>
        <v>5930984666236</v>
      </c>
      <c r="H168" s="1" t="s">
        <v>567</v>
      </c>
      <c r="I168" s="5"/>
      <c r="J168" s="5"/>
      <c r="K168" s="1" t="s">
        <v>336</v>
      </c>
      <c r="L168" s="1" t="s">
        <v>568</v>
      </c>
      <c r="M168" s="1"/>
      <c r="N168" s="1"/>
      <c r="O168" s="1"/>
      <c r="P168" s="6" t="s">
        <v>31</v>
      </c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customFormat="false" ht="21.75" hidden="false" customHeight="true" outlineLevel="0" collapsed="false">
      <c r="A169" s="4" t="n">
        <v>43451</v>
      </c>
      <c r="B169" s="5" t="s">
        <v>108</v>
      </c>
      <c r="C169" s="1" t="s">
        <v>15</v>
      </c>
      <c r="D169" s="1" t="s">
        <v>16</v>
      </c>
      <c r="E169" s="5" t="s">
        <v>109</v>
      </c>
      <c r="F169" s="1" t="s">
        <v>569</v>
      </c>
      <c r="G169" s="1" t="n">
        <f aca="false">+593984274068</f>
        <v>593984274068</v>
      </c>
      <c r="H169" s="1" t="s">
        <v>570</v>
      </c>
      <c r="I169" s="5"/>
      <c r="J169" s="5"/>
      <c r="K169" s="1" t="s">
        <v>21</v>
      </c>
      <c r="L169" s="1" t="s">
        <v>21</v>
      </c>
      <c r="M169" s="1"/>
      <c r="N169" s="1"/>
      <c r="O169" s="1"/>
      <c r="P169" s="1" t="s">
        <v>21</v>
      </c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customFormat="false" ht="21.75" hidden="false" customHeight="true" outlineLevel="0" collapsed="false">
      <c r="A170" s="4" t="n">
        <v>43451</v>
      </c>
      <c r="B170" s="5" t="s">
        <v>48</v>
      </c>
      <c r="C170" s="1" t="s">
        <v>26</v>
      </c>
      <c r="D170" s="1" t="s">
        <v>43</v>
      </c>
      <c r="E170" s="1" t="s">
        <v>44</v>
      </c>
      <c r="F170" s="1" t="s">
        <v>571</v>
      </c>
      <c r="G170" s="1" t="n">
        <f aca="false">+5930986496282</f>
        <v>5930986496282</v>
      </c>
      <c r="H170" s="1" t="s">
        <v>572</v>
      </c>
      <c r="I170" s="1" t="s">
        <v>24</v>
      </c>
      <c r="J170" s="1"/>
      <c r="K170" s="1" t="s">
        <v>21</v>
      </c>
      <c r="L170" s="1" t="s">
        <v>573</v>
      </c>
      <c r="M170" s="1" t="s">
        <v>21</v>
      </c>
      <c r="N170" s="1"/>
      <c r="O170" s="1"/>
      <c r="P170" s="6" t="s">
        <v>21</v>
      </c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customFormat="false" ht="21.75" hidden="false" customHeight="true" outlineLevel="0" collapsed="false">
      <c r="A171" s="4" t="n">
        <v>43451</v>
      </c>
      <c r="B171" s="5" t="s">
        <v>48</v>
      </c>
      <c r="C171" s="1" t="s">
        <v>15</v>
      </c>
      <c r="D171" s="1" t="s">
        <v>43</v>
      </c>
      <c r="E171" s="1" t="s">
        <v>44</v>
      </c>
      <c r="F171" s="1" t="s">
        <v>574</v>
      </c>
      <c r="G171" s="1" t="n">
        <f aca="false">+5930993634168</f>
        <v>5930993634168</v>
      </c>
      <c r="H171" s="1" t="s">
        <v>575</v>
      </c>
      <c r="I171" s="1" t="s">
        <v>576</v>
      </c>
      <c r="J171" s="1"/>
      <c r="K171" s="1" t="s">
        <v>95</v>
      </c>
      <c r="L171" s="1" t="s">
        <v>21</v>
      </c>
      <c r="M171" s="1"/>
      <c r="N171" s="1"/>
      <c r="O171" s="1"/>
      <c r="P171" s="6" t="s">
        <v>21</v>
      </c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customFormat="false" ht="21.75" hidden="false" customHeight="true" outlineLevel="0" collapsed="false">
      <c r="A172" s="4" t="n">
        <v>43451</v>
      </c>
      <c r="B172" s="5" t="s">
        <v>48</v>
      </c>
      <c r="C172" s="1" t="s">
        <v>15</v>
      </c>
      <c r="D172" s="1" t="s">
        <v>43</v>
      </c>
      <c r="E172" s="1" t="s">
        <v>44</v>
      </c>
      <c r="F172" s="1" t="s">
        <v>577</v>
      </c>
      <c r="G172" s="1" t="n">
        <f aca="false">+593989790642</f>
        <v>593989790642</v>
      </c>
      <c r="H172" s="1" t="s">
        <v>578</v>
      </c>
      <c r="I172" s="1" t="s">
        <v>579</v>
      </c>
      <c r="J172" s="1"/>
      <c r="K172" s="1" t="s">
        <v>580</v>
      </c>
      <c r="L172" s="1"/>
      <c r="M172" s="1"/>
      <c r="N172" s="1"/>
      <c r="O172" s="1"/>
      <c r="P172" s="6" t="s">
        <v>341</v>
      </c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customFormat="false" ht="21.75" hidden="false" customHeight="true" outlineLevel="0" collapsed="false">
      <c r="A173" s="4" t="n">
        <v>43451</v>
      </c>
      <c r="B173" s="5" t="s">
        <v>48</v>
      </c>
      <c r="C173" s="1" t="s">
        <v>15</v>
      </c>
      <c r="D173" s="1" t="s">
        <v>43</v>
      </c>
      <c r="E173" s="1" t="s">
        <v>44</v>
      </c>
      <c r="F173" s="1" t="s">
        <v>581</v>
      </c>
      <c r="G173" s="1" t="n">
        <f aca="false">+593998181526</f>
        <v>593998181526</v>
      </c>
      <c r="H173" s="1" t="s">
        <v>582</v>
      </c>
      <c r="I173" s="1" t="s">
        <v>391</v>
      </c>
      <c r="J173" s="1"/>
      <c r="K173" s="1" t="s">
        <v>21</v>
      </c>
      <c r="L173" s="1" t="s">
        <v>21</v>
      </c>
      <c r="M173" s="1" t="s">
        <v>21</v>
      </c>
      <c r="N173" s="1" t="s">
        <v>583</v>
      </c>
      <c r="O173" s="1"/>
      <c r="P173" s="6" t="s">
        <v>31</v>
      </c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customFormat="false" ht="21.75" hidden="false" customHeight="true" outlineLevel="0" collapsed="false">
      <c r="A174" s="4" t="n">
        <v>43451</v>
      </c>
      <c r="B174" s="5" t="s">
        <v>48</v>
      </c>
      <c r="C174" s="1" t="s">
        <v>15</v>
      </c>
      <c r="D174" s="1" t="s">
        <v>43</v>
      </c>
      <c r="E174" s="1" t="s">
        <v>44</v>
      </c>
      <c r="F174" s="1" t="s">
        <v>584</v>
      </c>
      <c r="G174" s="1" t="n">
        <f aca="false">+593997948660</f>
        <v>593997948660</v>
      </c>
      <c r="H174" s="1" t="s">
        <v>585</v>
      </c>
      <c r="I174" s="1" t="s">
        <v>356</v>
      </c>
      <c r="J174" s="1"/>
      <c r="K174" s="1" t="s">
        <v>586</v>
      </c>
      <c r="L174" s="1" t="s">
        <v>21</v>
      </c>
      <c r="M174" s="1" t="s">
        <v>21</v>
      </c>
      <c r="N174" s="1"/>
      <c r="O174" s="1"/>
      <c r="P174" s="6" t="s">
        <v>21</v>
      </c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customFormat="false" ht="21.75" hidden="false" customHeight="true" outlineLevel="0" collapsed="false">
      <c r="A175" s="4" t="n">
        <v>43451</v>
      </c>
      <c r="B175" s="5" t="s">
        <v>48</v>
      </c>
      <c r="C175" s="1" t="s">
        <v>15</v>
      </c>
      <c r="D175" s="1" t="s">
        <v>43</v>
      </c>
      <c r="E175" s="1" t="s">
        <v>44</v>
      </c>
      <c r="F175" s="1" t="s">
        <v>587</v>
      </c>
      <c r="G175" s="1" t="n">
        <f aca="false">+593987173348</f>
        <v>593987173348</v>
      </c>
      <c r="H175" s="1" t="s">
        <v>588</v>
      </c>
      <c r="I175" s="1" t="s">
        <v>589</v>
      </c>
      <c r="J175" s="1"/>
      <c r="K175" s="1" t="s">
        <v>590</v>
      </c>
      <c r="L175" s="1" t="s">
        <v>95</v>
      </c>
      <c r="M175" s="1" t="s">
        <v>21</v>
      </c>
      <c r="N175" s="1" t="s">
        <v>21</v>
      </c>
      <c r="O175" s="1"/>
      <c r="P175" s="6" t="s">
        <v>21</v>
      </c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customFormat="false" ht="21.75" hidden="false" customHeight="true" outlineLevel="0" collapsed="false">
      <c r="A176" s="4" t="n">
        <v>43451</v>
      </c>
      <c r="B176" s="5" t="s">
        <v>48</v>
      </c>
      <c r="C176" s="1" t="s">
        <v>15</v>
      </c>
      <c r="D176" s="1" t="s">
        <v>43</v>
      </c>
      <c r="E176" s="1" t="s">
        <v>44</v>
      </c>
      <c r="F176" s="1" t="s">
        <v>591</v>
      </c>
      <c r="G176" s="1" t="n">
        <f aca="false">+5930994873372</f>
        <v>5930994873372</v>
      </c>
      <c r="H176" s="1" t="s">
        <v>592</v>
      </c>
      <c r="I176" s="1" t="s">
        <v>593</v>
      </c>
      <c r="J176" s="1"/>
      <c r="K176" s="1" t="s">
        <v>21</v>
      </c>
      <c r="L176" s="1" t="s">
        <v>594</v>
      </c>
      <c r="M176" s="1" t="s">
        <v>21</v>
      </c>
      <c r="N176" s="1" t="s">
        <v>21</v>
      </c>
      <c r="O176" s="1"/>
      <c r="P176" s="6" t="s">
        <v>21</v>
      </c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customFormat="false" ht="21.75" hidden="false" customHeight="true" outlineLevel="0" collapsed="false">
      <c r="A177" s="4" t="n">
        <v>43451</v>
      </c>
      <c r="B177" s="5" t="s">
        <v>48</v>
      </c>
      <c r="C177" s="1" t="s">
        <v>15</v>
      </c>
      <c r="D177" s="1" t="s">
        <v>43</v>
      </c>
      <c r="E177" s="1" t="s">
        <v>44</v>
      </c>
      <c r="F177" s="1" t="s">
        <v>595</v>
      </c>
      <c r="G177" s="1" t="n">
        <f aca="false">+593994902512</f>
        <v>593994902512</v>
      </c>
      <c r="H177" s="1" t="s">
        <v>596</v>
      </c>
      <c r="I177" s="1" t="s">
        <v>597</v>
      </c>
      <c r="J177" s="1"/>
      <c r="K177" s="1" t="s">
        <v>598</v>
      </c>
      <c r="L177" s="1" t="s">
        <v>21</v>
      </c>
      <c r="M177" s="1" t="s">
        <v>21</v>
      </c>
      <c r="N177" s="1" t="s">
        <v>21</v>
      </c>
      <c r="O177" s="1"/>
      <c r="P177" s="6" t="s">
        <v>21</v>
      </c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customFormat="false" ht="21.75" hidden="false" customHeight="true" outlineLevel="0" collapsed="false">
      <c r="A178" s="4" t="n">
        <v>43451</v>
      </c>
      <c r="B178" s="5" t="s">
        <v>48</v>
      </c>
      <c r="C178" s="1" t="s">
        <v>15</v>
      </c>
      <c r="D178" s="1" t="s">
        <v>43</v>
      </c>
      <c r="E178" s="1" t="s">
        <v>44</v>
      </c>
      <c r="F178" s="1" t="s">
        <v>599</v>
      </c>
      <c r="G178" s="1" t="n">
        <f aca="false">+593997682893</f>
        <v>593997682893</v>
      </c>
      <c r="H178" s="1" t="s">
        <v>600</v>
      </c>
      <c r="I178" s="1" t="s">
        <v>68</v>
      </c>
      <c r="J178" s="1"/>
      <c r="K178" s="1" t="s">
        <v>601</v>
      </c>
      <c r="L178" s="1" t="s">
        <v>21</v>
      </c>
      <c r="M178" s="1" t="s">
        <v>21</v>
      </c>
      <c r="N178" s="1"/>
      <c r="O178" s="1"/>
      <c r="P178" s="6" t="s">
        <v>21</v>
      </c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customFormat="false" ht="21.75" hidden="false" customHeight="true" outlineLevel="0" collapsed="false">
      <c r="A179" s="4" t="n">
        <v>43451</v>
      </c>
      <c r="B179" s="5" t="s">
        <v>48</v>
      </c>
      <c r="C179" s="1" t="s">
        <v>26</v>
      </c>
      <c r="D179" s="1" t="s">
        <v>43</v>
      </c>
      <c r="E179" s="1" t="s">
        <v>44</v>
      </c>
      <c r="F179" s="1" t="s">
        <v>602</v>
      </c>
      <c r="G179" s="1" t="n">
        <f aca="false">+593969078023</f>
        <v>593969078023</v>
      </c>
      <c r="H179" s="1" t="s">
        <v>603</v>
      </c>
      <c r="I179" s="1" t="s">
        <v>24</v>
      </c>
      <c r="J179" s="1"/>
      <c r="K179" s="1" t="s">
        <v>21</v>
      </c>
      <c r="L179" s="1" t="s">
        <v>21</v>
      </c>
      <c r="M179" s="1" t="s">
        <v>604</v>
      </c>
      <c r="N179" s="1" t="s">
        <v>21</v>
      </c>
      <c r="O179" s="1"/>
      <c r="P179" s="6" t="s">
        <v>21</v>
      </c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customFormat="false" ht="21.75" hidden="false" customHeight="true" outlineLevel="0" collapsed="false">
      <c r="A180" s="4" t="n">
        <v>43451</v>
      </c>
      <c r="B180" s="5" t="s">
        <v>48</v>
      </c>
      <c r="C180" s="1" t="s">
        <v>26</v>
      </c>
      <c r="D180" s="1" t="s">
        <v>43</v>
      </c>
      <c r="E180" s="1" t="s">
        <v>44</v>
      </c>
      <c r="F180" s="1" t="s">
        <v>605</v>
      </c>
      <c r="G180" s="1" t="n">
        <f aca="false">+593939229484</f>
        <v>593939229484</v>
      </c>
      <c r="H180" s="1" t="s">
        <v>606</v>
      </c>
      <c r="I180" s="1" t="s">
        <v>607</v>
      </c>
      <c r="J180" s="1"/>
      <c r="K180" s="1" t="s">
        <v>21</v>
      </c>
      <c r="L180" s="1" t="s">
        <v>58</v>
      </c>
      <c r="M180" s="1" t="s">
        <v>21</v>
      </c>
      <c r="N180" s="1" t="s">
        <v>608</v>
      </c>
      <c r="O180" s="1"/>
      <c r="P180" s="6" t="s">
        <v>37</v>
      </c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customFormat="false" ht="21.75" hidden="false" customHeight="true" outlineLevel="0" collapsed="false">
      <c r="A181" s="4" t="n">
        <v>43451</v>
      </c>
      <c r="B181" s="5" t="s">
        <v>48</v>
      </c>
      <c r="C181" s="1" t="s">
        <v>26</v>
      </c>
      <c r="D181" s="1" t="s">
        <v>43</v>
      </c>
      <c r="E181" s="1" t="s">
        <v>44</v>
      </c>
      <c r="F181" s="1" t="s">
        <v>609</v>
      </c>
      <c r="G181" s="1" t="n">
        <f aca="false">+593987027898</f>
        <v>593987027898</v>
      </c>
      <c r="H181" s="1" t="s">
        <v>610</v>
      </c>
      <c r="I181" s="1" t="s">
        <v>24</v>
      </c>
      <c r="J181" s="1"/>
      <c r="K181" s="1" t="s">
        <v>21</v>
      </c>
      <c r="L181" s="1" t="s">
        <v>611</v>
      </c>
      <c r="M181" s="1"/>
      <c r="N181" s="1"/>
      <c r="O181" s="1"/>
      <c r="P181" s="6" t="s">
        <v>37</v>
      </c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customFormat="false" ht="21.75" hidden="false" customHeight="true" outlineLevel="0" collapsed="false">
      <c r="A182" s="4" t="n">
        <v>43451</v>
      </c>
      <c r="B182" s="5" t="s">
        <v>48</v>
      </c>
      <c r="C182" s="1" t="s">
        <v>15</v>
      </c>
      <c r="D182" s="1" t="s">
        <v>43</v>
      </c>
      <c r="E182" s="1" t="s">
        <v>44</v>
      </c>
      <c r="F182" s="1" t="s">
        <v>612</v>
      </c>
      <c r="G182" s="1" t="n">
        <f aca="false">+593984310939</f>
        <v>593984310939</v>
      </c>
      <c r="H182" s="1" t="s">
        <v>613</v>
      </c>
      <c r="I182" s="1" t="s">
        <v>563</v>
      </c>
      <c r="J182" s="1"/>
      <c r="K182" s="1" t="s">
        <v>21</v>
      </c>
      <c r="L182" s="1" t="s">
        <v>614</v>
      </c>
      <c r="M182" s="1"/>
      <c r="N182" s="1"/>
      <c r="O182" s="1"/>
      <c r="P182" s="6" t="s">
        <v>37</v>
      </c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customFormat="false" ht="21.75" hidden="false" customHeight="true" outlineLevel="0" collapsed="false">
      <c r="A183" s="4" t="n">
        <v>43451</v>
      </c>
      <c r="B183" s="5" t="s">
        <v>48</v>
      </c>
      <c r="C183" s="1" t="s">
        <v>26</v>
      </c>
      <c r="D183" s="1" t="s">
        <v>43</v>
      </c>
      <c r="E183" s="1" t="s">
        <v>44</v>
      </c>
      <c r="F183" s="1" t="s">
        <v>615</v>
      </c>
      <c r="G183" s="1" t="n">
        <f aca="false">+593979436253</f>
        <v>593979436253</v>
      </c>
      <c r="H183" s="1" t="s">
        <v>616</v>
      </c>
      <c r="I183" s="1" t="s">
        <v>24</v>
      </c>
      <c r="J183" s="1"/>
      <c r="K183" s="1" t="s">
        <v>617</v>
      </c>
      <c r="L183" s="1" t="s">
        <v>21</v>
      </c>
      <c r="M183" s="1" t="s">
        <v>21</v>
      </c>
      <c r="N183" s="1" t="s">
        <v>21</v>
      </c>
      <c r="O183" s="1"/>
      <c r="P183" s="6" t="s">
        <v>21</v>
      </c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customFormat="false" ht="21.75" hidden="false" customHeight="true" outlineLevel="0" collapsed="false">
      <c r="A184" s="4" t="n">
        <v>43451</v>
      </c>
      <c r="B184" s="5" t="s">
        <v>48</v>
      </c>
      <c r="C184" s="1" t="s">
        <v>15</v>
      </c>
      <c r="D184" s="1" t="s">
        <v>43</v>
      </c>
      <c r="E184" s="1" t="s">
        <v>44</v>
      </c>
      <c r="F184" s="1" t="s">
        <v>618</v>
      </c>
      <c r="G184" s="1" t="n">
        <f aca="false">+593969491283</f>
        <v>593969491283</v>
      </c>
      <c r="H184" s="1" t="s">
        <v>619</v>
      </c>
      <c r="I184" s="1" t="s">
        <v>391</v>
      </c>
      <c r="J184" s="1"/>
      <c r="K184" s="1" t="s">
        <v>620</v>
      </c>
      <c r="L184" s="1" t="s">
        <v>21</v>
      </c>
      <c r="M184" s="1" t="s">
        <v>21</v>
      </c>
      <c r="N184" s="1" t="s">
        <v>21</v>
      </c>
      <c r="O184" s="1"/>
      <c r="P184" s="6" t="s">
        <v>21</v>
      </c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customFormat="false" ht="21.75" hidden="false" customHeight="true" outlineLevel="0" collapsed="false">
      <c r="A185" s="4" t="n">
        <v>43451</v>
      </c>
      <c r="B185" s="5" t="s">
        <v>127</v>
      </c>
      <c r="C185" s="1" t="s">
        <v>15</v>
      </c>
      <c r="D185" s="1" t="s">
        <v>43</v>
      </c>
      <c r="E185" s="1" t="s">
        <v>44</v>
      </c>
      <c r="F185" s="1" t="s">
        <v>621</v>
      </c>
      <c r="G185" s="1" t="n">
        <f aca="false">+593995881731</f>
        <v>593995881731</v>
      </c>
      <c r="H185" s="1" t="s">
        <v>622</v>
      </c>
      <c r="I185" s="1" t="s">
        <v>623</v>
      </c>
      <c r="J185" s="1"/>
      <c r="K185" s="1" t="s">
        <v>21</v>
      </c>
      <c r="L185" s="1" t="s">
        <v>21</v>
      </c>
      <c r="M185" s="1" t="s">
        <v>21</v>
      </c>
      <c r="N185" s="16" t="s">
        <v>21</v>
      </c>
      <c r="O185" s="1"/>
      <c r="P185" s="1" t="s">
        <v>21</v>
      </c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customFormat="false" ht="21.75" hidden="false" customHeight="true" outlineLevel="0" collapsed="false">
      <c r="A186" s="4" t="n">
        <v>43451</v>
      </c>
      <c r="B186" s="5" t="s">
        <v>127</v>
      </c>
      <c r="C186" s="1" t="s">
        <v>15</v>
      </c>
      <c r="D186" s="1" t="s">
        <v>43</v>
      </c>
      <c r="E186" s="1" t="s">
        <v>44</v>
      </c>
      <c r="F186" s="1" t="s">
        <v>624</v>
      </c>
      <c r="G186" s="1" t="n">
        <f aca="false">+593992997544</f>
        <v>593992997544</v>
      </c>
      <c r="H186" s="1" t="s">
        <v>625</v>
      </c>
      <c r="I186" s="1" t="s">
        <v>626</v>
      </c>
      <c r="J186" s="1"/>
      <c r="K186" s="1" t="s">
        <v>21</v>
      </c>
      <c r="L186" s="1" t="s">
        <v>627</v>
      </c>
      <c r="M186" s="1"/>
      <c r="N186" s="1"/>
      <c r="O186" s="1"/>
      <c r="P186" s="6" t="s">
        <v>31</v>
      </c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customFormat="false" ht="21.75" hidden="false" customHeight="true" outlineLevel="0" collapsed="false">
      <c r="A187" s="4" t="n">
        <v>43451</v>
      </c>
      <c r="B187" s="5" t="s">
        <v>127</v>
      </c>
      <c r="C187" s="1" t="s">
        <v>15</v>
      </c>
      <c r="D187" s="1" t="s">
        <v>43</v>
      </c>
      <c r="E187" s="1" t="s">
        <v>44</v>
      </c>
      <c r="F187" s="1" t="s">
        <v>628</v>
      </c>
      <c r="G187" s="1" t="n">
        <f aca="false">+593995269521</f>
        <v>593995269521</v>
      </c>
      <c r="H187" s="1" t="s">
        <v>629</v>
      </c>
      <c r="I187" s="1" t="s">
        <v>630</v>
      </c>
      <c r="J187" s="1"/>
      <c r="K187" s="1" t="s">
        <v>21</v>
      </c>
      <c r="L187" s="1" t="s">
        <v>21</v>
      </c>
      <c r="M187" s="1" t="s">
        <v>631</v>
      </c>
      <c r="N187" s="1"/>
      <c r="O187" s="1"/>
      <c r="P187" s="6" t="s">
        <v>37</v>
      </c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customFormat="false" ht="21.75" hidden="false" customHeight="true" outlineLevel="0" collapsed="false">
      <c r="A188" s="4" t="n">
        <v>43451</v>
      </c>
      <c r="B188" s="5" t="s">
        <v>127</v>
      </c>
      <c r="C188" s="1" t="s">
        <v>15</v>
      </c>
      <c r="D188" s="1" t="s">
        <v>43</v>
      </c>
      <c r="E188" s="1" t="s">
        <v>44</v>
      </c>
      <c r="F188" s="1" t="s">
        <v>632</v>
      </c>
      <c r="G188" s="1" t="n">
        <f aca="false">+593986345514</f>
        <v>593986345514</v>
      </c>
      <c r="H188" s="1" t="s">
        <v>633</v>
      </c>
      <c r="I188" s="1" t="s">
        <v>634</v>
      </c>
      <c r="J188" s="1"/>
      <c r="K188" s="1" t="s">
        <v>170</v>
      </c>
      <c r="L188" s="1" t="s">
        <v>635</v>
      </c>
      <c r="M188" s="1"/>
      <c r="N188" s="1"/>
      <c r="O188" s="1"/>
      <c r="P188" s="6" t="s">
        <v>31</v>
      </c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customFormat="false" ht="21.75" hidden="false" customHeight="true" outlineLevel="0" collapsed="false">
      <c r="A189" s="4" t="n">
        <v>43451</v>
      </c>
      <c r="B189" s="5" t="s">
        <v>127</v>
      </c>
      <c r="C189" s="1" t="s">
        <v>15</v>
      </c>
      <c r="D189" s="1" t="s">
        <v>43</v>
      </c>
      <c r="E189" s="1" t="s">
        <v>44</v>
      </c>
      <c r="F189" s="1" t="s">
        <v>636</v>
      </c>
      <c r="G189" s="1" t="n">
        <f aca="false">+593988503677</f>
        <v>593988503677</v>
      </c>
      <c r="H189" s="1" t="s">
        <v>637</v>
      </c>
      <c r="I189" s="1" t="s">
        <v>24</v>
      </c>
      <c r="J189" s="1"/>
      <c r="K189" s="1" t="s">
        <v>21</v>
      </c>
      <c r="L189" s="1" t="s">
        <v>638</v>
      </c>
      <c r="M189" s="1"/>
      <c r="N189" s="1"/>
      <c r="O189" s="1"/>
      <c r="P189" s="6" t="s">
        <v>37</v>
      </c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customFormat="false" ht="21.75" hidden="false" customHeight="true" outlineLevel="0" collapsed="false">
      <c r="A190" s="4" t="n">
        <v>43451</v>
      </c>
      <c r="B190" s="5" t="s">
        <v>127</v>
      </c>
      <c r="C190" s="1" t="s">
        <v>15</v>
      </c>
      <c r="D190" s="1" t="s">
        <v>43</v>
      </c>
      <c r="E190" s="1" t="s">
        <v>44</v>
      </c>
      <c r="F190" s="1" t="s">
        <v>639</v>
      </c>
      <c r="G190" s="1" t="n">
        <f aca="false">+593984170810</f>
        <v>593984170810</v>
      </c>
      <c r="H190" s="1" t="s">
        <v>640</v>
      </c>
      <c r="I190" s="1" t="s">
        <v>24</v>
      </c>
      <c r="J190" s="1"/>
      <c r="K190" s="1" t="s">
        <v>641</v>
      </c>
      <c r="L190" s="1"/>
      <c r="M190" s="1"/>
      <c r="N190" s="1"/>
      <c r="O190" s="1"/>
      <c r="P190" s="6" t="s">
        <v>37</v>
      </c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customFormat="false" ht="21.75" hidden="false" customHeight="true" outlineLevel="0" collapsed="false">
      <c r="A191" s="4" t="n">
        <v>43451</v>
      </c>
      <c r="B191" s="5" t="s">
        <v>415</v>
      </c>
      <c r="C191" s="1" t="s">
        <v>15</v>
      </c>
      <c r="D191" s="1" t="s">
        <v>43</v>
      </c>
      <c r="E191" s="1" t="s">
        <v>44</v>
      </c>
      <c r="F191" s="1" t="s">
        <v>642</v>
      </c>
      <c r="G191" s="1" t="n">
        <f aca="false">+593999344056</f>
        <v>593999344056</v>
      </c>
      <c r="H191" s="1" t="s">
        <v>643</v>
      </c>
      <c r="I191" s="1" t="s">
        <v>24</v>
      </c>
      <c r="J191" s="1"/>
      <c r="K191" s="1" t="s">
        <v>21</v>
      </c>
      <c r="L191" s="1" t="s">
        <v>21</v>
      </c>
      <c r="M191" s="1" t="s">
        <v>21</v>
      </c>
      <c r="N191" s="1" t="s">
        <v>21</v>
      </c>
      <c r="O191" s="1"/>
      <c r="P191" s="1" t="s">
        <v>21</v>
      </c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customFormat="false" ht="21.75" hidden="false" customHeight="true" outlineLevel="0" collapsed="false">
      <c r="A192" s="4" t="n">
        <v>43451</v>
      </c>
      <c r="B192" s="5" t="s">
        <v>415</v>
      </c>
      <c r="C192" s="1" t="s">
        <v>15</v>
      </c>
      <c r="D192" s="1" t="s">
        <v>43</v>
      </c>
      <c r="E192" s="1" t="s">
        <v>44</v>
      </c>
      <c r="F192" s="1" t="s">
        <v>644</v>
      </c>
      <c r="G192" s="1" t="n">
        <f aca="false">+593990199017</f>
        <v>593990199017</v>
      </c>
      <c r="H192" s="1" t="s">
        <v>645</v>
      </c>
      <c r="I192" s="1" t="s">
        <v>24</v>
      </c>
      <c r="J192" s="1"/>
      <c r="K192" s="1" t="s">
        <v>646</v>
      </c>
      <c r="L192" s="1" t="s">
        <v>21</v>
      </c>
      <c r="M192" s="1" t="s">
        <v>21</v>
      </c>
      <c r="N192" s="1" t="s">
        <v>647</v>
      </c>
      <c r="O192" s="1"/>
      <c r="P192" s="6" t="s">
        <v>31</v>
      </c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customFormat="false" ht="21.75" hidden="false" customHeight="true" outlineLevel="0" collapsed="false">
      <c r="A193" s="4" t="n">
        <v>43451</v>
      </c>
      <c r="B193" s="5" t="s">
        <v>415</v>
      </c>
      <c r="C193" s="1" t="s">
        <v>15</v>
      </c>
      <c r="D193" s="1" t="s">
        <v>43</v>
      </c>
      <c r="E193" s="1" t="s">
        <v>44</v>
      </c>
      <c r="F193" s="1" t="s">
        <v>648</v>
      </c>
      <c r="G193" s="1" t="n">
        <f aca="false">+593967199080</f>
        <v>593967199080</v>
      </c>
      <c r="H193" s="1" t="s">
        <v>649</v>
      </c>
      <c r="I193" s="1" t="s">
        <v>68</v>
      </c>
      <c r="J193" s="1"/>
      <c r="K193" s="1" t="s">
        <v>650</v>
      </c>
      <c r="L193" s="1" t="s">
        <v>21</v>
      </c>
      <c r="M193" s="1" t="s">
        <v>21</v>
      </c>
      <c r="N193" s="1" t="s">
        <v>21</v>
      </c>
      <c r="O193" s="1"/>
      <c r="P193" s="6" t="s">
        <v>21</v>
      </c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customFormat="false" ht="21.75" hidden="false" customHeight="true" outlineLevel="0" collapsed="false">
      <c r="A194" s="4" t="n">
        <v>43451</v>
      </c>
      <c r="B194" s="5" t="s">
        <v>178</v>
      </c>
      <c r="C194" s="1" t="s">
        <v>15</v>
      </c>
      <c r="D194" s="1" t="s">
        <v>43</v>
      </c>
      <c r="E194" s="1" t="s">
        <v>44</v>
      </c>
      <c r="F194" s="1" t="s">
        <v>651</v>
      </c>
      <c r="G194" s="1" t="n">
        <f aca="false">+593982426290</f>
        <v>593982426290</v>
      </c>
      <c r="H194" s="1" t="s">
        <v>652</v>
      </c>
      <c r="I194" s="1" t="s">
        <v>47</v>
      </c>
      <c r="J194" s="1"/>
      <c r="K194" s="1" t="s">
        <v>21</v>
      </c>
      <c r="L194" s="1" t="s">
        <v>21</v>
      </c>
      <c r="M194" s="1" t="s">
        <v>21</v>
      </c>
      <c r="N194" s="1"/>
      <c r="O194" s="1"/>
      <c r="P194" s="1" t="s">
        <v>21</v>
      </c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customFormat="false" ht="21.75" hidden="false" customHeight="true" outlineLevel="0" collapsed="false">
      <c r="A195" s="4" t="n">
        <v>43451</v>
      </c>
      <c r="B195" s="5" t="s">
        <v>178</v>
      </c>
      <c r="C195" s="1" t="s">
        <v>15</v>
      </c>
      <c r="D195" s="1" t="s">
        <v>43</v>
      </c>
      <c r="E195" s="1" t="s">
        <v>44</v>
      </c>
      <c r="F195" s="1" t="s">
        <v>653</v>
      </c>
      <c r="G195" s="1" t="n">
        <f aca="false">+593984482175</f>
        <v>593984482175</v>
      </c>
      <c r="H195" s="1" t="s">
        <v>654</v>
      </c>
      <c r="I195" s="1" t="s">
        <v>24</v>
      </c>
      <c r="J195" s="1"/>
      <c r="K195" s="1" t="s">
        <v>655</v>
      </c>
      <c r="L195" s="1"/>
      <c r="M195" s="1"/>
      <c r="N195" s="1"/>
      <c r="O195" s="1"/>
      <c r="P195" s="6" t="s">
        <v>31</v>
      </c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customFormat="false" ht="21.75" hidden="false" customHeight="true" outlineLevel="0" collapsed="false">
      <c r="A196" s="4" t="n">
        <v>43451</v>
      </c>
      <c r="B196" s="5" t="s">
        <v>178</v>
      </c>
      <c r="C196" s="1" t="s">
        <v>15</v>
      </c>
      <c r="D196" s="1" t="s">
        <v>43</v>
      </c>
      <c r="E196" s="1" t="s">
        <v>44</v>
      </c>
      <c r="F196" s="1" t="s">
        <v>656</v>
      </c>
      <c r="G196" s="1" t="n">
        <f aca="false">+5930999279509</f>
        <v>5930999279509</v>
      </c>
      <c r="H196" s="1" t="s">
        <v>657</v>
      </c>
      <c r="I196" s="1" t="s">
        <v>658</v>
      </c>
      <c r="J196" s="1"/>
      <c r="K196" s="1" t="s">
        <v>21</v>
      </c>
      <c r="L196" s="1" t="s">
        <v>21</v>
      </c>
      <c r="M196" s="1" t="s">
        <v>21</v>
      </c>
      <c r="N196" s="1" t="s">
        <v>21</v>
      </c>
      <c r="O196" s="1"/>
      <c r="P196" s="6" t="s">
        <v>21</v>
      </c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customFormat="false" ht="21.75" hidden="false" customHeight="true" outlineLevel="0" collapsed="false">
      <c r="A197" s="4" t="n">
        <v>43451</v>
      </c>
      <c r="B197" s="5" t="s">
        <v>178</v>
      </c>
      <c r="C197" s="1" t="s">
        <v>15</v>
      </c>
      <c r="D197" s="1" t="s">
        <v>43</v>
      </c>
      <c r="E197" s="1" t="s">
        <v>44</v>
      </c>
      <c r="F197" s="1" t="s">
        <v>659</v>
      </c>
      <c r="G197" s="1" t="n">
        <f aca="false">+5930969665876</f>
        <v>5930969665876</v>
      </c>
      <c r="H197" s="1" t="s">
        <v>660</v>
      </c>
      <c r="I197" s="1" t="s">
        <v>623</v>
      </c>
      <c r="J197" s="1"/>
      <c r="K197" s="1" t="s">
        <v>21</v>
      </c>
      <c r="L197" s="1" t="s">
        <v>661</v>
      </c>
      <c r="M197" s="1"/>
      <c r="N197" s="1"/>
      <c r="O197" s="1"/>
      <c r="P197" s="6" t="s">
        <v>126</v>
      </c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customFormat="false" ht="21.75" hidden="false" customHeight="true" outlineLevel="0" collapsed="false">
      <c r="A198" s="4" t="n">
        <v>43451</v>
      </c>
      <c r="B198" s="5" t="s">
        <v>81</v>
      </c>
      <c r="C198" s="1" t="s">
        <v>15</v>
      </c>
      <c r="D198" s="1" t="s">
        <v>43</v>
      </c>
      <c r="E198" s="1" t="s">
        <v>44</v>
      </c>
      <c r="F198" s="1" t="s">
        <v>662</v>
      </c>
      <c r="G198" s="1" t="n">
        <f aca="false">+330990903873</f>
        <v>330990903873</v>
      </c>
      <c r="H198" s="1" t="s">
        <v>663</v>
      </c>
      <c r="I198" s="1" t="s">
        <v>664</v>
      </c>
      <c r="J198" s="1"/>
      <c r="K198" s="1" t="s">
        <v>21</v>
      </c>
      <c r="L198" s="1" t="s">
        <v>665</v>
      </c>
      <c r="M198" s="1"/>
      <c r="N198" s="1"/>
      <c r="O198" s="1"/>
      <c r="P198" s="6" t="s">
        <v>126</v>
      </c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customFormat="false" ht="21.75" hidden="false" customHeight="true" outlineLevel="0" collapsed="false">
      <c r="A199" s="4" t="n">
        <v>43451</v>
      </c>
      <c r="B199" s="5" t="s">
        <v>81</v>
      </c>
      <c r="C199" s="1" t="s">
        <v>15</v>
      </c>
      <c r="D199" s="1" t="s">
        <v>43</v>
      </c>
      <c r="E199" s="1" t="s">
        <v>44</v>
      </c>
      <c r="F199" s="1" t="s">
        <v>666</v>
      </c>
      <c r="G199" s="1" t="n">
        <f aca="false">+5930987249965</f>
        <v>5930987249965</v>
      </c>
      <c r="H199" s="1" t="s">
        <v>667</v>
      </c>
      <c r="I199" s="1" t="s">
        <v>623</v>
      </c>
      <c r="J199" s="1"/>
      <c r="K199" s="1" t="s">
        <v>21</v>
      </c>
      <c r="L199" s="1" t="s">
        <v>21</v>
      </c>
      <c r="M199" s="1" t="s">
        <v>21</v>
      </c>
      <c r="N199" s="1" t="s">
        <v>21</v>
      </c>
      <c r="O199" s="1"/>
      <c r="P199" s="6" t="s">
        <v>21</v>
      </c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customFormat="false" ht="21.75" hidden="false" customHeight="true" outlineLevel="0" collapsed="false">
      <c r="A200" s="4" t="n">
        <v>43451</v>
      </c>
      <c r="B200" s="5" t="s">
        <v>81</v>
      </c>
      <c r="C200" s="1" t="s">
        <v>15</v>
      </c>
      <c r="D200" s="1" t="s">
        <v>43</v>
      </c>
      <c r="E200" s="1" t="s">
        <v>44</v>
      </c>
      <c r="F200" s="1" t="s">
        <v>668</v>
      </c>
      <c r="G200" s="1" t="n">
        <f aca="false">+5930939202041</f>
        <v>5930939202041</v>
      </c>
      <c r="H200" s="1" t="s">
        <v>669</v>
      </c>
      <c r="I200" s="1" t="s">
        <v>623</v>
      </c>
      <c r="J200" s="1"/>
      <c r="K200" s="1" t="s">
        <v>21</v>
      </c>
      <c r="L200" s="1" t="s">
        <v>21</v>
      </c>
      <c r="M200" s="1" t="s">
        <v>670</v>
      </c>
      <c r="N200" s="1"/>
      <c r="O200" s="1"/>
      <c r="P200" s="6" t="s">
        <v>31</v>
      </c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customFormat="false" ht="21.75" hidden="false" customHeight="true" outlineLevel="0" collapsed="false">
      <c r="A201" s="4" t="n">
        <v>43451</v>
      </c>
      <c r="B201" s="12" t="s">
        <v>286</v>
      </c>
      <c r="C201" s="1" t="s">
        <v>15</v>
      </c>
      <c r="D201" s="1" t="s">
        <v>16</v>
      </c>
      <c r="E201" s="1" t="s">
        <v>17</v>
      </c>
      <c r="F201" s="1" t="s">
        <v>671</v>
      </c>
      <c r="G201" s="1" t="n">
        <f aca="false">+593959877170</f>
        <v>593959877170</v>
      </c>
      <c r="H201" s="1" t="s">
        <v>672</v>
      </c>
      <c r="I201" s="5"/>
      <c r="J201" s="5"/>
      <c r="K201" s="1" t="s">
        <v>21</v>
      </c>
      <c r="L201" s="1" t="s">
        <v>21</v>
      </c>
      <c r="M201" s="1" t="s">
        <v>673</v>
      </c>
      <c r="N201" s="1"/>
      <c r="O201" s="1"/>
      <c r="P201" s="6" t="s">
        <v>341</v>
      </c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customFormat="false" ht="21.75" hidden="false" customHeight="true" outlineLevel="0" collapsed="false">
      <c r="A202" s="4" t="n">
        <v>43451</v>
      </c>
      <c r="B202" s="5" t="s">
        <v>86</v>
      </c>
      <c r="C202" s="1" t="s">
        <v>15</v>
      </c>
      <c r="D202" s="1" t="s">
        <v>16</v>
      </c>
      <c r="E202" s="1" t="s">
        <v>17</v>
      </c>
      <c r="F202" s="1" t="s">
        <v>674</v>
      </c>
      <c r="G202" s="1" t="n">
        <f aca="false">+593992840230</f>
        <v>593992840230</v>
      </c>
      <c r="H202" s="1" t="s">
        <v>675</v>
      </c>
      <c r="I202" s="5"/>
      <c r="J202" s="5"/>
      <c r="K202" s="1" t="s">
        <v>170</v>
      </c>
      <c r="L202" s="1" t="s">
        <v>21</v>
      </c>
      <c r="M202" s="1"/>
      <c r="N202" s="1"/>
      <c r="O202" s="1"/>
      <c r="P202" s="6" t="s">
        <v>37</v>
      </c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customFormat="false" ht="21.75" hidden="false" customHeight="true" outlineLevel="0" collapsed="false">
      <c r="A203" s="4" t="n">
        <v>43451</v>
      </c>
      <c r="B203" s="5" t="s">
        <v>86</v>
      </c>
      <c r="C203" s="1" t="s">
        <v>15</v>
      </c>
      <c r="D203" s="1" t="s">
        <v>16</v>
      </c>
      <c r="E203" s="1" t="s">
        <v>17</v>
      </c>
      <c r="F203" s="1" t="s">
        <v>676</v>
      </c>
      <c r="G203" s="1" t="n">
        <f aca="false">+5930959054745</f>
        <v>5930959054745</v>
      </c>
      <c r="H203" s="1" t="s">
        <v>677</v>
      </c>
      <c r="I203" s="5"/>
      <c r="J203" s="5"/>
      <c r="K203" s="1" t="s">
        <v>678</v>
      </c>
      <c r="L203" s="1" t="s">
        <v>679</v>
      </c>
      <c r="M203" s="1"/>
      <c r="N203" s="1"/>
      <c r="O203" s="1"/>
      <c r="P203" s="6" t="s">
        <v>37</v>
      </c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customFormat="false" ht="21.75" hidden="false" customHeight="true" outlineLevel="0" collapsed="false">
      <c r="A204" s="4" t="n">
        <v>43451</v>
      </c>
      <c r="B204" s="5" t="s">
        <v>86</v>
      </c>
      <c r="C204" s="1" t="s">
        <v>15</v>
      </c>
      <c r="D204" s="1" t="s">
        <v>16</v>
      </c>
      <c r="E204" s="1" t="s">
        <v>17</v>
      </c>
      <c r="F204" s="1" t="s">
        <v>680</v>
      </c>
      <c r="G204" s="1" t="n">
        <f aca="false">+593994203747</f>
        <v>593994203747</v>
      </c>
      <c r="H204" s="1" t="s">
        <v>681</v>
      </c>
      <c r="I204" s="5"/>
      <c r="J204" s="5"/>
      <c r="K204" s="1" t="s">
        <v>21</v>
      </c>
      <c r="L204" s="1" t="s">
        <v>21</v>
      </c>
      <c r="M204" s="1" t="s">
        <v>21</v>
      </c>
      <c r="N204" s="1"/>
      <c r="O204" s="1"/>
      <c r="P204" s="1" t="s">
        <v>21</v>
      </c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customFormat="false" ht="21.75" hidden="false" customHeight="true" outlineLevel="0" collapsed="false">
      <c r="A205" s="4" t="n">
        <v>43451</v>
      </c>
      <c r="B205" s="5" t="s">
        <v>86</v>
      </c>
      <c r="C205" s="1" t="s">
        <v>15</v>
      </c>
      <c r="D205" s="1" t="s">
        <v>16</v>
      </c>
      <c r="E205" s="1" t="s">
        <v>17</v>
      </c>
      <c r="F205" s="1" t="s">
        <v>682</v>
      </c>
      <c r="G205" s="1" t="n">
        <f aca="false">+593985744508</f>
        <v>593985744508</v>
      </c>
      <c r="H205" s="1" t="s">
        <v>683</v>
      </c>
      <c r="I205" s="5"/>
      <c r="J205" s="5"/>
      <c r="K205" s="1" t="s">
        <v>21</v>
      </c>
      <c r="L205" s="1" t="s">
        <v>684</v>
      </c>
      <c r="M205" s="1"/>
      <c r="N205" s="1"/>
      <c r="O205" s="1"/>
      <c r="P205" s="6" t="s">
        <v>31</v>
      </c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customFormat="false" ht="21.75" hidden="false" customHeight="true" outlineLevel="0" collapsed="false">
      <c r="A206" s="4" t="n">
        <v>43451</v>
      </c>
      <c r="B206" s="5" t="s">
        <v>86</v>
      </c>
      <c r="C206" s="1" t="s">
        <v>15</v>
      </c>
      <c r="D206" s="1" t="s">
        <v>16</v>
      </c>
      <c r="E206" s="1" t="s">
        <v>17</v>
      </c>
      <c r="F206" s="1" t="s">
        <v>685</v>
      </c>
      <c r="G206" s="1" t="n">
        <f aca="false">+593985485668</f>
        <v>593985485668</v>
      </c>
      <c r="H206" s="1" t="s">
        <v>686</v>
      </c>
      <c r="I206" s="5"/>
      <c r="J206" s="5"/>
      <c r="K206" s="1" t="s">
        <v>687</v>
      </c>
      <c r="L206" s="1" t="s">
        <v>21</v>
      </c>
      <c r="M206" s="1"/>
      <c r="N206" s="1"/>
      <c r="O206" s="1"/>
      <c r="P206" s="6" t="s">
        <v>21</v>
      </c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customFormat="false" ht="21.75" hidden="false" customHeight="true" outlineLevel="0" collapsed="false">
      <c r="A207" s="4" t="n">
        <v>43451</v>
      </c>
      <c r="B207" s="5" t="s">
        <v>86</v>
      </c>
      <c r="C207" s="1" t="s">
        <v>15</v>
      </c>
      <c r="D207" s="1" t="s">
        <v>16</v>
      </c>
      <c r="E207" s="1" t="s">
        <v>17</v>
      </c>
      <c r="F207" s="1" t="s">
        <v>688</v>
      </c>
      <c r="G207" s="1" t="n">
        <f aca="false">+593959076414</f>
        <v>593959076414</v>
      </c>
      <c r="H207" s="1" t="s">
        <v>689</v>
      </c>
      <c r="I207" s="5"/>
      <c r="J207" s="5"/>
      <c r="K207" s="1" t="s">
        <v>690</v>
      </c>
      <c r="L207" s="1" t="s">
        <v>21</v>
      </c>
      <c r="M207" s="1"/>
      <c r="N207" s="1"/>
      <c r="O207" s="1"/>
      <c r="P207" s="6" t="s">
        <v>21</v>
      </c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customFormat="false" ht="21.75" hidden="false" customHeight="true" outlineLevel="0" collapsed="false">
      <c r="A208" s="4" t="n">
        <v>43451</v>
      </c>
      <c r="B208" s="5" t="s">
        <v>301</v>
      </c>
      <c r="C208" s="1" t="s">
        <v>15</v>
      </c>
      <c r="D208" s="1" t="s">
        <v>16</v>
      </c>
      <c r="E208" s="1" t="s">
        <v>17</v>
      </c>
      <c r="F208" s="1" t="s">
        <v>624</v>
      </c>
      <c r="G208" s="1" t="n">
        <f aca="false">+593992997544</f>
        <v>593992997544</v>
      </c>
      <c r="H208" s="1" t="s">
        <v>625</v>
      </c>
      <c r="I208" s="5"/>
      <c r="J208" s="5"/>
      <c r="K208" s="1" t="s">
        <v>21</v>
      </c>
      <c r="L208" s="1" t="s">
        <v>691</v>
      </c>
      <c r="M208" s="1"/>
      <c r="N208" s="1"/>
      <c r="O208" s="1"/>
      <c r="P208" s="6" t="s">
        <v>31</v>
      </c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customFormat="false" ht="21.75" hidden="false" customHeight="true" outlineLevel="0" collapsed="false">
      <c r="A209" s="4" t="n">
        <v>43452</v>
      </c>
      <c r="B209" s="9" t="s">
        <v>42</v>
      </c>
      <c r="C209" s="1" t="s">
        <v>15</v>
      </c>
      <c r="D209" s="1" t="s">
        <v>43</v>
      </c>
      <c r="E209" s="1" t="s">
        <v>109</v>
      </c>
      <c r="F209" s="17" t="s">
        <v>243</v>
      </c>
      <c r="G209" s="18" t="n">
        <v>987347607</v>
      </c>
      <c r="H209" s="18" t="s">
        <v>244</v>
      </c>
      <c r="I209" s="1"/>
      <c r="J209" s="1"/>
      <c r="K209" s="1" t="s">
        <v>692</v>
      </c>
      <c r="L209" s="1"/>
      <c r="M209" s="1"/>
      <c r="N209" s="1"/>
      <c r="O209" s="1"/>
      <c r="P209" s="6" t="s">
        <v>133</v>
      </c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customFormat="false" ht="21.75" hidden="false" customHeight="true" outlineLevel="0" collapsed="false">
      <c r="A210" s="4" t="n">
        <v>43452</v>
      </c>
      <c r="B210" s="5" t="s">
        <v>48</v>
      </c>
      <c r="C210" s="1" t="s">
        <v>26</v>
      </c>
      <c r="D210" s="1" t="s">
        <v>43</v>
      </c>
      <c r="E210" s="1" t="s">
        <v>44</v>
      </c>
      <c r="F210" s="1" t="s">
        <v>693</v>
      </c>
      <c r="G210" s="1" t="n">
        <f aca="false">+593993083792</f>
        <v>593993083792</v>
      </c>
      <c r="H210" s="1" t="s">
        <v>694</v>
      </c>
      <c r="I210" s="1" t="s">
        <v>68</v>
      </c>
      <c r="J210" s="1"/>
      <c r="K210" s="1" t="s">
        <v>21</v>
      </c>
      <c r="L210" s="1" t="s">
        <v>21</v>
      </c>
      <c r="M210" s="1" t="s">
        <v>21</v>
      </c>
      <c r="N210" s="1" t="s">
        <v>695</v>
      </c>
      <c r="O210" s="1"/>
      <c r="P210" s="6" t="s">
        <v>31</v>
      </c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customFormat="false" ht="21.75" hidden="false" customHeight="true" outlineLevel="0" collapsed="false">
      <c r="A211" s="4" t="n">
        <v>43452</v>
      </c>
      <c r="B211" s="5" t="s">
        <v>48</v>
      </c>
      <c r="C211" s="1" t="s">
        <v>15</v>
      </c>
      <c r="D211" s="1" t="s">
        <v>43</v>
      </c>
      <c r="E211" s="1" t="s">
        <v>44</v>
      </c>
      <c r="F211" s="1" t="s">
        <v>696</v>
      </c>
      <c r="G211" s="1" t="n">
        <f aca="false">+593992802787</f>
        <v>593992802787</v>
      </c>
      <c r="H211" s="1" t="s">
        <v>697</v>
      </c>
      <c r="I211" s="1" t="s">
        <v>24</v>
      </c>
      <c r="J211" s="1"/>
      <c r="K211" s="1" t="s">
        <v>698</v>
      </c>
      <c r="L211" s="1"/>
      <c r="M211" s="1"/>
      <c r="N211" s="1"/>
      <c r="O211" s="1"/>
      <c r="P211" s="6" t="s">
        <v>37</v>
      </c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customFormat="false" ht="21.75" hidden="false" customHeight="true" outlineLevel="0" collapsed="false">
      <c r="A212" s="4" t="n">
        <v>43452</v>
      </c>
      <c r="B212" s="5" t="s">
        <v>48</v>
      </c>
      <c r="C212" s="1" t="s">
        <v>15</v>
      </c>
      <c r="D212" s="1" t="s">
        <v>43</v>
      </c>
      <c r="E212" s="1" t="s">
        <v>44</v>
      </c>
      <c r="F212" s="1" t="s">
        <v>699</v>
      </c>
      <c r="G212" s="1" t="n">
        <f aca="false">+5930996483306</f>
        <v>5930996483306</v>
      </c>
      <c r="H212" s="1" t="s">
        <v>700</v>
      </c>
      <c r="I212" s="1" t="s">
        <v>24</v>
      </c>
      <c r="J212" s="1"/>
      <c r="K212" s="1" t="s">
        <v>701</v>
      </c>
      <c r="L212" s="1" t="s">
        <v>21</v>
      </c>
      <c r="M212" s="1" t="s">
        <v>21</v>
      </c>
      <c r="N212" s="1" t="s">
        <v>21</v>
      </c>
      <c r="O212" s="1"/>
      <c r="P212" s="6" t="s">
        <v>21</v>
      </c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customFormat="false" ht="21.75" hidden="false" customHeight="true" outlineLevel="0" collapsed="false">
      <c r="A213" s="4" t="n">
        <v>43452</v>
      </c>
      <c r="B213" s="5" t="s">
        <v>48</v>
      </c>
      <c r="C213" s="1" t="s">
        <v>15</v>
      </c>
      <c r="D213" s="1" t="s">
        <v>43</v>
      </c>
      <c r="E213" s="1" t="s">
        <v>44</v>
      </c>
      <c r="F213" s="10" t="s">
        <v>702</v>
      </c>
      <c r="G213" s="5" t="n">
        <v>992802787</v>
      </c>
      <c r="H213" s="5" t="s">
        <v>697</v>
      </c>
      <c r="I213" s="5"/>
      <c r="J213" s="1"/>
      <c r="K213" s="1" t="s">
        <v>428</v>
      </c>
      <c r="L213" s="1"/>
      <c r="M213" s="1"/>
      <c r="N213" s="1"/>
      <c r="O213" s="1"/>
      <c r="P213" s="6" t="s">
        <v>31</v>
      </c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customFormat="false" ht="21.75" hidden="false" customHeight="true" outlineLevel="0" collapsed="false">
      <c r="A214" s="4" t="n">
        <v>43452</v>
      </c>
      <c r="B214" s="5" t="s">
        <v>48</v>
      </c>
      <c r="C214" s="1" t="s">
        <v>15</v>
      </c>
      <c r="D214" s="1" t="s">
        <v>43</v>
      </c>
      <c r="E214" s="1" t="s">
        <v>109</v>
      </c>
      <c r="F214" s="10" t="s">
        <v>703</v>
      </c>
      <c r="G214" s="5" t="n">
        <v>995186485</v>
      </c>
      <c r="H214" s="5"/>
      <c r="I214" s="5"/>
      <c r="J214" s="1"/>
      <c r="K214" s="1" t="s">
        <v>704</v>
      </c>
      <c r="L214" s="1"/>
      <c r="M214" s="1"/>
      <c r="N214" s="1"/>
      <c r="O214" s="1"/>
      <c r="P214" s="6" t="s">
        <v>126</v>
      </c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customFormat="false" ht="21.75" hidden="false" customHeight="true" outlineLevel="0" collapsed="false">
      <c r="A215" s="4" t="n">
        <v>43452</v>
      </c>
      <c r="B215" s="19" t="s">
        <v>48</v>
      </c>
      <c r="C215" s="15" t="s">
        <v>15</v>
      </c>
      <c r="D215" s="15" t="s">
        <v>43</v>
      </c>
      <c r="E215" s="15" t="s">
        <v>109</v>
      </c>
      <c r="F215" s="20" t="s">
        <v>705</v>
      </c>
      <c r="G215" s="19" t="n">
        <v>980106069</v>
      </c>
      <c r="H215" s="19" t="s">
        <v>706</v>
      </c>
      <c r="I215" s="19"/>
      <c r="J215" s="1"/>
      <c r="K215" s="1" t="s">
        <v>21</v>
      </c>
      <c r="L215" s="1" t="s">
        <v>707</v>
      </c>
      <c r="M215" s="1"/>
      <c r="N215" s="1"/>
      <c r="O215" s="1"/>
      <c r="P215" s="6" t="s">
        <v>31</v>
      </c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customFormat="false" ht="21.75" hidden="false" customHeight="true" outlineLevel="0" collapsed="false">
      <c r="A216" s="4" t="n">
        <v>43452</v>
      </c>
      <c r="B216" s="5" t="s">
        <v>127</v>
      </c>
      <c r="C216" s="1" t="s">
        <v>15</v>
      </c>
      <c r="D216" s="1" t="s">
        <v>43</v>
      </c>
      <c r="E216" s="1" t="s">
        <v>44</v>
      </c>
      <c r="F216" s="1" t="s">
        <v>708</v>
      </c>
      <c r="G216" s="1" t="n">
        <f aca="false">+5930998129243</f>
        <v>5930998129243</v>
      </c>
      <c r="H216" s="1" t="s">
        <v>709</v>
      </c>
      <c r="I216" s="1" t="s">
        <v>211</v>
      </c>
      <c r="J216" s="1"/>
      <c r="K216" s="1" t="s">
        <v>710</v>
      </c>
      <c r="L216" s="1" t="s">
        <v>21</v>
      </c>
      <c r="M216" s="1" t="s">
        <v>711</v>
      </c>
      <c r="N216" s="1"/>
      <c r="O216" s="1"/>
      <c r="P216" s="6" t="s">
        <v>31</v>
      </c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customFormat="false" ht="21.75" hidden="false" customHeight="true" outlineLevel="0" collapsed="false">
      <c r="A217" s="4" t="n">
        <v>43452</v>
      </c>
      <c r="B217" s="5" t="s">
        <v>127</v>
      </c>
      <c r="C217" s="1" t="s">
        <v>15</v>
      </c>
      <c r="D217" s="1" t="s">
        <v>43</v>
      </c>
      <c r="E217" s="1" t="s">
        <v>44</v>
      </c>
      <c r="F217" s="1" t="s">
        <v>712</v>
      </c>
      <c r="G217" s="1" t="n">
        <f aca="false">+593985543777</f>
        <v>593985543777</v>
      </c>
      <c r="H217" s="1" t="s">
        <v>713</v>
      </c>
      <c r="I217" s="1" t="s">
        <v>68</v>
      </c>
      <c r="J217" s="1"/>
      <c r="K217" s="1" t="s">
        <v>21</v>
      </c>
      <c r="L217" s="1" t="s">
        <v>714</v>
      </c>
      <c r="M217" s="1"/>
      <c r="N217" s="1"/>
      <c r="O217" s="1"/>
      <c r="P217" s="6" t="s">
        <v>37</v>
      </c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customFormat="false" ht="21.75" hidden="false" customHeight="true" outlineLevel="0" collapsed="false">
      <c r="A218" s="4" t="n">
        <v>43452</v>
      </c>
      <c r="B218" s="19" t="s">
        <v>127</v>
      </c>
      <c r="C218" s="15" t="s">
        <v>15</v>
      </c>
      <c r="D218" s="15" t="s">
        <v>43</v>
      </c>
      <c r="E218" s="15" t="s">
        <v>109</v>
      </c>
      <c r="F218" s="19" t="s">
        <v>715</v>
      </c>
      <c r="G218" s="19" t="n">
        <v>979178209</v>
      </c>
      <c r="H218" s="15" t="s">
        <v>716</v>
      </c>
      <c r="I218" s="1"/>
      <c r="J218" s="1"/>
      <c r="K218" s="1" t="s">
        <v>21</v>
      </c>
      <c r="L218" s="1" t="s">
        <v>21</v>
      </c>
      <c r="M218" s="1" t="s">
        <v>21</v>
      </c>
      <c r="N218" s="1" t="s">
        <v>21</v>
      </c>
      <c r="O218" s="1"/>
      <c r="P218" s="1" t="s">
        <v>21</v>
      </c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customFormat="false" ht="21.75" hidden="false" customHeight="true" outlineLevel="0" collapsed="false">
      <c r="A219" s="4" t="n">
        <v>43452</v>
      </c>
      <c r="B219" s="19" t="s">
        <v>127</v>
      </c>
      <c r="C219" s="15" t="s">
        <v>15</v>
      </c>
      <c r="D219" s="15" t="s">
        <v>43</v>
      </c>
      <c r="E219" s="15" t="s">
        <v>109</v>
      </c>
      <c r="F219" s="20" t="s">
        <v>717</v>
      </c>
      <c r="G219" s="19" t="n">
        <v>994225200</v>
      </c>
      <c r="H219" s="19" t="s">
        <v>718</v>
      </c>
      <c r="I219" s="19"/>
      <c r="J219" s="1"/>
      <c r="K219" s="1" t="s">
        <v>719</v>
      </c>
      <c r="L219" s="1" t="s">
        <v>720</v>
      </c>
      <c r="M219" s="1"/>
      <c r="N219" s="1"/>
      <c r="O219" s="1"/>
      <c r="P219" s="6" t="s">
        <v>31</v>
      </c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customFormat="false" ht="21.75" hidden="false" customHeight="true" outlineLevel="0" collapsed="false">
      <c r="A220" s="4" t="n">
        <v>43452</v>
      </c>
      <c r="B220" s="5" t="s">
        <v>415</v>
      </c>
      <c r="C220" s="1" t="s">
        <v>15</v>
      </c>
      <c r="D220" s="1" t="s">
        <v>43</v>
      </c>
      <c r="E220" s="1" t="s">
        <v>44</v>
      </c>
      <c r="F220" s="1" t="s">
        <v>721</v>
      </c>
      <c r="G220" s="1" t="n">
        <f aca="false">+593998742680</f>
        <v>593998742680</v>
      </c>
      <c r="H220" s="1" t="s">
        <v>722</v>
      </c>
      <c r="I220" s="1" t="s">
        <v>24</v>
      </c>
      <c r="J220" s="1"/>
      <c r="K220" s="1" t="s">
        <v>21</v>
      </c>
      <c r="L220" s="1" t="s">
        <v>560</v>
      </c>
      <c r="M220" s="1"/>
      <c r="N220" s="1"/>
      <c r="O220" s="1"/>
      <c r="P220" s="6" t="s">
        <v>31</v>
      </c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customFormat="false" ht="21.75" hidden="false" customHeight="true" outlineLevel="0" collapsed="false">
      <c r="A221" s="4" t="n">
        <v>43452</v>
      </c>
      <c r="B221" s="5" t="s">
        <v>81</v>
      </c>
      <c r="C221" s="1" t="s">
        <v>15</v>
      </c>
      <c r="D221" s="1" t="s">
        <v>43</v>
      </c>
      <c r="E221" s="1" t="s">
        <v>44</v>
      </c>
      <c r="F221" s="1" t="s">
        <v>723</v>
      </c>
      <c r="G221" s="1" t="n">
        <f aca="false">+5930998546679</f>
        <v>5930998546679</v>
      </c>
      <c r="H221" s="1" t="s">
        <v>724</v>
      </c>
      <c r="I221" s="1" t="s">
        <v>24</v>
      </c>
      <c r="J221" s="1"/>
      <c r="K221" s="1" t="s">
        <v>21</v>
      </c>
      <c r="L221" s="1" t="s">
        <v>21</v>
      </c>
      <c r="M221" s="1" t="s">
        <v>21</v>
      </c>
      <c r="N221" s="1" t="s">
        <v>21</v>
      </c>
      <c r="O221" s="1"/>
      <c r="P221" s="6" t="s">
        <v>21</v>
      </c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customFormat="false" ht="21.75" hidden="false" customHeight="true" outlineLevel="0" collapsed="false">
      <c r="A222" s="4" t="n">
        <v>43453</v>
      </c>
      <c r="B222" s="19" t="s">
        <v>48</v>
      </c>
      <c r="C222" s="15" t="s">
        <v>15</v>
      </c>
      <c r="D222" s="15" t="s">
        <v>43</v>
      </c>
      <c r="E222" s="15" t="s">
        <v>44</v>
      </c>
      <c r="F222" s="15" t="s">
        <v>725</v>
      </c>
      <c r="G222" s="15" t="n">
        <f aca="false">+593993619012</f>
        <v>593993619012</v>
      </c>
      <c r="H222" s="15" t="s">
        <v>726</v>
      </c>
      <c r="I222" s="15" t="s">
        <v>391</v>
      </c>
      <c r="J222" s="15"/>
      <c r="K222" s="1" t="s">
        <v>21</v>
      </c>
      <c r="L222" s="1" t="s">
        <v>21</v>
      </c>
      <c r="M222" s="1" t="s">
        <v>21</v>
      </c>
      <c r="N222" s="1" t="s">
        <v>21</v>
      </c>
      <c r="O222" s="1" t="s">
        <v>727</v>
      </c>
      <c r="P222" s="6" t="s">
        <v>133</v>
      </c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customFormat="false" ht="21.75" hidden="false" customHeight="true" outlineLevel="0" collapsed="false">
      <c r="A223" s="4" t="n">
        <v>43453</v>
      </c>
      <c r="B223" s="19" t="s">
        <v>48</v>
      </c>
      <c r="C223" s="15" t="s">
        <v>26</v>
      </c>
      <c r="D223" s="15" t="s">
        <v>43</v>
      </c>
      <c r="E223" s="15" t="s">
        <v>44</v>
      </c>
      <c r="F223" s="15" t="s">
        <v>728</v>
      </c>
      <c r="G223" s="15" t="n">
        <f aca="false">+593998139409</f>
        <v>593998139409</v>
      </c>
      <c r="H223" s="15" t="s">
        <v>729</v>
      </c>
      <c r="I223" s="15" t="s">
        <v>730</v>
      </c>
      <c r="J223" s="15"/>
      <c r="K223" s="1" t="s">
        <v>731</v>
      </c>
      <c r="L223" s="1"/>
      <c r="M223" s="1"/>
      <c r="N223" s="1"/>
      <c r="O223" s="1"/>
      <c r="P223" s="6" t="s">
        <v>419</v>
      </c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customFormat="false" ht="21.75" hidden="false" customHeight="true" outlineLevel="0" collapsed="false">
      <c r="A224" s="4" t="n">
        <v>43453</v>
      </c>
      <c r="B224" s="19" t="s">
        <v>48</v>
      </c>
      <c r="C224" s="15" t="s">
        <v>15</v>
      </c>
      <c r="D224" s="15" t="s">
        <v>43</v>
      </c>
      <c r="E224" s="15" t="s">
        <v>44</v>
      </c>
      <c r="F224" s="15" t="s">
        <v>732</v>
      </c>
      <c r="G224" s="21" t="n">
        <v>5930967505097</v>
      </c>
      <c r="H224" s="15" t="s">
        <v>733</v>
      </c>
      <c r="I224" s="15" t="s">
        <v>563</v>
      </c>
      <c r="J224" s="15"/>
      <c r="K224" s="1" t="s">
        <v>21</v>
      </c>
      <c r="L224" s="1" t="s">
        <v>21</v>
      </c>
      <c r="M224" s="1" t="s">
        <v>21</v>
      </c>
      <c r="N224" s="1" t="s">
        <v>21</v>
      </c>
      <c r="O224" s="1" t="s">
        <v>21</v>
      </c>
      <c r="P224" s="1" t="s">
        <v>21</v>
      </c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customFormat="false" ht="21.75" hidden="false" customHeight="true" outlineLevel="0" collapsed="false">
      <c r="A225" s="4" t="n">
        <v>43453</v>
      </c>
      <c r="B225" s="19" t="s">
        <v>48</v>
      </c>
      <c r="C225" s="15" t="s">
        <v>26</v>
      </c>
      <c r="D225" s="15" t="s">
        <v>43</v>
      </c>
      <c r="E225" s="15" t="s">
        <v>44</v>
      </c>
      <c r="F225" s="15" t="s">
        <v>734</v>
      </c>
      <c r="G225" s="15" t="n">
        <f aca="false">+593989411752</f>
        <v>593989411752</v>
      </c>
      <c r="H225" s="15" t="s">
        <v>735</v>
      </c>
      <c r="I225" s="15" t="s">
        <v>736</v>
      </c>
      <c r="J225" s="15"/>
      <c r="K225" s="1" t="s">
        <v>21</v>
      </c>
      <c r="L225" s="1" t="s">
        <v>164</v>
      </c>
      <c r="M225" s="1" t="s">
        <v>590</v>
      </c>
      <c r="N225" s="1" t="s">
        <v>21</v>
      </c>
      <c r="O225" s="1" t="s">
        <v>21</v>
      </c>
      <c r="P225" s="6" t="s">
        <v>21</v>
      </c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customFormat="false" ht="21.75" hidden="false" customHeight="true" outlineLevel="0" collapsed="false">
      <c r="A226" s="4" t="n">
        <v>43453</v>
      </c>
      <c r="B226" s="19" t="s">
        <v>48</v>
      </c>
      <c r="C226" s="15" t="s">
        <v>26</v>
      </c>
      <c r="D226" s="15" t="s">
        <v>43</v>
      </c>
      <c r="E226" s="15" t="s">
        <v>44</v>
      </c>
      <c r="F226" s="15" t="s">
        <v>737</v>
      </c>
      <c r="G226" s="15" t="n">
        <f aca="false">+5930999864683</f>
        <v>5930999864683</v>
      </c>
      <c r="H226" s="15" t="s">
        <v>738</v>
      </c>
      <c r="I226" s="15" t="s">
        <v>254</v>
      </c>
      <c r="J226" s="15"/>
      <c r="K226" s="1" t="s">
        <v>739</v>
      </c>
      <c r="L226" s="1" t="s">
        <v>21</v>
      </c>
      <c r="M226" s="1" t="s">
        <v>740</v>
      </c>
      <c r="N226" s="1"/>
      <c r="O226" s="1"/>
      <c r="P226" s="6" t="s">
        <v>31</v>
      </c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customFormat="false" ht="21.75" hidden="false" customHeight="true" outlineLevel="0" collapsed="false">
      <c r="A227" s="4" t="n">
        <v>43453</v>
      </c>
      <c r="B227" s="19" t="s">
        <v>48</v>
      </c>
      <c r="C227" s="15" t="s">
        <v>15</v>
      </c>
      <c r="D227" s="15" t="s">
        <v>43</v>
      </c>
      <c r="E227" s="15" t="s">
        <v>44</v>
      </c>
      <c r="F227" s="15" t="s">
        <v>741</v>
      </c>
      <c r="G227" s="15" t="n">
        <f aca="false">+593998513419</f>
        <v>593998513419</v>
      </c>
      <c r="H227" s="15" t="s">
        <v>742</v>
      </c>
      <c r="I227" s="15" t="s">
        <v>743</v>
      </c>
      <c r="J227" s="15"/>
      <c r="K227" s="1" t="s">
        <v>744</v>
      </c>
      <c r="L227" s="1" t="s">
        <v>21</v>
      </c>
      <c r="M227" s="1" t="s">
        <v>745</v>
      </c>
      <c r="N227" s="1" t="s">
        <v>746</v>
      </c>
      <c r="O227" s="1"/>
      <c r="P227" s="6" t="s">
        <v>747</v>
      </c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customFormat="false" ht="21.75" hidden="false" customHeight="true" outlineLevel="0" collapsed="false">
      <c r="A228" s="22" t="n">
        <v>43453</v>
      </c>
      <c r="B228" s="23" t="s">
        <v>127</v>
      </c>
      <c r="C228" s="24" t="s">
        <v>15</v>
      </c>
      <c r="D228" s="24" t="s">
        <v>43</v>
      </c>
      <c r="E228" s="24" t="s">
        <v>109</v>
      </c>
      <c r="F228" s="25" t="s">
        <v>717</v>
      </c>
      <c r="G228" s="23" t="n">
        <v>994225200</v>
      </c>
      <c r="H228" s="23" t="s">
        <v>718</v>
      </c>
      <c r="I228" s="1"/>
      <c r="J228" s="1"/>
      <c r="K228" s="1" t="s">
        <v>21</v>
      </c>
      <c r="L228" s="1" t="s">
        <v>228</v>
      </c>
      <c r="M228" s="1"/>
      <c r="N228" s="1"/>
      <c r="O228" s="1"/>
      <c r="P228" s="6" t="s">
        <v>31</v>
      </c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customFormat="false" ht="21.75" hidden="false" customHeight="true" outlineLevel="0" collapsed="false">
      <c r="A229" s="4" t="n">
        <v>43454</v>
      </c>
      <c r="B229" s="9" t="s">
        <v>42</v>
      </c>
      <c r="C229" s="15" t="s">
        <v>15</v>
      </c>
      <c r="D229" s="15" t="s">
        <v>43</v>
      </c>
      <c r="E229" s="15" t="s">
        <v>44</v>
      </c>
      <c r="F229" s="15" t="s">
        <v>748</v>
      </c>
      <c r="G229" s="15" t="n">
        <f aca="false">+593979795822</f>
        <v>593979795822</v>
      </c>
      <c r="H229" s="15" t="s">
        <v>749</v>
      </c>
      <c r="I229" s="15" t="s">
        <v>330</v>
      </c>
      <c r="J229" s="15"/>
      <c r="K229" s="1" t="s">
        <v>21</v>
      </c>
      <c r="L229" s="1" t="s">
        <v>35</v>
      </c>
      <c r="M229" s="1" t="s">
        <v>750</v>
      </c>
      <c r="N229" s="1"/>
      <c r="O229" s="1"/>
      <c r="P229" s="6" t="s">
        <v>751</v>
      </c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customFormat="false" ht="21.75" hidden="false" customHeight="true" outlineLevel="0" collapsed="false">
      <c r="A230" s="4" t="n">
        <v>43454</v>
      </c>
      <c r="B230" s="19" t="s">
        <v>48</v>
      </c>
      <c r="C230" s="15" t="s">
        <v>15</v>
      </c>
      <c r="D230" s="15" t="s">
        <v>43</v>
      </c>
      <c r="E230" s="15" t="s">
        <v>44</v>
      </c>
      <c r="F230" s="15" t="s">
        <v>752</v>
      </c>
      <c r="G230" s="15" t="n">
        <f aca="false">+593969617891</f>
        <v>593969617891</v>
      </c>
      <c r="H230" s="15" t="s">
        <v>753</v>
      </c>
      <c r="I230" s="15" t="s">
        <v>512</v>
      </c>
      <c r="J230" s="15"/>
      <c r="K230" s="1" t="s">
        <v>21</v>
      </c>
      <c r="L230" s="1" t="s">
        <v>21</v>
      </c>
      <c r="M230" s="1" t="s">
        <v>21</v>
      </c>
      <c r="N230" s="1" t="s">
        <v>21</v>
      </c>
      <c r="O230" s="1"/>
      <c r="P230" s="1" t="s">
        <v>21</v>
      </c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customFormat="false" ht="21.75" hidden="false" customHeight="true" outlineLevel="0" collapsed="false">
      <c r="A231" s="4" t="n">
        <v>43454</v>
      </c>
      <c r="B231" s="19" t="s">
        <v>48</v>
      </c>
      <c r="C231" s="15" t="s">
        <v>15</v>
      </c>
      <c r="D231" s="15" t="s">
        <v>43</v>
      </c>
      <c r="E231" s="15" t="s">
        <v>44</v>
      </c>
      <c r="F231" s="15" t="s">
        <v>754</v>
      </c>
      <c r="G231" s="15" t="n">
        <f aca="false">+5930990796810</f>
        <v>5930990796810</v>
      </c>
      <c r="H231" s="15" t="s">
        <v>755</v>
      </c>
      <c r="I231" s="15" t="s">
        <v>756</v>
      </c>
      <c r="J231" s="15"/>
      <c r="K231" s="1" t="s">
        <v>21</v>
      </c>
      <c r="L231" s="1" t="s">
        <v>21</v>
      </c>
      <c r="M231" s="1" t="s">
        <v>21</v>
      </c>
      <c r="N231" s="1" t="s">
        <v>21</v>
      </c>
      <c r="O231" s="1"/>
      <c r="P231" s="6" t="s">
        <v>21</v>
      </c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customFormat="false" ht="21.75" hidden="false" customHeight="true" outlineLevel="0" collapsed="false">
      <c r="A232" s="4" t="n">
        <v>43454</v>
      </c>
      <c r="B232" s="19" t="s">
        <v>48</v>
      </c>
      <c r="C232" s="15" t="s">
        <v>15</v>
      </c>
      <c r="D232" s="15" t="s">
        <v>43</v>
      </c>
      <c r="E232" s="15" t="s">
        <v>44</v>
      </c>
      <c r="F232" s="15" t="s">
        <v>757</v>
      </c>
      <c r="G232" s="15" t="n">
        <f aca="false">+32499157672</f>
        <v>32499157672</v>
      </c>
      <c r="H232" s="15" t="s">
        <v>758</v>
      </c>
      <c r="I232" s="15" t="s">
        <v>759</v>
      </c>
      <c r="J232" s="15"/>
      <c r="K232" s="1" t="s">
        <v>760</v>
      </c>
      <c r="L232" s="1"/>
      <c r="M232" s="1"/>
      <c r="N232" s="1"/>
      <c r="O232" s="1"/>
      <c r="P232" s="6" t="s">
        <v>341</v>
      </c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customFormat="false" ht="21.75" hidden="false" customHeight="true" outlineLevel="0" collapsed="false">
      <c r="A233" s="4" t="n">
        <v>43454</v>
      </c>
      <c r="B233" s="19" t="s">
        <v>48</v>
      </c>
      <c r="C233" s="15" t="s">
        <v>15</v>
      </c>
      <c r="D233" s="15" t="s">
        <v>43</v>
      </c>
      <c r="E233" s="15" t="s">
        <v>44</v>
      </c>
      <c r="F233" s="15" t="s">
        <v>761</v>
      </c>
      <c r="G233" s="15" t="n">
        <f aca="false">+5930984464757</f>
        <v>5930984464757</v>
      </c>
      <c r="H233" s="15" t="s">
        <v>762</v>
      </c>
      <c r="I233" s="15" t="s">
        <v>563</v>
      </c>
      <c r="J233" s="15"/>
      <c r="K233" s="1" t="s">
        <v>21</v>
      </c>
      <c r="L233" s="1" t="s">
        <v>21</v>
      </c>
      <c r="M233" s="1" t="s">
        <v>21</v>
      </c>
      <c r="N233" s="1" t="s">
        <v>21</v>
      </c>
      <c r="O233" s="1"/>
      <c r="P233" s="6" t="s">
        <v>21</v>
      </c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customFormat="false" ht="21.75" hidden="false" customHeight="true" outlineLevel="0" collapsed="false">
      <c r="A234" s="4" t="n">
        <v>43454</v>
      </c>
      <c r="B234" s="19" t="s">
        <v>48</v>
      </c>
      <c r="C234" s="15" t="s">
        <v>26</v>
      </c>
      <c r="D234" s="15" t="s">
        <v>43</v>
      </c>
      <c r="E234" s="15" t="s">
        <v>44</v>
      </c>
      <c r="F234" s="15" t="s">
        <v>763</v>
      </c>
      <c r="G234" s="15" t="n">
        <f aca="false">+5930995550215</f>
        <v>5930995550215</v>
      </c>
      <c r="H234" s="15" t="s">
        <v>764</v>
      </c>
      <c r="I234" s="15" t="s">
        <v>204</v>
      </c>
      <c r="J234" s="15"/>
      <c r="K234" s="1" t="s">
        <v>765</v>
      </c>
      <c r="L234" s="1" t="s">
        <v>21</v>
      </c>
      <c r="M234" s="1" t="s">
        <v>766</v>
      </c>
      <c r="N234" s="1"/>
      <c r="O234" s="1"/>
      <c r="P234" s="6" t="s">
        <v>31</v>
      </c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customFormat="false" ht="21.75" hidden="false" customHeight="true" outlineLevel="0" collapsed="false">
      <c r="A235" s="4" t="n">
        <v>43454</v>
      </c>
      <c r="B235" s="19" t="s">
        <v>415</v>
      </c>
      <c r="C235" s="15" t="s">
        <v>15</v>
      </c>
      <c r="D235" s="15" t="s">
        <v>43</v>
      </c>
      <c r="E235" s="15" t="s">
        <v>44</v>
      </c>
      <c r="F235" s="15" t="s">
        <v>767</v>
      </c>
      <c r="G235" s="15" t="n">
        <f aca="false">+593988489060</f>
        <v>593988489060</v>
      </c>
      <c r="H235" s="15" t="s">
        <v>768</v>
      </c>
      <c r="I235" s="15" t="s">
        <v>769</v>
      </c>
      <c r="J235" s="15"/>
      <c r="K235" s="1" t="s">
        <v>21</v>
      </c>
      <c r="L235" s="1" t="s">
        <v>770</v>
      </c>
      <c r="M235" s="1"/>
      <c r="N235" s="1"/>
      <c r="O235" s="1"/>
      <c r="P235" s="6" t="s">
        <v>31</v>
      </c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customFormat="false" ht="21.75" hidden="false" customHeight="true" outlineLevel="0" collapsed="false">
      <c r="A236" s="4" t="n">
        <v>43454</v>
      </c>
      <c r="B236" s="19" t="s">
        <v>415</v>
      </c>
      <c r="C236" s="15" t="s">
        <v>15</v>
      </c>
      <c r="D236" s="15" t="s">
        <v>43</v>
      </c>
      <c r="E236" s="15" t="s">
        <v>44</v>
      </c>
      <c r="F236" s="15" t="s">
        <v>771</v>
      </c>
      <c r="G236" s="15" t="n">
        <f aca="false">+593998408268</f>
        <v>593998408268</v>
      </c>
      <c r="H236" s="15" t="s">
        <v>772</v>
      </c>
      <c r="I236" s="15" t="s">
        <v>24</v>
      </c>
      <c r="J236" s="15"/>
      <c r="K236" s="1" t="s">
        <v>21</v>
      </c>
      <c r="L236" s="1" t="s">
        <v>21</v>
      </c>
      <c r="M236" s="1" t="s">
        <v>21</v>
      </c>
      <c r="N236" s="1" t="s">
        <v>21</v>
      </c>
      <c r="O236" s="1"/>
      <c r="P236" s="6" t="s">
        <v>21</v>
      </c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customFormat="false" ht="21.75" hidden="false" customHeight="true" outlineLevel="0" collapsed="false">
      <c r="A237" s="4" t="n">
        <v>43454</v>
      </c>
      <c r="B237" s="19" t="s">
        <v>178</v>
      </c>
      <c r="C237" s="15" t="s">
        <v>15</v>
      </c>
      <c r="D237" s="15" t="s">
        <v>43</v>
      </c>
      <c r="E237" s="15" t="s">
        <v>44</v>
      </c>
      <c r="F237" s="15" t="s">
        <v>773</v>
      </c>
      <c r="G237" s="15" t="n">
        <f aca="false">+5930983439475</f>
        <v>5930983439475</v>
      </c>
      <c r="H237" s="15" t="s">
        <v>774</v>
      </c>
      <c r="I237" s="15" t="s">
        <v>563</v>
      </c>
      <c r="J237" s="15"/>
      <c r="K237" s="1" t="s">
        <v>775</v>
      </c>
      <c r="L237" s="1" t="s">
        <v>21</v>
      </c>
      <c r="M237" s="1" t="s">
        <v>21</v>
      </c>
      <c r="N237" s="1" t="s">
        <v>21</v>
      </c>
      <c r="O237" s="1"/>
      <c r="P237" s="6" t="s">
        <v>21</v>
      </c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customFormat="false" ht="21.75" hidden="false" customHeight="true" outlineLevel="0" collapsed="false">
      <c r="A238" s="4" t="n">
        <v>43454</v>
      </c>
      <c r="B238" s="19" t="s">
        <v>178</v>
      </c>
      <c r="C238" s="15" t="s">
        <v>15</v>
      </c>
      <c r="D238" s="15" t="s">
        <v>43</v>
      </c>
      <c r="E238" s="15" t="s">
        <v>44</v>
      </c>
      <c r="F238" s="15" t="s">
        <v>776</v>
      </c>
      <c r="G238" s="15" t="n">
        <f aca="false">+5930939093272</f>
        <v>5930939093272</v>
      </c>
      <c r="H238" s="15" t="s">
        <v>777</v>
      </c>
      <c r="I238" s="15" t="s">
        <v>778</v>
      </c>
      <c r="J238" s="15"/>
      <c r="K238" s="1" t="s">
        <v>21</v>
      </c>
      <c r="L238" s="1" t="s">
        <v>779</v>
      </c>
      <c r="M238" s="1"/>
      <c r="N238" s="1"/>
      <c r="O238" s="1"/>
      <c r="P238" s="6" t="s">
        <v>31</v>
      </c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customFormat="false" ht="21.75" hidden="false" customHeight="true" outlineLevel="0" collapsed="false">
      <c r="A239" s="4" t="n">
        <v>43454</v>
      </c>
      <c r="B239" s="19" t="s">
        <v>178</v>
      </c>
      <c r="C239" s="15" t="s">
        <v>15</v>
      </c>
      <c r="D239" s="15" t="s">
        <v>43</v>
      </c>
      <c r="E239" s="15" t="s">
        <v>44</v>
      </c>
      <c r="F239" s="15" t="s">
        <v>780</v>
      </c>
      <c r="G239" s="15" t="n">
        <f aca="false">+593990790973</f>
        <v>593990790973</v>
      </c>
      <c r="H239" s="15" t="s">
        <v>781</v>
      </c>
      <c r="I239" s="15" t="s">
        <v>68</v>
      </c>
      <c r="J239" s="15"/>
      <c r="K239" s="1" t="s">
        <v>782</v>
      </c>
      <c r="L239" s="1"/>
      <c r="M239" s="1"/>
      <c r="N239" s="1"/>
      <c r="O239" s="1"/>
      <c r="P239" s="6" t="s">
        <v>133</v>
      </c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customFormat="false" ht="21.75" hidden="false" customHeight="true" outlineLevel="0" collapsed="false">
      <c r="A240" s="4" t="n">
        <v>43455</v>
      </c>
      <c r="B240" s="9" t="s">
        <v>42</v>
      </c>
      <c r="C240" s="15" t="s">
        <v>15</v>
      </c>
      <c r="D240" s="15" t="s">
        <v>43</v>
      </c>
      <c r="E240" s="15" t="s">
        <v>44</v>
      </c>
      <c r="F240" s="20" t="s">
        <v>783</v>
      </c>
      <c r="G240" s="19" t="n">
        <v>960055288</v>
      </c>
      <c r="H240" s="19" t="s">
        <v>784</v>
      </c>
      <c r="I240" s="19"/>
      <c r="J240" s="1"/>
      <c r="K240" s="1" t="s">
        <v>21</v>
      </c>
      <c r="L240" s="1" t="s">
        <v>785</v>
      </c>
      <c r="M240" s="1" t="s">
        <v>21</v>
      </c>
      <c r="N240" s="1" t="s">
        <v>21</v>
      </c>
      <c r="O240" s="1"/>
      <c r="P240" s="6" t="s">
        <v>21</v>
      </c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customFormat="false" ht="21.75" hidden="false" customHeight="true" outlineLevel="0" collapsed="false">
      <c r="A241" s="4" t="n">
        <v>43455</v>
      </c>
      <c r="B241" s="19" t="s">
        <v>48</v>
      </c>
      <c r="C241" s="15" t="s">
        <v>15</v>
      </c>
      <c r="D241" s="15" t="s">
        <v>43</v>
      </c>
      <c r="E241" s="15" t="s">
        <v>44</v>
      </c>
      <c r="F241" s="15" t="s">
        <v>786</v>
      </c>
      <c r="G241" s="15" t="n">
        <f aca="false">+593939366087</f>
        <v>593939366087</v>
      </c>
      <c r="H241" s="15" t="s">
        <v>787</v>
      </c>
      <c r="I241" s="15" t="s">
        <v>736</v>
      </c>
      <c r="J241" s="15"/>
      <c r="K241" s="1" t="s">
        <v>541</v>
      </c>
      <c r="L241" s="1" t="s">
        <v>21</v>
      </c>
      <c r="M241" s="1" t="s">
        <v>21</v>
      </c>
      <c r="N241" s="1" t="s">
        <v>21</v>
      </c>
      <c r="O241" s="1"/>
      <c r="P241" s="6" t="s">
        <v>21</v>
      </c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customFormat="false" ht="21.75" hidden="false" customHeight="true" outlineLevel="0" collapsed="false">
      <c r="A242" s="4" t="n">
        <v>43455</v>
      </c>
      <c r="B242" s="19" t="s">
        <v>48</v>
      </c>
      <c r="C242" s="15" t="s">
        <v>15</v>
      </c>
      <c r="D242" s="15" t="s">
        <v>43</v>
      </c>
      <c r="E242" s="15" t="s">
        <v>44</v>
      </c>
      <c r="F242" s="15" t="s">
        <v>788</v>
      </c>
      <c r="G242" s="15" t="n">
        <f aca="false">+5930983714215</f>
        <v>5930983714215</v>
      </c>
      <c r="H242" s="15" t="s">
        <v>789</v>
      </c>
      <c r="I242" s="15" t="s">
        <v>68</v>
      </c>
      <c r="J242" s="15"/>
      <c r="K242" s="1" t="s">
        <v>790</v>
      </c>
      <c r="L242" s="1"/>
      <c r="M242" s="1"/>
      <c r="N242" s="1"/>
      <c r="O242" s="1"/>
      <c r="P242" s="6" t="s">
        <v>21</v>
      </c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customFormat="false" ht="21.75" hidden="false" customHeight="true" outlineLevel="0" collapsed="false">
      <c r="A243" s="4" t="n">
        <v>43455</v>
      </c>
      <c r="B243" s="19" t="s">
        <v>48</v>
      </c>
      <c r="C243" s="15" t="s">
        <v>15</v>
      </c>
      <c r="D243" s="15" t="s">
        <v>43</v>
      </c>
      <c r="E243" s="15" t="s">
        <v>44</v>
      </c>
      <c r="F243" s="15" t="s">
        <v>791</v>
      </c>
      <c r="G243" s="15" t="n">
        <f aca="false">+593985381005</f>
        <v>593985381005</v>
      </c>
      <c r="H243" s="15" t="s">
        <v>792</v>
      </c>
      <c r="I243" s="15" t="s">
        <v>24</v>
      </c>
      <c r="J243" s="15"/>
      <c r="K243" s="1" t="s">
        <v>441</v>
      </c>
      <c r="L243" s="1" t="s">
        <v>21</v>
      </c>
      <c r="M243" s="1" t="s">
        <v>21</v>
      </c>
      <c r="N243" s="1" t="s">
        <v>793</v>
      </c>
      <c r="O243" s="1"/>
      <c r="P243" s="6" t="s">
        <v>133</v>
      </c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customFormat="false" ht="21.75" hidden="false" customHeight="true" outlineLevel="0" collapsed="false">
      <c r="A244" s="4" t="n">
        <v>43455</v>
      </c>
      <c r="B244" s="19" t="s">
        <v>48</v>
      </c>
      <c r="C244" s="15" t="s">
        <v>15</v>
      </c>
      <c r="D244" s="15" t="s">
        <v>43</v>
      </c>
      <c r="E244" s="15" t="s">
        <v>44</v>
      </c>
      <c r="F244" s="15" t="s">
        <v>794</v>
      </c>
      <c r="G244" s="15" t="n">
        <f aca="false">+5930981796804</f>
        <v>5930981796804</v>
      </c>
      <c r="H244" s="15" t="s">
        <v>795</v>
      </c>
      <c r="I244" s="15" t="s">
        <v>796</v>
      </c>
      <c r="J244" s="15"/>
      <c r="K244" s="1" t="s">
        <v>727</v>
      </c>
      <c r="L244" s="1" t="s">
        <v>21</v>
      </c>
      <c r="M244" s="1" t="s">
        <v>21</v>
      </c>
      <c r="N244" s="1" t="s">
        <v>797</v>
      </c>
      <c r="O244" s="1"/>
      <c r="P244" s="6" t="s">
        <v>751</v>
      </c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customFormat="false" ht="21.75" hidden="false" customHeight="true" outlineLevel="0" collapsed="false">
      <c r="A245" s="4" t="n">
        <v>43455</v>
      </c>
      <c r="B245" s="19" t="s">
        <v>48</v>
      </c>
      <c r="C245" s="15" t="s">
        <v>15</v>
      </c>
      <c r="D245" s="15" t="s">
        <v>43</v>
      </c>
      <c r="E245" s="15" t="s">
        <v>109</v>
      </c>
      <c r="F245" s="20" t="s">
        <v>798</v>
      </c>
      <c r="G245" s="19" t="n">
        <v>991810373</v>
      </c>
      <c r="H245" s="19" t="s">
        <v>799</v>
      </c>
      <c r="I245" s="1"/>
      <c r="J245" s="1"/>
      <c r="K245" s="1" t="s">
        <v>800</v>
      </c>
      <c r="L245" s="1" t="s">
        <v>801</v>
      </c>
      <c r="M245" s="1" t="s">
        <v>21</v>
      </c>
      <c r="N245" s="1"/>
      <c r="O245" s="1"/>
      <c r="P245" s="6" t="s">
        <v>58</v>
      </c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customFormat="false" ht="21.75" hidden="false" customHeight="true" outlineLevel="0" collapsed="false">
      <c r="A246" s="4" t="n">
        <v>43455</v>
      </c>
      <c r="B246" s="19" t="s">
        <v>178</v>
      </c>
      <c r="C246" s="15" t="s">
        <v>15</v>
      </c>
      <c r="D246" s="15" t="s">
        <v>43</v>
      </c>
      <c r="E246" s="15" t="s">
        <v>44</v>
      </c>
      <c r="F246" s="15" t="s">
        <v>802</v>
      </c>
      <c r="G246" s="15" t="n">
        <f aca="false">+5930995237496</f>
        <v>5930995237496</v>
      </c>
      <c r="H246" s="15" t="s">
        <v>803</v>
      </c>
      <c r="I246" s="15" t="s">
        <v>356</v>
      </c>
      <c r="J246" s="15"/>
      <c r="K246" s="1" t="s">
        <v>496</v>
      </c>
      <c r="L246" s="1" t="s">
        <v>779</v>
      </c>
      <c r="M246" s="1"/>
      <c r="N246" s="1"/>
      <c r="O246" s="1"/>
      <c r="P246" s="6" t="s">
        <v>31</v>
      </c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customFormat="false" ht="21.75" hidden="false" customHeight="true" outlineLevel="0" collapsed="false">
      <c r="A247" s="4" t="n">
        <v>43456</v>
      </c>
      <c r="B247" s="9" t="s">
        <v>42</v>
      </c>
      <c r="C247" s="15" t="s">
        <v>15</v>
      </c>
      <c r="D247" s="15" t="s">
        <v>43</v>
      </c>
      <c r="E247" s="15" t="s">
        <v>44</v>
      </c>
      <c r="F247" s="15" t="s">
        <v>804</v>
      </c>
      <c r="G247" s="15" t="n">
        <f aca="false">+5930985728628</f>
        <v>5930985728628</v>
      </c>
      <c r="H247" s="15" t="s">
        <v>805</v>
      </c>
      <c r="I247" s="15" t="s">
        <v>736</v>
      </c>
      <c r="J247" s="15"/>
      <c r="K247" s="1" t="s">
        <v>35</v>
      </c>
      <c r="L247" s="1"/>
      <c r="M247" s="1"/>
      <c r="N247" s="1"/>
      <c r="O247" s="1"/>
      <c r="P247" s="6" t="s">
        <v>133</v>
      </c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customFormat="false" ht="21.75" hidden="false" customHeight="true" outlineLevel="0" collapsed="false">
      <c r="A248" s="4" t="n">
        <v>43456</v>
      </c>
      <c r="B248" s="9" t="s">
        <v>42</v>
      </c>
      <c r="C248" s="15" t="s">
        <v>15</v>
      </c>
      <c r="D248" s="15" t="s">
        <v>43</v>
      </c>
      <c r="E248" s="15" t="s">
        <v>44</v>
      </c>
      <c r="F248" s="15" t="s">
        <v>806</v>
      </c>
      <c r="G248" s="15" t="n">
        <f aca="false">+593987630308</f>
        <v>593987630308</v>
      </c>
      <c r="H248" s="15" t="s">
        <v>807</v>
      </c>
      <c r="I248" s="15" t="s">
        <v>808</v>
      </c>
      <c r="J248" s="15"/>
      <c r="K248" s="1" t="s">
        <v>21</v>
      </c>
      <c r="L248" s="1" t="s">
        <v>691</v>
      </c>
      <c r="M248" s="1"/>
      <c r="N248" s="1"/>
      <c r="O248" s="1"/>
      <c r="P248" s="6" t="s">
        <v>21</v>
      </c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customFormat="false" ht="21.75" hidden="false" customHeight="true" outlineLevel="0" collapsed="false">
      <c r="A249" s="4" t="n">
        <v>43456</v>
      </c>
      <c r="B249" s="19" t="s">
        <v>48</v>
      </c>
      <c r="C249" s="15" t="s">
        <v>15</v>
      </c>
      <c r="D249" s="15" t="s">
        <v>43</v>
      </c>
      <c r="E249" s="15" t="s">
        <v>44</v>
      </c>
      <c r="F249" s="15" t="s">
        <v>809</v>
      </c>
      <c r="G249" s="15" t="n">
        <f aca="false">+593992803650</f>
        <v>593992803650</v>
      </c>
      <c r="H249" s="15" t="s">
        <v>810</v>
      </c>
      <c r="I249" s="15" t="s">
        <v>811</v>
      </c>
      <c r="J249" s="15"/>
      <c r="K249" s="1" t="s">
        <v>21</v>
      </c>
      <c r="L249" s="1" t="s">
        <v>21</v>
      </c>
      <c r="M249" s="1" t="s">
        <v>21</v>
      </c>
      <c r="N249" s="1" t="s">
        <v>21</v>
      </c>
      <c r="O249" s="1"/>
      <c r="P249" s="6" t="s">
        <v>21</v>
      </c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customFormat="false" ht="21.75" hidden="false" customHeight="true" outlineLevel="0" collapsed="false">
      <c r="A250" s="4" t="n">
        <v>43456</v>
      </c>
      <c r="B250" s="19" t="s">
        <v>48</v>
      </c>
      <c r="C250" s="15" t="s">
        <v>15</v>
      </c>
      <c r="D250" s="15" t="s">
        <v>43</v>
      </c>
      <c r="E250" s="15" t="s">
        <v>44</v>
      </c>
      <c r="F250" s="15" t="s">
        <v>812</v>
      </c>
      <c r="G250" s="15" t="n">
        <f aca="false">+593999964089</f>
        <v>593999964089</v>
      </c>
      <c r="H250" s="15" t="s">
        <v>813</v>
      </c>
      <c r="I250" s="15" t="s">
        <v>814</v>
      </c>
      <c r="J250" s="15"/>
      <c r="K250" s="1" t="s">
        <v>21</v>
      </c>
      <c r="L250" s="1" t="s">
        <v>21</v>
      </c>
      <c r="M250" s="1" t="s">
        <v>541</v>
      </c>
      <c r="N250" s="1" t="s">
        <v>21</v>
      </c>
      <c r="O250" s="1"/>
      <c r="P250" s="6" t="s">
        <v>21</v>
      </c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customFormat="false" ht="21.75" hidden="false" customHeight="true" outlineLevel="0" collapsed="false">
      <c r="A251" s="4" t="n">
        <v>43456</v>
      </c>
      <c r="B251" s="19" t="s">
        <v>127</v>
      </c>
      <c r="C251" s="15" t="s">
        <v>15</v>
      </c>
      <c r="D251" s="15" t="s">
        <v>43</v>
      </c>
      <c r="E251" s="15" t="s">
        <v>44</v>
      </c>
      <c r="F251" s="15" t="s">
        <v>815</v>
      </c>
      <c r="G251" s="15" t="n">
        <f aca="false">+593992556638</f>
        <v>593992556638</v>
      </c>
      <c r="H251" s="15" t="s">
        <v>816</v>
      </c>
      <c r="I251" s="15" t="s">
        <v>512</v>
      </c>
      <c r="J251" s="15"/>
      <c r="K251" s="1" t="s">
        <v>21</v>
      </c>
      <c r="L251" s="1" t="s">
        <v>817</v>
      </c>
      <c r="M251" s="1" t="s">
        <v>21</v>
      </c>
      <c r="N251" s="1" t="s">
        <v>21</v>
      </c>
      <c r="O251" s="1"/>
      <c r="P251" s="6" t="s">
        <v>21</v>
      </c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customFormat="false" ht="21.75" hidden="false" customHeight="true" outlineLevel="0" collapsed="false">
      <c r="A252" s="4" t="n">
        <v>43456</v>
      </c>
      <c r="B252" s="19" t="s">
        <v>127</v>
      </c>
      <c r="C252" s="15" t="s">
        <v>15</v>
      </c>
      <c r="D252" s="15" t="s">
        <v>43</v>
      </c>
      <c r="E252" s="15" t="s">
        <v>44</v>
      </c>
      <c r="F252" s="15" t="s">
        <v>818</v>
      </c>
      <c r="G252" s="15" t="n">
        <f aca="false">+5930959969100</f>
        <v>5930959969100</v>
      </c>
      <c r="H252" s="15" t="s">
        <v>819</v>
      </c>
      <c r="I252" s="15" t="s">
        <v>68</v>
      </c>
      <c r="J252" s="15"/>
      <c r="K252" s="1" t="s">
        <v>21</v>
      </c>
      <c r="L252" s="1" t="s">
        <v>21</v>
      </c>
      <c r="M252" s="1" t="s">
        <v>820</v>
      </c>
      <c r="N252" s="1"/>
      <c r="O252" s="1"/>
      <c r="P252" s="6" t="s">
        <v>21</v>
      </c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customFormat="false" ht="21.75" hidden="false" customHeight="true" outlineLevel="0" collapsed="false">
      <c r="A253" s="4" t="n">
        <v>43456</v>
      </c>
      <c r="B253" s="19" t="s">
        <v>415</v>
      </c>
      <c r="C253" s="15" t="s">
        <v>15</v>
      </c>
      <c r="D253" s="15" t="s">
        <v>43</v>
      </c>
      <c r="E253" s="15" t="s">
        <v>44</v>
      </c>
      <c r="F253" s="15" t="s">
        <v>821</v>
      </c>
      <c r="G253" s="15" t="n">
        <f aca="false">+593990459486</f>
        <v>593990459486</v>
      </c>
      <c r="H253" s="15" t="s">
        <v>822</v>
      </c>
      <c r="I253" s="15" t="s">
        <v>512</v>
      </c>
      <c r="J253" s="15"/>
      <c r="K253" s="1" t="s">
        <v>21</v>
      </c>
      <c r="L253" s="1" t="s">
        <v>21</v>
      </c>
      <c r="M253" s="1" t="s">
        <v>21</v>
      </c>
      <c r="N253" s="1" t="s">
        <v>823</v>
      </c>
      <c r="O253" s="1"/>
      <c r="P253" s="6" t="s">
        <v>21</v>
      </c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customFormat="false" ht="21.75" hidden="false" customHeight="true" outlineLevel="0" collapsed="false">
      <c r="A254" s="4" t="n">
        <v>43460</v>
      </c>
      <c r="B254" s="9" t="s">
        <v>42</v>
      </c>
      <c r="C254" s="15" t="s">
        <v>15</v>
      </c>
      <c r="D254" s="15" t="s">
        <v>43</v>
      </c>
      <c r="E254" s="15" t="s">
        <v>44</v>
      </c>
      <c r="F254" s="15" t="s">
        <v>824</v>
      </c>
      <c r="G254" s="15" t="n">
        <f aca="false">+593993876350</f>
        <v>593993876350</v>
      </c>
      <c r="H254" s="15" t="s">
        <v>825</v>
      </c>
      <c r="I254" s="15" t="s">
        <v>512</v>
      </c>
      <c r="J254" s="15"/>
      <c r="K254" s="1" t="s">
        <v>826</v>
      </c>
      <c r="L254" s="1" t="s">
        <v>827</v>
      </c>
      <c r="M254" s="1"/>
      <c r="N254" s="1"/>
      <c r="O254" s="1"/>
      <c r="P254" s="6" t="s">
        <v>21</v>
      </c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customFormat="false" ht="21.75" hidden="false" customHeight="true" outlineLevel="0" collapsed="false">
      <c r="A255" s="4" t="n">
        <v>43460</v>
      </c>
      <c r="B255" s="9" t="s">
        <v>42</v>
      </c>
      <c r="C255" s="15" t="s">
        <v>26</v>
      </c>
      <c r="D255" s="15" t="s">
        <v>43</v>
      </c>
      <c r="E255" s="15" t="s">
        <v>44</v>
      </c>
      <c r="F255" s="15" t="s">
        <v>828</v>
      </c>
      <c r="G255" s="15" t="n">
        <f aca="false">+593996500070</f>
        <v>593996500070</v>
      </c>
      <c r="H255" s="15" t="s">
        <v>829</v>
      </c>
      <c r="I255" s="15" t="s">
        <v>830</v>
      </c>
      <c r="J255" s="15"/>
      <c r="K255" s="1" t="s">
        <v>21</v>
      </c>
      <c r="L255" s="1" t="s">
        <v>21</v>
      </c>
      <c r="M255" s="1" t="s">
        <v>21</v>
      </c>
      <c r="N255" s="1" t="s">
        <v>21</v>
      </c>
      <c r="O255" s="1"/>
      <c r="P255" s="6" t="s">
        <v>21</v>
      </c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customFormat="false" ht="21.75" hidden="false" customHeight="true" outlineLevel="0" collapsed="false">
      <c r="A256" s="4" t="n">
        <v>43460</v>
      </c>
      <c r="B256" s="9" t="s">
        <v>42</v>
      </c>
      <c r="C256" s="15" t="s">
        <v>15</v>
      </c>
      <c r="D256" s="15" t="s">
        <v>43</v>
      </c>
      <c r="E256" s="15" t="s">
        <v>44</v>
      </c>
      <c r="F256" s="15" t="s">
        <v>831</v>
      </c>
      <c r="G256" s="15" t="n">
        <f aca="false">+593996133885</f>
        <v>593996133885</v>
      </c>
      <c r="H256" s="15" t="s">
        <v>832</v>
      </c>
      <c r="I256" s="15" t="s">
        <v>216</v>
      </c>
      <c r="J256" s="15"/>
      <c r="K256" s="1" t="s">
        <v>21</v>
      </c>
      <c r="L256" s="1" t="s">
        <v>21</v>
      </c>
      <c r="M256" s="1" t="s">
        <v>21</v>
      </c>
      <c r="N256" s="1" t="s">
        <v>21</v>
      </c>
      <c r="O256" s="1"/>
      <c r="P256" s="6" t="s">
        <v>21</v>
      </c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customFormat="false" ht="21.75" hidden="false" customHeight="true" outlineLevel="0" collapsed="false">
      <c r="A257" s="4" t="n">
        <v>43460</v>
      </c>
      <c r="B257" s="9" t="s">
        <v>42</v>
      </c>
      <c r="C257" s="15" t="s">
        <v>15</v>
      </c>
      <c r="D257" s="15" t="s">
        <v>43</v>
      </c>
      <c r="E257" s="15" t="s">
        <v>44</v>
      </c>
      <c r="F257" s="15" t="s">
        <v>833</v>
      </c>
      <c r="G257" s="15" t="n">
        <f aca="false">+593997959216</f>
        <v>593997959216</v>
      </c>
      <c r="H257" s="15" t="s">
        <v>834</v>
      </c>
      <c r="I257" s="15" t="s">
        <v>576</v>
      </c>
      <c r="J257" s="15"/>
      <c r="K257" s="1" t="s">
        <v>21</v>
      </c>
      <c r="L257" s="1" t="s">
        <v>21</v>
      </c>
      <c r="M257" s="1" t="s">
        <v>835</v>
      </c>
      <c r="N257" s="1" t="s">
        <v>21</v>
      </c>
      <c r="O257" s="1"/>
      <c r="P257" s="6" t="s">
        <v>21</v>
      </c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customFormat="false" ht="21.75" hidden="false" customHeight="true" outlineLevel="0" collapsed="false">
      <c r="A258" s="4" t="n">
        <v>43460</v>
      </c>
      <c r="B258" s="19" t="s">
        <v>48</v>
      </c>
      <c r="C258" s="15" t="s">
        <v>15</v>
      </c>
      <c r="D258" s="15" t="s">
        <v>43</v>
      </c>
      <c r="E258" s="15" t="s">
        <v>44</v>
      </c>
      <c r="F258" s="15" t="s">
        <v>836</v>
      </c>
      <c r="G258" s="15" t="n">
        <f aca="false">+593987699880</f>
        <v>593987699880</v>
      </c>
      <c r="H258" s="15" t="s">
        <v>837</v>
      </c>
      <c r="I258" s="15" t="s">
        <v>512</v>
      </c>
      <c r="J258" s="15"/>
      <c r="K258" s="1" t="s">
        <v>838</v>
      </c>
      <c r="L258" s="1" t="s">
        <v>21</v>
      </c>
      <c r="M258" s="1" t="s">
        <v>21</v>
      </c>
      <c r="N258" s="1" t="s">
        <v>21</v>
      </c>
      <c r="O258" s="1"/>
      <c r="P258" s="6" t="s">
        <v>21</v>
      </c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customFormat="false" ht="21.75" hidden="false" customHeight="true" outlineLevel="0" collapsed="false">
      <c r="A259" s="4" t="n">
        <v>43460</v>
      </c>
      <c r="B259" s="19" t="s">
        <v>48</v>
      </c>
      <c r="C259" s="15" t="s">
        <v>15</v>
      </c>
      <c r="D259" s="15" t="s">
        <v>43</v>
      </c>
      <c r="E259" s="15" t="s">
        <v>44</v>
      </c>
      <c r="F259" s="15" t="s">
        <v>839</v>
      </c>
      <c r="G259" s="15" t="n">
        <f aca="false">+593939108219</f>
        <v>593939108219</v>
      </c>
      <c r="H259" s="15" t="s">
        <v>840</v>
      </c>
      <c r="I259" s="15" t="s">
        <v>563</v>
      </c>
      <c r="J259" s="15"/>
      <c r="K259" s="1" t="s">
        <v>21</v>
      </c>
      <c r="L259" s="1" t="s">
        <v>21</v>
      </c>
      <c r="M259" s="1" t="s">
        <v>21</v>
      </c>
      <c r="N259" s="1" t="s">
        <v>841</v>
      </c>
      <c r="O259" s="1"/>
      <c r="P259" s="6" t="s">
        <v>21</v>
      </c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customFormat="false" ht="21.75" hidden="false" customHeight="true" outlineLevel="0" collapsed="false">
      <c r="A260" s="4" t="n">
        <v>43460</v>
      </c>
      <c r="B260" s="19" t="s">
        <v>48</v>
      </c>
      <c r="C260" s="15" t="s">
        <v>15</v>
      </c>
      <c r="D260" s="15" t="s">
        <v>43</v>
      </c>
      <c r="E260" s="15" t="s">
        <v>44</v>
      </c>
      <c r="F260" s="15" t="s">
        <v>842</v>
      </c>
      <c r="G260" s="15" t="n">
        <f aca="false">+593995513756</f>
        <v>593995513756</v>
      </c>
      <c r="H260" s="15" t="s">
        <v>843</v>
      </c>
      <c r="I260" s="15" t="s">
        <v>24</v>
      </c>
      <c r="J260" s="15"/>
      <c r="K260" s="1" t="s">
        <v>21</v>
      </c>
      <c r="L260" s="1" t="s">
        <v>62</v>
      </c>
      <c r="M260" s="1" t="s">
        <v>21</v>
      </c>
      <c r="N260" s="1" t="s">
        <v>21</v>
      </c>
      <c r="O260" s="1"/>
      <c r="P260" s="6" t="s">
        <v>21</v>
      </c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customFormat="false" ht="21.75" hidden="false" customHeight="true" outlineLevel="0" collapsed="false">
      <c r="A261" s="4" t="n">
        <v>43460</v>
      </c>
      <c r="B261" s="19" t="s">
        <v>48</v>
      </c>
      <c r="C261" s="15" t="s">
        <v>15</v>
      </c>
      <c r="D261" s="15" t="s">
        <v>43</v>
      </c>
      <c r="E261" s="15" t="s">
        <v>44</v>
      </c>
      <c r="F261" s="15" t="s">
        <v>844</v>
      </c>
      <c r="G261" s="15" t="n">
        <f aca="false">+593996950973</f>
        <v>593996950973</v>
      </c>
      <c r="H261" s="15" t="s">
        <v>845</v>
      </c>
      <c r="I261" s="15" t="s">
        <v>563</v>
      </c>
      <c r="J261" s="15"/>
      <c r="K261" s="1" t="s">
        <v>21</v>
      </c>
      <c r="L261" s="1" t="s">
        <v>21</v>
      </c>
      <c r="M261" s="1" t="s">
        <v>21</v>
      </c>
      <c r="N261" s="1" t="s">
        <v>21</v>
      </c>
      <c r="O261" s="1"/>
      <c r="P261" s="6" t="s">
        <v>21</v>
      </c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customFormat="false" ht="21.75" hidden="false" customHeight="true" outlineLevel="0" collapsed="false">
      <c r="A262" s="4" t="n">
        <v>43460</v>
      </c>
      <c r="B262" s="19" t="s">
        <v>48</v>
      </c>
      <c r="C262" s="15" t="s">
        <v>15</v>
      </c>
      <c r="D262" s="15" t="s">
        <v>43</v>
      </c>
      <c r="E262" s="15" t="s">
        <v>44</v>
      </c>
      <c r="F262" s="15" t="s">
        <v>846</v>
      </c>
      <c r="G262" s="15" t="n">
        <f aca="false">+5930988551716</f>
        <v>5930988551716</v>
      </c>
      <c r="H262" s="15" t="s">
        <v>847</v>
      </c>
      <c r="I262" s="15" t="s">
        <v>24</v>
      </c>
      <c r="J262" s="15"/>
      <c r="K262" s="1" t="s">
        <v>21</v>
      </c>
      <c r="L262" s="1" t="s">
        <v>21</v>
      </c>
      <c r="M262" s="1" t="s">
        <v>21</v>
      </c>
      <c r="N262" s="1" t="s">
        <v>21</v>
      </c>
      <c r="O262" s="1"/>
      <c r="P262" s="6" t="s">
        <v>21</v>
      </c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customFormat="false" ht="21.75" hidden="false" customHeight="true" outlineLevel="0" collapsed="false">
      <c r="A263" s="4" t="n">
        <v>43460</v>
      </c>
      <c r="B263" s="19" t="s">
        <v>48</v>
      </c>
      <c r="C263" s="15" t="s">
        <v>15</v>
      </c>
      <c r="D263" s="15" t="s">
        <v>43</v>
      </c>
      <c r="E263" s="15" t="s">
        <v>44</v>
      </c>
      <c r="F263" s="15" t="s">
        <v>848</v>
      </c>
      <c r="G263" s="15" t="n">
        <f aca="false">+593996750794</f>
        <v>593996750794</v>
      </c>
      <c r="H263" s="15" t="s">
        <v>849</v>
      </c>
      <c r="I263" s="15" t="s">
        <v>24</v>
      </c>
      <c r="J263" s="15"/>
      <c r="K263" s="1" t="s">
        <v>21</v>
      </c>
      <c r="L263" s="1" t="s">
        <v>21</v>
      </c>
      <c r="M263" s="1" t="s">
        <v>21</v>
      </c>
      <c r="N263" s="1" t="s">
        <v>496</v>
      </c>
      <c r="O263" s="1"/>
      <c r="P263" s="6" t="s">
        <v>21</v>
      </c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customFormat="false" ht="21.75" hidden="false" customHeight="true" outlineLevel="0" collapsed="false">
      <c r="A264" s="4" t="n">
        <v>43460</v>
      </c>
      <c r="B264" s="19" t="s">
        <v>48</v>
      </c>
      <c r="C264" s="15" t="s">
        <v>15</v>
      </c>
      <c r="D264" s="15" t="s">
        <v>43</v>
      </c>
      <c r="E264" s="15" t="s">
        <v>44</v>
      </c>
      <c r="F264" s="15" t="s">
        <v>850</v>
      </c>
      <c r="G264" s="15" t="n">
        <f aca="false">+593997438808</f>
        <v>593997438808</v>
      </c>
      <c r="H264" s="15" t="s">
        <v>851</v>
      </c>
      <c r="I264" s="15" t="s">
        <v>250</v>
      </c>
      <c r="J264" s="15"/>
      <c r="K264" s="1" t="s">
        <v>428</v>
      </c>
      <c r="L264" s="1"/>
      <c r="M264" s="1"/>
      <c r="N264" s="1"/>
      <c r="O264" s="1"/>
      <c r="P264" s="6" t="s">
        <v>31</v>
      </c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customFormat="false" ht="21.75" hidden="false" customHeight="true" outlineLevel="0" collapsed="false">
      <c r="A265" s="4" t="n">
        <v>43460</v>
      </c>
      <c r="B265" s="19" t="s">
        <v>48</v>
      </c>
      <c r="C265" s="15" t="s">
        <v>15</v>
      </c>
      <c r="D265" s="15" t="s">
        <v>43</v>
      </c>
      <c r="E265" s="15" t="s">
        <v>44</v>
      </c>
      <c r="F265" s="15" t="s">
        <v>852</v>
      </c>
      <c r="G265" s="15" t="n">
        <f aca="false">+593979092132</f>
        <v>593979092132</v>
      </c>
      <c r="H265" s="15" t="s">
        <v>853</v>
      </c>
      <c r="I265" s="15" t="s">
        <v>356</v>
      </c>
      <c r="J265" s="15"/>
      <c r="K265" s="1" t="s">
        <v>604</v>
      </c>
      <c r="L265" s="1" t="s">
        <v>21</v>
      </c>
      <c r="M265" s="1" t="s">
        <v>604</v>
      </c>
      <c r="N265" s="1"/>
      <c r="O265" s="1"/>
      <c r="P265" s="6" t="s">
        <v>133</v>
      </c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customFormat="false" ht="21.75" hidden="false" customHeight="true" outlineLevel="0" collapsed="false">
      <c r="A266" s="4" t="n">
        <v>43460</v>
      </c>
      <c r="B266" s="19" t="s">
        <v>48</v>
      </c>
      <c r="C266" s="15" t="s">
        <v>15</v>
      </c>
      <c r="D266" s="15" t="s">
        <v>43</v>
      </c>
      <c r="E266" s="15" t="s">
        <v>44</v>
      </c>
      <c r="F266" s="15" t="s">
        <v>854</v>
      </c>
      <c r="G266" s="15" t="n">
        <f aca="false">+593983051605</f>
        <v>593983051605</v>
      </c>
      <c r="H266" s="15" t="s">
        <v>855</v>
      </c>
      <c r="I266" s="15" t="s">
        <v>68</v>
      </c>
      <c r="J266" s="15"/>
      <c r="K266" s="1" t="s">
        <v>21</v>
      </c>
      <c r="L266" s="1" t="s">
        <v>21</v>
      </c>
      <c r="M266" s="1" t="s">
        <v>21</v>
      </c>
      <c r="N266" s="1"/>
      <c r="O266" s="1"/>
      <c r="P266" s="6" t="s">
        <v>21</v>
      </c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customFormat="false" ht="21.75" hidden="false" customHeight="true" outlineLevel="0" collapsed="false">
      <c r="A267" s="4" t="n">
        <v>43460</v>
      </c>
      <c r="B267" s="19" t="s">
        <v>48</v>
      </c>
      <c r="C267" s="15" t="s">
        <v>15</v>
      </c>
      <c r="D267" s="15" t="s">
        <v>43</v>
      </c>
      <c r="E267" s="15" t="s">
        <v>44</v>
      </c>
      <c r="F267" s="15" t="s">
        <v>856</v>
      </c>
      <c r="G267" s="15" t="n">
        <f aca="false">+593939210901</f>
        <v>593939210901</v>
      </c>
      <c r="H267" s="15" t="s">
        <v>857</v>
      </c>
      <c r="I267" s="15" t="s">
        <v>512</v>
      </c>
      <c r="J267" s="15"/>
      <c r="K267" s="1" t="s">
        <v>817</v>
      </c>
      <c r="L267" s="1" t="s">
        <v>21</v>
      </c>
      <c r="M267" s="1" t="s">
        <v>21</v>
      </c>
      <c r="N267" s="1"/>
      <c r="O267" s="1"/>
      <c r="P267" s="6" t="s">
        <v>58</v>
      </c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customFormat="false" ht="21.75" hidden="false" customHeight="true" outlineLevel="0" collapsed="false">
      <c r="A268" s="4" t="n">
        <v>43460</v>
      </c>
      <c r="B268" s="19" t="s">
        <v>48</v>
      </c>
      <c r="C268" s="15" t="s">
        <v>15</v>
      </c>
      <c r="D268" s="15" t="s">
        <v>43</v>
      </c>
      <c r="E268" s="15" t="s">
        <v>44</v>
      </c>
      <c r="F268" s="15" t="s">
        <v>858</v>
      </c>
      <c r="G268" s="15" t="n">
        <f aca="false">+593939678773</f>
        <v>593939678773</v>
      </c>
      <c r="H268" s="15" t="s">
        <v>859</v>
      </c>
      <c r="I268" s="15" t="s">
        <v>24</v>
      </c>
      <c r="J268" s="15"/>
      <c r="K268" s="1" t="s">
        <v>860</v>
      </c>
      <c r="L268" s="1" t="s">
        <v>21</v>
      </c>
      <c r="M268" s="1" t="s">
        <v>861</v>
      </c>
      <c r="N268" s="1"/>
      <c r="O268" s="1"/>
      <c r="P268" s="6" t="s">
        <v>126</v>
      </c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customFormat="false" ht="21.75" hidden="false" customHeight="true" outlineLevel="0" collapsed="false">
      <c r="A269" s="4" t="n">
        <v>43460</v>
      </c>
      <c r="B269" s="19" t="s">
        <v>48</v>
      </c>
      <c r="C269" s="15" t="s">
        <v>15</v>
      </c>
      <c r="D269" s="15" t="s">
        <v>43</v>
      </c>
      <c r="E269" s="15" t="s">
        <v>44</v>
      </c>
      <c r="F269" s="15" t="s">
        <v>862</v>
      </c>
      <c r="G269" s="15" t="n">
        <f aca="false">+5930984257372</f>
        <v>5930984257372</v>
      </c>
      <c r="H269" s="15" t="s">
        <v>863</v>
      </c>
      <c r="I269" s="15" t="s">
        <v>24</v>
      </c>
      <c r="J269" s="15"/>
      <c r="K269" s="1" t="s">
        <v>21</v>
      </c>
      <c r="L269" s="1" t="s">
        <v>21</v>
      </c>
      <c r="M269" s="1" t="s">
        <v>496</v>
      </c>
      <c r="N269" s="1" t="s">
        <v>21</v>
      </c>
      <c r="O269" s="1"/>
      <c r="P269" s="6" t="s">
        <v>21</v>
      </c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customFormat="false" ht="21.75" hidden="false" customHeight="true" outlineLevel="0" collapsed="false">
      <c r="A270" s="4" t="n">
        <v>43460</v>
      </c>
      <c r="B270" s="19" t="s">
        <v>48</v>
      </c>
      <c r="C270" s="15" t="s">
        <v>15</v>
      </c>
      <c r="D270" s="15" t="s">
        <v>43</v>
      </c>
      <c r="E270" s="15" t="s">
        <v>44</v>
      </c>
      <c r="F270" s="15" t="s">
        <v>864</v>
      </c>
      <c r="G270" s="15" t="n">
        <f aca="false">+593985344640</f>
        <v>593985344640</v>
      </c>
      <c r="H270" s="15" t="s">
        <v>865</v>
      </c>
      <c r="I270" s="15" t="s">
        <v>24</v>
      </c>
      <c r="J270" s="15"/>
      <c r="K270" s="1" t="s">
        <v>21</v>
      </c>
      <c r="L270" s="1" t="s">
        <v>21</v>
      </c>
      <c r="M270" s="1" t="s">
        <v>21</v>
      </c>
      <c r="N270" s="1" t="s">
        <v>21</v>
      </c>
      <c r="O270" s="1"/>
      <c r="P270" s="6" t="s">
        <v>21</v>
      </c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customFormat="false" ht="21.75" hidden="false" customHeight="true" outlineLevel="0" collapsed="false">
      <c r="A271" s="4" t="n">
        <v>43460</v>
      </c>
      <c r="B271" s="19" t="s">
        <v>48</v>
      </c>
      <c r="C271" s="15" t="s">
        <v>15</v>
      </c>
      <c r="D271" s="15" t="s">
        <v>43</v>
      </c>
      <c r="E271" s="15" t="s">
        <v>44</v>
      </c>
      <c r="F271" s="15" t="s">
        <v>866</v>
      </c>
      <c r="G271" s="15" t="n">
        <f aca="false">+5930959788464</f>
        <v>5930959788464</v>
      </c>
      <c r="H271" s="15" t="s">
        <v>867</v>
      </c>
      <c r="I271" s="15" t="s">
        <v>56</v>
      </c>
      <c r="J271" s="15"/>
      <c r="K271" s="1" t="s">
        <v>21</v>
      </c>
      <c r="L271" s="1" t="s">
        <v>21</v>
      </c>
      <c r="M271" s="1" t="s">
        <v>21</v>
      </c>
      <c r="N271" s="1"/>
      <c r="O271" s="1"/>
      <c r="P271" s="6" t="s">
        <v>21</v>
      </c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customFormat="false" ht="21.75" hidden="false" customHeight="true" outlineLevel="0" collapsed="false">
      <c r="A272" s="4" t="n">
        <v>43460</v>
      </c>
      <c r="B272" s="19" t="s">
        <v>48</v>
      </c>
      <c r="C272" s="15" t="s">
        <v>15</v>
      </c>
      <c r="D272" s="15" t="s">
        <v>43</v>
      </c>
      <c r="E272" s="15" t="s">
        <v>109</v>
      </c>
      <c r="F272" s="20" t="s">
        <v>868</v>
      </c>
      <c r="G272" s="19" t="n">
        <v>981216909</v>
      </c>
      <c r="H272" s="19" t="s">
        <v>869</v>
      </c>
      <c r="I272" s="19"/>
      <c r="J272" s="1"/>
      <c r="K272" s="1" t="s">
        <v>345</v>
      </c>
      <c r="L272" s="1" t="s">
        <v>870</v>
      </c>
      <c r="M272" s="1"/>
      <c r="N272" s="1"/>
      <c r="O272" s="1"/>
      <c r="P272" s="6" t="s">
        <v>31</v>
      </c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customFormat="false" ht="21.75" hidden="false" customHeight="true" outlineLevel="0" collapsed="false">
      <c r="A273" s="4" t="n">
        <v>43460</v>
      </c>
      <c r="B273" s="15" t="s">
        <v>532</v>
      </c>
      <c r="C273" s="15" t="s">
        <v>15</v>
      </c>
      <c r="D273" s="15" t="s">
        <v>43</v>
      </c>
      <c r="E273" s="15" t="s">
        <v>109</v>
      </c>
      <c r="F273" s="20" t="s">
        <v>871</v>
      </c>
      <c r="G273" s="19" t="n">
        <v>992012243</v>
      </c>
      <c r="H273" s="19" t="s">
        <v>872</v>
      </c>
      <c r="I273" s="19"/>
      <c r="J273" s="1"/>
      <c r="K273" s="1" t="s">
        <v>873</v>
      </c>
      <c r="L273" s="1" t="s">
        <v>21</v>
      </c>
      <c r="M273" s="1"/>
      <c r="N273" s="1"/>
      <c r="O273" s="1"/>
      <c r="P273" s="6" t="s">
        <v>21</v>
      </c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customFormat="false" ht="21.75" hidden="false" customHeight="true" outlineLevel="0" collapsed="false">
      <c r="A274" s="4" t="n">
        <v>43460</v>
      </c>
      <c r="B274" s="19" t="s">
        <v>127</v>
      </c>
      <c r="C274" s="15" t="s">
        <v>15</v>
      </c>
      <c r="D274" s="15" t="s">
        <v>43</v>
      </c>
      <c r="E274" s="15" t="s">
        <v>44</v>
      </c>
      <c r="F274" s="15" t="s">
        <v>874</v>
      </c>
      <c r="G274" s="15" t="n">
        <f aca="false">+593989352914</f>
        <v>593989352914</v>
      </c>
      <c r="H274" s="15" t="s">
        <v>875</v>
      </c>
      <c r="I274" s="15" t="s">
        <v>47</v>
      </c>
      <c r="J274" s="15"/>
      <c r="K274" s="1" t="s">
        <v>876</v>
      </c>
      <c r="L274" s="1" t="s">
        <v>877</v>
      </c>
      <c r="M274" s="1"/>
      <c r="N274" s="1"/>
      <c r="O274" s="1"/>
      <c r="P274" s="6" t="s">
        <v>747</v>
      </c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customFormat="false" ht="21.75" hidden="false" customHeight="true" outlineLevel="0" collapsed="false">
      <c r="A275" s="4" t="n">
        <v>43460</v>
      </c>
      <c r="B275" s="19" t="s">
        <v>415</v>
      </c>
      <c r="C275" s="15" t="s">
        <v>15</v>
      </c>
      <c r="D275" s="15" t="s">
        <v>43</v>
      </c>
      <c r="E275" s="15" t="s">
        <v>44</v>
      </c>
      <c r="F275" s="15" t="s">
        <v>878</v>
      </c>
      <c r="G275" s="15" t="n">
        <f aca="false">+593982965736</f>
        <v>593982965736</v>
      </c>
      <c r="H275" s="15" t="s">
        <v>879</v>
      </c>
      <c r="I275" s="15" t="s">
        <v>24</v>
      </c>
      <c r="J275" s="15"/>
      <c r="K275" s="1" t="s">
        <v>21</v>
      </c>
      <c r="L275" s="1" t="s">
        <v>21</v>
      </c>
      <c r="M275" s="1" t="s">
        <v>21</v>
      </c>
      <c r="N275" s="1"/>
      <c r="O275" s="1"/>
      <c r="P275" s="6" t="s">
        <v>21</v>
      </c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customFormat="false" ht="21.75" hidden="false" customHeight="true" outlineLevel="0" collapsed="false">
      <c r="A276" s="4" t="n">
        <v>43460</v>
      </c>
      <c r="B276" s="19" t="s">
        <v>415</v>
      </c>
      <c r="C276" s="15" t="s">
        <v>15</v>
      </c>
      <c r="D276" s="15" t="s">
        <v>43</v>
      </c>
      <c r="E276" s="15" t="s">
        <v>44</v>
      </c>
      <c r="F276" s="15" t="s">
        <v>880</v>
      </c>
      <c r="G276" s="15" t="n">
        <f aca="false">+5930995049705</f>
        <v>5930995049705</v>
      </c>
      <c r="H276" s="15" t="s">
        <v>881</v>
      </c>
      <c r="I276" s="15" t="s">
        <v>882</v>
      </c>
      <c r="J276" s="15"/>
      <c r="K276" s="1" t="s">
        <v>21</v>
      </c>
      <c r="L276" s="1" t="s">
        <v>21</v>
      </c>
      <c r="M276" s="1" t="s">
        <v>21</v>
      </c>
      <c r="N276" s="1"/>
      <c r="O276" s="1"/>
      <c r="P276" s="6" t="s">
        <v>21</v>
      </c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customFormat="false" ht="21.75" hidden="false" customHeight="true" outlineLevel="0" collapsed="false">
      <c r="A277" s="4" t="n">
        <v>43460</v>
      </c>
      <c r="B277" s="19" t="s">
        <v>178</v>
      </c>
      <c r="C277" s="15" t="s">
        <v>15</v>
      </c>
      <c r="D277" s="15" t="s">
        <v>43</v>
      </c>
      <c r="E277" s="9" t="s">
        <v>883</v>
      </c>
      <c r="F277" s="17" t="s">
        <v>884</v>
      </c>
      <c r="G277" s="18" t="n">
        <v>987478899</v>
      </c>
      <c r="H277" s="18" t="s">
        <v>885</v>
      </c>
      <c r="I277" s="1"/>
      <c r="J277" s="1"/>
      <c r="K277" s="1" t="s">
        <v>590</v>
      </c>
      <c r="L277" s="1" t="s">
        <v>886</v>
      </c>
      <c r="M277" s="1"/>
      <c r="N277" s="1"/>
      <c r="O277" s="1"/>
      <c r="P277" s="6" t="s">
        <v>887</v>
      </c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customFormat="false" ht="21.75" hidden="false" customHeight="true" outlineLevel="0" collapsed="false">
      <c r="A278" s="4" t="n">
        <v>43460</v>
      </c>
      <c r="B278" s="19" t="s">
        <v>178</v>
      </c>
      <c r="C278" s="15" t="s">
        <v>15</v>
      </c>
      <c r="D278" s="15" t="s">
        <v>43</v>
      </c>
      <c r="E278" s="15" t="s">
        <v>44</v>
      </c>
      <c r="F278" s="15" t="s">
        <v>888</v>
      </c>
      <c r="G278" s="15" t="n">
        <f aca="false">+593996787149</f>
        <v>593996787149</v>
      </c>
      <c r="H278" s="15" t="s">
        <v>889</v>
      </c>
      <c r="I278" s="15" t="s">
        <v>47</v>
      </c>
      <c r="J278" s="15"/>
      <c r="K278" s="1" t="s">
        <v>345</v>
      </c>
      <c r="L278" s="1" t="s">
        <v>21</v>
      </c>
      <c r="M278" s="1" t="s">
        <v>21</v>
      </c>
      <c r="N278" s="1" t="s">
        <v>21</v>
      </c>
      <c r="O278" s="1"/>
      <c r="P278" s="6" t="s">
        <v>21</v>
      </c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customFormat="false" ht="21.75" hidden="false" customHeight="true" outlineLevel="0" collapsed="false">
      <c r="A279" s="4" t="n">
        <v>43460</v>
      </c>
      <c r="B279" s="19" t="s">
        <v>178</v>
      </c>
      <c r="C279" s="15" t="s">
        <v>15</v>
      </c>
      <c r="D279" s="15" t="s">
        <v>43</v>
      </c>
      <c r="E279" s="15" t="s">
        <v>44</v>
      </c>
      <c r="F279" s="15" t="s">
        <v>890</v>
      </c>
      <c r="G279" s="15" t="n">
        <f aca="false">+593994285907</f>
        <v>593994285907</v>
      </c>
      <c r="H279" s="15" t="s">
        <v>891</v>
      </c>
      <c r="I279" s="15" t="s">
        <v>24</v>
      </c>
      <c r="J279" s="15"/>
      <c r="K279" s="1" t="s">
        <v>21</v>
      </c>
      <c r="L279" s="1" t="s">
        <v>441</v>
      </c>
      <c r="M279" s="1" t="s">
        <v>21</v>
      </c>
      <c r="N279" s="1"/>
      <c r="O279" s="1"/>
      <c r="P279" s="6" t="s">
        <v>21</v>
      </c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customFormat="false" ht="21.75" hidden="false" customHeight="true" outlineLevel="0" collapsed="false">
      <c r="A280" s="4" t="n">
        <v>43460</v>
      </c>
      <c r="B280" s="19" t="s">
        <v>81</v>
      </c>
      <c r="C280" s="15" t="s">
        <v>15</v>
      </c>
      <c r="D280" s="15" t="s">
        <v>43</v>
      </c>
      <c r="E280" s="15" t="s">
        <v>44</v>
      </c>
      <c r="F280" s="15" t="s">
        <v>892</v>
      </c>
      <c r="G280" s="15" t="n">
        <f aca="false">+5930984804644</f>
        <v>5930984804644</v>
      </c>
      <c r="H280" s="15" t="s">
        <v>893</v>
      </c>
      <c r="I280" s="15" t="s">
        <v>894</v>
      </c>
      <c r="J280" s="15"/>
      <c r="K280" s="1" t="s">
        <v>21</v>
      </c>
      <c r="L280" s="1" t="s">
        <v>895</v>
      </c>
      <c r="M280" s="1"/>
      <c r="N280" s="1"/>
      <c r="O280" s="1"/>
      <c r="P280" s="6" t="s">
        <v>21</v>
      </c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customFormat="false" ht="21.75" hidden="false" customHeight="true" outlineLevel="0" collapsed="false">
      <c r="A281" s="4" t="n">
        <v>43460</v>
      </c>
      <c r="B281" s="19" t="s">
        <v>81</v>
      </c>
      <c r="C281" s="15" t="s">
        <v>15</v>
      </c>
      <c r="D281" s="15" t="s">
        <v>43</v>
      </c>
      <c r="E281" s="15" t="s">
        <v>44</v>
      </c>
      <c r="F281" s="15" t="s">
        <v>896</v>
      </c>
      <c r="G281" s="15" t="n">
        <f aca="false">+593987093743</f>
        <v>593987093743</v>
      </c>
      <c r="H281" s="15" t="s">
        <v>897</v>
      </c>
      <c r="I281" s="15" t="s">
        <v>24</v>
      </c>
      <c r="J281" s="15"/>
      <c r="K281" s="1" t="s">
        <v>21</v>
      </c>
      <c r="L281" s="1" t="s">
        <v>95</v>
      </c>
      <c r="M281" s="1" t="s">
        <v>21</v>
      </c>
      <c r="N281" s="1" t="s">
        <v>898</v>
      </c>
      <c r="O281" s="1"/>
      <c r="P281" s="6" t="s">
        <v>21</v>
      </c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customFormat="false" ht="21.75" hidden="false" customHeight="true" outlineLevel="0" collapsed="false">
      <c r="A282" s="4" t="n">
        <v>43460</v>
      </c>
      <c r="B282" s="19" t="s">
        <v>81</v>
      </c>
      <c r="C282" s="15" t="s">
        <v>15</v>
      </c>
      <c r="D282" s="15" t="s">
        <v>43</v>
      </c>
      <c r="E282" s="15" t="s">
        <v>44</v>
      </c>
      <c r="F282" s="15" t="s">
        <v>899</v>
      </c>
      <c r="G282" s="15" t="n">
        <f aca="false">+593984614551</f>
        <v>593984614551</v>
      </c>
      <c r="H282" s="15" t="s">
        <v>900</v>
      </c>
      <c r="I282" s="15" t="s">
        <v>47</v>
      </c>
      <c r="J282" s="15"/>
      <c r="K282" s="1" t="s">
        <v>901</v>
      </c>
      <c r="L282" s="1" t="s">
        <v>21</v>
      </c>
      <c r="M282" s="1" t="s">
        <v>21</v>
      </c>
      <c r="N282" s="1" t="s">
        <v>21</v>
      </c>
      <c r="O282" s="1"/>
      <c r="P282" s="6" t="s">
        <v>21</v>
      </c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customFormat="false" ht="21.75" hidden="false" customHeight="true" outlineLevel="0" collapsed="false">
      <c r="A283" s="4" t="n">
        <v>43460</v>
      </c>
      <c r="B283" s="19" t="s">
        <v>81</v>
      </c>
      <c r="C283" s="15" t="s">
        <v>15</v>
      </c>
      <c r="D283" s="15" t="s">
        <v>43</v>
      </c>
      <c r="E283" s="15" t="s">
        <v>44</v>
      </c>
      <c r="F283" s="15" t="s">
        <v>902</v>
      </c>
      <c r="G283" s="15" t="n">
        <f aca="false">+593959404204</f>
        <v>593959404204</v>
      </c>
      <c r="H283" s="15" t="s">
        <v>903</v>
      </c>
      <c r="I283" s="15" t="s">
        <v>512</v>
      </c>
      <c r="J283" s="15"/>
      <c r="K283" s="1" t="s">
        <v>817</v>
      </c>
      <c r="L283" s="1" t="s">
        <v>21</v>
      </c>
      <c r="M283" s="1" t="s">
        <v>904</v>
      </c>
      <c r="N283" s="1"/>
      <c r="O283" s="1"/>
      <c r="P283" s="6" t="s">
        <v>133</v>
      </c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customFormat="false" ht="21.75" hidden="false" customHeight="true" outlineLevel="0" collapsed="false">
      <c r="A284" s="4" t="n">
        <v>43460</v>
      </c>
      <c r="B284" s="19" t="s">
        <v>81</v>
      </c>
      <c r="C284" s="15" t="s">
        <v>15</v>
      </c>
      <c r="D284" s="15" t="s">
        <v>43</v>
      </c>
      <c r="E284" s="15" t="s">
        <v>44</v>
      </c>
      <c r="F284" s="15" t="s">
        <v>905</v>
      </c>
      <c r="G284" s="15" t="n">
        <f aca="false">+593988535085</f>
        <v>593988535085</v>
      </c>
      <c r="H284" s="15" t="s">
        <v>906</v>
      </c>
      <c r="I284" s="15" t="s">
        <v>68</v>
      </c>
      <c r="J284" s="15"/>
      <c r="K284" s="1" t="s">
        <v>907</v>
      </c>
      <c r="L284" s="1"/>
      <c r="M284" s="1"/>
      <c r="N284" s="1"/>
      <c r="O284" s="1"/>
      <c r="P284" s="6" t="s">
        <v>133</v>
      </c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customFormat="false" ht="21.75" hidden="false" customHeight="true" outlineLevel="0" collapsed="false">
      <c r="A285" s="4" t="n">
        <v>43460</v>
      </c>
      <c r="B285" s="19" t="s">
        <v>81</v>
      </c>
      <c r="C285" s="15" t="s">
        <v>15</v>
      </c>
      <c r="D285" s="15" t="s">
        <v>43</v>
      </c>
      <c r="E285" s="15" t="s">
        <v>44</v>
      </c>
      <c r="F285" s="15" t="s">
        <v>908</v>
      </c>
      <c r="G285" s="15" t="n">
        <f aca="false">+593999200643</f>
        <v>593999200643</v>
      </c>
      <c r="H285" s="15" t="s">
        <v>909</v>
      </c>
      <c r="I285" s="15" t="s">
        <v>910</v>
      </c>
      <c r="J285" s="15"/>
      <c r="K285" s="1" t="s">
        <v>21</v>
      </c>
      <c r="L285" s="1" t="s">
        <v>496</v>
      </c>
      <c r="M285" s="1" t="s">
        <v>21</v>
      </c>
      <c r="N285" s="1" t="s">
        <v>21</v>
      </c>
      <c r="O285" s="1"/>
      <c r="P285" s="6" t="s">
        <v>21</v>
      </c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customFormat="false" ht="21.75" hidden="false" customHeight="true" outlineLevel="0" collapsed="false">
      <c r="A286" s="4" t="n">
        <v>43460</v>
      </c>
      <c r="B286" s="15" t="s">
        <v>911</v>
      </c>
      <c r="C286" s="15" t="s">
        <v>15</v>
      </c>
      <c r="D286" s="1" t="s">
        <v>16</v>
      </c>
      <c r="E286" s="1" t="s">
        <v>17</v>
      </c>
      <c r="F286" s="17" t="s">
        <v>912</v>
      </c>
      <c r="G286" s="18" t="n">
        <v>982488722</v>
      </c>
      <c r="H286" s="1"/>
      <c r="I286" s="1"/>
      <c r="J286" s="1"/>
      <c r="K286" s="1" t="s">
        <v>21</v>
      </c>
      <c r="L286" s="1" t="s">
        <v>21</v>
      </c>
      <c r="M286" s="1" t="s">
        <v>913</v>
      </c>
      <c r="N286" s="1"/>
      <c r="O286" s="1"/>
      <c r="P286" s="6" t="s">
        <v>21</v>
      </c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customFormat="false" ht="21.75" hidden="false" customHeight="true" outlineLevel="0" collapsed="false">
      <c r="A287" s="4" t="n">
        <v>43461</v>
      </c>
      <c r="B287" s="9" t="s">
        <v>42</v>
      </c>
      <c r="C287" s="15" t="s">
        <v>15</v>
      </c>
      <c r="D287" s="15" t="s">
        <v>43</v>
      </c>
      <c r="E287" s="15" t="s">
        <v>44</v>
      </c>
      <c r="F287" s="15" t="s">
        <v>914</v>
      </c>
      <c r="G287" s="15" t="n">
        <f aca="false">+593998284165</f>
        <v>593998284165</v>
      </c>
      <c r="H287" s="15" t="s">
        <v>915</v>
      </c>
      <c r="I287" s="15" t="s">
        <v>68</v>
      </c>
      <c r="J287" s="1"/>
      <c r="K287" s="1" t="s">
        <v>21</v>
      </c>
      <c r="L287" s="1" t="s">
        <v>21</v>
      </c>
      <c r="M287" s="1" t="s">
        <v>21</v>
      </c>
      <c r="N287" s="1"/>
      <c r="O287" s="1"/>
      <c r="P287" s="6" t="s">
        <v>21</v>
      </c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customFormat="false" ht="21.75" hidden="false" customHeight="true" outlineLevel="0" collapsed="false">
      <c r="A288" s="4" t="n">
        <v>43461</v>
      </c>
      <c r="B288" s="9" t="s">
        <v>42</v>
      </c>
      <c r="C288" s="15" t="s">
        <v>15</v>
      </c>
      <c r="D288" s="15" t="s">
        <v>43</v>
      </c>
      <c r="E288" s="15" t="s">
        <v>44</v>
      </c>
      <c r="F288" s="15" t="s">
        <v>916</v>
      </c>
      <c r="G288" s="15" t="n">
        <f aca="false">+593986119579</f>
        <v>593986119579</v>
      </c>
      <c r="H288" s="15" t="s">
        <v>917</v>
      </c>
      <c r="I288" s="15" t="s">
        <v>391</v>
      </c>
      <c r="J288" s="1"/>
      <c r="K288" s="1" t="s">
        <v>817</v>
      </c>
      <c r="L288" s="1"/>
      <c r="M288" s="1"/>
      <c r="N288" s="1"/>
      <c r="O288" s="1"/>
      <c r="P288" s="6" t="s">
        <v>133</v>
      </c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customFormat="false" ht="21.75" hidden="false" customHeight="true" outlineLevel="0" collapsed="false">
      <c r="A289" s="4" t="n">
        <v>43461</v>
      </c>
      <c r="B289" s="19" t="s">
        <v>48</v>
      </c>
      <c r="C289" s="15" t="s">
        <v>26</v>
      </c>
      <c r="D289" s="15" t="s">
        <v>43</v>
      </c>
      <c r="E289" s="15" t="s">
        <v>44</v>
      </c>
      <c r="F289" s="15" t="s">
        <v>918</v>
      </c>
      <c r="G289" s="15" t="n">
        <f aca="false">+593998740805</f>
        <v>593998740805</v>
      </c>
      <c r="H289" s="15" t="s">
        <v>919</v>
      </c>
      <c r="I289" s="15" t="s">
        <v>216</v>
      </c>
      <c r="J289" s="1"/>
      <c r="K289" s="1" t="s">
        <v>920</v>
      </c>
      <c r="L289" s="1"/>
      <c r="M289" s="1"/>
      <c r="N289" s="1"/>
      <c r="O289" s="1"/>
      <c r="P289" s="6" t="s">
        <v>751</v>
      </c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customFormat="false" ht="21.75" hidden="false" customHeight="true" outlineLevel="0" collapsed="false">
      <c r="A290" s="4" t="n">
        <v>43461</v>
      </c>
      <c r="B290" s="19" t="s">
        <v>48</v>
      </c>
      <c r="C290" s="15" t="s">
        <v>15</v>
      </c>
      <c r="D290" s="15" t="s">
        <v>43</v>
      </c>
      <c r="E290" s="15" t="s">
        <v>44</v>
      </c>
      <c r="F290" s="15" t="s">
        <v>921</v>
      </c>
      <c r="G290" s="15" t="n">
        <f aca="false">+593979916968</f>
        <v>593979916968</v>
      </c>
      <c r="H290" s="15" t="s">
        <v>922</v>
      </c>
      <c r="I290" s="15" t="s">
        <v>56</v>
      </c>
      <c r="J290" s="1"/>
      <c r="K290" s="1" t="s">
        <v>345</v>
      </c>
      <c r="L290" s="1" t="s">
        <v>923</v>
      </c>
      <c r="M290" s="1"/>
      <c r="N290" s="1"/>
      <c r="O290" s="1"/>
      <c r="P290" s="6" t="s">
        <v>133</v>
      </c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customFormat="false" ht="21.75" hidden="false" customHeight="true" outlineLevel="0" collapsed="false">
      <c r="A291" s="4" t="n">
        <v>43461</v>
      </c>
      <c r="B291" s="19" t="s">
        <v>48</v>
      </c>
      <c r="C291" s="15" t="s">
        <v>15</v>
      </c>
      <c r="D291" s="15" t="s">
        <v>43</v>
      </c>
      <c r="E291" s="15" t="s">
        <v>44</v>
      </c>
      <c r="F291" s="15" t="s">
        <v>924</v>
      </c>
      <c r="G291" s="15" t="n">
        <f aca="false">+593987152446</f>
        <v>593987152446</v>
      </c>
      <c r="H291" s="15" t="s">
        <v>925</v>
      </c>
      <c r="I291" s="15" t="s">
        <v>563</v>
      </c>
      <c r="J291" s="1"/>
      <c r="K291" s="1" t="s">
        <v>926</v>
      </c>
      <c r="L291" s="1"/>
      <c r="M291" s="1"/>
      <c r="N291" s="1"/>
      <c r="O291" s="1"/>
      <c r="P291" s="6" t="s">
        <v>751</v>
      </c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customFormat="false" ht="21.75" hidden="false" customHeight="true" outlineLevel="0" collapsed="false">
      <c r="A292" s="4" t="n">
        <v>43461</v>
      </c>
      <c r="B292" s="19" t="s">
        <v>48</v>
      </c>
      <c r="C292" s="15" t="s">
        <v>15</v>
      </c>
      <c r="D292" s="15" t="s">
        <v>43</v>
      </c>
      <c r="E292" s="15" t="s">
        <v>44</v>
      </c>
      <c r="F292" s="15" t="s">
        <v>927</v>
      </c>
      <c r="G292" s="15" t="n">
        <f aca="false">+593989562366</f>
        <v>593989562366</v>
      </c>
      <c r="H292" s="15" t="s">
        <v>928</v>
      </c>
      <c r="I292" s="15" t="s">
        <v>512</v>
      </c>
      <c r="J292" s="1"/>
      <c r="K292" s="1" t="s">
        <v>21</v>
      </c>
      <c r="L292" s="1" t="s">
        <v>929</v>
      </c>
      <c r="M292" s="1"/>
      <c r="N292" s="1"/>
      <c r="O292" s="1"/>
      <c r="P292" s="6" t="s">
        <v>21</v>
      </c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customFormat="false" ht="21.75" hidden="false" customHeight="true" outlineLevel="0" collapsed="false">
      <c r="A293" s="4" t="n">
        <v>43461</v>
      </c>
      <c r="B293" s="19" t="s">
        <v>48</v>
      </c>
      <c r="C293" s="15" t="s">
        <v>15</v>
      </c>
      <c r="D293" s="15" t="s">
        <v>43</v>
      </c>
      <c r="E293" s="15" t="s">
        <v>44</v>
      </c>
      <c r="F293" s="15" t="s">
        <v>930</v>
      </c>
      <c r="G293" s="15" t="n">
        <f aca="false">+593979865853</f>
        <v>593979865853</v>
      </c>
      <c r="H293" s="15" t="s">
        <v>931</v>
      </c>
      <c r="I293" s="15" t="s">
        <v>932</v>
      </c>
      <c r="J293" s="1"/>
      <c r="K293" s="1" t="s">
        <v>21</v>
      </c>
      <c r="L293" s="1" t="s">
        <v>170</v>
      </c>
      <c r="M293" s="1"/>
      <c r="N293" s="1"/>
      <c r="O293" s="1"/>
      <c r="P293" s="6" t="s">
        <v>21</v>
      </c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customFormat="false" ht="21.75" hidden="false" customHeight="true" outlineLevel="0" collapsed="false">
      <c r="A294" s="4" t="n">
        <v>43461</v>
      </c>
      <c r="B294" s="19" t="s">
        <v>48</v>
      </c>
      <c r="C294" s="15" t="s">
        <v>15</v>
      </c>
      <c r="D294" s="15" t="s">
        <v>43</v>
      </c>
      <c r="E294" s="15" t="s">
        <v>44</v>
      </c>
      <c r="F294" s="15" t="s">
        <v>933</v>
      </c>
      <c r="G294" s="15" t="n">
        <f aca="false">+593998758461</f>
        <v>593998758461</v>
      </c>
      <c r="H294" s="15" t="s">
        <v>934</v>
      </c>
      <c r="I294" s="15" t="s">
        <v>24</v>
      </c>
      <c r="J294" s="1"/>
      <c r="K294" s="1" t="s">
        <v>21</v>
      </c>
      <c r="L294" s="1" t="s">
        <v>21</v>
      </c>
      <c r="M294" s="1" t="s">
        <v>21</v>
      </c>
      <c r="N294" s="1"/>
      <c r="O294" s="1"/>
      <c r="P294" s="6" t="s">
        <v>21</v>
      </c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customFormat="false" ht="21.75" hidden="false" customHeight="true" outlineLevel="0" collapsed="false">
      <c r="A295" s="4" t="n">
        <v>43461</v>
      </c>
      <c r="B295" s="19" t="s">
        <v>48</v>
      </c>
      <c r="C295" s="15" t="s">
        <v>15</v>
      </c>
      <c r="D295" s="15" t="s">
        <v>43</v>
      </c>
      <c r="E295" s="15" t="s">
        <v>44</v>
      </c>
      <c r="F295" s="15" t="s">
        <v>935</v>
      </c>
      <c r="G295" s="15" t="n">
        <f aca="false">+593999114583</f>
        <v>593999114583</v>
      </c>
      <c r="H295" s="15" t="s">
        <v>936</v>
      </c>
      <c r="I295" s="15" t="s">
        <v>24</v>
      </c>
      <c r="J295" s="1"/>
      <c r="K295" s="1" t="s">
        <v>21</v>
      </c>
      <c r="L295" s="1" t="s">
        <v>937</v>
      </c>
      <c r="M295" s="1"/>
      <c r="N295" s="1"/>
      <c r="O295" s="1"/>
      <c r="P295" s="6" t="s">
        <v>21</v>
      </c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customFormat="false" ht="21.75" hidden="false" customHeight="true" outlineLevel="0" collapsed="false">
      <c r="A296" s="4" t="n">
        <v>43461</v>
      </c>
      <c r="B296" s="19" t="s">
        <v>415</v>
      </c>
      <c r="C296" s="15" t="s">
        <v>15</v>
      </c>
      <c r="D296" s="15" t="s">
        <v>43</v>
      </c>
      <c r="E296" s="15" t="s">
        <v>44</v>
      </c>
      <c r="F296" s="15" t="s">
        <v>938</v>
      </c>
      <c r="G296" s="15" t="n">
        <f aca="false">+593994619325</f>
        <v>593994619325</v>
      </c>
      <c r="H296" s="15" t="s">
        <v>939</v>
      </c>
      <c r="I296" s="15" t="s">
        <v>563</v>
      </c>
      <c r="J296" s="1"/>
      <c r="K296" s="1" t="s">
        <v>21</v>
      </c>
      <c r="L296" s="1" t="s">
        <v>21</v>
      </c>
      <c r="M296" s="1" t="s">
        <v>21</v>
      </c>
      <c r="N296" s="1"/>
      <c r="O296" s="1"/>
      <c r="P296" s="6" t="s">
        <v>21</v>
      </c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customFormat="false" ht="21.75" hidden="false" customHeight="true" outlineLevel="0" collapsed="false">
      <c r="A297" s="4" t="n">
        <v>43461</v>
      </c>
      <c r="B297" s="19" t="s">
        <v>81</v>
      </c>
      <c r="C297" s="15" t="s">
        <v>26</v>
      </c>
      <c r="D297" s="15" t="s">
        <v>43</v>
      </c>
      <c r="E297" s="15" t="s">
        <v>44</v>
      </c>
      <c r="F297" s="15" t="s">
        <v>940</v>
      </c>
      <c r="G297" s="15" t="n">
        <f aca="false">+593984206889</f>
        <v>593984206889</v>
      </c>
      <c r="H297" s="15" t="s">
        <v>941</v>
      </c>
      <c r="I297" s="15" t="s">
        <v>942</v>
      </c>
      <c r="J297" s="1"/>
      <c r="K297" s="1" t="s">
        <v>21</v>
      </c>
      <c r="L297" s="1" t="s">
        <v>21</v>
      </c>
      <c r="M297" s="1" t="s">
        <v>21</v>
      </c>
      <c r="N297" s="1"/>
      <c r="O297" s="1"/>
      <c r="P297" s="6" t="s">
        <v>21</v>
      </c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customFormat="false" ht="21.75" hidden="false" customHeight="true" outlineLevel="0" collapsed="false">
      <c r="A298" s="4" t="n">
        <v>43462</v>
      </c>
      <c r="B298" s="9" t="s">
        <v>42</v>
      </c>
      <c r="C298" s="15" t="s">
        <v>15</v>
      </c>
      <c r="D298" s="15" t="s">
        <v>43</v>
      </c>
      <c r="E298" s="15" t="s">
        <v>109</v>
      </c>
      <c r="F298" s="20" t="s">
        <v>943</v>
      </c>
      <c r="G298" s="19" t="n">
        <v>985064815</v>
      </c>
      <c r="H298" s="19" t="s">
        <v>944</v>
      </c>
      <c r="I298" s="19"/>
      <c r="J298" s="1"/>
      <c r="K298" s="1" t="s">
        <v>21</v>
      </c>
      <c r="L298" s="1" t="s">
        <v>21</v>
      </c>
      <c r="M298" s="1"/>
      <c r="N298" s="1"/>
      <c r="O298" s="1"/>
      <c r="P298" s="6" t="s">
        <v>21</v>
      </c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customFormat="false" ht="21.75" hidden="false" customHeight="true" outlineLevel="0" collapsed="false">
      <c r="A299" s="4" t="n">
        <v>43462</v>
      </c>
      <c r="B299" s="19" t="s">
        <v>48</v>
      </c>
      <c r="C299" s="15" t="s">
        <v>15</v>
      </c>
      <c r="D299" s="15" t="s">
        <v>43</v>
      </c>
      <c r="E299" s="15" t="s">
        <v>44</v>
      </c>
      <c r="F299" s="15" t="s">
        <v>945</v>
      </c>
      <c r="G299" s="15" t="n">
        <f aca="false">+593985766600</f>
        <v>593985766600</v>
      </c>
      <c r="H299" s="15" t="s">
        <v>946</v>
      </c>
      <c r="I299" s="15" t="s">
        <v>61</v>
      </c>
      <c r="J299" s="15"/>
      <c r="K299" s="1" t="s">
        <v>21</v>
      </c>
      <c r="L299" s="1" t="s">
        <v>21</v>
      </c>
      <c r="M299" s="1" t="s">
        <v>947</v>
      </c>
      <c r="N299" s="1"/>
      <c r="O299" s="1"/>
      <c r="P299" s="6" t="s">
        <v>21</v>
      </c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customFormat="false" ht="21.75" hidden="false" customHeight="true" outlineLevel="0" collapsed="false">
      <c r="A300" s="4" t="n">
        <v>43462</v>
      </c>
      <c r="B300" s="19" t="s">
        <v>48</v>
      </c>
      <c r="C300" s="15" t="s">
        <v>15</v>
      </c>
      <c r="D300" s="15" t="s">
        <v>43</v>
      </c>
      <c r="E300" s="15" t="s">
        <v>44</v>
      </c>
      <c r="F300" s="15" t="s">
        <v>948</v>
      </c>
      <c r="G300" s="15" t="n">
        <f aca="false">+593998894416</f>
        <v>593998894416</v>
      </c>
      <c r="H300" s="15" t="s">
        <v>949</v>
      </c>
      <c r="I300" s="15" t="s">
        <v>216</v>
      </c>
      <c r="J300" s="15"/>
      <c r="K300" s="1" t="s">
        <v>950</v>
      </c>
      <c r="L300" s="1"/>
      <c r="M300" s="1"/>
      <c r="N300" s="1"/>
      <c r="O300" s="1"/>
      <c r="P300" s="6" t="s">
        <v>133</v>
      </c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customFormat="false" ht="21.75" hidden="false" customHeight="true" outlineLevel="0" collapsed="false">
      <c r="A301" s="4" t="n">
        <v>43462</v>
      </c>
      <c r="B301" s="19" t="s">
        <v>48</v>
      </c>
      <c r="C301" s="15" t="s">
        <v>26</v>
      </c>
      <c r="D301" s="15" t="s">
        <v>43</v>
      </c>
      <c r="E301" s="15" t="s">
        <v>44</v>
      </c>
      <c r="F301" s="15" t="s">
        <v>951</v>
      </c>
      <c r="G301" s="15" t="n">
        <f aca="false">+593992636867</f>
        <v>593992636867</v>
      </c>
      <c r="H301" s="15" t="s">
        <v>952</v>
      </c>
      <c r="I301" s="15" t="s">
        <v>953</v>
      </c>
      <c r="J301" s="15"/>
      <c r="K301" s="1" t="s">
        <v>954</v>
      </c>
      <c r="L301" s="1"/>
      <c r="M301" s="1"/>
      <c r="N301" s="1"/>
      <c r="O301" s="1"/>
      <c r="P301" s="6" t="s">
        <v>31</v>
      </c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customFormat="false" ht="21.75" hidden="false" customHeight="true" outlineLevel="0" collapsed="false">
      <c r="A302" s="4" t="n">
        <v>43462</v>
      </c>
      <c r="B302" s="19" t="s">
        <v>48</v>
      </c>
      <c r="C302" s="15" t="s">
        <v>15</v>
      </c>
      <c r="D302" s="15" t="s">
        <v>43</v>
      </c>
      <c r="E302" s="15" t="s">
        <v>44</v>
      </c>
      <c r="F302" s="15" t="s">
        <v>955</v>
      </c>
      <c r="G302" s="15" t="n">
        <f aca="false">+593987288497</f>
        <v>593987288497</v>
      </c>
      <c r="H302" s="15" t="s">
        <v>956</v>
      </c>
      <c r="I302" s="15" t="s">
        <v>24</v>
      </c>
      <c r="J302" s="15"/>
      <c r="K302" s="1" t="s">
        <v>21</v>
      </c>
      <c r="L302" s="1" t="s">
        <v>21</v>
      </c>
      <c r="M302" s="1" t="s">
        <v>727</v>
      </c>
      <c r="N302" s="1"/>
      <c r="O302" s="1"/>
      <c r="P302" s="6" t="s">
        <v>21</v>
      </c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customFormat="false" ht="21.75" hidden="false" customHeight="true" outlineLevel="0" collapsed="false">
      <c r="A303" s="4" t="n">
        <v>43462</v>
      </c>
      <c r="B303" s="19" t="s">
        <v>48</v>
      </c>
      <c r="C303" s="15" t="s">
        <v>26</v>
      </c>
      <c r="D303" s="15" t="s">
        <v>43</v>
      </c>
      <c r="E303" s="15" t="s">
        <v>44</v>
      </c>
      <c r="F303" s="15" t="s">
        <v>957</v>
      </c>
      <c r="G303" s="15" t="n">
        <f aca="false">+593986626702</f>
        <v>593986626702</v>
      </c>
      <c r="H303" s="15" t="s">
        <v>958</v>
      </c>
      <c r="I303" s="15" t="s">
        <v>959</v>
      </c>
      <c r="J303" s="15"/>
      <c r="K303" s="1" t="s">
        <v>960</v>
      </c>
      <c r="L303" s="1"/>
      <c r="M303" s="1"/>
      <c r="N303" s="1"/>
      <c r="O303" s="1"/>
      <c r="P303" s="6" t="s">
        <v>225</v>
      </c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customFormat="false" ht="21.75" hidden="false" customHeight="true" outlineLevel="0" collapsed="false">
      <c r="A304" s="4" t="n">
        <v>43462</v>
      </c>
      <c r="B304" s="19" t="s">
        <v>48</v>
      </c>
      <c r="C304" s="15" t="s">
        <v>15</v>
      </c>
      <c r="D304" s="15" t="s">
        <v>43</v>
      </c>
      <c r="E304" s="15" t="s">
        <v>44</v>
      </c>
      <c r="F304" s="15" t="s">
        <v>961</v>
      </c>
      <c r="G304" s="15" t="n">
        <f aca="false">+5930993177000</f>
        <v>5930993177000</v>
      </c>
      <c r="H304" s="15" t="s">
        <v>962</v>
      </c>
      <c r="I304" s="15" t="s">
        <v>24</v>
      </c>
      <c r="J304" s="15"/>
      <c r="K304" s="1" t="s">
        <v>963</v>
      </c>
      <c r="L304" s="1"/>
      <c r="M304" s="1"/>
      <c r="N304" s="1"/>
      <c r="O304" s="1"/>
      <c r="P304" s="6" t="s">
        <v>31</v>
      </c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customFormat="false" ht="21.75" hidden="false" customHeight="true" outlineLevel="0" collapsed="false">
      <c r="A305" s="4" t="n">
        <v>43462</v>
      </c>
      <c r="B305" s="19" t="s">
        <v>964</v>
      </c>
      <c r="C305" s="15" t="s">
        <v>15</v>
      </c>
      <c r="D305" s="15" t="s">
        <v>43</v>
      </c>
      <c r="E305" s="9" t="s">
        <v>17</v>
      </c>
      <c r="F305" s="20" t="s">
        <v>965</v>
      </c>
      <c r="G305" s="19" t="n">
        <v>980916954</v>
      </c>
      <c r="H305" s="19" t="s">
        <v>966</v>
      </c>
      <c r="I305" s="19"/>
      <c r="J305" s="1"/>
      <c r="K305" s="1" t="s">
        <v>21</v>
      </c>
      <c r="L305" s="1" t="s">
        <v>21</v>
      </c>
      <c r="M305" s="1"/>
      <c r="N305" s="1"/>
      <c r="O305" s="1"/>
      <c r="P305" s="6" t="s">
        <v>21</v>
      </c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customFormat="false" ht="21.75" hidden="false" customHeight="true" outlineLevel="0" collapsed="false">
      <c r="A306" s="4" t="n">
        <v>43462</v>
      </c>
      <c r="B306" s="19" t="s">
        <v>415</v>
      </c>
      <c r="C306" s="15" t="s">
        <v>26</v>
      </c>
      <c r="D306" s="15" t="s">
        <v>43</v>
      </c>
      <c r="E306" s="15" t="s">
        <v>44</v>
      </c>
      <c r="F306" s="15" t="s">
        <v>967</v>
      </c>
      <c r="G306" s="15" t="n">
        <f aca="false">+593991102395</f>
        <v>593991102395</v>
      </c>
      <c r="H306" s="15" t="s">
        <v>968</v>
      </c>
      <c r="I306" s="15" t="s">
        <v>969</v>
      </c>
      <c r="J306" s="15"/>
      <c r="K306" s="1" t="s">
        <v>21</v>
      </c>
      <c r="L306" s="1" t="s">
        <v>21</v>
      </c>
      <c r="M306" s="1" t="s">
        <v>441</v>
      </c>
      <c r="N306" s="1"/>
      <c r="O306" s="1"/>
      <c r="P306" s="6" t="s">
        <v>21</v>
      </c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customFormat="false" ht="21.75" hidden="false" customHeight="true" outlineLevel="0" collapsed="false">
      <c r="A307" s="4" t="n">
        <v>43462</v>
      </c>
      <c r="B307" s="19" t="s">
        <v>178</v>
      </c>
      <c r="C307" s="15" t="s">
        <v>15</v>
      </c>
      <c r="D307" s="15" t="s">
        <v>43</v>
      </c>
      <c r="E307" s="15" t="s">
        <v>44</v>
      </c>
      <c r="F307" s="15" t="s">
        <v>970</v>
      </c>
      <c r="G307" s="15" t="n">
        <f aca="false">+5930968720762</f>
        <v>5930968720762</v>
      </c>
      <c r="H307" s="15" t="s">
        <v>971</v>
      </c>
      <c r="I307" s="15" t="s">
        <v>972</v>
      </c>
      <c r="J307" s="15"/>
      <c r="K307" s="1" t="s">
        <v>541</v>
      </c>
      <c r="L307" s="1"/>
      <c r="M307" s="1"/>
      <c r="N307" s="1"/>
      <c r="O307" s="1"/>
      <c r="P307" s="6" t="s">
        <v>133</v>
      </c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customFormat="false" ht="21.75" hidden="false" customHeight="true" outlineLevel="0" collapsed="false">
      <c r="A308" s="4" t="n">
        <v>43462</v>
      </c>
      <c r="B308" s="19" t="s">
        <v>81</v>
      </c>
      <c r="C308" s="15" t="s">
        <v>15</v>
      </c>
      <c r="D308" s="15" t="s">
        <v>43</v>
      </c>
      <c r="E308" s="15" t="s">
        <v>44</v>
      </c>
      <c r="F308" s="15" t="s">
        <v>973</v>
      </c>
      <c r="G308" s="15" t="n">
        <f aca="false">+593993020379</f>
        <v>593993020379</v>
      </c>
      <c r="H308" s="15" t="s">
        <v>974</v>
      </c>
      <c r="I308" s="15" t="s">
        <v>975</v>
      </c>
      <c r="J308" s="15"/>
      <c r="K308" s="1" t="s">
        <v>21</v>
      </c>
      <c r="L308" s="1" t="s">
        <v>21</v>
      </c>
      <c r="M308" s="1" t="s">
        <v>21</v>
      </c>
      <c r="N308" s="1"/>
      <c r="O308" s="1"/>
      <c r="P308" s="6" t="s">
        <v>21</v>
      </c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customFormat="false" ht="21.75" hidden="false" customHeight="true" outlineLevel="0" collapsed="false">
      <c r="A309" s="4" t="n">
        <v>43462</v>
      </c>
      <c r="B309" s="19" t="s">
        <v>81</v>
      </c>
      <c r="C309" s="15" t="s">
        <v>15</v>
      </c>
      <c r="D309" s="15" t="s">
        <v>43</v>
      </c>
      <c r="E309" s="15" t="s">
        <v>44</v>
      </c>
      <c r="F309" s="15" t="s">
        <v>976</v>
      </c>
      <c r="G309" s="15" t="n">
        <f aca="false">+593997453972</f>
        <v>593997453972</v>
      </c>
      <c r="H309" s="15" t="s">
        <v>977</v>
      </c>
      <c r="I309" s="15" t="s">
        <v>559</v>
      </c>
      <c r="J309" s="15"/>
      <c r="K309" s="1" t="s">
        <v>21</v>
      </c>
      <c r="L309" s="1" t="s">
        <v>21</v>
      </c>
      <c r="M309" s="1" t="s">
        <v>978</v>
      </c>
      <c r="N309" s="1"/>
      <c r="O309" s="1"/>
      <c r="P309" s="6" t="s">
        <v>21</v>
      </c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customFormat="false" ht="21.75" hidden="false" customHeight="true" outlineLevel="0" collapsed="false">
      <c r="A310" s="4" t="n">
        <v>43467</v>
      </c>
      <c r="B310" s="9" t="s">
        <v>42</v>
      </c>
      <c r="C310" s="15" t="s">
        <v>15</v>
      </c>
      <c r="D310" s="15" t="s">
        <v>43</v>
      </c>
      <c r="E310" s="15" t="s">
        <v>44</v>
      </c>
      <c r="F310" s="15" t="s">
        <v>979</v>
      </c>
      <c r="G310" s="15" t="n">
        <f aca="false">+593993834317</f>
        <v>593993834317</v>
      </c>
      <c r="H310" s="15" t="s">
        <v>980</v>
      </c>
      <c r="I310" s="15" t="s">
        <v>24</v>
      </c>
      <c r="J310" s="15"/>
      <c r="K310" s="1" t="s">
        <v>21</v>
      </c>
      <c r="L310" s="1" t="s">
        <v>21</v>
      </c>
      <c r="M310" s="1"/>
      <c r="N310" s="1"/>
      <c r="O310" s="1"/>
      <c r="P310" s="6" t="s">
        <v>21</v>
      </c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customFormat="false" ht="21.75" hidden="false" customHeight="true" outlineLevel="0" collapsed="false">
      <c r="A311" s="4" t="n">
        <v>43467</v>
      </c>
      <c r="B311" s="9" t="s">
        <v>42</v>
      </c>
      <c r="C311" s="15" t="s">
        <v>15</v>
      </c>
      <c r="D311" s="15" t="s">
        <v>43</v>
      </c>
      <c r="E311" s="15" t="s">
        <v>44</v>
      </c>
      <c r="F311" s="15" t="s">
        <v>981</v>
      </c>
      <c r="G311" s="15" t="n">
        <f aca="false">+593993014946</f>
        <v>593993014946</v>
      </c>
      <c r="H311" s="15" t="s">
        <v>982</v>
      </c>
      <c r="I311" s="15" t="s">
        <v>736</v>
      </c>
      <c r="J311" s="15"/>
      <c r="K311" s="1" t="s">
        <v>21</v>
      </c>
      <c r="L311" s="1" t="s">
        <v>21</v>
      </c>
      <c r="M311" s="1"/>
      <c r="N311" s="1"/>
      <c r="O311" s="1"/>
      <c r="P311" s="6" t="s">
        <v>21</v>
      </c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customFormat="false" ht="21.75" hidden="false" customHeight="true" outlineLevel="0" collapsed="false">
      <c r="A312" s="4" t="n">
        <v>43467</v>
      </c>
      <c r="B312" s="9" t="s">
        <v>42</v>
      </c>
      <c r="C312" s="15" t="s">
        <v>15</v>
      </c>
      <c r="D312" s="15" t="s">
        <v>43</v>
      </c>
      <c r="E312" s="15" t="s">
        <v>109</v>
      </c>
      <c r="F312" s="20" t="s">
        <v>983</v>
      </c>
      <c r="G312" s="19" t="n">
        <v>994931254</v>
      </c>
      <c r="H312" s="19" t="s">
        <v>984</v>
      </c>
      <c r="I312" s="19"/>
      <c r="J312" s="1"/>
      <c r="K312" s="1" t="s">
        <v>985</v>
      </c>
      <c r="L312" s="1" t="s">
        <v>21</v>
      </c>
      <c r="M312" s="1"/>
      <c r="N312" s="1"/>
      <c r="O312" s="1"/>
      <c r="P312" s="6" t="s">
        <v>133</v>
      </c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customFormat="false" ht="21.75" hidden="false" customHeight="true" outlineLevel="0" collapsed="false">
      <c r="A313" s="4" t="n">
        <v>43467</v>
      </c>
      <c r="B313" s="19" t="s">
        <v>48</v>
      </c>
      <c r="C313" s="15" t="s">
        <v>15</v>
      </c>
      <c r="D313" s="15" t="s">
        <v>43</v>
      </c>
      <c r="E313" s="15" t="s">
        <v>44</v>
      </c>
      <c r="F313" s="15" t="s">
        <v>986</v>
      </c>
      <c r="G313" s="15" t="n">
        <f aca="false">+593999854358</f>
        <v>593999854358</v>
      </c>
      <c r="H313" s="15" t="s">
        <v>987</v>
      </c>
      <c r="I313" s="15" t="s">
        <v>68</v>
      </c>
      <c r="J313" s="15"/>
      <c r="K313" s="1" t="s">
        <v>21</v>
      </c>
      <c r="L313" s="1" t="s">
        <v>21</v>
      </c>
      <c r="M313" s="1"/>
      <c r="N313" s="1"/>
      <c r="O313" s="1"/>
      <c r="P313" s="6" t="s">
        <v>21</v>
      </c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customFormat="false" ht="21.75" hidden="false" customHeight="true" outlineLevel="0" collapsed="false">
      <c r="A314" s="4" t="n">
        <v>43467</v>
      </c>
      <c r="B314" s="19" t="s">
        <v>48</v>
      </c>
      <c r="C314" s="15" t="s">
        <v>15</v>
      </c>
      <c r="D314" s="15" t="s">
        <v>43</v>
      </c>
      <c r="E314" s="15" t="s">
        <v>44</v>
      </c>
      <c r="F314" s="15" t="s">
        <v>988</v>
      </c>
      <c r="G314" s="15" t="n">
        <f aca="false">+5930939654277</f>
        <v>5930939654277</v>
      </c>
      <c r="H314" s="15" t="s">
        <v>989</v>
      </c>
      <c r="I314" s="15" t="s">
        <v>356</v>
      </c>
      <c r="J314" s="15"/>
      <c r="K314" s="1" t="s">
        <v>21</v>
      </c>
      <c r="L314" s="1" t="s">
        <v>21</v>
      </c>
      <c r="M314" s="1"/>
      <c r="N314" s="1"/>
      <c r="O314" s="1"/>
      <c r="P314" s="6" t="s">
        <v>21</v>
      </c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customFormat="false" ht="21.75" hidden="false" customHeight="true" outlineLevel="0" collapsed="false">
      <c r="A315" s="4" t="n">
        <v>43467</v>
      </c>
      <c r="B315" s="19" t="s">
        <v>48</v>
      </c>
      <c r="C315" s="15" t="s">
        <v>26</v>
      </c>
      <c r="D315" s="15" t="s">
        <v>43</v>
      </c>
      <c r="E315" s="15" t="s">
        <v>44</v>
      </c>
      <c r="F315" s="15" t="s">
        <v>990</v>
      </c>
      <c r="G315" s="15" t="n">
        <f aca="false">+593997474936</f>
        <v>593997474936</v>
      </c>
      <c r="H315" s="15" t="s">
        <v>991</v>
      </c>
      <c r="I315" s="15" t="s">
        <v>24</v>
      </c>
      <c r="J315" s="15"/>
      <c r="K315" s="1" t="s">
        <v>727</v>
      </c>
      <c r="L315" s="1" t="s">
        <v>21</v>
      </c>
      <c r="M315" s="1"/>
      <c r="N315" s="1"/>
      <c r="O315" s="1"/>
      <c r="P315" s="6" t="s">
        <v>133</v>
      </c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customFormat="false" ht="21.75" hidden="false" customHeight="true" outlineLevel="0" collapsed="false">
      <c r="A316" s="4" t="n">
        <v>43467</v>
      </c>
      <c r="B316" s="19" t="s">
        <v>48</v>
      </c>
      <c r="C316" s="15" t="s">
        <v>15</v>
      </c>
      <c r="D316" s="15" t="s">
        <v>43</v>
      </c>
      <c r="E316" s="15" t="s">
        <v>44</v>
      </c>
      <c r="F316" s="15" t="s">
        <v>992</v>
      </c>
      <c r="G316" s="15" t="n">
        <f aca="false">+5930984109020</f>
        <v>5930984109020</v>
      </c>
      <c r="H316" s="15" t="s">
        <v>993</v>
      </c>
      <c r="I316" s="15" t="s">
        <v>563</v>
      </c>
      <c r="J316" s="15"/>
      <c r="K316" s="1" t="s">
        <v>21</v>
      </c>
      <c r="L316" s="1" t="s">
        <v>21</v>
      </c>
      <c r="M316" s="1"/>
      <c r="N316" s="1"/>
      <c r="O316" s="1"/>
      <c r="P316" s="6" t="s">
        <v>21</v>
      </c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customFormat="false" ht="21.75" hidden="false" customHeight="true" outlineLevel="0" collapsed="false">
      <c r="A317" s="4" t="n">
        <v>43467</v>
      </c>
      <c r="B317" s="19" t="s">
        <v>48</v>
      </c>
      <c r="C317" s="15" t="s">
        <v>15</v>
      </c>
      <c r="D317" s="15" t="s">
        <v>43</v>
      </c>
      <c r="E317" s="15" t="s">
        <v>44</v>
      </c>
      <c r="F317" s="15" t="s">
        <v>994</v>
      </c>
      <c r="G317" s="15" t="n">
        <f aca="false">+593987858360</f>
        <v>593987858360</v>
      </c>
      <c r="H317" s="15" t="s">
        <v>995</v>
      </c>
      <c r="I317" s="15" t="s">
        <v>68</v>
      </c>
      <c r="J317" s="15"/>
      <c r="K317" s="1" t="s">
        <v>650</v>
      </c>
      <c r="L317" s="1" t="s">
        <v>228</v>
      </c>
      <c r="M317" s="1"/>
      <c r="N317" s="1"/>
      <c r="O317" s="1"/>
      <c r="P317" s="6" t="s">
        <v>31</v>
      </c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customFormat="false" ht="21.75" hidden="false" customHeight="true" outlineLevel="0" collapsed="false">
      <c r="A318" s="4" t="n">
        <v>43467</v>
      </c>
      <c r="B318" s="19" t="s">
        <v>48</v>
      </c>
      <c r="C318" s="15" t="s">
        <v>15</v>
      </c>
      <c r="D318" s="15" t="s">
        <v>43</v>
      </c>
      <c r="E318" s="15" t="s">
        <v>44</v>
      </c>
      <c r="F318" s="15" t="s">
        <v>996</v>
      </c>
      <c r="G318" s="15" t="n">
        <f aca="false">+593958964808</f>
        <v>593958964808</v>
      </c>
      <c r="H318" s="15" t="s">
        <v>997</v>
      </c>
      <c r="I318" s="15" t="s">
        <v>508</v>
      </c>
      <c r="J318" s="15"/>
      <c r="K318" s="1" t="s">
        <v>21</v>
      </c>
      <c r="L318" s="1" t="s">
        <v>21</v>
      </c>
      <c r="M318" s="1"/>
      <c r="N318" s="1"/>
      <c r="O318" s="1"/>
      <c r="P318" s="6" t="s">
        <v>21</v>
      </c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customFormat="false" ht="21.75" hidden="false" customHeight="true" outlineLevel="0" collapsed="false">
      <c r="A319" s="4" t="n">
        <v>43467</v>
      </c>
      <c r="B319" s="19" t="s">
        <v>48</v>
      </c>
      <c r="C319" s="15" t="s">
        <v>15</v>
      </c>
      <c r="D319" s="15" t="s">
        <v>43</v>
      </c>
      <c r="E319" s="15" t="s">
        <v>44</v>
      </c>
      <c r="F319" s="15" t="s">
        <v>998</v>
      </c>
      <c r="G319" s="15" t="n">
        <f aca="false">+5930978992860</f>
        <v>5930978992860</v>
      </c>
      <c r="H319" s="15" t="s">
        <v>999</v>
      </c>
      <c r="I319" s="15" t="s">
        <v>563</v>
      </c>
      <c r="J319" s="15"/>
      <c r="K319" s="1" t="s">
        <v>21</v>
      </c>
      <c r="L319" s="1" t="s">
        <v>21</v>
      </c>
      <c r="M319" s="1"/>
      <c r="N319" s="1"/>
      <c r="O319" s="1"/>
      <c r="P319" s="6" t="s">
        <v>21</v>
      </c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customFormat="false" ht="21.75" hidden="false" customHeight="true" outlineLevel="0" collapsed="false">
      <c r="A320" s="4" t="n">
        <v>43467</v>
      </c>
      <c r="B320" s="19" t="s">
        <v>48</v>
      </c>
      <c r="C320" s="15" t="s">
        <v>15</v>
      </c>
      <c r="D320" s="15" t="s">
        <v>43</v>
      </c>
      <c r="E320" s="15" t="s">
        <v>44</v>
      </c>
      <c r="F320" s="15" t="s">
        <v>1000</v>
      </c>
      <c r="G320" s="15" t="n">
        <f aca="false">+593994213934</f>
        <v>593994213934</v>
      </c>
      <c r="H320" s="15" t="s">
        <v>1001</v>
      </c>
      <c r="I320" s="15" t="s">
        <v>24</v>
      </c>
      <c r="J320" s="15"/>
      <c r="K320" s="1" t="s">
        <v>21</v>
      </c>
      <c r="L320" s="1" t="s">
        <v>1002</v>
      </c>
      <c r="M320" s="1" t="s">
        <v>1003</v>
      </c>
      <c r="N320" s="1" t="s">
        <v>1004</v>
      </c>
      <c r="O320" s="1"/>
      <c r="P320" s="6" t="s">
        <v>462</v>
      </c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customFormat="false" ht="21.75" hidden="false" customHeight="true" outlineLevel="0" collapsed="false">
      <c r="A321" s="4" t="n">
        <v>43467</v>
      </c>
      <c r="B321" s="19" t="s">
        <v>48</v>
      </c>
      <c r="C321" s="15" t="s">
        <v>15</v>
      </c>
      <c r="D321" s="15" t="s">
        <v>43</v>
      </c>
      <c r="E321" s="15" t="s">
        <v>44</v>
      </c>
      <c r="F321" s="15" t="s">
        <v>1005</v>
      </c>
      <c r="G321" s="15" t="n">
        <f aca="false">+593998952397</f>
        <v>593998952397</v>
      </c>
      <c r="H321" s="15" t="s">
        <v>1006</v>
      </c>
      <c r="I321" s="15" t="s">
        <v>736</v>
      </c>
      <c r="J321" s="15"/>
      <c r="K321" s="1" t="s">
        <v>21</v>
      </c>
      <c r="L321" s="1" t="s">
        <v>21</v>
      </c>
      <c r="M321" s="1"/>
      <c r="N321" s="1"/>
      <c r="O321" s="1"/>
      <c r="P321" s="6" t="s">
        <v>21</v>
      </c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customFormat="false" ht="21.75" hidden="false" customHeight="true" outlineLevel="0" collapsed="false">
      <c r="A322" s="4" t="n">
        <v>43467</v>
      </c>
      <c r="B322" s="19" t="s">
        <v>48</v>
      </c>
      <c r="C322" s="15" t="s">
        <v>15</v>
      </c>
      <c r="D322" s="15" t="s">
        <v>43</v>
      </c>
      <c r="E322" s="15" t="s">
        <v>44</v>
      </c>
      <c r="F322" s="20" t="s">
        <v>1007</v>
      </c>
      <c r="G322" s="19" t="n">
        <v>987858360</v>
      </c>
      <c r="H322" s="19" t="s">
        <v>1008</v>
      </c>
      <c r="I322" s="19"/>
      <c r="J322" s="1"/>
      <c r="K322" s="1" t="s">
        <v>21</v>
      </c>
      <c r="L322" s="1" t="s">
        <v>21</v>
      </c>
      <c r="M322" s="1"/>
      <c r="N322" s="1"/>
      <c r="O322" s="1"/>
      <c r="P322" s="6" t="s">
        <v>21</v>
      </c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customFormat="false" ht="21.75" hidden="false" customHeight="true" outlineLevel="0" collapsed="false">
      <c r="A323" s="4" t="n">
        <v>43467</v>
      </c>
      <c r="B323" s="19" t="s">
        <v>48</v>
      </c>
      <c r="C323" s="15" t="s">
        <v>15</v>
      </c>
      <c r="D323" s="15" t="s">
        <v>43</v>
      </c>
      <c r="E323" s="15" t="s">
        <v>44</v>
      </c>
      <c r="F323" s="20" t="s">
        <v>1009</v>
      </c>
      <c r="G323" s="19" t="n">
        <v>1313013532</v>
      </c>
      <c r="H323" s="19" t="s">
        <v>1010</v>
      </c>
      <c r="I323" s="19"/>
      <c r="J323" s="1"/>
      <c r="K323" s="1" t="s">
        <v>294</v>
      </c>
      <c r="L323" s="1"/>
      <c r="M323" s="1"/>
      <c r="N323" s="1"/>
      <c r="O323" s="1"/>
      <c r="P323" s="6" t="s">
        <v>21</v>
      </c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customFormat="false" ht="21.75" hidden="false" customHeight="true" outlineLevel="0" collapsed="false">
      <c r="A324" s="4" t="n">
        <v>43467</v>
      </c>
      <c r="B324" s="19" t="s">
        <v>127</v>
      </c>
      <c r="C324" s="15" t="s">
        <v>15</v>
      </c>
      <c r="D324" s="15" t="s">
        <v>43</v>
      </c>
      <c r="E324" s="15" t="s">
        <v>44</v>
      </c>
      <c r="F324" s="15" t="s">
        <v>1011</v>
      </c>
      <c r="G324" s="15" t="n">
        <f aca="false">+593958842375</f>
        <v>593958842375</v>
      </c>
      <c r="H324" s="15" t="s">
        <v>1012</v>
      </c>
      <c r="I324" s="15" t="s">
        <v>68</v>
      </c>
      <c r="J324" s="15"/>
      <c r="K324" s="1" t="s">
        <v>21</v>
      </c>
      <c r="L324" s="1" t="s">
        <v>21</v>
      </c>
      <c r="M324" s="1"/>
      <c r="N324" s="1"/>
      <c r="O324" s="1"/>
      <c r="P324" s="6" t="s">
        <v>21</v>
      </c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customFormat="false" ht="21.75" hidden="false" customHeight="true" outlineLevel="0" collapsed="false">
      <c r="A325" s="4" t="n">
        <v>43467</v>
      </c>
      <c r="B325" s="19" t="s">
        <v>127</v>
      </c>
      <c r="C325" s="15" t="s">
        <v>15</v>
      </c>
      <c r="D325" s="15" t="s">
        <v>43</v>
      </c>
      <c r="E325" s="15" t="s">
        <v>44</v>
      </c>
      <c r="F325" s="15" t="s">
        <v>1013</v>
      </c>
      <c r="G325" s="15" t="n">
        <f aca="false">+593979019756</f>
        <v>593979019756</v>
      </c>
      <c r="H325" s="15" t="s">
        <v>1014</v>
      </c>
      <c r="I325" s="15" t="s">
        <v>68</v>
      </c>
      <c r="J325" s="15"/>
      <c r="K325" s="1" t="s">
        <v>1015</v>
      </c>
      <c r="L325" s="1" t="s">
        <v>1016</v>
      </c>
      <c r="M325" s="1"/>
      <c r="N325" s="1"/>
      <c r="O325" s="1"/>
      <c r="P325" s="6" t="s">
        <v>31</v>
      </c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customFormat="false" ht="21.75" hidden="false" customHeight="true" outlineLevel="0" collapsed="false">
      <c r="A326" s="4" t="n">
        <v>43467</v>
      </c>
      <c r="B326" s="19" t="s">
        <v>127</v>
      </c>
      <c r="C326" s="15" t="s">
        <v>15</v>
      </c>
      <c r="D326" s="15" t="s">
        <v>43</v>
      </c>
      <c r="E326" s="15" t="s">
        <v>44</v>
      </c>
      <c r="F326" s="15" t="s">
        <v>1017</v>
      </c>
      <c r="G326" s="15" t="n">
        <f aca="false">+593959905698</f>
        <v>593959905698</v>
      </c>
      <c r="H326" s="15" t="s">
        <v>1018</v>
      </c>
      <c r="I326" s="15" t="s">
        <v>68</v>
      </c>
      <c r="J326" s="15"/>
      <c r="K326" s="1" t="s">
        <v>1019</v>
      </c>
      <c r="L326" s="1" t="s">
        <v>1020</v>
      </c>
      <c r="M326" s="1"/>
      <c r="N326" s="1"/>
      <c r="O326" s="1"/>
      <c r="P326" s="6" t="s">
        <v>133</v>
      </c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customFormat="false" ht="21.75" hidden="false" customHeight="true" outlineLevel="0" collapsed="false">
      <c r="A327" s="4" t="n">
        <v>43467</v>
      </c>
      <c r="B327" s="19" t="s">
        <v>127</v>
      </c>
      <c r="C327" s="15" t="s">
        <v>15</v>
      </c>
      <c r="D327" s="15" t="s">
        <v>43</v>
      </c>
      <c r="E327" s="15" t="s">
        <v>109</v>
      </c>
      <c r="F327" s="20" t="s">
        <v>1021</v>
      </c>
      <c r="G327" s="19" t="n">
        <v>960817683</v>
      </c>
      <c r="H327" s="19"/>
      <c r="I327" s="19"/>
      <c r="J327" s="1"/>
      <c r="K327" s="1" t="s">
        <v>21</v>
      </c>
      <c r="L327" s="1" t="s">
        <v>1022</v>
      </c>
      <c r="M327" s="1"/>
      <c r="N327" s="1"/>
      <c r="O327" s="1"/>
      <c r="P327" s="6" t="s">
        <v>21</v>
      </c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customFormat="false" ht="21.75" hidden="false" customHeight="true" outlineLevel="0" collapsed="false">
      <c r="A328" s="4" t="n">
        <v>43467</v>
      </c>
      <c r="B328" s="19" t="s">
        <v>415</v>
      </c>
      <c r="C328" s="15" t="s">
        <v>15</v>
      </c>
      <c r="D328" s="15" t="s">
        <v>43</v>
      </c>
      <c r="E328" s="15" t="s">
        <v>44</v>
      </c>
      <c r="F328" s="15" t="s">
        <v>1023</v>
      </c>
      <c r="G328" s="15" t="n">
        <f aca="false">+593995630766</f>
        <v>593995630766</v>
      </c>
      <c r="H328" s="15" t="s">
        <v>1024</v>
      </c>
      <c r="I328" s="15" t="s">
        <v>24</v>
      </c>
      <c r="J328" s="15"/>
      <c r="K328" s="1" t="s">
        <v>21</v>
      </c>
      <c r="L328" s="1" t="s">
        <v>21</v>
      </c>
      <c r="M328" s="1"/>
      <c r="N328" s="1"/>
      <c r="O328" s="1"/>
      <c r="P328" s="6" t="s">
        <v>21</v>
      </c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customFormat="false" ht="21.75" hidden="false" customHeight="true" outlineLevel="0" collapsed="false">
      <c r="A329" s="4" t="n">
        <v>43467</v>
      </c>
      <c r="B329" s="19" t="s">
        <v>415</v>
      </c>
      <c r="C329" s="15" t="s">
        <v>15</v>
      </c>
      <c r="D329" s="15" t="s">
        <v>43</v>
      </c>
      <c r="E329" s="15" t="s">
        <v>44</v>
      </c>
      <c r="F329" s="15" t="s">
        <v>1025</v>
      </c>
      <c r="G329" s="15" t="n">
        <f aca="false">+593999882483</f>
        <v>593999882483</v>
      </c>
      <c r="H329" s="15" t="s">
        <v>1026</v>
      </c>
      <c r="I329" s="15" t="s">
        <v>356</v>
      </c>
      <c r="J329" s="15"/>
      <c r="K329" s="1" t="s">
        <v>1027</v>
      </c>
      <c r="L329" s="1" t="s">
        <v>21</v>
      </c>
      <c r="M329" s="1"/>
      <c r="N329" s="1"/>
      <c r="O329" s="1"/>
      <c r="P329" s="6" t="s">
        <v>21</v>
      </c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customFormat="false" ht="21.75" hidden="false" customHeight="true" outlineLevel="0" collapsed="false">
      <c r="A330" s="4" t="n">
        <v>43467</v>
      </c>
      <c r="B330" s="19" t="s">
        <v>415</v>
      </c>
      <c r="C330" s="15" t="s">
        <v>15</v>
      </c>
      <c r="D330" s="15" t="s">
        <v>43</v>
      </c>
      <c r="E330" s="15" t="s">
        <v>44</v>
      </c>
      <c r="F330" s="15" t="s">
        <v>1028</v>
      </c>
      <c r="G330" s="15" t="n">
        <f aca="false">+593991139797</f>
        <v>593991139797</v>
      </c>
      <c r="H330" s="15" t="s">
        <v>1029</v>
      </c>
      <c r="I330" s="15" t="s">
        <v>61</v>
      </c>
      <c r="J330" s="15"/>
      <c r="K330" s="1" t="s">
        <v>36</v>
      </c>
      <c r="L330" s="1" t="s">
        <v>1030</v>
      </c>
      <c r="M330" s="1"/>
      <c r="N330" s="1"/>
      <c r="O330" s="1"/>
      <c r="P330" s="6" t="s">
        <v>133</v>
      </c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customFormat="false" ht="21.75" hidden="false" customHeight="true" outlineLevel="0" collapsed="false">
      <c r="A331" s="4" t="n">
        <v>43467</v>
      </c>
      <c r="B331" s="19" t="s">
        <v>415</v>
      </c>
      <c r="C331" s="15" t="s">
        <v>15</v>
      </c>
      <c r="D331" s="15" t="s">
        <v>43</v>
      </c>
      <c r="E331" s="15" t="s">
        <v>44</v>
      </c>
      <c r="F331" s="15" t="s">
        <v>1031</v>
      </c>
      <c r="G331" s="15" t="n">
        <f aca="false">+5930992284310</f>
        <v>5930992284310</v>
      </c>
      <c r="H331" s="15" t="s">
        <v>1032</v>
      </c>
      <c r="I331" s="15" t="s">
        <v>1033</v>
      </c>
      <c r="J331" s="15"/>
      <c r="K331" s="1" t="s">
        <v>1034</v>
      </c>
      <c r="L331" s="1" t="s">
        <v>1035</v>
      </c>
      <c r="M331" s="1"/>
      <c r="N331" s="1"/>
      <c r="O331" s="1"/>
      <c r="P331" s="6" t="s">
        <v>887</v>
      </c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customFormat="false" ht="21.75" hidden="false" customHeight="true" outlineLevel="0" collapsed="false">
      <c r="A332" s="4" t="n">
        <v>43467</v>
      </c>
      <c r="B332" s="19" t="s">
        <v>415</v>
      </c>
      <c r="C332" s="15" t="s">
        <v>15</v>
      </c>
      <c r="D332" s="15" t="s">
        <v>43</v>
      </c>
      <c r="E332" s="15" t="s">
        <v>44</v>
      </c>
      <c r="F332" s="15" t="s">
        <v>1036</v>
      </c>
      <c r="G332" s="15" t="n">
        <f aca="false">+593999241785</f>
        <v>593999241785</v>
      </c>
      <c r="H332" s="15" t="s">
        <v>1037</v>
      </c>
      <c r="I332" s="15" t="s">
        <v>24</v>
      </c>
      <c r="J332" s="15"/>
      <c r="K332" s="1" t="s">
        <v>21</v>
      </c>
      <c r="L332" s="1" t="s">
        <v>21</v>
      </c>
      <c r="M332" s="1"/>
      <c r="N332" s="1"/>
      <c r="O332" s="1"/>
      <c r="P332" s="6" t="s">
        <v>21</v>
      </c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customFormat="false" ht="21.75" hidden="false" customHeight="true" outlineLevel="0" collapsed="false">
      <c r="A333" s="4" t="n">
        <v>43467</v>
      </c>
      <c r="B333" s="19" t="s">
        <v>415</v>
      </c>
      <c r="C333" s="15" t="s">
        <v>15</v>
      </c>
      <c r="D333" s="15" t="s">
        <v>43</v>
      </c>
      <c r="E333" s="15" t="s">
        <v>44</v>
      </c>
      <c r="F333" s="15" t="s">
        <v>1038</v>
      </c>
      <c r="G333" s="15" t="n">
        <f aca="false">+593968555184</f>
        <v>593968555184</v>
      </c>
      <c r="H333" s="15" t="s">
        <v>1039</v>
      </c>
      <c r="I333" s="15" t="s">
        <v>1040</v>
      </c>
      <c r="J333" s="15"/>
      <c r="K333" s="1" t="s">
        <v>1002</v>
      </c>
      <c r="L333" s="1" t="s">
        <v>21</v>
      </c>
      <c r="M333" s="1"/>
      <c r="N333" s="1"/>
      <c r="O333" s="1"/>
      <c r="P333" s="6" t="s">
        <v>133</v>
      </c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customFormat="false" ht="21.75" hidden="false" customHeight="true" outlineLevel="0" collapsed="false">
      <c r="A334" s="4" t="n">
        <v>43467</v>
      </c>
      <c r="B334" s="19" t="s">
        <v>178</v>
      </c>
      <c r="C334" s="15" t="s">
        <v>26</v>
      </c>
      <c r="D334" s="15" t="s">
        <v>43</v>
      </c>
      <c r="E334" s="15" t="s">
        <v>44</v>
      </c>
      <c r="F334" s="15" t="s">
        <v>1041</v>
      </c>
      <c r="G334" s="15" t="n">
        <f aca="false">+593959439912</f>
        <v>593959439912</v>
      </c>
      <c r="H334" s="15" t="s">
        <v>1042</v>
      </c>
      <c r="I334" s="15" t="s">
        <v>61</v>
      </c>
      <c r="J334" s="15"/>
      <c r="K334" s="1" t="s">
        <v>21</v>
      </c>
      <c r="L334" s="1" t="s">
        <v>21</v>
      </c>
      <c r="M334" s="1"/>
      <c r="N334" s="1"/>
      <c r="O334" s="1"/>
      <c r="P334" s="6" t="s">
        <v>21</v>
      </c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customFormat="false" ht="21.75" hidden="false" customHeight="true" outlineLevel="0" collapsed="false">
      <c r="A335" s="4" t="n">
        <v>43467</v>
      </c>
      <c r="B335" s="19" t="s">
        <v>178</v>
      </c>
      <c r="C335" s="15" t="s">
        <v>15</v>
      </c>
      <c r="D335" s="15" t="s">
        <v>43</v>
      </c>
      <c r="E335" s="15" t="s">
        <v>44</v>
      </c>
      <c r="F335" s="15" t="s">
        <v>1043</v>
      </c>
      <c r="G335" s="15" t="n">
        <f aca="false">+593996626438</f>
        <v>593996626438</v>
      </c>
      <c r="H335" s="15" t="s">
        <v>1044</v>
      </c>
      <c r="I335" s="15" t="s">
        <v>24</v>
      </c>
      <c r="J335" s="15"/>
      <c r="K335" s="1" t="s">
        <v>21</v>
      </c>
      <c r="L335" s="15" t="s">
        <v>21</v>
      </c>
      <c r="M335" s="1"/>
      <c r="N335" s="1"/>
      <c r="O335" s="1"/>
      <c r="P335" s="6" t="s">
        <v>21</v>
      </c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customFormat="false" ht="21.75" hidden="false" customHeight="true" outlineLevel="0" collapsed="false">
      <c r="A336" s="4" t="n">
        <v>43467</v>
      </c>
      <c r="B336" s="19" t="s">
        <v>178</v>
      </c>
      <c r="C336" s="15" t="s">
        <v>15</v>
      </c>
      <c r="D336" s="15" t="s">
        <v>43</v>
      </c>
      <c r="E336" s="15" t="s">
        <v>44</v>
      </c>
      <c r="F336" s="15" t="s">
        <v>1045</v>
      </c>
      <c r="G336" s="15" t="n">
        <f aca="false">+593993109268</f>
        <v>593993109268</v>
      </c>
      <c r="H336" s="15" t="s">
        <v>1046</v>
      </c>
      <c r="I336" s="15" t="s">
        <v>68</v>
      </c>
      <c r="J336" s="15"/>
      <c r="K336" s="1" t="s">
        <v>1047</v>
      </c>
      <c r="L336" s="1"/>
      <c r="M336" s="1"/>
      <c r="N336" s="1"/>
      <c r="O336" s="1"/>
      <c r="P336" s="6" t="s">
        <v>31</v>
      </c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customFormat="false" ht="21.75" hidden="false" customHeight="true" outlineLevel="0" collapsed="false">
      <c r="A337" s="4" t="n">
        <v>43467</v>
      </c>
      <c r="B337" s="19" t="s">
        <v>81</v>
      </c>
      <c r="C337" s="15" t="s">
        <v>15</v>
      </c>
      <c r="D337" s="15" t="s">
        <v>43</v>
      </c>
      <c r="E337" s="15" t="s">
        <v>44</v>
      </c>
      <c r="F337" s="15" t="s">
        <v>1048</v>
      </c>
      <c r="G337" s="15" t="n">
        <f aca="false">+593983143167</f>
        <v>593983143167</v>
      </c>
      <c r="H337" s="15" t="s">
        <v>1049</v>
      </c>
      <c r="I337" s="15" t="s">
        <v>736</v>
      </c>
      <c r="J337" s="15"/>
      <c r="K337" s="1" t="s">
        <v>21</v>
      </c>
      <c r="L337" s="1" t="s">
        <v>580</v>
      </c>
      <c r="M337" s="1"/>
      <c r="N337" s="1"/>
      <c r="O337" s="1"/>
      <c r="P337" s="6" t="s">
        <v>21</v>
      </c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customFormat="false" ht="21.75" hidden="false" customHeight="true" outlineLevel="0" collapsed="false">
      <c r="A338" s="4" t="n">
        <v>43467</v>
      </c>
      <c r="B338" s="19" t="s">
        <v>81</v>
      </c>
      <c r="C338" s="15" t="s">
        <v>15</v>
      </c>
      <c r="D338" s="15" t="s">
        <v>43</v>
      </c>
      <c r="E338" s="15" t="s">
        <v>44</v>
      </c>
      <c r="F338" s="15" t="s">
        <v>1050</v>
      </c>
      <c r="G338" s="15" t="n">
        <f aca="false">+593982965799</f>
        <v>593982965799</v>
      </c>
      <c r="H338" s="15" t="s">
        <v>1051</v>
      </c>
      <c r="I338" s="15" t="s">
        <v>24</v>
      </c>
      <c r="J338" s="15"/>
      <c r="K338" s="1" t="s">
        <v>1027</v>
      </c>
      <c r="L338" s="1" t="s">
        <v>1027</v>
      </c>
      <c r="M338" s="1"/>
      <c r="N338" s="1"/>
      <c r="O338" s="1"/>
      <c r="P338" s="6" t="s">
        <v>21</v>
      </c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customFormat="false" ht="21.75" hidden="false" customHeight="true" outlineLevel="0" collapsed="false">
      <c r="A339" s="4" t="n">
        <v>43467</v>
      </c>
      <c r="B339" s="19" t="s">
        <v>81</v>
      </c>
      <c r="C339" s="15" t="s">
        <v>15</v>
      </c>
      <c r="D339" s="15" t="s">
        <v>43</v>
      </c>
      <c r="E339" s="15" t="s">
        <v>44</v>
      </c>
      <c r="F339" s="15" t="s">
        <v>1052</v>
      </c>
      <c r="G339" s="15" t="n">
        <f aca="false">+593988691115</f>
        <v>593988691115</v>
      </c>
      <c r="H339" s="15" t="s">
        <v>1053</v>
      </c>
      <c r="I339" s="15" t="s">
        <v>211</v>
      </c>
      <c r="J339" s="15"/>
      <c r="K339" s="1" t="s">
        <v>21</v>
      </c>
      <c r="L339" s="1" t="s">
        <v>21</v>
      </c>
      <c r="M339" s="1"/>
      <c r="N339" s="1"/>
      <c r="O339" s="1"/>
      <c r="P339" s="6" t="s">
        <v>21</v>
      </c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customFormat="false" ht="21.75" hidden="false" customHeight="true" outlineLevel="0" collapsed="false">
      <c r="A340" s="4" t="n">
        <v>43467</v>
      </c>
      <c r="B340" s="19" t="s">
        <v>81</v>
      </c>
      <c r="C340" s="15" t="s">
        <v>15</v>
      </c>
      <c r="D340" s="15" t="s">
        <v>43</v>
      </c>
      <c r="E340" s="15" t="s">
        <v>44</v>
      </c>
      <c r="F340" s="15" t="s">
        <v>1054</v>
      </c>
      <c r="G340" s="15" t="n">
        <f aca="false">+593992028239</f>
        <v>593992028239</v>
      </c>
      <c r="H340" s="15" t="s">
        <v>1055</v>
      </c>
      <c r="I340" s="15" t="s">
        <v>1056</v>
      </c>
      <c r="J340" s="15"/>
      <c r="K340" s="1" t="s">
        <v>1057</v>
      </c>
      <c r="L340" s="1"/>
      <c r="M340" s="1"/>
      <c r="N340" s="1"/>
      <c r="O340" s="1"/>
      <c r="P340" s="6" t="s">
        <v>133</v>
      </c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customFormat="false" ht="21.75" hidden="false" customHeight="true" outlineLevel="0" collapsed="false">
      <c r="A341" s="4" t="n">
        <v>43467</v>
      </c>
      <c r="B341" s="19" t="s">
        <v>81</v>
      </c>
      <c r="C341" s="15" t="s">
        <v>15</v>
      </c>
      <c r="D341" s="15" t="s">
        <v>43</v>
      </c>
      <c r="E341" s="15" t="s">
        <v>44</v>
      </c>
      <c r="F341" s="15" t="s">
        <v>1058</v>
      </c>
      <c r="G341" s="15" t="n">
        <f aca="false">+593969950441</f>
        <v>593969950441</v>
      </c>
      <c r="H341" s="15" t="s">
        <v>1059</v>
      </c>
      <c r="I341" s="15" t="s">
        <v>24</v>
      </c>
      <c r="J341" s="15"/>
      <c r="K341" s="1" t="s">
        <v>21</v>
      </c>
      <c r="L341" s="1" t="s">
        <v>1060</v>
      </c>
      <c r="M341" s="1"/>
      <c r="N341" s="1"/>
      <c r="O341" s="1"/>
      <c r="P341" s="6" t="s">
        <v>21</v>
      </c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customFormat="false" ht="21.75" hidden="false" customHeight="true" outlineLevel="0" collapsed="false">
      <c r="A342" s="4" t="n">
        <v>43467</v>
      </c>
      <c r="B342" s="19" t="s">
        <v>81</v>
      </c>
      <c r="C342" s="15" t="s">
        <v>15</v>
      </c>
      <c r="D342" s="15" t="s">
        <v>43</v>
      </c>
      <c r="E342" s="15" t="s">
        <v>44</v>
      </c>
      <c r="F342" s="15" t="s">
        <v>1061</v>
      </c>
      <c r="G342" s="15" t="n">
        <f aca="false">+593983585430</f>
        <v>593983585430</v>
      </c>
      <c r="H342" s="15" t="s">
        <v>1062</v>
      </c>
      <c r="I342" s="15" t="s">
        <v>658</v>
      </c>
      <c r="J342" s="15"/>
      <c r="K342" s="1" t="s">
        <v>21</v>
      </c>
      <c r="L342" s="1" t="s">
        <v>21</v>
      </c>
      <c r="M342" s="1"/>
      <c r="N342" s="1"/>
      <c r="O342" s="1"/>
      <c r="P342" s="6" t="s">
        <v>21</v>
      </c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customFormat="false" ht="21.75" hidden="false" customHeight="true" outlineLevel="0" collapsed="false">
      <c r="A343" s="4" t="n">
        <v>43467</v>
      </c>
      <c r="B343" s="19" t="s">
        <v>81</v>
      </c>
      <c r="C343" s="15" t="s">
        <v>15</v>
      </c>
      <c r="D343" s="15" t="s">
        <v>43</v>
      </c>
      <c r="E343" s="15" t="s">
        <v>44</v>
      </c>
      <c r="F343" s="15" t="s">
        <v>1063</v>
      </c>
      <c r="G343" s="15" t="n">
        <f aca="false">+593996577684</f>
        <v>593996577684</v>
      </c>
      <c r="H343" s="15" t="s">
        <v>1064</v>
      </c>
      <c r="I343" s="15" t="s">
        <v>68</v>
      </c>
      <c r="J343" s="15"/>
      <c r="K343" s="1" t="s">
        <v>1065</v>
      </c>
      <c r="L343" s="1"/>
      <c r="M343" s="1"/>
      <c r="N343" s="1"/>
      <c r="O343" s="1"/>
      <c r="P343" s="6" t="s">
        <v>133</v>
      </c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customFormat="false" ht="21.75" hidden="false" customHeight="true" outlineLevel="0" collapsed="false">
      <c r="A344" s="4" t="n">
        <v>43467</v>
      </c>
      <c r="B344" s="19" t="s">
        <v>81</v>
      </c>
      <c r="C344" s="15" t="s">
        <v>15</v>
      </c>
      <c r="D344" s="15" t="s">
        <v>43</v>
      </c>
      <c r="E344" s="15" t="s">
        <v>44</v>
      </c>
      <c r="F344" s="15" t="s">
        <v>1066</v>
      </c>
      <c r="G344" s="15" t="n">
        <f aca="false">+5930968742470</f>
        <v>5930968742470</v>
      </c>
      <c r="H344" s="15" t="s">
        <v>1067</v>
      </c>
      <c r="I344" s="15" t="s">
        <v>1068</v>
      </c>
      <c r="J344" s="15"/>
      <c r="K344" s="1" t="s">
        <v>21</v>
      </c>
      <c r="L344" s="1" t="s">
        <v>21</v>
      </c>
      <c r="M344" s="1"/>
      <c r="N344" s="1"/>
      <c r="O344" s="1"/>
      <c r="P344" s="6" t="s">
        <v>21</v>
      </c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customFormat="false" ht="21.75" hidden="false" customHeight="true" outlineLevel="0" collapsed="false">
      <c r="A345" s="4" t="n">
        <v>43467</v>
      </c>
      <c r="B345" s="19" t="s">
        <v>911</v>
      </c>
      <c r="C345" s="15" t="s">
        <v>15</v>
      </c>
      <c r="D345" s="9" t="s">
        <v>16</v>
      </c>
      <c r="E345" s="15" t="s">
        <v>17</v>
      </c>
      <c r="F345" s="20" t="s">
        <v>1069</v>
      </c>
      <c r="G345" s="19" t="n">
        <v>939673509</v>
      </c>
      <c r="H345" s="19" t="s">
        <v>1070</v>
      </c>
      <c r="I345" s="19"/>
      <c r="J345" s="1"/>
      <c r="K345" s="1" t="s">
        <v>1071</v>
      </c>
      <c r="L345" s="1" t="s">
        <v>1072</v>
      </c>
      <c r="M345" s="1"/>
      <c r="N345" s="1"/>
      <c r="O345" s="1"/>
      <c r="P345" s="6" t="s">
        <v>133</v>
      </c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customFormat="false" ht="21.75" hidden="false" customHeight="true" outlineLevel="0" collapsed="false">
      <c r="A346" s="4" t="n">
        <v>43468</v>
      </c>
      <c r="B346" s="19" t="s">
        <v>14</v>
      </c>
      <c r="C346" s="15" t="s">
        <v>15</v>
      </c>
      <c r="D346" s="15" t="s">
        <v>16</v>
      </c>
      <c r="E346" s="15" t="s">
        <v>17</v>
      </c>
      <c r="F346" s="20" t="s">
        <v>1073</v>
      </c>
      <c r="G346" s="19" t="n">
        <v>990953364</v>
      </c>
      <c r="H346" s="19" t="s">
        <v>1074</v>
      </c>
      <c r="I346" s="19"/>
      <c r="J346" s="1"/>
      <c r="K346" s="1" t="s">
        <v>21</v>
      </c>
      <c r="L346" s="1" t="s">
        <v>21</v>
      </c>
      <c r="M346" s="1"/>
      <c r="N346" s="1"/>
      <c r="O346" s="1"/>
      <c r="P346" s="6" t="s">
        <v>21</v>
      </c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customFormat="false" ht="21.75" hidden="false" customHeight="true" outlineLevel="0" collapsed="false">
      <c r="A347" s="4" t="n">
        <v>43468</v>
      </c>
      <c r="B347" s="19" t="s">
        <v>48</v>
      </c>
      <c r="C347" s="15" t="s">
        <v>15</v>
      </c>
      <c r="D347" s="15" t="s">
        <v>43</v>
      </c>
      <c r="E347" s="15" t="s">
        <v>44</v>
      </c>
      <c r="F347" s="15" t="s">
        <v>1075</v>
      </c>
      <c r="G347" s="15" t="n">
        <f aca="false">+593958859703</f>
        <v>593958859703</v>
      </c>
      <c r="H347" s="15" t="s">
        <v>1076</v>
      </c>
      <c r="I347" s="15" t="s">
        <v>68</v>
      </c>
      <c r="J347" s="15"/>
      <c r="K347" s="1" t="s">
        <v>835</v>
      </c>
      <c r="L347" s="1" t="s">
        <v>21</v>
      </c>
      <c r="M347" s="1"/>
      <c r="N347" s="1"/>
      <c r="O347" s="1"/>
      <c r="P347" s="6" t="s">
        <v>133</v>
      </c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customFormat="false" ht="21.75" hidden="false" customHeight="true" outlineLevel="0" collapsed="false">
      <c r="A348" s="4" t="n">
        <v>43468</v>
      </c>
      <c r="B348" s="19" t="s">
        <v>48</v>
      </c>
      <c r="C348" s="15" t="s">
        <v>15</v>
      </c>
      <c r="D348" s="15" t="s">
        <v>43</v>
      </c>
      <c r="E348" s="15" t="s">
        <v>109</v>
      </c>
      <c r="F348" s="20" t="s">
        <v>1077</v>
      </c>
      <c r="G348" s="19" t="n">
        <v>992032629</v>
      </c>
      <c r="H348" s="19" t="s">
        <v>1078</v>
      </c>
      <c r="I348" s="19"/>
      <c r="J348" s="1"/>
      <c r="K348" s="1" t="s">
        <v>21</v>
      </c>
      <c r="L348" s="1"/>
      <c r="M348" s="1"/>
      <c r="N348" s="1"/>
      <c r="O348" s="1"/>
      <c r="P348" s="6" t="s">
        <v>21</v>
      </c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customFormat="false" ht="21.75" hidden="false" customHeight="true" outlineLevel="0" collapsed="false">
      <c r="A349" s="4" t="n">
        <v>43468</v>
      </c>
      <c r="B349" s="19" t="s">
        <v>48</v>
      </c>
      <c r="C349" s="15" t="s">
        <v>383</v>
      </c>
      <c r="D349" s="15" t="s">
        <v>43</v>
      </c>
      <c r="E349" s="15" t="s">
        <v>109</v>
      </c>
      <c r="F349" s="20" t="s">
        <v>1079</v>
      </c>
      <c r="G349" s="21" t="n">
        <v>960418535</v>
      </c>
      <c r="H349" s="19" t="s">
        <v>1080</v>
      </c>
      <c r="I349" s="19"/>
      <c r="J349" s="1"/>
      <c r="K349" s="1" t="s">
        <v>1081</v>
      </c>
      <c r="L349" s="1" t="s">
        <v>21</v>
      </c>
      <c r="M349" s="1" t="s">
        <v>21</v>
      </c>
      <c r="N349" s="1"/>
      <c r="O349" s="1"/>
      <c r="P349" s="6" t="s">
        <v>21</v>
      </c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customFormat="false" ht="21.75" hidden="false" customHeight="true" outlineLevel="0" collapsed="false">
      <c r="A350" s="4" t="n">
        <v>43468</v>
      </c>
      <c r="B350" s="19" t="s">
        <v>48</v>
      </c>
      <c r="C350" s="15" t="s">
        <v>15</v>
      </c>
      <c r="D350" s="15" t="s">
        <v>43</v>
      </c>
      <c r="E350" s="15" t="s">
        <v>109</v>
      </c>
      <c r="F350" s="20" t="s">
        <v>1082</v>
      </c>
      <c r="G350" s="19" t="n">
        <v>995874456</v>
      </c>
      <c r="H350" s="19" t="s">
        <v>1083</v>
      </c>
      <c r="I350" s="19"/>
      <c r="J350" s="1"/>
      <c r="K350" s="1" t="s">
        <v>1084</v>
      </c>
      <c r="L350" s="1" t="s">
        <v>1085</v>
      </c>
      <c r="M350" s="1" t="s">
        <v>21</v>
      </c>
      <c r="N350" s="1"/>
      <c r="O350" s="1"/>
      <c r="P350" s="6" t="s">
        <v>133</v>
      </c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customFormat="false" ht="21.75" hidden="false" customHeight="true" outlineLevel="0" collapsed="false">
      <c r="A351" s="4" t="n">
        <v>43468</v>
      </c>
      <c r="B351" s="19" t="s">
        <v>964</v>
      </c>
      <c r="C351" s="15" t="s">
        <v>15</v>
      </c>
      <c r="D351" s="15" t="s">
        <v>43</v>
      </c>
      <c r="E351" s="9" t="s">
        <v>17</v>
      </c>
      <c r="F351" s="20" t="s">
        <v>1086</v>
      </c>
      <c r="G351" s="21"/>
      <c r="H351" s="19" t="s">
        <v>1087</v>
      </c>
      <c r="I351" s="19"/>
      <c r="J351" s="1"/>
      <c r="K351" s="1" t="s">
        <v>1088</v>
      </c>
      <c r="L351" s="1" t="s">
        <v>1089</v>
      </c>
      <c r="M351" s="1"/>
      <c r="N351" s="1"/>
      <c r="O351" s="1"/>
      <c r="P351" s="6" t="s">
        <v>31</v>
      </c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customFormat="false" ht="21.75" hidden="false" customHeight="true" outlineLevel="0" collapsed="false">
      <c r="A352" s="4" t="n">
        <v>43468</v>
      </c>
      <c r="B352" s="19" t="s">
        <v>352</v>
      </c>
      <c r="C352" s="15" t="s">
        <v>15</v>
      </c>
      <c r="D352" s="15" t="s">
        <v>43</v>
      </c>
      <c r="E352" s="15" t="s">
        <v>109</v>
      </c>
      <c r="F352" s="20" t="s">
        <v>1090</v>
      </c>
      <c r="G352" s="19" t="s">
        <v>1091</v>
      </c>
      <c r="H352" s="19" t="s">
        <v>1092</v>
      </c>
      <c r="I352" s="1"/>
      <c r="J352" s="1"/>
      <c r="K352" s="1" t="s">
        <v>1093</v>
      </c>
      <c r="L352" s="1" t="s">
        <v>1065</v>
      </c>
      <c r="M352" s="1"/>
      <c r="N352" s="1"/>
      <c r="O352" s="1"/>
      <c r="P352" s="6" t="s">
        <v>133</v>
      </c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customFormat="false" ht="21.75" hidden="false" customHeight="true" outlineLevel="0" collapsed="false">
      <c r="A353" s="4" t="n">
        <v>43468</v>
      </c>
      <c r="B353" s="19" t="s">
        <v>352</v>
      </c>
      <c r="C353" s="15" t="s">
        <v>15</v>
      </c>
      <c r="D353" s="15" t="s">
        <v>43</v>
      </c>
      <c r="E353" s="15" t="s">
        <v>109</v>
      </c>
      <c r="F353" s="20" t="s">
        <v>1094</v>
      </c>
      <c r="G353" s="20" t="n">
        <v>990121235</v>
      </c>
      <c r="H353" s="20" t="s">
        <v>1095</v>
      </c>
      <c r="I353" s="20"/>
      <c r="J353" s="1"/>
      <c r="K353" s="1" t="s">
        <v>1096</v>
      </c>
      <c r="L353" s="1" t="s">
        <v>21</v>
      </c>
      <c r="M353" s="1"/>
      <c r="N353" s="1"/>
      <c r="O353" s="1"/>
      <c r="P353" s="6" t="s">
        <v>133</v>
      </c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customFormat="false" ht="21.75" hidden="false" customHeight="true" outlineLevel="0" collapsed="false">
      <c r="A354" s="4" t="n">
        <v>43468</v>
      </c>
      <c r="B354" s="19" t="s">
        <v>352</v>
      </c>
      <c r="C354" s="15" t="s">
        <v>15</v>
      </c>
      <c r="D354" s="15" t="s">
        <v>43</v>
      </c>
      <c r="E354" s="15" t="s">
        <v>109</v>
      </c>
      <c r="F354" s="20" t="s">
        <v>1097</v>
      </c>
      <c r="G354" s="19" t="n">
        <v>988787124</v>
      </c>
      <c r="H354" s="19" t="s">
        <v>1098</v>
      </c>
      <c r="I354" s="19"/>
      <c r="J354" s="1"/>
      <c r="K354" s="1" t="s">
        <v>496</v>
      </c>
      <c r="L354" s="1" t="s">
        <v>107</v>
      </c>
      <c r="M354" s="1"/>
      <c r="N354" s="1"/>
      <c r="O354" s="1"/>
      <c r="P354" s="6" t="s">
        <v>133</v>
      </c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customFormat="false" ht="21.75" hidden="false" customHeight="true" outlineLevel="0" collapsed="false">
      <c r="A355" s="4" t="n">
        <v>43468</v>
      </c>
      <c r="B355" s="19" t="s">
        <v>81</v>
      </c>
      <c r="C355" s="15" t="s">
        <v>15</v>
      </c>
      <c r="D355" s="15" t="s">
        <v>43</v>
      </c>
      <c r="E355" s="15" t="s">
        <v>109</v>
      </c>
      <c r="F355" s="20" t="s">
        <v>1099</v>
      </c>
      <c r="G355" s="18" t="n">
        <v>961380936</v>
      </c>
      <c r="H355" s="19" t="s">
        <v>1100</v>
      </c>
      <c r="I355" s="19"/>
      <c r="J355" s="1"/>
      <c r="K355" s="1" t="s">
        <v>1101</v>
      </c>
      <c r="L355" s="1" t="s">
        <v>21</v>
      </c>
      <c r="M355" s="1"/>
      <c r="N355" s="1"/>
      <c r="O355" s="1"/>
      <c r="P355" s="6" t="s">
        <v>21</v>
      </c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customFormat="false" ht="21.75" hidden="false" customHeight="true" outlineLevel="0" collapsed="false">
      <c r="A356" s="4" t="n">
        <v>43470</v>
      </c>
      <c r="B356" s="9" t="s">
        <v>42</v>
      </c>
      <c r="C356" s="15" t="s">
        <v>15</v>
      </c>
      <c r="D356" s="15" t="s">
        <v>43</v>
      </c>
      <c r="E356" s="15" t="s">
        <v>109</v>
      </c>
      <c r="F356" s="20" t="s">
        <v>1102</v>
      </c>
      <c r="G356" s="19" t="n">
        <v>969457305</v>
      </c>
      <c r="H356" s="19" t="s">
        <v>1103</v>
      </c>
      <c r="I356" s="19"/>
      <c r="J356" s="1"/>
      <c r="K356" s="1" t="s">
        <v>1104</v>
      </c>
      <c r="L356" s="1" t="s">
        <v>1105</v>
      </c>
      <c r="M356" s="1"/>
      <c r="N356" s="1"/>
      <c r="O356" s="1"/>
      <c r="P356" s="6" t="s">
        <v>21</v>
      </c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customFormat="false" ht="21.75" hidden="false" customHeight="true" outlineLevel="0" collapsed="false">
      <c r="A357" s="4" t="n">
        <v>43470</v>
      </c>
      <c r="B357" s="15" t="s">
        <v>1106</v>
      </c>
      <c r="C357" s="15" t="s">
        <v>15</v>
      </c>
      <c r="D357" s="15" t="s">
        <v>43</v>
      </c>
      <c r="E357" s="15" t="s">
        <v>109</v>
      </c>
      <c r="F357" s="20" t="s">
        <v>1107</v>
      </c>
      <c r="G357" s="19" t="n">
        <v>983158712</v>
      </c>
      <c r="H357" s="19" t="s">
        <v>1108</v>
      </c>
      <c r="I357" s="19"/>
      <c r="J357" s="1"/>
      <c r="K357" s="1" t="s">
        <v>21</v>
      </c>
      <c r="L357" s="1" t="s">
        <v>21</v>
      </c>
      <c r="M357" s="1"/>
      <c r="N357" s="1"/>
      <c r="O357" s="1"/>
      <c r="P357" s="6" t="s">
        <v>21</v>
      </c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customFormat="false" ht="21.75" hidden="false" customHeight="true" outlineLevel="0" collapsed="false">
      <c r="A358" s="4" t="n">
        <v>43470</v>
      </c>
      <c r="B358" s="15" t="s">
        <v>48</v>
      </c>
      <c r="C358" s="15" t="s">
        <v>15</v>
      </c>
      <c r="D358" s="15" t="s">
        <v>43</v>
      </c>
      <c r="E358" s="15" t="s">
        <v>109</v>
      </c>
      <c r="F358" s="20" t="s">
        <v>1109</v>
      </c>
      <c r="G358" s="19" t="n">
        <v>999611135</v>
      </c>
      <c r="H358" s="19" t="s">
        <v>1110</v>
      </c>
      <c r="I358" s="19"/>
      <c r="J358" s="1"/>
      <c r="K358" s="1" t="s">
        <v>21</v>
      </c>
      <c r="L358" s="1"/>
      <c r="M358" s="1"/>
      <c r="N358" s="1"/>
      <c r="O358" s="1"/>
      <c r="P358" s="6" t="s">
        <v>21</v>
      </c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customFormat="false" ht="21.75" hidden="false" customHeight="true" outlineLevel="0" collapsed="false">
      <c r="A359" s="4" t="n">
        <v>43470</v>
      </c>
      <c r="B359" s="15" t="s">
        <v>48</v>
      </c>
      <c r="C359" s="15" t="s">
        <v>383</v>
      </c>
      <c r="D359" s="15" t="s">
        <v>43</v>
      </c>
      <c r="E359" s="15" t="s">
        <v>109</v>
      </c>
      <c r="F359" s="20" t="s">
        <v>1111</v>
      </c>
      <c r="G359" s="19"/>
      <c r="H359" s="19" t="s">
        <v>1112</v>
      </c>
      <c r="I359" s="19"/>
      <c r="J359" s="1"/>
      <c r="K359" s="1" t="s">
        <v>1113</v>
      </c>
      <c r="L359" s="1"/>
      <c r="M359" s="1"/>
      <c r="N359" s="1"/>
      <c r="O359" s="1"/>
      <c r="P359" s="6" t="s">
        <v>31</v>
      </c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customFormat="false" ht="21.75" hidden="false" customHeight="true" outlineLevel="0" collapsed="false">
      <c r="A360" s="4" t="n">
        <v>43470</v>
      </c>
      <c r="B360" s="15" t="s">
        <v>1114</v>
      </c>
      <c r="C360" s="15" t="s">
        <v>15</v>
      </c>
      <c r="D360" s="15" t="s">
        <v>43</v>
      </c>
      <c r="E360" s="15" t="s">
        <v>109</v>
      </c>
      <c r="F360" s="20" t="s">
        <v>1115</v>
      </c>
      <c r="G360" s="19" t="n">
        <v>968561399</v>
      </c>
      <c r="H360" s="19" t="s">
        <v>1116</v>
      </c>
      <c r="I360" s="19"/>
      <c r="J360" s="1"/>
      <c r="K360" s="1" t="s">
        <v>21</v>
      </c>
      <c r="L360" s="1" t="s">
        <v>21</v>
      </c>
      <c r="M360" s="1"/>
      <c r="N360" s="1"/>
      <c r="O360" s="1"/>
      <c r="P360" s="6" t="s">
        <v>21</v>
      </c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customFormat="false" ht="21.75" hidden="false" customHeight="true" outlineLevel="0" collapsed="false">
      <c r="A361" s="4" t="n">
        <v>43470</v>
      </c>
      <c r="B361" s="15" t="s">
        <v>1114</v>
      </c>
      <c r="C361" s="15" t="s">
        <v>15</v>
      </c>
      <c r="D361" s="15" t="s">
        <v>43</v>
      </c>
      <c r="E361" s="15" t="s">
        <v>109</v>
      </c>
      <c r="F361" s="20" t="s">
        <v>1117</v>
      </c>
      <c r="G361" s="19" t="n">
        <v>981844456</v>
      </c>
      <c r="H361" s="19" t="s">
        <v>1118</v>
      </c>
      <c r="I361" s="19"/>
      <c r="J361" s="1"/>
      <c r="K361" s="1" t="s">
        <v>21</v>
      </c>
      <c r="L361" s="1" t="s">
        <v>21</v>
      </c>
      <c r="M361" s="1"/>
      <c r="N361" s="1"/>
      <c r="O361" s="1"/>
      <c r="P361" s="6" t="s">
        <v>21</v>
      </c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customFormat="false" ht="21.75" hidden="false" customHeight="true" outlineLevel="0" collapsed="false">
      <c r="A362" s="4" t="n">
        <v>43470</v>
      </c>
      <c r="B362" s="15" t="s">
        <v>81</v>
      </c>
      <c r="C362" s="15" t="s">
        <v>15</v>
      </c>
      <c r="D362" s="15" t="s">
        <v>43</v>
      </c>
      <c r="E362" s="15" t="s">
        <v>44</v>
      </c>
      <c r="F362" s="20" t="s">
        <v>1119</v>
      </c>
      <c r="G362" s="19" t="n">
        <v>991758164</v>
      </c>
      <c r="H362" s="19" t="s">
        <v>1120</v>
      </c>
      <c r="I362" s="19"/>
      <c r="J362" s="1"/>
      <c r="K362" s="1" t="s">
        <v>1121</v>
      </c>
      <c r="L362" s="1" t="s">
        <v>21</v>
      </c>
      <c r="M362" s="1" t="s">
        <v>21</v>
      </c>
      <c r="N362" s="1"/>
      <c r="O362" s="1"/>
      <c r="P362" s="6" t="s">
        <v>455</v>
      </c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customFormat="false" ht="21.75" hidden="false" customHeight="true" outlineLevel="0" collapsed="false">
      <c r="A363" s="4" t="n">
        <v>43472</v>
      </c>
      <c r="B363" s="9" t="s">
        <v>42</v>
      </c>
      <c r="C363" s="15" t="s">
        <v>15</v>
      </c>
      <c r="D363" s="15" t="s">
        <v>43</v>
      </c>
      <c r="E363" s="15" t="s">
        <v>109</v>
      </c>
      <c r="F363" s="20" t="s">
        <v>1122</v>
      </c>
      <c r="G363" s="19" t="n">
        <v>981744333</v>
      </c>
      <c r="H363" s="19" t="s">
        <v>1123</v>
      </c>
      <c r="I363" s="19"/>
      <c r="J363" s="1"/>
      <c r="K363" s="1" t="s">
        <v>1124</v>
      </c>
      <c r="L363" s="1"/>
      <c r="M363" s="1"/>
      <c r="N363" s="1"/>
      <c r="O363" s="1"/>
      <c r="P363" s="6" t="s">
        <v>1125</v>
      </c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customFormat="false" ht="21.75" hidden="false" customHeight="true" outlineLevel="0" collapsed="false">
      <c r="A364" s="4" t="n">
        <v>43472</v>
      </c>
      <c r="B364" s="19" t="s">
        <v>1106</v>
      </c>
      <c r="C364" s="15" t="s">
        <v>383</v>
      </c>
      <c r="D364" s="15" t="s">
        <v>43</v>
      </c>
      <c r="E364" s="15" t="s">
        <v>109</v>
      </c>
      <c r="F364" s="20" t="s">
        <v>1126</v>
      </c>
      <c r="G364" s="19" t="n">
        <v>986348565</v>
      </c>
      <c r="H364" s="19" t="s">
        <v>1127</v>
      </c>
      <c r="I364" s="1"/>
      <c r="J364" s="1"/>
      <c r="K364" s="1" t="s">
        <v>21</v>
      </c>
      <c r="L364" s="1"/>
      <c r="M364" s="1"/>
      <c r="N364" s="1"/>
      <c r="O364" s="1"/>
      <c r="P364" s="6" t="s">
        <v>21</v>
      </c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customFormat="false" ht="21.75" hidden="false" customHeight="true" outlineLevel="0" collapsed="false">
      <c r="A365" s="4" t="n">
        <v>43472</v>
      </c>
      <c r="B365" s="19" t="s">
        <v>48</v>
      </c>
      <c r="C365" s="15" t="s">
        <v>15</v>
      </c>
      <c r="D365" s="15" t="s">
        <v>43</v>
      </c>
      <c r="E365" s="15" t="s">
        <v>109</v>
      </c>
      <c r="F365" s="20" t="s">
        <v>1128</v>
      </c>
      <c r="G365" s="19" t="n">
        <v>997007177</v>
      </c>
      <c r="H365" s="19" t="s">
        <v>1129</v>
      </c>
      <c r="I365" s="19"/>
      <c r="J365" s="1"/>
      <c r="K365" s="1" t="s">
        <v>1130</v>
      </c>
      <c r="L365" s="1"/>
      <c r="M365" s="1"/>
      <c r="N365" s="1"/>
      <c r="O365" s="1"/>
      <c r="P365" s="6" t="s">
        <v>31</v>
      </c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customFormat="false" ht="21.75" hidden="false" customHeight="true" outlineLevel="0" collapsed="false">
      <c r="A366" s="4" t="n">
        <v>43472</v>
      </c>
      <c r="B366" s="19" t="s">
        <v>48</v>
      </c>
      <c r="C366" s="15" t="s">
        <v>15</v>
      </c>
      <c r="D366" s="15" t="s">
        <v>43</v>
      </c>
      <c r="E366" s="15" t="s">
        <v>109</v>
      </c>
      <c r="F366" s="20" t="s">
        <v>1131</v>
      </c>
      <c r="G366" s="19" t="n">
        <v>969211282</v>
      </c>
      <c r="H366" s="19" t="s">
        <v>1132</v>
      </c>
      <c r="I366" s="19"/>
      <c r="J366" s="1"/>
      <c r="K366" s="1" t="s">
        <v>21</v>
      </c>
      <c r="L366" s="1"/>
      <c r="M366" s="1"/>
      <c r="N366" s="1"/>
      <c r="O366" s="1"/>
      <c r="P366" s="6" t="s">
        <v>21</v>
      </c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customFormat="false" ht="21.75" hidden="false" customHeight="true" outlineLevel="0" collapsed="false">
      <c r="A367" s="4" t="n">
        <v>43472</v>
      </c>
      <c r="B367" s="19" t="s">
        <v>127</v>
      </c>
      <c r="C367" s="15" t="s">
        <v>15</v>
      </c>
      <c r="D367" s="15" t="s">
        <v>43</v>
      </c>
      <c r="E367" s="15" t="s">
        <v>109</v>
      </c>
      <c r="F367" s="20" t="s">
        <v>1133</v>
      </c>
      <c r="G367" s="19" t="n">
        <v>997575561</v>
      </c>
      <c r="H367" s="19" t="s">
        <v>1134</v>
      </c>
      <c r="I367" s="19"/>
      <c r="J367" s="1"/>
      <c r="K367" s="1" t="s">
        <v>21</v>
      </c>
      <c r="L367" s="1"/>
      <c r="M367" s="1"/>
      <c r="N367" s="1"/>
      <c r="O367" s="1"/>
      <c r="P367" s="6" t="s">
        <v>21</v>
      </c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customFormat="false" ht="21.75" hidden="false" customHeight="true" outlineLevel="0" collapsed="false">
      <c r="A368" s="22" t="n">
        <v>43472</v>
      </c>
      <c r="B368" s="23" t="s">
        <v>415</v>
      </c>
      <c r="C368" s="24" t="s">
        <v>15</v>
      </c>
      <c r="D368" s="24" t="s">
        <v>43</v>
      </c>
      <c r="E368" s="15" t="s">
        <v>109</v>
      </c>
      <c r="F368" s="25" t="s">
        <v>1135</v>
      </c>
      <c r="G368" s="23" t="n">
        <v>993489516</v>
      </c>
      <c r="H368" s="23" t="s">
        <v>1136</v>
      </c>
      <c r="I368" s="1"/>
      <c r="J368" s="1"/>
      <c r="K368" s="1" t="s">
        <v>21</v>
      </c>
      <c r="L368" s="1"/>
      <c r="M368" s="1"/>
      <c r="N368" s="1"/>
      <c r="O368" s="1"/>
      <c r="P368" s="6" t="s">
        <v>21</v>
      </c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customFormat="false" ht="21.75" hidden="false" customHeight="true" outlineLevel="0" collapsed="false">
      <c r="A369" s="4" t="n">
        <v>43472</v>
      </c>
      <c r="B369" s="19" t="s">
        <v>352</v>
      </c>
      <c r="C369" s="15" t="s">
        <v>15</v>
      </c>
      <c r="D369" s="15" t="s">
        <v>43</v>
      </c>
      <c r="E369" s="15" t="s">
        <v>109</v>
      </c>
      <c r="F369" s="20" t="s">
        <v>1137</v>
      </c>
      <c r="G369" s="19" t="n">
        <v>980706632</v>
      </c>
      <c r="H369" s="19" t="s">
        <v>1138</v>
      </c>
      <c r="I369" s="1"/>
      <c r="J369" s="1"/>
      <c r="K369" s="1" t="s">
        <v>21</v>
      </c>
      <c r="L369" s="1"/>
      <c r="M369" s="1"/>
      <c r="N369" s="1"/>
      <c r="O369" s="1"/>
      <c r="P369" s="6" t="s">
        <v>21</v>
      </c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customFormat="false" ht="21.75" hidden="false" customHeight="true" outlineLevel="0" collapsed="false"/>
    <row r="371" customFormat="false" ht="21.75" hidden="false" customHeight="true" outlineLevel="0" collapsed="false"/>
    <row r="372" customFormat="false" ht="21.75" hidden="false" customHeight="true" outlineLevel="0" collapsed="false"/>
    <row r="373" customFormat="false" ht="21.75" hidden="false" customHeight="true" outlineLevel="0" collapsed="false"/>
    <row r="374" customFormat="false" ht="21.75" hidden="false" customHeight="true" outlineLevel="0" collapsed="false"/>
    <row r="375" customFormat="false" ht="21.75" hidden="false" customHeight="true" outlineLevel="0" collapsed="false"/>
    <row r="376" customFormat="false" ht="21.75" hidden="false" customHeight="true" outlineLevel="0" collapsed="false"/>
    <row r="377" customFormat="false" ht="21.75" hidden="false" customHeight="true" outlineLevel="0" collapsed="false"/>
    <row r="378" customFormat="false" ht="21.75" hidden="false" customHeight="true" outlineLevel="0" collapsed="false"/>
    <row r="379" customFormat="false" ht="21.75" hidden="false" customHeight="true" outlineLevel="0" collapsed="false"/>
    <row r="380" customFormat="false" ht="21.75" hidden="false" customHeight="true" outlineLevel="0" collapsed="false"/>
    <row r="381" customFormat="false" ht="21.75" hidden="false" customHeight="true" outlineLevel="0" collapsed="false"/>
    <row r="382" customFormat="false" ht="21.75" hidden="false" customHeight="true" outlineLevel="0" collapsed="false"/>
    <row r="383" customFormat="false" ht="21.75" hidden="false" customHeight="true" outlineLevel="0" collapsed="false"/>
    <row r="384" customFormat="false" ht="21.75" hidden="false" customHeight="true" outlineLevel="0" collapsed="false"/>
    <row r="385" customFormat="false" ht="21.75" hidden="false" customHeight="true" outlineLevel="0" collapsed="false"/>
    <row r="386" customFormat="false" ht="21.75" hidden="false" customHeight="true" outlineLevel="0" collapsed="false"/>
    <row r="387" customFormat="false" ht="21.75" hidden="false" customHeight="true" outlineLevel="0" collapsed="false"/>
    <row r="388" customFormat="false" ht="21.75" hidden="false" customHeight="true" outlineLevel="0" collapsed="false"/>
    <row r="389" customFormat="false" ht="21.75" hidden="false" customHeight="true" outlineLevel="0" collapsed="false"/>
    <row r="390" customFormat="false" ht="21.75" hidden="false" customHeight="true" outlineLevel="0" collapsed="false"/>
    <row r="391" customFormat="false" ht="21.75" hidden="false" customHeight="true" outlineLevel="0" collapsed="false"/>
    <row r="392" customFormat="false" ht="21.75" hidden="false" customHeight="true" outlineLevel="0" collapsed="false"/>
    <row r="393" customFormat="false" ht="21.75" hidden="false" customHeight="true" outlineLevel="0" collapsed="false"/>
    <row r="394" customFormat="false" ht="21.75" hidden="false" customHeight="true" outlineLevel="0" collapsed="false"/>
    <row r="395" customFormat="false" ht="21.75" hidden="false" customHeight="true" outlineLevel="0" collapsed="false"/>
    <row r="396" customFormat="false" ht="21.75" hidden="false" customHeight="true" outlineLevel="0" collapsed="false"/>
    <row r="397" customFormat="false" ht="21.75" hidden="false" customHeight="true" outlineLevel="0" collapsed="false"/>
    <row r="398" customFormat="false" ht="21.75" hidden="false" customHeight="true" outlineLevel="0" collapsed="false"/>
    <row r="399" customFormat="false" ht="21.75" hidden="false" customHeight="true" outlineLevel="0" collapsed="false"/>
    <row r="400" customFormat="false" ht="21.75" hidden="false" customHeight="true" outlineLevel="0" collapsed="false"/>
    <row r="401" customFormat="false" ht="21.75" hidden="false" customHeight="true" outlineLevel="0" collapsed="false"/>
    <row r="402" customFormat="false" ht="21.75" hidden="false" customHeight="true" outlineLevel="0" collapsed="false"/>
    <row r="403" customFormat="false" ht="21.75" hidden="false" customHeight="true" outlineLevel="0" collapsed="false"/>
    <row r="404" customFormat="false" ht="21.75" hidden="false" customHeight="true" outlineLevel="0" collapsed="false"/>
    <row r="405" customFormat="false" ht="21.75" hidden="false" customHeight="true" outlineLevel="0" collapsed="false"/>
    <row r="406" customFormat="false" ht="21.75" hidden="false" customHeight="true" outlineLevel="0" collapsed="false"/>
    <row r="407" customFormat="false" ht="21.75" hidden="false" customHeight="true" outlineLevel="0" collapsed="false"/>
    <row r="408" customFormat="false" ht="21.75" hidden="false" customHeight="true" outlineLevel="0" collapsed="false"/>
    <row r="409" customFormat="false" ht="21.75" hidden="false" customHeight="true" outlineLevel="0" collapsed="false"/>
    <row r="410" customFormat="false" ht="21.75" hidden="false" customHeight="true" outlineLevel="0" collapsed="false"/>
    <row r="411" customFormat="false" ht="21.75" hidden="false" customHeight="true" outlineLevel="0" collapsed="false"/>
    <row r="412" customFormat="false" ht="21.75" hidden="false" customHeight="true" outlineLevel="0" collapsed="false"/>
    <row r="413" customFormat="false" ht="21.75" hidden="false" customHeight="true" outlineLevel="0" collapsed="false"/>
    <row r="414" customFormat="false" ht="21.75" hidden="false" customHeight="true" outlineLevel="0" collapsed="false"/>
    <row r="415" customFormat="false" ht="21.75" hidden="false" customHeight="true" outlineLevel="0" collapsed="false"/>
    <row r="416" customFormat="false" ht="21.75" hidden="false" customHeight="true" outlineLevel="0" collapsed="false"/>
    <row r="417" customFormat="false" ht="21.75" hidden="false" customHeight="true" outlineLevel="0" collapsed="false"/>
    <row r="418" customFormat="false" ht="21.75" hidden="false" customHeight="true" outlineLevel="0" collapsed="false"/>
    <row r="419" customFormat="false" ht="21.75" hidden="false" customHeight="true" outlineLevel="0" collapsed="false"/>
    <row r="420" customFormat="false" ht="21.75" hidden="false" customHeight="true" outlineLevel="0" collapsed="false"/>
    <row r="421" customFormat="false" ht="21.75" hidden="false" customHeight="true" outlineLevel="0" collapsed="false"/>
    <row r="422" customFormat="false" ht="21.75" hidden="false" customHeight="true" outlineLevel="0" collapsed="false"/>
    <row r="423" customFormat="false" ht="21.75" hidden="false" customHeight="true" outlineLevel="0" collapsed="false"/>
    <row r="424" customFormat="false" ht="21.75" hidden="false" customHeight="true" outlineLevel="0" collapsed="false"/>
    <row r="425" customFormat="false" ht="21.75" hidden="false" customHeight="true" outlineLevel="0" collapsed="false"/>
    <row r="426" customFormat="false" ht="21.75" hidden="false" customHeight="true" outlineLevel="0" collapsed="false"/>
    <row r="427" customFormat="false" ht="21.75" hidden="false" customHeight="true" outlineLevel="0" collapsed="false"/>
    <row r="428" customFormat="false" ht="21.75" hidden="false" customHeight="true" outlineLevel="0" collapsed="false"/>
    <row r="429" customFormat="false" ht="21.75" hidden="false" customHeight="true" outlineLevel="0" collapsed="false"/>
    <row r="430" customFormat="false" ht="21.75" hidden="false" customHeight="true" outlineLevel="0" collapsed="false"/>
    <row r="431" customFormat="false" ht="21.75" hidden="false" customHeight="true" outlineLevel="0" collapsed="false"/>
    <row r="432" customFormat="false" ht="21.75" hidden="false" customHeight="true" outlineLevel="0" collapsed="false"/>
    <row r="433" customFormat="false" ht="21.75" hidden="false" customHeight="true" outlineLevel="0" collapsed="false"/>
    <row r="434" customFormat="false" ht="21.75" hidden="false" customHeight="true" outlineLevel="0" collapsed="false"/>
    <row r="435" customFormat="false" ht="21.75" hidden="false" customHeight="true" outlineLevel="0" collapsed="false"/>
    <row r="436" customFormat="false" ht="21.75" hidden="false" customHeight="true" outlineLevel="0" collapsed="false"/>
    <row r="437" customFormat="false" ht="21.75" hidden="false" customHeight="true" outlineLevel="0" collapsed="false"/>
    <row r="438" customFormat="false" ht="21.75" hidden="false" customHeight="true" outlineLevel="0" collapsed="false"/>
    <row r="439" customFormat="false" ht="21.75" hidden="false" customHeight="true" outlineLevel="0" collapsed="false"/>
    <row r="440" customFormat="false" ht="21.75" hidden="false" customHeight="true" outlineLevel="0" collapsed="false"/>
    <row r="441" customFormat="false" ht="21.75" hidden="false" customHeight="true" outlineLevel="0" collapsed="false"/>
    <row r="442" customFormat="false" ht="21.75" hidden="false" customHeight="true" outlineLevel="0" collapsed="false"/>
    <row r="443" customFormat="false" ht="21.75" hidden="false" customHeight="true" outlineLevel="0" collapsed="false"/>
    <row r="444" customFormat="false" ht="21.75" hidden="false" customHeight="true" outlineLevel="0" collapsed="false"/>
    <row r="445" customFormat="false" ht="21.75" hidden="false" customHeight="true" outlineLevel="0" collapsed="false"/>
    <row r="446" customFormat="false" ht="21.75" hidden="false" customHeight="true" outlineLevel="0" collapsed="false"/>
    <row r="447" customFormat="false" ht="21.75" hidden="false" customHeight="true" outlineLevel="0" collapsed="false"/>
    <row r="448" customFormat="false" ht="21.75" hidden="false" customHeight="true" outlineLevel="0" collapsed="false"/>
    <row r="449" customFormat="false" ht="21.75" hidden="false" customHeight="true" outlineLevel="0" collapsed="false"/>
    <row r="450" customFormat="false" ht="21.75" hidden="false" customHeight="true" outlineLevel="0" collapsed="false"/>
    <row r="451" customFormat="false" ht="21.75" hidden="false" customHeight="true" outlineLevel="0" collapsed="false"/>
    <row r="452" customFormat="false" ht="21.75" hidden="false" customHeight="true" outlineLevel="0" collapsed="false"/>
    <row r="453" customFormat="false" ht="21.75" hidden="false" customHeight="true" outlineLevel="0" collapsed="false"/>
    <row r="454" customFormat="false" ht="21.75" hidden="false" customHeight="true" outlineLevel="0" collapsed="false"/>
    <row r="455" customFormat="false" ht="21.75" hidden="false" customHeight="true" outlineLevel="0" collapsed="false"/>
    <row r="456" customFormat="false" ht="21.75" hidden="false" customHeight="true" outlineLevel="0" collapsed="false"/>
    <row r="457" customFormat="false" ht="21.75" hidden="false" customHeight="true" outlineLevel="0" collapsed="false"/>
    <row r="458" customFormat="false" ht="21.75" hidden="false" customHeight="true" outlineLevel="0" collapsed="false"/>
    <row r="459" customFormat="false" ht="21.75" hidden="false" customHeight="true" outlineLevel="0" collapsed="false"/>
    <row r="460" customFormat="false" ht="21.75" hidden="false" customHeight="true" outlineLevel="0" collapsed="false"/>
    <row r="461" customFormat="false" ht="21.75" hidden="false" customHeight="true" outlineLevel="0" collapsed="false"/>
    <row r="462" customFormat="false" ht="21.75" hidden="false" customHeight="true" outlineLevel="0" collapsed="false"/>
    <row r="463" customFormat="false" ht="21.75" hidden="false" customHeight="true" outlineLevel="0" collapsed="false"/>
    <row r="464" customFormat="false" ht="21.75" hidden="false" customHeight="true" outlineLevel="0" collapsed="false"/>
    <row r="465" customFormat="false" ht="21.75" hidden="false" customHeight="true" outlineLevel="0" collapsed="false"/>
    <row r="466" customFormat="false" ht="21.75" hidden="false" customHeight="true" outlineLevel="0" collapsed="false"/>
    <row r="467" customFormat="false" ht="21.75" hidden="false" customHeight="true" outlineLevel="0" collapsed="false"/>
    <row r="468" customFormat="false" ht="21.75" hidden="false" customHeight="true" outlineLevel="0" collapsed="false"/>
    <row r="469" customFormat="false" ht="21.75" hidden="false" customHeight="true" outlineLevel="0" collapsed="false"/>
    <row r="470" customFormat="false" ht="21.75" hidden="false" customHeight="true" outlineLevel="0" collapsed="false"/>
    <row r="471" customFormat="false" ht="21.75" hidden="false" customHeight="true" outlineLevel="0" collapsed="false"/>
    <row r="472" customFormat="false" ht="21.75" hidden="false" customHeight="true" outlineLevel="0" collapsed="false"/>
    <row r="473" customFormat="false" ht="21.75" hidden="false" customHeight="true" outlineLevel="0" collapsed="false"/>
    <row r="474" customFormat="false" ht="21.75" hidden="false" customHeight="true" outlineLevel="0" collapsed="false"/>
    <row r="475" customFormat="false" ht="21.75" hidden="false" customHeight="true" outlineLevel="0" collapsed="false"/>
    <row r="476" customFormat="false" ht="21.75" hidden="false" customHeight="true" outlineLevel="0" collapsed="false"/>
    <row r="477" customFormat="false" ht="21.75" hidden="false" customHeight="true" outlineLevel="0" collapsed="false"/>
    <row r="478" customFormat="false" ht="21.75" hidden="false" customHeight="true" outlineLevel="0" collapsed="false"/>
    <row r="479" customFormat="false" ht="21.75" hidden="false" customHeight="true" outlineLevel="0" collapsed="false"/>
    <row r="480" customFormat="false" ht="21.75" hidden="false" customHeight="true" outlineLevel="0" collapsed="false"/>
    <row r="481" customFormat="false" ht="21.75" hidden="false" customHeight="true" outlineLevel="0" collapsed="false"/>
    <row r="482" customFormat="false" ht="21.75" hidden="false" customHeight="true" outlineLevel="0" collapsed="false"/>
    <row r="483" customFormat="false" ht="21.75" hidden="false" customHeight="true" outlineLevel="0" collapsed="false"/>
    <row r="484" customFormat="false" ht="21.75" hidden="false" customHeight="true" outlineLevel="0" collapsed="false"/>
    <row r="485" customFormat="false" ht="21.75" hidden="false" customHeight="true" outlineLevel="0" collapsed="false"/>
    <row r="486" customFormat="false" ht="21.75" hidden="false" customHeight="true" outlineLevel="0" collapsed="false"/>
    <row r="487" customFormat="false" ht="21.75" hidden="false" customHeight="true" outlineLevel="0" collapsed="false"/>
    <row r="488" customFormat="false" ht="21.75" hidden="false" customHeight="true" outlineLevel="0" collapsed="false"/>
    <row r="489" customFormat="false" ht="21.75" hidden="false" customHeight="true" outlineLevel="0" collapsed="false"/>
    <row r="490" customFormat="false" ht="21.75" hidden="false" customHeight="true" outlineLevel="0" collapsed="false"/>
    <row r="491" customFormat="false" ht="21.75" hidden="false" customHeight="true" outlineLevel="0" collapsed="false"/>
    <row r="492" customFormat="false" ht="21.75" hidden="false" customHeight="true" outlineLevel="0" collapsed="false"/>
    <row r="493" customFormat="false" ht="21.75" hidden="false" customHeight="true" outlineLevel="0" collapsed="false"/>
    <row r="494" customFormat="false" ht="21.75" hidden="false" customHeight="true" outlineLevel="0" collapsed="false"/>
    <row r="495" customFormat="false" ht="21.75" hidden="false" customHeight="true" outlineLevel="0" collapsed="false"/>
    <row r="496" customFormat="false" ht="21.75" hidden="false" customHeight="true" outlineLevel="0" collapsed="false"/>
    <row r="497" customFormat="false" ht="21.75" hidden="false" customHeight="true" outlineLevel="0" collapsed="false"/>
    <row r="498" customFormat="false" ht="21.75" hidden="false" customHeight="true" outlineLevel="0" collapsed="false"/>
    <row r="499" customFormat="false" ht="21.75" hidden="false" customHeight="true" outlineLevel="0" collapsed="false"/>
    <row r="500" customFormat="false" ht="21.75" hidden="false" customHeight="true" outlineLevel="0" collapsed="false"/>
    <row r="501" customFormat="false" ht="21.75" hidden="false" customHeight="true" outlineLevel="0" collapsed="false"/>
    <row r="502" customFormat="false" ht="21.75" hidden="false" customHeight="true" outlineLevel="0" collapsed="false"/>
    <row r="503" customFormat="false" ht="21.75" hidden="false" customHeight="true" outlineLevel="0" collapsed="false"/>
    <row r="504" customFormat="false" ht="21.75" hidden="false" customHeight="true" outlineLevel="0" collapsed="false"/>
    <row r="505" customFormat="false" ht="21.75" hidden="false" customHeight="true" outlineLevel="0" collapsed="false"/>
    <row r="506" customFormat="false" ht="21.75" hidden="false" customHeight="true" outlineLevel="0" collapsed="false"/>
    <row r="507" customFormat="false" ht="21.75" hidden="false" customHeight="true" outlineLevel="0" collapsed="false"/>
    <row r="508" customFormat="false" ht="21.75" hidden="false" customHeight="true" outlineLevel="0" collapsed="false"/>
    <row r="509" customFormat="false" ht="21.75" hidden="false" customHeight="true" outlineLevel="0" collapsed="false"/>
    <row r="510" customFormat="false" ht="21.75" hidden="false" customHeight="true" outlineLevel="0" collapsed="false"/>
    <row r="511" customFormat="false" ht="21.75" hidden="false" customHeight="true" outlineLevel="0" collapsed="false"/>
    <row r="512" customFormat="false" ht="21.75" hidden="false" customHeight="true" outlineLevel="0" collapsed="false"/>
    <row r="513" customFormat="false" ht="21.75" hidden="false" customHeight="true" outlineLevel="0" collapsed="false"/>
    <row r="514" customFormat="false" ht="21.75" hidden="false" customHeight="true" outlineLevel="0" collapsed="false"/>
    <row r="515" customFormat="false" ht="21.75" hidden="false" customHeight="true" outlineLevel="0" collapsed="false"/>
    <row r="516" customFormat="false" ht="21.75" hidden="false" customHeight="true" outlineLevel="0" collapsed="false"/>
    <row r="517" customFormat="false" ht="21.75" hidden="false" customHeight="true" outlineLevel="0" collapsed="false"/>
    <row r="518" customFormat="false" ht="21.75" hidden="false" customHeight="true" outlineLevel="0" collapsed="false"/>
    <row r="519" customFormat="false" ht="21.75" hidden="false" customHeight="true" outlineLevel="0" collapsed="false"/>
    <row r="520" customFormat="false" ht="21.75" hidden="false" customHeight="true" outlineLevel="0" collapsed="false"/>
    <row r="521" customFormat="false" ht="21.75" hidden="false" customHeight="true" outlineLevel="0" collapsed="false"/>
    <row r="522" customFormat="false" ht="21.75" hidden="false" customHeight="true" outlineLevel="0" collapsed="false"/>
    <row r="523" customFormat="false" ht="21.75" hidden="false" customHeight="true" outlineLevel="0" collapsed="false"/>
    <row r="524" customFormat="false" ht="21.75" hidden="false" customHeight="true" outlineLevel="0" collapsed="false"/>
    <row r="525" customFormat="false" ht="21.75" hidden="false" customHeight="true" outlineLevel="0" collapsed="false"/>
    <row r="526" customFormat="false" ht="21.75" hidden="false" customHeight="true" outlineLevel="0" collapsed="false"/>
    <row r="527" customFormat="false" ht="21.75" hidden="false" customHeight="true" outlineLevel="0" collapsed="false"/>
    <row r="528" customFormat="false" ht="21.75" hidden="false" customHeight="true" outlineLevel="0" collapsed="false"/>
    <row r="529" customFormat="false" ht="21.75" hidden="false" customHeight="true" outlineLevel="0" collapsed="false"/>
    <row r="530" customFormat="false" ht="21.75" hidden="false" customHeight="true" outlineLevel="0" collapsed="false"/>
    <row r="531" customFormat="false" ht="21.75" hidden="false" customHeight="true" outlineLevel="0" collapsed="false"/>
    <row r="532" customFormat="false" ht="21.75" hidden="false" customHeight="true" outlineLevel="0" collapsed="false"/>
    <row r="533" customFormat="false" ht="21.75" hidden="false" customHeight="true" outlineLevel="0" collapsed="false"/>
    <row r="534" customFormat="false" ht="21.75" hidden="false" customHeight="true" outlineLevel="0" collapsed="false"/>
    <row r="535" customFormat="false" ht="21.75" hidden="false" customHeight="true" outlineLevel="0" collapsed="false"/>
    <row r="536" customFormat="false" ht="21.75" hidden="false" customHeight="true" outlineLevel="0" collapsed="false"/>
    <row r="537" customFormat="false" ht="21.75" hidden="false" customHeight="true" outlineLevel="0" collapsed="false"/>
    <row r="538" customFormat="false" ht="21.75" hidden="false" customHeight="true" outlineLevel="0" collapsed="false"/>
    <row r="539" customFormat="false" ht="21.75" hidden="false" customHeight="true" outlineLevel="0" collapsed="false"/>
    <row r="540" customFormat="false" ht="21.75" hidden="false" customHeight="true" outlineLevel="0" collapsed="false"/>
    <row r="541" customFormat="false" ht="21.75" hidden="false" customHeight="true" outlineLevel="0" collapsed="false"/>
    <row r="542" customFormat="false" ht="21.75" hidden="false" customHeight="true" outlineLevel="0" collapsed="false"/>
    <row r="543" customFormat="false" ht="21.75" hidden="false" customHeight="true" outlineLevel="0" collapsed="false"/>
    <row r="544" customFormat="false" ht="21.75" hidden="false" customHeight="true" outlineLevel="0" collapsed="false"/>
    <row r="545" customFormat="false" ht="21.75" hidden="false" customHeight="true" outlineLevel="0" collapsed="false"/>
    <row r="546" customFormat="false" ht="21.75" hidden="false" customHeight="true" outlineLevel="0" collapsed="false"/>
    <row r="547" customFormat="false" ht="21.75" hidden="false" customHeight="true" outlineLevel="0" collapsed="false"/>
    <row r="548" customFormat="false" ht="21.75" hidden="false" customHeight="true" outlineLevel="0" collapsed="false"/>
    <row r="549" customFormat="false" ht="21.75" hidden="false" customHeight="true" outlineLevel="0" collapsed="false"/>
    <row r="550" customFormat="false" ht="21.75" hidden="false" customHeight="true" outlineLevel="0" collapsed="false"/>
    <row r="551" customFormat="false" ht="21.75" hidden="false" customHeight="true" outlineLevel="0" collapsed="false"/>
    <row r="552" customFormat="false" ht="21.75" hidden="false" customHeight="true" outlineLevel="0" collapsed="false"/>
    <row r="553" customFormat="false" ht="21.75" hidden="false" customHeight="true" outlineLevel="0" collapsed="false"/>
    <row r="554" customFormat="false" ht="21.75" hidden="false" customHeight="true" outlineLevel="0" collapsed="false"/>
    <row r="555" customFormat="false" ht="21.75" hidden="false" customHeight="true" outlineLevel="0" collapsed="false"/>
    <row r="556" customFormat="false" ht="21.75" hidden="false" customHeight="true" outlineLevel="0" collapsed="false"/>
    <row r="557" customFormat="false" ht="21.75" hidden="false" customHeight="true" outlineLevel="0" collapsed="false"/>
    <row r="558" customFormat="false" ht="21.75" hidden="false" customHeight="true" outlineLevel="0" collapsed="false"/>
    <row r="559" customFormat="false" ht="21.75" hidden="false" customHeight="true" outlineLevel="0" collapsed="false"/>
    <row r="560" customFormat="false" ht="21.75" hidden="false" customHeight="true" outlineLevel="0" collapsed="false"/>
    <row r="561" customFormat="false" ht="21.75" hidden="false" customHeight="true" outlineLevel="0" collapsed="false"/>
    <row r="562" customFormat="false" ht="21.75" hidden="false" customHeight="true" outlineLevel="0" collapsed="false"/>
    <row r="563" customFormat="false" ht="21.75" hidden="false" customHeight="true" outlineLevel="0" collapsed="false"/>
    <row r="564" customFormat="false" ht="21.75" hidden="false" customHeight="true" outlineLevel="0" collapsed="false"/>
    <row r="565" customFormat="false" ht="21.75" hidden="false" customHeight="true" outlineLevel="0" collapsed="false"/>
    <row r="566" customFormat="false" ht="21.75" hidden="false" customHeight="true" outlineLevel="0" collapsed="false"/>
    <row r="567" customFormat="false" ht="21.75" hidden="false" customHeight="true" outlineLevel="0" collapsed="false"/>
    <row r="568" customFormat="false" ht="21.75" hidden="false" customHeight="true" outlineLevel="0" collapsed="false"/>
    <row r="569" customFormat="false" ht="21.75" hidden="false" customHeight="true" outlineLevel="0" collapsed="false"/>
    <row r="570" customFormat="false" ht="21.75" hidden="false" customHeight="true" outlineLevel="0" collapsed="false"/>
    <row r="571" customFormat="false" ht="21.75" hidden="false" customHeight="true" outlineLevel="0" collapsed="false"/>
    <row r="572" customFormat="false" ht="21.75" hidden="false" customHeight="true" outlineLevel="0" collapsed="false"/>
    <row r="573" customFormat="false" ht="21.75" hidden="false" customHeight="true" outlineLevel="0" collapsed="false"/>
    <row r="574" customFormat="false" ht="21.75" hidden="false" customHeight="true" outlineLevel="0" collapsed="false"/>
    <row r="575" customFormat="false" ht="21.75" hidden="false" customHeight="true" outlineLevel="0" collapsed="false"/>
    <row r="576" customFormat="false" ht="21.75" hidden="false" customHeight="true" outlineLevel="0" collapsed="false"/>
    <row r="577" customFormat="false" ht="21.75" hidden="false" customHeight="true" outlineLevel="0" collapsed="false"/>
    <row r="578" customFormat="false" ht="21.75" hidden="false" customHeight="true" outlineLevel="0" collapsed="false"/>
    <row r="579" customFormat="false" ht="21.75" hidden="false" customHeight="true" outlineLevel="0" collapsed="false"/>
    <row r="580" customFormat="false" ht="21.75" hidden="false" customHeight="true" outlineLevel="0" collapsed="false"/>
    <row r="581" customFormat="false" ht="21.75" hidden="false" customHeight="true" outlineLevel="0" collapsed="false"/>
    <row r="582" customFormat="false" ht="21.75" hidden="false" customHeight="true" outlineLevel="0" collapsed="false"/>
    <row r="583" customFormat="false" ht="21.75" hidden="false" customHeight="true" outlineLevel="0" collapsed="false"/>
    <row r="584" customFormat="false" ht="21.75" hidden="false" customHeight="true" outlineLevel="0" collapsed="false"/>
    <row r="585" customFormat="false" ht="21.75" hidden="false" customHeight="true" outlineLevel="0" collapsed="false"/>
    <row r="586" customFormat="false" ht="21.75" hidden="false" customHeight="true" outlineLevel="0" collapsed="false"/>
    <row r="587" customFormat="false" ht="21.75" hidden="false" customHeight="true" outlineLevel="0" collapsed="false"/>
    <row r="588" customFormat="false" ht="21.75" hidden="false" customHeight="true" outlineLevel="0" collapsed="false"/>
    <row r="589" customFormat="false" ht="21.75" hidden="false" customHeight="true" outlineLevel="0" collapsed="false"/>
    <row r="590" customFormat="false" ht="21.75" hidden="false" customHeight="true" outlineLevel="0" collapsed="false"/>
    <row r="591" customFormat="false" ht="21.75" hidden="false" customHeight="true" outlineLevel="0" collapsed="false"/>
    <row r="592" customFormat="false" ht="21.75" hidden="false" customHeight="true" outlineLevel="0" collapsed="false"/>
    <row r="593" customFormat="false" ht="21.75" hidden="false" customHeight="true" outlineLevel="0" collapsed="false"/>
    <row r="594" customFormat="false" ht="21.75" hidden="false" customHeight="true" outlineLevel="0" collapsed="false"/>
    <row r="595" customFormat="false" ht="21.75" hidden="false" customHeight="true" outlineLevel="0" collapsed="false"/>
    <row r="596" customFormat="false" ht="21.75" hidden="false" customHeight="true" outlineLevel="0" collapsed="false"/>
    <row r="597" customFormat="false" ht="21.75" hidden="false" customHeight="true" outlineLevel="0" collapsed="false"/>
    <row r="598" customFormat="false" ht="21.75" hidden="false" customHeight="true" outlineLevel="0" collapsed="false"/>
    <row r="599" customFormat="false" ht="21.75" hidden="false" customHeight="true" outlineLevel="0" collapsed="false"/>
    <row r="600" customFormat="false" ht="21.75" hidden="false" customHeight="true" outlineLevel="0" collapsed="false"/>
    <row r="601" customFormat="false" ht="21.75" hidden="false" customHeight="true" outlineLevel="0" collapsed="false"/>
    <row r="602" customFormat="false" ht="21.75" hidden="false" customHeight="true" outlineLevel="0" collapsed="false"/>
    <row r="603" customFormat="false" ht="21.75" hidden="false" customHeight="true" outlineLevel="0" collapsed="false"/>
    <row r="604" customFormat="false" ht="21.75" hidden="false" customHeight="true" outlineLevel="0" collapsed="false"/>
    <row r="605" customFormat="false" ht="21.75" hidden="false" customHeight="true" outlineLevel="0" collapsed="false"/>
    <row r="606" customFormat="false" ht="21.75" hidden="false" customHeight="true" outlineLevel="0" collapsed="false"/>
    <row r="607" customFormat="false" ht="21.75" hidden="false" customHeight="true" outlineLevel="0" collapsed="false"/>
    <row r="608" customFormat="false" ht="21.75" hidden="false" customHeight="true" outlineLevel="0" collapsed="false"/>
    <row r="609" customFormat="false" ht="21.75" hidden="false" customHeight="true" outlineLevel="0" collapsed="false"/>
    <row r="610" customFormat="false" ht="21.75" hidden="false" customHeight="true" outlineLevel="0" collapsed="false"/>
    <row r="611" customFormat="false" ht="21.75" hidden="false" customHeight="true" outlineLevel="0" collapsed="false"/>
    <row r="612" customFormat="false" ht="21.75" hidden="false" customHeight="true" outlineLevel="0" collapsed="false"/>
    <row r="613" customFormat="false" ht="21.75" hidden="false" customHeight="true" outlineLevel="0" collapsed="false"/>
    <row r="614" customFormat="false" ht="21.75" hidden="false" customHeight="true" outlineLevel="0" collapsed="false"/>
    <row r="615" customFormat="false" ht="21.75" hidden="false" customHeight="true" outlineLevel="0" collapsed="false"/>
    <row r="616" customFormat="false" ht="21.75" hidden="false" customHeight="true" outlineLevel="0" collapsed="false"/>
    <row r="617" customFormat="false" ht="21.75" hidden="false" customHeight="true" outlineLevel="0" collapsed="false"/>
    <row r="618" customFormat="false" ht="21.75" hidden="false" customHeight="true" outlineLevel="0" collapsed="false"/>
    <row r="619" customFormat="false" ht="21.75" hidden="false" customHeight="true" outlineLevel="0" collapsed="false"/>
    <row r="620" customFormat="false" ht="21.75" hidden="false" customHeight="true" outlineLevel="0" collapsed="false"/>
    <row r="621" customFormat="false" ht="21.75" hidden="false" customHeight="true" outlineLevel="0" collapsed="false"/>
    <row r="622" customFormat="false" ht="21.75" hidden="false" customHeight="true" outlineLevel="0" collapsed="false"/>
    <row r="623" customFormat="false" ht="21.75" hidden="false" customHeight="true" outlineLevel="0" collapsed="false"/>
    <row r="624" customFormat="false" ht="21.75" hidden="false" customHeight="true" outlineLevel="0" collapsed="false"/>
    <row r="625" customFormat="false" ht="21.75" hidden="false" customHeight="true" outlineLevel="0" collapsed="false"/>
    <row r="626" customFormat="false" ht="21.75" hidden="false" customHeight="true" outlineLevel="0" collapsed="false"/>
    <row r="627" customFormat="false" ht="21.75" hidden="false" customHeight="true" outlineLevel="0" collapsed="false"/>
    <row r="628" customFormat="false" ht="21.75" hidden="false" customHeight="true" outlineLevel="0" collapsed="false"/>
    <row r="629" customFormat="false" ht="21.75" hidden="false" customHeight="true" outlineLevel="0" collapsed="false"/>
    <row r="630" customFormat="false" ht="21.75" hidden="false" customHeight="true" outlineLevel="0" collapsed="false"/>
    <row r="631" customFormat="false" ht="21.75" hidden="false" customHeight="true" outlineLevel="0" collapsed="false"/>
    <row r="632" customFormat="false" ht="21.75" hidden="false" customHeight="true" outlineLevel="0" collapsed="false"/>
    <row r="633" customFormat="false" ht="21.75" hidden="false" customHeight="true" outlineLevel="0" collapsed="false"/>
    <row r="634" customFormat="false" ht="21.75" hidden="false" customHeight="true" outlineLevel="0" collapsed="false"/>
    <row r="635" customFormat="false" ht="21.75" hidden="false" customHeight="true" outlineLevel="0" collapsed="false"/>
    <row r="636" customFormat="false" ht="21.75" hidden="false" customHeight="true" outlineLevel="0" collapsed="false"/>
    <row r="637" customFormat="false" ht="21.75" hidden="false" customHeight="true" outlineLevel="0" collapsed="false"/>
    <row r="638" customFormat="false" ht="21.75" hidden="false" customHeight="true" outlineLevel="0" collapsed="false"/>
    <row r="639" customFormat="false" ht="21.75" hidden="false" customHeight="true" outlineLevel="0" collapsed="false"/>
    <row r="640" customFormat="false" ht="21.75" hidden="false" customHeight="true" outlineLevel="0" collapsed="false"/>
    <row r="641" customFormat="false" ht="21.75" hidden="false" customHeight="true" outlineLevel="0" collapsed="false"/>
    <row r="642" customFormat="false" ht="21.75" hidden="false" customHeight="true" outlineLevel="0" collapsed="false"/>
    <row r="643" customFormat="false" ht="21.75" hidden="false" customHeight="true" outlineLevel="0" collapsed="false"/>
    <row r="644" customFormat="false" ht="21.75" hidden="false" customHeight="true" outlineLevel="0" collapsed="false"/>
    <row r="645" customFormat="false" ht="21.75" hidden="false" customHeight="true" outlineLevel="0" collapsed="false"/>
    <row r="646" customFormat="false" ht="21.75" hidden="false" customHeight="true" outlineLevel="0" collapsed="false"/>
    <row r="647" customFormat="false" ht="21.75" hidden="false" customHeight="true" outlineLevel="0" collapsed="false"/>
    <row r="648" customFormat="false" ht="21.75" hidden="false" customHeight="true" outlineLevel="0" collapsed="false"/>
    <row r="649" customFormat="false" ht="21.75" hidden="false" customHeight="true" outlineLevel="0" collapsed="false"/>
    <row r="650" customFormat="false" ht="21.75" hidden="false" customHeight="true" outlineLevel="0" collapsed="false"/>
    <row r="651" customFormat="false" ht="21.75" hidden="false" customHeight="true" outlineLevel="0" collapsed="false"/>
    <row r="652" customFormat="false" ht="21.75" hidden="false" customHeight="true" outlineLevel="0" collapsed="false"/>
    <row r="653" customFormat="false" ht="21.75" hidden="false" customHeight="true" outlineLevel="0" collapsed="false"/>
    <row r="654" customFormat="false" ht="21.75" hidden="false" customHeight="true" outlineLevel="0" collapsed="false"/>
    <row r="655" customFormat="false" ht="21.75" hidden="false" customHeight="true" outlineLevel="0" collapsed="false"/>
    <row r="656" customFormat="false" ht="21.75" hidden="false" customHeight="true" outlineLevel="0" collapsed="false"/>
    <row r="657" customFormat="false" ht="21.75" hidden="false" customHeight="true" outlineLevel="0" collapsed="false"/>
    <row r="658" customFormat="false" ht="21.75" hidden="false" customHeight="true" outlineLevel="0" collapsed="false"/>
    <row r="659" customFormat="false" ht="21.75" hidden="false" customHeight="true" outlineLevel="0" collapsed="false"/>
    <row r="660" customFormat="false" ht="21.75" hidden="false" customHeight="true" outlineLevel="0" collapsed="false"/>
    <row r="661" customFormat="false" ht="21.75" hidden="false" customHeight="true" outlineLevel="0" collapsed="false"/>
    <row r="662" customFormat="false" ht="21.75" hidden="false" customHeight="true" outlineLevel="0" collapsed="false"/>
    <row r="663" customFormat="false" ht="21.75" hidden="false" customHeight="true" outlineLevel="0" collapsed="false"/>
    <row r="664" customFormat="false" ht="21.75" hidden="false" customHeight="true" outlineLevel="0" collapsed="false"/>
    <row r="665" customFormat="false" ht="21.75" hidden="false" customHeight="true" outlineLevel="0" collapsed="false"/>
    <row r="666" customFormat="false" ht="21.75" hidden="false" customHeight="true" outlineLevel="0" collapsed="false"/>
    <row r="667" customFormat="false" ht="21.75" hidden="false" customHeight="true" outlineLevel="0" collapsed="false"/>
    <row r="668" customFormat="false" ht="21.75" hidden="false" customHeight="true" outlineLevel="0" collapsed="false"/>
    <row r="669" customFormat="false" ht="21.75" hidden="false" customHeight="true" outlineLevel="0" collapsed="false"/>
    <row r="670" customFormat="false" ht="21.75" hidden="false" customHeight="true" outlineLevel="0" collapsed="false"/>
    <row r="671" customFormat="false" ht="21.75" hidden="false" customHeight="true" outlineLevel="0" collapsed="false"/>
    <row r="672" customFormat="false" ht="21.75" hidden="false" customHeight="true" outlineLevel="0" collapsed="false"/>
    <row r="673" customFormat="false" ht="21.75" hidden="false" customHeight="true" outlineLevel="0" collapsed="false"/>
    <row r="674" customFormat="false" ht="21.75" hidden="false" customHeight="true" outlineLevel="0" collapsed="false"/>
    <row r="675" customFormat="false" ht="21.75" hidden="false" customHeight="true" outlineLevel="0" collapsed="false"/>
    <row r="676" customFormat="false" ht="21.75" hidden="false" customHeight="true" outlineLevel="0" collapsed="false"/>
    <row r="677" customFormat="false" ht="21.75" hidden="false" customHeight="true" outlineLevel="0" collapsed="false"/>
    <row r="678" customFormat="false" ht="21.75" hidden="false" customHeight="true" outlineLevel="0" collapsed="false"/>
    <row r="679" customFormat="false" ht="21.75" hidden="false" customHeight="true" outlineLevel="0" collapsed="false"/>
    <row r="680" customFormat="false" ht="21.75" hidden="false" customHeight="true" outlineLevel="0" collapsed="false"/>
    <row r="681" customFormat="false" ht="21.75" hidden="false" customHeight="true" outlineLevel="0" collapsed="false"/>
    <row r="682" customFormat="false" ht="21.75" hidden="false" customHeight="true" outlineLevel="0" collapsed="false"/>
    <row r="683" customFormat="false" ht="21.75" hidden="false" customHeight="true" outlineLevel="0" collapsed="false"/>
    <row r="684" customFormat="false" ht="21.75" hidden="false" customHeight="true" outlineLevel="0" collapsed="false"/>
    <row r="685" customFormat="false" ht="21.75" hidden="false" customHeight="true" outlineLevel="0" collapsed="false"/>
    <row r="686" customFormat="false" ht="21.75" hidden="false" customHeight="true" outlineLevel="0" collapsed="false"/>
    <row r="687" customFormat="false" ht="21.75" hidden="false" customHeight="true" outlineLevel="0" collapsed="false"/>
    <row r="688" customFormat="false" ht="21.75" hidden="false" customHeight="true" outlineLevel="0" collapsed="false"/>
    <row r="689" customFormat="false" ht="21.75" hidden="false" customHeight="true" outlineLevel="0" collapsed="false"/>
    <row r="690" customFormat="false" ht="21.75" hidden="false" customHeight="true" outlineLevel="0" collapsed="false"/>
    <row r="691" customFormat="false" ht="21.75" hidden="false" customHeight="true" outlineLevel="0" collapsed="false"/>
    <row r="692" customFormat="false" ht="21.75" hidden="false" customHeight="true" outlineLevel="0" collapsed="false"/>
    <row r="693" customFormat="false" ht="21.75" hidden="false" customHeight="true" outlineLevel="0" collapsed="false"/>
    <row r="694" customFormat="false" ht="21.75" hidden="false" customHeight="true" outlineLevel="0" collapsed="false"/>
    <row r="695" customFormat="false" ht="21.75" hidden="false" customHeight="true" outlineLevel="0" collapsed="false"/>
    <row r="696" customFormat="false" ht="21.75" hidden="false" customHeight="true" outlineLevel="0" collapsed="false"/>
    <row r="697" customFormat="false" ht="21.75" hidden="false" customHeight="true" outlineLevel="0" collapsed="false"/>
    <row r="698" customFormat="false" ht="21.75" hidden="false" customHeight="true" outlineLevel="0" collapsed="false"/>
    <row r="699" customFormat="false" ht="21.75" hidden="false" customHeight="true" outlineLevel="0" collapsed="false"/>
    <row r="700" customFormat="false" ht="21.75" hidden="false" customHeight="true" outlineLevel="0" collapsed="false"/>
    <row r="701" customFormat="false" ht="21.75" hidden="false" customHeight="true" outlineLevel="0" collapsed="false"/>
    <row r="702" customFormat="false" ht="21.75" hidden="false" customHeight="true" outlineLevel="0" collapsed="false"/>
    <row r="703" customFormat="false" ht="21.75" hidden="false" customHeight="true" outlineLevel="0" collapsed="false"/>
    <row r="704" customFormat="false" ht="21.75" hidden="false" customHeight="true" outlineLevel="0" collapsed="false"/>
    <row r="705" customFormat="false" ht="21.75" hidden="false" customHeight="true" outlineLevel="0" collapsed="false"/>
    <row r="706" customFormat="false" ht="21.75" hidden="false" customHeight="true" outlineLevel="0" collapsed="false"/>
    <row r="707" customFormat="false" ht="21.75" hidden="false" customHeight="true" outlineLevel="0" collapsed="false"/>
    <row r="708" customFormat="false" ht="21.75" hidden="false" customHeight="true" outlineLevel="0" collapsed="false"/>
    <row r="709" customFormat="false" ht="21.75" hidden="false" customHeight="true" outlineLevel="0" collapsed="false"/>
    <row r="710" customFormat="false" ht="21.75" hidden="false" customHeight="true" outlineLevel="0" collapsed="false"/>
    <row r="711" customFormat="false" ht="21.75" hidden="false" customHeight="true" outlineLevel="0" collapsed="false"/>
    <row r="712" customFormat="false" ht="21.75" hidden="false" customHeight="true" outlineLevel="0" collapsed="false"/>
    <row r="713" customFormat="false" ht="21.75" hidden="false" customHeight="true" outlineLevel="0" collapsed="false"/>
    <row r="714" customFormat="false" ht="21.75" hidden="false" customHeight="true" outlineLevel="0" collapsed="false"/>
    <row r="715" customFormat="false" ht="21.75" hidden="false" customHeight="true" outlineLevel="0" collapsed="false"/>
    <row r="716" customFormat="false" ht="21.75" hidden="false" customHeight="true" outlineLevel="0" collapsed="false"/>
    <row r="717" customFormat="false" ht="21.75" hidden="false" customHeight="true" outlineLevel="0" collapsed="false"/>
    <row r="718" customFormat="false" ht="21.75" hidden="false" customHeight="true" outlineLevel="0" collapsed="false"/>
    <row r="719" customFormat="false" ht="21.75" hidden="false" customHeight="true" outlineLevel="0" collapsed="false"/>
    <row r="720" customFormat="false" ht="21.75" hidden="false" customHeight="true" outlineLevel="0" collapsed="false"/>
    <row r="721" customFormat="false" ht="21.75" hidden="false" customHeight="true" outlineLevel="0" collapsed="false"/>
    <row r="722" customFormat="false" ht="21.75" hidden="false" customHeight="true" outlineLevel="0" collapsed="false"/>
    <row r="723" customFormat="false" ht="21.75" hidden="false" customHeight="true" outlineLevel="0" collapsed="false"/>
    <row r="724" customFormat="false" ht="21.75" hidden="false" customHeight="true" outlineLevel="0" collapsed="false"/>
    <row r="725" customFormat="false" ht="21.75" hidden="false" customHeight="true" outlineLevel="0" collapsed="false"/>
    <row r="726" customFormat="false" ht="21.75" hidden="false" customHeight="true" outlineLevel="0" collapsed="false"/>
    <row r="727" customFormat="false" ht="21.75" hidden="false" customHeight="true" outlineLevel="0" collapsed="false"/>
    <row r="728" customFormat="false" ht="21.75" hidden="false" customHeight="true" outlineLevel="0" collapsed="false"/>
    <row r="729" customFormat="false" ht="21.75" hidden="false" customHeight="true" outlineLevel="0" collapsed="false"/>
    <row r="730" customFormat="false" ht="21.75" hidden="false" customHeight="true" outlineLevel="0" collapsed="false"/>
    <row r="731" customFormat="false" ht="21.75" hidden="false" customHeight="true" outlineLevel="0" collapsed="false"/>
    <row r="732" customFormat="false" ht="21.75" hidden="false" customHeight="true" outlineLevel="0" collapsed="false"/>
    <row r="733" customFormat="false" ht="21.75" hidden="false" customHeight="true" outlineLevel="0" collapsed="false"/>
    <row r="734" customFormat="false" ht="21.75" hidden="false" customHeight="true" outlineLevel="0" collapsed="false"/>
    <row r="735" customFormat="false" ht="21.75" hidden="false" customHeight="true" outlineLevel="0" collapsed="false"/>
    <row r="736" customFormat="false" ht="21.75" hidden="false" customHeight="true" outlineLevel="0" collapsed="false"/>
    <row r="737" customFormat="false" ht="21.75" hidden="false" customHeight="true" outlineLevel="0" collapsed="false"/>
    <row r="738" customFormat="false" ht="21.75" hidden="false" customHeight="true" outlineLevel="0" collapsed="false"/>
    <row r="739" customFormat="false" ht="21.75" hidden="false" customHeight="true" outlineLevel="0" collapsed="false"/>
    <row r="740" customFormat="false" ht="21.75" hidden="false" customHeight="true" outlineLevel="0" collapsed="false"/>
    <row r="741" customFormat="false" ht="21.75" hidden="false" customHeight="true" outlineLevel="0" collapsed="false"/>
    <row r="742" customFormat="false" ht="21.75" hidden="false" customHeight="true" outlineLevel="0" collapsed="false"/>
    <row r="743" customFormat="false" ht="21.75" hidden="false" customHeight="true" outlineLevel="0" collapsed="false"/>
    <row r="744" customFormat="false" ht="21.75" hidden="false" customHeight="true" outlineLevel="0" collapsed="false"/>
    <row r="745" customFormat="false" ht="21.75" hidden="false" customHeight="true" outlineLevel="0" collapsed="false"/>
    <row r="746" customFormat="false" ht="21.75" hidden="false" customHeight="true" outlineLevel="0" collapsed="false"/>
    <row r="747" customFormat="false" ht="21.75" hidden="false" customHeight="true" outlineLevel="0" collapsed="false"/>
    <row r="748" customFormat="false" ht="21.75" hidden="false" customHeight="true" outlineLevel="0" collapsed="false"/>
    <row r="749" customFormat="false" ht="21.75" hidden="false" customHeight="true" outlineLevel="0" collapsed="false"/>
    <row r="750" customFormat="false" ht="21.75" hidden="false" customHeight="true" outlineLevel="0" collapsed="false"/>
    <row r="751" customFormat="false" ht="21.75" hidden="false" customHeight="true" outlineLevel="0" collapsed="false"/>
    <row r="752" customFormat="false" ht="21.75" hidden="false" customHeight="true" outlineLevel="0" collapsed="false"/>
    <row r="753" customFormat="false" ht="21.75" hidden="false" customHeight="true" outlineLevel="0" collapsed="false"/>
    <row r="754" customFormat="false" ht="21.75" hidden="false" customHeight="true" outlineLevel="0" collapsed="false"/>
    <row r="755" customFormat="false" ht="21.75" hidden="false" customHeight="true" outlineLevel="0" collapsed="false"/>
    <row r="756" customFormat="false" ht="21.75" hidden="false" customHeight="true" outlineLevel="0" collapsed="false"/>
    <row r="757" customFormat="false" ht="21.75" hidden="false" customHeight="true" outlineLevel="0" collapsed="false"/>
    <row r="758" customFormat="false" ht="21.75" hidden="false" customHeight="true" outlineLevel="0" collapsed="false"/>
    <row r="759" customFormat="false" ht="21.75" hidden="false" customHeight="true" outlineLevel="0" collapsed="false"/>
    <row r="760" customFormat="false" ht="21.75" hidden="false" customHeight="true" outlineLevel="0" collapsed="false"/>
    <row r="761" customFormat="false" ht="21.75" hidden="false" customHeight="true" outlineLevel="0" collapsed="false"/>
    <row r="762" customFormat="false" ht="21.75" hidden="false" customHeight="true" outlineLevel="0" collapsed="false"/>
    <row r="763" customFormat="false" ht="21.75" hidden="false" customHeight="true" outlineLevel="0" collapsed="false"/>
    <row r="764" customFormat="false" ht="21.75" hidden="false" customHeight="true" outlineLevel="0" collapsed="false"/>
    <row r="765" customFormat="false" ht="21.75" hidden="false" customHeight="true" outlineLevel="0" collapsed="false"/>
    <row r="766" customFormat="false" ht="21.75" hidden="false" customHeight="true" outlineLevel="0" collapsed="false"/>
    <row r="767" customFormat="false" ht="21.75" hidden="false" customHeight="true" outlineLevel="0" collapsed="false"/>
    <row r="768" customFormat="false" ht="21.75" hidden="false" customHeight="true" outlineLevel="0" collapsed="false"/>
    <row r="769" customFormat="false" ht="21.75" hidden="false" customHeight="true" outlineLevel="0" collapsed="false"/>
    <row r="770" customFormat="false" ht="21.75" hidden="false" customHeight="true" outlineLevel="0" collapsed="false"/>
    <row r="771" customFormat="false" ht="21.75" hidden="false" customHeight="true" outlineLevel="0" collapsed="false"/>
    <row r="772" customFormat="false" ht="21.75" hidden="false" customHeight="true" outlineLevel="0" collapsed="false"/>
    <row r="773" customFormat="false" ht="21.75" hidden="false" customHeight="true" outlineLevel="0" collapsed="false"/>
    <row r="774" customFormat="false" ht="21.75" hidden="false" customHeight="true" outlineLevel="0" collapsed="false"/>
    <row r="775" customFormat="false" ht="21.75" hidden="false" customHeight="true" outlineLevel="0" collapsed="false"/>
    <row r="776" customFormat="false" ht="21.75" hidden="false" customHeight="true" outlineLevel="0" collapsed="false"/>
    <row r="777" customFormat="false" ht="21.75" hidden="false" customHeight="true" outlineLevel="0" collapsed="false"/>
    <row r="778" customFormat="false" ht="21.75" hidden="false" customHeight="true" outlineLevel="0" collapsed="false"/>
    <row r="779" customFormat="false" ht="21.75" hidden="false" customHeight="true" outlineLevel="0" collapsed="false"/>
    <row r="780" customFormat="false" ht="21.75" hidden="false" customHeight="true" outlineLevel="0" collapsed="false"/>
    <row r="781" customFormat="false" ht="21.75" hidden="false" customHeight="true" outlineLevel="0" collapsed="false"/>
    <row r="782" customFormat="false" ht="21.75" hidden="false" customHeight="true" outlineLevel="0" collapsed="false"/>
    <row r="783" customFormat="false" ht="21.75" hidden="false" customHeight="true" outlineLevel="0" collapsed="false"/>
    <row r="784" customFormat="false" ht="21.75" hidden="false" customHeight="true" outlineLevel="0" collapsed="false"/>
    <row r="785" customFormat="false" ht="21.75" hidden="false" customHeight="true" outlineLevel="0" collapsed="false"/>
    <row r="786" customFormat="false" ht="21.75" hidden="false" customHeight="true" outlineLevel="0" collapsed="false"/>
    <row r="787" customFormat="false" ht="21.75" hidden="false" customHeight="true" outlineLevel="0" collapsed="false"/>
    <row r="788" customFormat="false" ht="21.75" hidden="false" customHeight="true" outlineLevel="0" collapsed="false"/>
    <row r="789" customFormat="false" ht="21.75" hidden="false" customHeight="true" outlineLevel="0" collapsed="false"/>
    <row r="790" customFormat="false" ht="21.75" hidden="false" customHeight="true" outlineLevel="0" collapsed="false"/>
    <row r="791" customFormat="false" ht="21.75" hidden="false" customHeight="true" outlineLevel="0" collapsed="false"/>
    <row r="792" customFormat="false" ht="21.75" hidden="false" customHeight="true" outlineLevel="0" collapsed="false"/>
    <row r="793" customFormat="false" ht="21.75" hidden="false" customHeight="true" outlineLevel="0" collapsed="false"/>
    <row r="794" customFormat="false" ht="21.75" hidden="false" customHeight="true" outlineLevel="0" collapsed="false"/>
    <row r="795" customFormat="false" ht="21.75" hidden="false" customHeight="true" outlineLevel="0" collapsed="false"/>
    <row r="796" customFormat="false" ht="21.75" hidden="false" customHeight="true" outlineLevel="0" collapsed="false"/>
    <row r="797" customFormat="false" ht="21.75" hidden="false" customHeight="true" outlineLevel="0" collapsed="false"/>
    <row r="798" customFormat="false" ht="21.75" hidden="false" customHeight="true" outlineLevel="0" collapsed="false"/>
    <row r="799" customFormat="false" ht="21.75" hidden="false" customHeight="true" outlineLevel="0" collapsed="false"/>
    <row r="800" customFormat="false" ht="21.75" hidden="false" customHeight="true" outlineLevel="0" collapsed="false"/>
    <row r="801" customFormat="false" ht="21.75" hidden="false" customHeight="true" outlineLevel="0" collapsed="false"/>
    <row r="802" customFormat="false" ht="21.75" hidden="false" customHeight="true" outlineLevel="0" collapsed="false"/>
    <row r="803" customFormat="false" ht="21.75" hidden="false" customHeight="true" outlineLevel="0" collapsed="false"/>
    <row r="804" customFormat="false" ht="21.75" hidden="false" customHeight="true" outlineLevel="0" collapsed="false"/>
    <row r="805" customFormat="false" ht="21.75" hidden="false" customHeight="true" outlineLevel="0" collapsed="false"/>
    <row r="806" customFormat="false" ht="21.75" hidden="false" customHeight="true" outlineLevel="0" collapsed="false"/>
    <row r="807" customFormat="false" ht="21.75" hidden="false" customHeight="true" outlineLevel="0" collapsed="false"/>
    <row r="808" customFormat="false" ht="21.75" hidden="false" customHeight="true" outlineLevel="0" collapsed="false"/>
    <row r="809" customFormat="false" ht="21.75" hidden="false" customHeight="true" outlineLevel="0" collapsed="false"/>
    <row r="810" customFormat="false" ht="21.75" hidden="false" customHeight="true" outlineLevel="0" collapsed="false"/>
    <row r="811" customFormat="false" ht="21.75" hidden="false" customHeight="true" outlineLevel="0" collapsed="false"/>
    <row r="812" customFormat="false" ht="21.75" hidden="false" customHeight="true" outlineLevel="0" collapsed="false"/>
    <row r="813" customFormat="false" ht="21.75" hidden="false" customHeight="true" outlineLevel="0" collapsed="false"/>
    <row r="814" customFormat="false" ht="21.75" hidden="false" customHeight="true" outlineLevel="0" collapsed="false"/>
    <row r="815" customFormat="false" ht="21.75" hidden="false" customHeight="true" outlineLevel="0" collapsed="false"/>
    <row r="816" customFormat="false" ht="21.75" hidden="false" customHeight="true" outlineLevel="0" collapsed="false"/>
    <row r="817" customFormat="false" ht="21.75" hidden="false" customHeight="true" outlineLevel="0" collapsed="false"/>
    <row r="818" customFormat="false" ht="21.75" hidden="false" customHeight="true" outlineLevel="0" collapsed="false"/>
    <row r="819" customFormat="false" ht="21.75" hidden="false" customHeight="true" outlineLevel="0" collapsed="false"/>
    <row r="820" customFormat="false" ht="21.75" hidden="false" customHeight="true" outlineLevel="0" collapsed="false"/>
    <row r="821" customFormat="false" ht="21.75" hidden="false" customHeight="true" outlineLevel="0" collapsed="false"/>
    <row r="822" customFormat="false" ht="21.75" hidden="false" customHeight="true" outlineLevel="0" collapsed="false"/>
    <row r="823" customFormat="false" ht="21.75" hidden="false" customHeight="true" outlineLevel="0" collapsed="false"/>
    <row r="824" customFormat="false" ht="21.75" hidden="false" customHeight="true" outlineLevel="0" collapsed="false"/>
    <row r="825" customFormat="false" ht="21.75" hidden="false" customHeight="true" outlineLevel="0" collapsed="false"/>
    <row r="826" customFormat="false" ht="21.75" hidden="false" customHeight="true" outlineLevel="0" collapsed="false"/>
    <row r="827" customFormat="false" ht="21.75" hidden="false" customHeight="true" outlineLevel="0" collapsed="false"/>
    <row r="828" customFormat="false" ht="21.75" hidden="false" customHeight="true" outlineLevel="0" collapsed="false"/>
    <row r="829" customFormat="false" ht="21.75" hidden="false" customHeight="true" outlineLevel="0" collapsed="false"/>
    <row r="830" customFormat="false" ht="21.75" hidden="false" customHeight="true" outlineLevel="0" collapsed="false"/>
    <row r="831" customFormat="false" ht="21.75" hidden="false" customHeight="true" outlineLevel="0" collapsed="false"/>
    <row r="832" customFormat="false" ht="21.75" hidden="false" customHeight="true" outlineLevel="0" collapsed="false"/>
    <row r="833" customFormat="false" ht="21.75" hidden="false" customHeight="true" outlineLevel="0" collapsed="false"/>
    <row r="834" customFormat="false" ht="21.75" hidden="false" customHeight="true" outlineLevel="0" collapsed="false"/>
    <row r="835" customFormat="false" ht="21.75" hidden="false" customHeight="true" outlineLevel="0" collapsed="false"/>
    <row r="836" customFormat="false" ht="21.75" hidden="false" customHeight="true" outlineLevel="0" collapsed="false"/>
    <row r="837" customFormat="false" ht="21.75" hidden="false" customHeight="true" outlineLevel="0" collapsed="false"/>
    <row r="838" customFormat="false" ht="21.75" hidden="false" customHeight="true" outlineLevel="0" collapsed="false"/>
    <row r="839" customFormat="false" ht="21.75" hidden="false" customHeight="true" outlineLevel="0" collapsed="false"/>
    <row r="840" customFormat="false" ht="21.75" hidden="false" customHeight="true" outlineLevel="0" collapsed="false"/>
    <row r="841" customFormat="false" ht="21.75" hidden="false" customHeight="true" outlineLevel="0" collapsed="false"/>
    <row r="842" customFormat="false" ht="21.75" hidden="false" customHeight="true" outlineLevel="0" collapsed="false"/>
    <row r="843" customFormat="false" ht="21.75" hidden="false" customHeight="true" outlineLevel="0" collapsed="false"/>
    <row r="844" customFormat="false" ht="21.75" hidden="false" customHeight="true" outlineLevel="0" collapsed="false"/>
    <row r="845" customFormat="false" ht="21.75" hidden="false" customHeight="true" outlineLevel="0" collapsed="false"/>
    <row r="846" customFormat="false" ht="21.75" hidden="false" customHeight="true" outlineLevel="0" collapsed="false"/>
    <row r="847" customFormat="false" ht="21.75" hidden="false" customHeight="true" outlineLevel="0" collapsed="false"/>
    <row r="848" customFormat="false" ht="21.75" hidden="false" customHeight="true" outlineLevel="0" collapsed="false"/>
    <row r="849" customFormat="false" ht="21.75" hidden="false" customHeight="true" outlineLevel="0" collapsed="false"/>
    <row r="850" customFormat="false" ht="21.75" hidden="false" customHeight="true" outlineLevel="0" collapsed="false"/>
    <row r="851" customFormat="false" ht="21.75" hidden="false" customHeight="true" outlineLevel="0" collapsed="false"/>
    <row r="852" customFormat="false" ht="21.75" hidden="false" customHeight="true" outlineLevel="0" collapsed="false"/>
    <row r="853" customFormat="false" ht="21.75" hidden="false" customHeight="true" outlineLevel="0" collapsed="false"/>
    <row r="854" customFormat="false" ht="21.75" hidden="false" customHeight="true" outlineLevel="0" collapsed="false"/>
    <row r="855" customFormat="false" ht="21.75" hidden="false" customHeight="true" outlineLevel="0" collapsed="false"/>
    <row r="856" customFormat="false" ht="21.75" hidden="false" customHeight="true" outlineLevel="0" collapsed="false"/>
    <row r="857" customFormat="false" ht="21.75" hidden="false" customHeight="true" outlineLevel="0" collapsed="false"/>
    <row r="858" customFormat="false" ht="21.75" hidden="false" customHeight="true" outlineLevel="0" collapsed="false"/>
    <row r="859" customFormat="false" ht="21.75" hidden="false" customHeight="true" outlineLevel="0" collapsed="false"/>
    <row r="860" customFormat="false" ht="21.75" hidden="false" customHeight="true" outlineLevel="0" collapsed="false"/>
    <row r="861" customFormat="false" ht="21.75" hidden="false" customHeight="true" outlineLevel="0" collapsed="false"/>
    <row r="862" customFormat="false" ht="21.75" hidden="false" customHeight="true" outlineLevel="0" collapsed="false"/>
    <row r="863" customFormat="false" ht="21.75" hidden="false" customHeight="true" outlineLevel="0" collapsed="false"/>
    <row r="864" customFormat="false" ht="21.75" hidden="false" customHeight="true" outlineLevel="0" collapsed="false"/>
    <row r="865" customFormat="false" ht="21.75" hidden="false" customHeight="true" outlineLevel="0" collapsed="false"/>
    <row r="866" customFormat="false" ht="21.75" hidden="false" customHeight="true" outlineLevel="0" collapsed="false"/>
    <row r="867" customFormat="false" ht="21.75" hidden="false" customHeight="true" outlineLevel="0" collapsed="false"/>
    <row r="868" customFormat="false" ht="21.75" hidden="false" customHeight="true" outlineLevel="0" collapsed="false"/>
    <row r="869" customFormat="false" ht="21.75" hidden="false" customHeight="true" outlineLevel="0" collapsed="false"/>
    <row r="870" customFormat="false" ht="21.75" hidden="false" customHeight="true" outlineLevel="0" collapsed="false"/>
    <row r="871" customFormat="false" ht="21.75" hidden="false" customHeight="true" outlineLevel="0" collapsed="false"/>
    <row r="872" customFormat="false" ht="21.75" hidden="false" customHeight="true" outlineLevel="0" collapsed="false"/>
    <row r="873" customFormat="false" ht="21.75" hidden="false" customHeight="true" outlineLevel="0" collapsed="false"/>
    <row r="874" customFormat="false" ht="21.75" hidden="false" customHeight="true" outlineLevel="0" collapsed="false"/>
    <row r="875" customFormat="false" ht="21.75" hidden="false" customHeight="true" outlineLevel="0" collapsed="false"/>
    <row r="876" customFormat="false" ht="21.75" hidden="false" customHeight="true" outlineLevel="0" collapsed="false"/>
    <row r="877" customFormat="false" ht="21.75" hidden="false" customHeight="true" outlineLevel="0" collapsed="false"/>
    <row r="878" customFormat="false" ht="21.75" hidden="false" customHeight="true" outlineLevel="0" collapsed="false"/>
    <row r="879" customFormat="false" ht="21.75" hidden="false" customHeight="true" outlineLevel="0" collapsed="false"/>
    <row r="880" customFormat="false" ht="21.75" hidden="false" customHeight="true" outlineLevel="0" collapsed="false"/>
    <row r="881" customFormat="false" ht="21.75" hidden="false" customHeight="true" outlineLevel="0" collapsed="false"/>
    <row r="882" customFormat="false" ht="21.75" hidden="false" customHeight="true" outlineLevel="0" collapsed="false"/>
    <row r="883" customFormat="false" ht="21.75" hidden="false" customHeight="true" outlineLevel="0" collapsed="false"/>
    <row r="884" customFormat="false" ht="21.75" hidden="false" customHeight="true" outlineLevel="0" collapsed="false"/>
    <row r="885" customFormat="false" ht="21.75" hidden="false" customHeight="true" outlineLevel="0" collapsed="false"/>
    <row r="886" customFormat="false" ht="21.75" hidden="false" customHeight="true" outlineLevel="0" collapsed="false"/>
    <row r="1045478" customFormat="false" ht="12.8" hidden="false" customHeight="true" outlineLevel="0" collapsed="false"/>
    <row r="1045479" customFormat="false" ht="12.8" hidden="false" customHeight="true" outlineLevel="0" collapsed="false"/>
    <row r="1045480" customFormat="false" ht="12.8" hidden="false" customHeight="true" outlineLevel="0" collapsed="false"/>
    <row r="1045481" customFormat="false" ht="12.8" hidden="false" customHeight="true" outlineLevel="0" collapsed="false"/>
    <row r="1045482" customFormat="false" ht="12.8" hidden="false" customHeight="true" outlineLevel="0" collapsed="false"/>
    <row r="1045483" customFormat="false" ht="12.8" hidden="false" customHeight="true" outlineLevel="0" collapsed="false"/>
    <row r="1045484" customFormat="false" ht="12.8" hidden="false" customHeight="true" outlineLevel="0" collapsed="false"/>
    <row r="1045485" customFormat="false" ht="12.8" hidden="false" customHeight="true" outlineLevel="0" collapsed="false"/>
    <row r="1045486" customFormat="false" ht="12.8" hidden="false" customHeight="true" outlineLevel="0" collapsed="false"/>
    <row r="1045487" customFormat="false" ht="12.8" hidden="false" customHeight="true" outlineLevel="0" collapsed="false"/>
    <row r="1045488" customFormat="false" ht="12.8" hidden="false" customHeight="true" outlineLevel="0" collapsed="false"/>
    <row r="1045489" customFormat="false" ht="12.8" hidden="false" customHeight="true" outlineLevel="0" collapsed="false"/>
    <row r="1045490" customFormat="false" ht="12.8" hidden="false" customHeight="true" outlineLevel="0" collapsed="false"/>
    <row r="1045491" customFormat="false" ht="12.8" hidden="false" customHeight="true" outlineLevel="0" collapsed="false"/>
    <row r="1045492" customFormat="false" ht="12.8" hidden="false" customHeight="true" outlineLevel="0" collapsed="false"/>
    <row r="1045493" customFormat="false" ht="12.8" hidden="false" customHeight="true" outlineLevel="0" collapsed="false"/>
    <row r="1045494" customFormat="false" ht="12.8" hidden="false" customHeight="true" outlineLevel="0" collapsed="false"/>
    <row r="1045495" customFormat="false" ht="12.8" hidden="false" customHeight="true" outlineLevel="0" collapsed="false"/>
    <row r="1045496" customFormat="false" ht="12.8" hidden="false" customHeight="true" outlineLevel="0" collapsed="false"/>
    <row r="1045497" customFormat="false" ht="12.8" hidden="false" customHeight="true" outlineLevel="0" collapsed="false"/>
    <row r="1045498" customFormat="false" ht="12.8" hidden="false" customHeight="true" outlineLevel="0" collapsed="false"/>
    <row r="1045499" customFormat="false" ht="12.8" hidden="false" customHeight="true" outlineLevel="0" collapsed="false"/>
    <row r="1045500" customFormat="false" ht="12.8" hidden="false" customHeight="true" outlineLevel="0" collapsed="false"/>
    <row r="1045501" customFormat="false" ht="12.8" hidden="false" customHeight="true" outlineLevel="0" collapsed="false"/>
    <row r="1045502" customFormat="false" ht="12.8" hidden="false" customHeight="true" outlineLevel="0" collapsed="false"/>
    <row r="1045503" customFormat="false" ht="12.8" hidden="false" customHeight="true" outlineLevel="0" collapsed="false"/>
    <row r="1045504" customFormat="false" ht="12.8" hidden="false" customHeight="true" outlineLevel="0" collapsed="false"/>
    <row r="1045505" customFormat="false" ht="12.8" hidden="false" customHeight="true" outlineLevel="0" collapsed="false"/>
    <row r="1045506" customFormat="false" ht="12.8" hidden="false" customHeight="true" outlineLevel="0" collapsed="false"/>
    <row r="1045507" customFormat="false" ht="12.8" hidden="false" customHeight="true" outlineLevel="0" collapsed="false"/>
    <row r="1045508" customFormat="false" ht="12.8" hidden="false" customHeight="true" outlineLevel="0" collapsed="false"/>
    <row r="1045509" customFormat="false" ht="12.8" hidden="false" customHeight="true" outlineLevel="0" collapsed="false"/>
    <row r="1045510" customFormat="false" ht="12.8" hidden="false" customHeight="true" outlineLevel="0" collapsed="false"/>
    <row r="1045511" customFormat="false" ht="12.8" hidden="false" customHeight="true" outlineLevel="0" collapsed="false"/>
    <row r="1045512" customFormat="false" ht="12.8" hidden="false" customHeight="true" outlineLevel="0" collapsed="false"/>
    <row r="1045513" customFormat="false" ht="12.8" hidden="false" customHeight="true" outlineLevel="0" collapsed="false"/>
    <row r="1045514" customFormat="false" ht="12.8" hidden="false" customHeight="true" outlineLevel="0" collapsed="false"/>
    <row r="1045515" customFormat="false" ht="12.8" hidden="false" customHeight="true" outlineLevel="0" collapsed="false"/>
    <row r="1045516" customFormat="false" ht="12.8" hidden="false" customHeight="true" outlineLevel="0" collapsed="false"/>
    <row r="1045517" customFormat="false" ht="12.8" hidden="false" customHeight="true" outlineLevel="0" collapsed="false"/>
    <row r="1045518" customFormat="false" ht="12.8" hidden="false" customHeight="true" outlineLevel="0" collapsed="false"/>
    <row r="1045519" customFormat="false" ht="12.8" hidden="false" customHeight="true" outlineLevel="0" collapsed="false"/>
    <row r="1045520" customFormat="false" ht="12.8" hidden="false" customHeight="true" outlineLevel="0" collapsed="false"/>
    <row r="1045521" customFormat="false" ht="12.8" hidden="false" customHeight="true" outlineLevel="0" collapsed="false"/>
    <row r="1045522" customFormat="false" ht="12.8" hidden="false" customHeight="true" outlineLevel="0" collapsed="false"/>
    <row r="1045523" customFormat="false" ht="12.8" hidden="false" customHeight="true" outlineLevel="0" collapsed="false"/>
    <row r="1045524" customFormat="false" ht="12.8" hidden="false" customHeight="true" outlineLevel="0" collapsed="false"/>
    <row r="1045525" customFormat="false" ht="12.8" hidden="false" customHeight="true" outlineLevel="0" collapsed="false"/>
    <row r="1045526" customFormat="false" ht="12.8" hidden="false" customHeight="true" outlineLevel="0" collapsed="false"/>
    <row r="1045527" customFormat="false" ht="12.8" hidden="false" customHeight="true" outlineLevel="0" collapsed="false"/>
    <row r="1045528" customFormat="false" ht="12.8" hidden="false" customHeight="true" outlineLevel="0" collapsed="false"/>
    <row r="1045529" customFormat="false" ht="12.8" hidden="false" customHeight="true" outlineLevel="0" collapsed="false"/>
    <row r="1045530" customFormat="false" ht="12.8" hidden="false" customHeight="true" outlineLevel="0" collapsed="false"/>
    <row r="1045531" customFormat="false" ht="12.8" hidden="false" customHeight="true" outlineLevel="0" collapsed="false"/>
    <row r="1045532" customFormat="false" ht="12.8" hidden="false" customHeight="true" outlineLevel="0" collapsed="false"/>
    <row r="1045533" customFormat="false" ht="12.8" hidden="false" customHeight="true" outlineLevel="0" collapsed="false"/>
    <row r="1045534" customFormat="false" ht="12.8" hidden="false" customHeight="true" outlineLevel="0" collapsed="false"/>
    <row r="1045535" customFormat="false" ht="12.8" hidden="false" customHeight="true" outlineLevel="0" collapsed="false"/>
    <row r="1045536" customFormat="false" ht="12.8" hidden="false" customHeight="true" outlineLevel="0" collapsed="false"/>
    <row r="1045537" customFormat="false" ht="12.8" hidden="false" customHeight="true" outlineLevel="0" collapsed="false"/>
    <row r="1045538" customFormat="false" ht="12.8" hidden="false" customHeight="true" outlineLevel="0" collapsed="false"/>
    <row r="1045539" customFormat="false" ht="12.8" hidden="false" customHeight="true" outlineLevel="0" collapsed="false"/>
    <row r="1045540" customFormat="false" ht="12.8" hidden="false" customHeight="true" outlineLevel="0" collapsed="false"/>
    <row r="1045541" customFormat="false" ht="12.8" hidden="false" customHeight="true" outlineLevel="0" collapsed="false"/>
    <row r="1045542" customFormat="false" ht="12.8" hidden="false" customHeight="true" outlineLevel="0" collapsed="false"/>
    <row r="1045543" customFormat="false" ht="12.8" hidden="false" customHeight="true" outlineLevel="0" collapsed="false"/>
    <row r="1045544" customFormat="false" ht="12.8" hidden="false" customHeight="true" outlineLevel="0" collapsed="false"/>
    <row r="1045545" customFormat="false" ht="12.8" hidden="false" customHeight="true" outlineLevel="0" collapsed="false"/>
    <row r="1045546" customFormat="false" ht="12.8" hidden="false" customHeight="true" outlineLevel="0" collapsed="false"/>
    <row r="1045547" customFormat="false" ht="12.8" hidden="false" customHeight="true" outlineLevel="0" collapsed="false"/>
    <row r="1045548" customFormat="false" ht="12.8" hidden="false" customHeight="true" outlineLevel="0" collapsed="false"/>
    <row r="1045549" customFormat="false" ht="12.8" hidden="false" customHeight="true" outlineLevel="0" collapsed="false"/>
    <row r="1045550" customFormat="false" ht="12.8" hidden="false" customHeight="true" outlineLevel="0" collapsed="false"/>
    <row r="1045551" customFormat="false" ht="12.8" hidden="false" customHeight="true" outlineLevel="0" collapsed="false"/>
    <row r="1045552" customFormat="false" ht="12.8" hidden="false" customHeight="true" outlineLevel="0" collapsed="false"/>
    <row r="1045553" customFormat="false" ht="12.8" hidden="false" customHeight="true" outlineLevel="0" collapsed="false"/>
    <row r="1045554" customFormat="false" ht="12.8" hidden="false" customHeight="true" outlineLevel="0" collapsed="false"/>
    <row r="1045555" customFormat="false" ht="12.8" hidden="false" customHeight="true" outlineLevel="0" collapsed="false"/>
    <row r="1045556" customFormat="false" ht="12.8" hidden="false" customHeight="true" outlineLevel="0" collapsed="false"/>
    <row r="1045557" customFormat="false" ht="12.8" hidden="false" customHeight="true" outlineLevel="0" collapsed="false"/>
    <row r="1045558" customFormat="false" ht="12.8" hidden="false" customHeight="true" outlineLevel="0" collapsed="false"/>
    <row r="1045559" customFormat="false" ht="12.8" hidden="false" customHeight="true" outlineLevel="0" collapsed="false"/>
    <row r="1045560" customFormat="false" ht="12.8" hidden="false" customHeight="true" outlineLevel="0" collapsed="false"/>
    <row r="1045561" customFormat="false" ht="12.8" hidden="false" customHeight="true" outlineLevel="0" collapsed="false"/>
    <row r="1045562" customFormat="false" ht="12.8" hidden="false" customHeight="true" outlineLevel="0" collapsed="false"/>
    <row r="1045563" customFormat="false" ht="12.8" hidden="false" customHeight="true" outlineLevel="0" collapsed="false"/>
    <row r="1045564" customFormat="false" ht="12.8" hidden="false" customHeight="true" outlineLevel="0" collapsed="false"/>
    <row r="1045565" customFormat="false" ht="12.8" hidden="false" customHeight="true" outlineLevel="0" collapsed="false"/>
    <row r="1045566" customFormat="false" ht="12.8" hidden="false" customHeight="true" outlineLevel="0" collapsed="false"/>
    <row r="1045567" customFormat="false" ht="12.8" hidden="false" customHeight="true" outlineLevel="0" collapsed="false"/>
    <row r="1045568" customFormat="false" ht="12.8" hidden="false" customHeight="true" outlineLevel="0" collapsed="false"/>
    <row r="1045569" customFormat="false" ht="12.8" hidden="false" customHeight="true" outlineLevel="0" collapsed="false"/>
    <row r="1045570" customFormat="false" ht="12.8" hidden="false" customHeight="true" outlineLevel="0" collapsed="false"/>
    <row r="1045571" customFormat="false" ht="12.8" hidden="false" customHeight="true" outlineLevel="0" collapsed="false"/>
    <row r="1045572" customFormat="false" ht="12.8" hidden="false" customHeight="true" outlineLevel="0" collapsed="false"/>
    <row r="1045573" customFormat="false" ht="12.8" hidden="false" customHeight="true" outlineLevel="0" collapsed="false"/>
    <row r="1045574" customFormat="false" ht="12.8" hidden="false" customHeight="true" outlineLevel="0" collapsed="false"/>
    <row r="1045575" customFormat="false" ht="12.8" hidden="false" customHeight="true" outlineLevel="0" collapsed="false"/>
    <row r="1045576" customFormat="false" ht="12.8" hidden="false" customHeight="true" outlineLevel="0" collapsed="false"/>
    <row r="1045577" customFormat="false" ht="12.8" hidden="false" customHeight="true" outlineLevel="0" collapsed="false"/>
    <row r="1045578" customFormat="false" ht="12.8" hidden="false" customHeight="true" outlineLevel="0" collapsed="false"/>
    <row r="1045579" customFormat="false" ht="12.8" hidden="false" customHeight="true" outlineLevel="0" collapsed="false"/>
    <row r="1045580" customFormat="false" ht="12.8" hidden="false" customHeight="true" outlineLevel="0" collapsed="false"/>
    <row r="1045581" customFormat="false" ht="12.8" hidden="false" customHeight="true" outlineLevel="0" collapsed="false"/>
    <row r="1045582" customFormat="false" ht="12.8" hidden="false" customHeight="true" outlineLevel="0" collapsed="false"/>
    <row r="1045583" customFormat="false" ht="12.8" hidden="false" customHeight="true" outlineLevel="0" collapsed="false"/>
    <row r="1045584" customFormat="false" ht="12.8" hidden="false" customHeight="true" outlineLevel="0" collapsed="false"/>
    <row r="1045585" customFormat="false" ht="12.8" hidden="false" customHeight="true" outlineLevel="0" collapsed="false"/>
    <row r="1045586" customFormat="false" ht="12.8" hidden="false" customHeight="true" outlineLevel="0" collapsed="false"/>
    <row r="1045587" customFormat="false" ht="12.8" hidden="false" customHeight="true" outlineLevel="0" collapsed="false"/>
    <row r="1045588" customFormat="false" ht="12.8" hidden="false" customHeight="true" outlineLevel="0" collapsed="false"/>
    <row r="1045589" customFormat="false" ht="12.8" hidden="false" customHeight="true" outlineLevel="0" collapsed="false"/>
    <row r="1045590" customFormat="false" ht="12.8" hidden="false" customHeight="true" outlineLevel="0" collapsed="false"/>
    <row r="1045591" customFormat="false" ht="12.8" hidden="false" customHeight="true" outlineLevel="0" collapsed="false"/>
    <row r="1045592" customFormat="false" ht="12.8" hidden="false" customHeight="true" outlineLevel="0" collapsed="false"/>
    <row r="1045593" customFormat="false" ht="12.8" hidden="false" customHeight="true" outlineLevel="0" collapsed="false"/>
    <row r="1045594" customFormat="false" ht="12.8" hidden="false" customHeight="true" outlineLevel="0" collapsed="false"/>
    <row r="1045595" customFormat="false" ht="12.8" hidden="false" customHeight="true" outlineLevel="0" collapsed="false"/>
    <row r="1045596" customFormat="false" ht="12.8" hidden="false" customHeight="true" outlineLevel="0" collapsed="false"/>
    <row r="1045597" customFormat="false" ht="12.8" hidden="false" customHeight="true" outlineLevel="0" collapsed="false"/>
    <row r="1045598" customFormat="false" ht="12.8" hidden="false" customHeight="true" outlineLevel="0" collapsed="false"/>
    <row r="1045599" customFormat="false" ht="12.8" hidden="false" customHeight="true" outlineLevel="0" collapsed="false"/>
    <row r="1045600" customFormat="false" ht="12.8" hidden="false" customHeight="true" outlineLevel="0" collapsed="false"/>
    <row r="1045601" customFormat="false" ht="12.8" hidden="false" customHeight="true" outlineLevel="0" collapsed="false"/>
    <row r="1045602" customFormat="false" ht="12.8" hidden="false" customHeight="true" outlineLevel="0" collapsed="false"/>
    <row r="1045603" customFormat="false" ht="12.8" hidden="false" customHeight="true" outlineLevel="0" collapsed="false"/>
    <row r="1045604" customFormat="false" ht="12.8" hidden="false" customHeight="true" outlineLevel="0" collapsed="false"/>
    <row r="1045605" customFormat="false" ht="12.8" hidden="false" customHeight="true" outlineLevel="0" collapsed="false"/>
    <row r="1045606" customFormat="false" ht="12.8" hidden="false" customHeight="true" outlineLevel="0" collapsed="false"/>
    <row r="1045607" customFormat="false" ht="12.8" hidden="false" customHeight="true" outlineLevel="0" collapsed="false"/>
    <row r="1045608" customFormat="false" ht="12.8" hidden="false" customHeight="true" outlineLevel="0" collapsed="false"/>
    <row r="1045609" customFormat="false" ht="12.8" hidden="false" customHeight="true" outlineLevel="0" collapsed="false"/>
    <row r="1045610" customFormat="false" ht="12.8" hidden="false" customHeight="true" outlineLevel="0" collapsed="false"/>
    <row r="1045611" customFormat="false" ht="12.8" hidden="false" customHeight="true" outlineLevel="0" collapsed="false"/>
    <row r="1045612" customFormat="false" ht="12.8" hidden="false" customHeight="true" outlineLevel="0" collapsed="false"/>
    <row r="1045613" customFormat="false" ht="12.8" hidden="false" customHeight="true" outlineLevel="0" collapsed="false"/>
    <row r="1045614" customFormat="false" ht="12.8" hidden="false" customHeight="true" outlineLevel="0" collapsed="false"/>
    <row r="1045615" customFormat="false" ht="12.8" hidden="false" customHeight="true" outlineLevel="0" collapsed="false"/>
    <row r="1045616" customFormat="false" ht="12.8" hidden="false" customHeight="true" outlineLevel="0" collapsed="false"/>
    <row r="1045617" customFormat="false" ht="12.8" hidden="false" customHeight="true" outlineLevel="0" collapsed="false"/>
    <row r="1045618" customFormat="false" ht="12.8" hidden="false" customHeight="true" outlineLevel="0" collapsed="false"/>
    <row r="1045619" customFormat="false" ht="12.8" hidden="false" customHeight="true" outlineLevel="0" collapsed="false"/>
    <row r="1045620" customFormat="false" ht="12.8" hidden="false" customHeight="true" outlineLevel="0" collapsed="false"/>
    <row r="1045621" customFormat="false" ht="12.8" hidden="false" customHeight="true" outlineLevel="0" collapsed="false"/>
    <row r="1045622" customFormat="false" ht="12.8" hidden="false" customHeight="true" outlineLevel="0" collapsed="false"/>
    <row r="1045623" customFormat="false" ht="12.8" hidden="false" customHeight="true" outlineLevel="0" collapsed="false"/>
    <row r="1045624" customFormat="false" ht="12.8" hidden="false" customHeight="true" outlineLevel="0" collapsed="false"/>
    <row r="1045625" customFormat="false" ht="12.8" hidden="false" customHeight="true" outlineLevel="0" collapsed="false"/>
    <row r="1045626" customFormat="false" ht="12.8" hidden="false" customHeight="true" outlineLevel="0" collapsed="false"/>
    <row r="1045627" customFormat="false" ht="12.8" hidden="false" customHeight="true" outlineLevel="0" collapsed="false"/>
    <row r="1045628" customFormat="false" ht="12.8" hidden="false" customHeight="true" outlineLevel="0" collapsed="false"/>
    <row r="1045629" customFormat="false" ht="12.8" hidden="false" customHeight="true" outlineLevel="0" collapsed="false"/>
    <row r="1045630" customFormat="false" ht="12.8" hidden="false" customHeight="true" outlineLevel="0" collapsed="false"/>
    <row r="1045631" customFormat="false" ht="12.8" hidden="false" customHeight="true" outlineLevel="0" collapsed="false"/>
    <row r="1045632" customFormat="false" ht="12.8" hidden="false" customHeight="true" outlineLevel="0" collapsed="false"/>
    <row r="1045633" customFormat="false" ht="12.8" hidden="false" customHeight="true" outlineLevel="0" collapsed="false"/>
    <row r="1045634" customFormat="false" ht="12.8" hidden="false" customHeight="true" outlineLevel="0" collapsed="false"/>
    <row r="1045635" customFormat="false" ht="12.8" hidden="false" customHeight="true" outlineLevel="0" collapsed="false"/>
    <row r="1045636" customFormat="false" ht="12.8" hidden="false" customHeight="true" outlineLevel="0" collapsed="false"/>
    <row r="1045637" customFormat="false" ht="12.8" hidden="false" customHeight="true" outlineLevel="0" collapsed="false"/>
    <row r="1045638" customFormat="false" ht="12.8" hidden="false" customHeight="true" outlineLevel="0" collapsed="false"/>
    <row r="1045639" customFormat="false" ht="12.8" hidden="false" customHeight="true" outlineLevel="0" collapsed="false"/>
    <row r="1045640" customFormat="false" ht="12.8" hidden="false" customHeight="true" outlineLevel="0" collapsed="false"/>
    <row r="1045641" customFormat="false" ht="12.8" hidden="false" customHeight="true" outlineLevel="0" collapsed="false"/>
    <row r="1045642" customFormat="false" ht="12.8" hidden="false" customHeight="true" outlineLevel="0" collapsed="false"/>
    <row r="1045643" customFormat="false" ht="12.8" hidden="false" customHeight="true" outlineLevel="0" collapsed="false"/>
    <row r="1045644" customFormat="false" ht="12.8" hidden="false" customHeight="true" outlineLevel="0" collapsed="false"/>
    <row r="1045645" customFormat="false" ht="12.8" hidden="false" customHeight="true" outlineLevel="0" collapsed="false"/>
    <row r="1045646" customFormat="false" ht="12.8" hidden="false" customHeight="true" outlineLevel="0" collapsed="false"/>
    <row r="1045647" customFormat="false" ht="12.8" hidden="false" customHeight="true" outlineLevel="0" collapsed="false"/>
    <row r="1045648" customFormat="false" ht="12.8" hidden="false" customHeight="true" outlineLevel="0" collapsed="false"/>
    <row r="1045649" customFormat="false" ht="12.8" hidden="false" customHeight="true" outlineLevel="0" collapsed="false"/>
    <row r="1045650" customFormat="false" ht="12.8" hidden="false" customHeight="true" outlineLevel="0" collapsed="false"/>
    <row r="1045651" customFormat="false" ht="12.8" hidden="false" customHeight="true" outlineLevel="0" collapsed="false"/>
    <row r="1045652" customFormat="false" ht="12.8" hidden="false" customHeight="true" outlineLevel="0" collapsed="false"/>
    <row r="1045653" customFormat="false" ht="12.8" hidden="false" customHeight="true" outlineLevel="0" collapsed="false"/>
    <row r="1045654" customFormat="false" ht="12.8" hidden="false" customHeight="true" outlineLevel="0" collapsed="false"/>
    <row r="1045655" customFormat="false" ht="12.8" hidden="false" customHeight="true" outlineLevel="0" collapsed="false"/>
    <row r="1045656" customFormat="false" ht="12.8" hidden="false" customHeight="true" outlineLevel="0" collapsed="false"/>
    <row r="1045657" customFormat="false" ht="12.8" hidden="false" customHeight="true" outlineLevel="0" collapsed="false"/>
    <row r="1045658" customFormat="false" ht="12.8" hidden="false" customHeight="true" outlineLevel="0" collapsed="false"/>
    <row r="1045659" customFormat="false" ht="12.8" hidden="false" customHeight="true" outlineLevel="0" collapsed="false"/>
    <row r="1045660" customFormat="false" ht="12.8" hidden="false" customHeight="true" outlineLevel="0" collapsed="false"/>
    <row r="1045661" customFormat="false" ht="12.8" hidden="false" customHeight="true" outlineLevel="0" collapsed="false"/>
    <row r="1045662" customFormat="false" ht="12.8" hidden="false" customHeight="true" outlineLevel="0" collapsed="false"/>
    <row r="1045663" customFormat="false" ht="12.8" hidden="false" customHeight="true" outlineLevel="0" collapsed="false"/>
    <row r="1045664" customFormat="false" ht="12.8" hidden="false" customHeight="true" outlineLevel="0" collapsed="false"/>
    <row r="1045665" customFormat="false" ht="12.8" hidden="false" customHeight="true" outlineLevel="0" collapsed="false"/>
    <row r="1045666" customFormat="false" ht="12.8" hidden="false" customHeight="true" outlineLevel="0" collapsed="false"/>
    <row r="1045667" customFormat="false" ht="12.8" hidden="false" customHeight="true" outlineLevel="0" collapsed="false"/>
    <row r="1045668" customFormat="false" ht="12.8" hidden="false" customHeight="true" outlineLevel="0" collapsed="false"/>
    <row r="1045669" customFormat="false" ht="12.8" hidden="false" customHeight="true" outlineLevel="0" collapsed="false"/>
    <row r="1045670" customFormat="false" ht="12.8" hidden="false" customHeight="true" outlineLevel="0" collapsed="false"/>
    <row r="1045671" customFormat="false" ht="12.8" hidden="false" customHeight="true" outlineLevel="0" collapsed="false"/>
    <row r="1045672" customFormat="false" ht="12.8" hidden="false" customHeight="true" outlineLevel="0" collapsed="false"/>
    <row r="1045673" customFormat="false" ht="12.8" hidden="false" customHeight="true" outlineLevel="0" collapsed="false"/>
    <row r="1045674" customFormat="false" ht="12.8" hidden="false" customHeight="true" outlineLevel="0" collapsed="false"/>
    <row r="1045675" customFormat="false" ht="12.8" hidden="false" customHeight="true" outlineLevel="0" collapsed="false"/>
    <row r="1045676" customFormat="false" ht="12.8" hidden="false" customHeight="true" outlineLevel="0" collapsed="false"/>
    <row r="1045677" customFormat="false" ht="12.8" hidden="false" customHeight="true" outlineLevel="0" collapsed="false"/>
    <row r="1045678" customFormat="false" ht="12.8" hidden="false" customHeight="true" outlineLevel="0" collapsed="false"/>
    <row r="1045679" customFormat="false" ht="12.8" hidden="false" customHeight="true" outlineLevel="0" collapsed="false"/>
    <row r="1045680" customFormat="false" ht="12.8" hidden="false" customHeight="true" outlineLevel="0" collapsed="false"/>
    <row r="1045681" customFormat="false" ht="12.8" hidden="false" customHeight="true" outlineLevel="0" collapsed="false"/>
    <row r="1045682" customFormat="false" ht="12.8" hidden="false" customHeight="true" outlineLevel="0" collapsed="false"/>
    <row r="1045683" customFormat="false" ht="12.8" hidden="false" customHeight="true" outlineLevel="0" collapsed="false"/>
    <row r="1045684" customFormat="false" ht="12.8" hidden="false" customHeight="true" outlineLevel="0" collapsed="false"/>
    <row r="1045685" customFormat="false" ht="12.8" hidden="false" customHeight="true" outlineLevel="0" collapsed="false"/>
    <row r="1045686" customFormat="false" ht="12.8" hidden="false" customHeight="true" outlineLevel="0" collapsed="false"/>
    <row r="1045687" customFormat="false" ht="12.8" hidden="false" customHeight="true" outlineLevel="0" collapsed="false"/>
    <row r="1045688" customFormat="false" ht="12.8" hidden="false" customHeight="true" outlineLevel="0" collapsed="false"/>
    <row r="1045689" customFormat="false" ht="12.8" hidden="false" customHeight="true" outlineLevel="0" collapsed="false"/>
    <row r="1045690" customFormat="false" ht="12.8" hidden="false" customHeight="true" outlineLevel="0" collapsed="false"/>
    <row r="1045691" customFormat="false" ht="12.8" hidden="false" customHeight="true" outlineLevel="0" collapsed="false"/>
    <row r="1045692" customFormat="false" ht="12.8" hidden="false" customHeight="true" outlineLevel="0" collapsed="false"/>
    <row r="1045693" customFormat="false" ht="12.8" hidden="false" customHeight="true" outlineLevel="0" collapsed="false"/>
    <row r="1045694" customFormat="false" ht="12.8" hidden="false" customHeight="true" outlineLevel="0" collapsed="false"/>
    <row r="1045695" customFormat="false" ht="12.8" hidden="false" customHeight="true" outlineLevel="0" collapsed="false"/>
    <row r="1045696" customFormat="false" ht="12.8" hidden="false" customHeight="true" outlineLevel="0" collapsed="false"/>
    <row r="1045697" customFormat="false" ht="12.8" hidden="false" customHeight="true" outlineLevel="0" collapsed="false"/>
    <row r="1045698" customFormat="false" ht="12.8" hidden="false" customHeight="true" outlineLevel="0" collapsed="false"/>
    <row r="1045699" customFormat="false" ht="12.8" hidden="false" customHeight="true" outlineLevel="0" collapsed="false"/>
    <row r="1045700" customFormat="false" ht="12.8" hidden="false" customHeight="true" outlineLevel="0" collapsed="false"/>
    <row r="1045701" customFormat="false" ht="12.8" hidden="false" customHeight="true" outlineLevel="0" collapsed="false"/>
    <row r="1045702" customFormat="false" ht="12.8" hidden="false" customHeight="true" outlineLevel="0" collapsed="false"/>
    <row r="1045703" customFormat="false" ht="12.8" hidden="false" customHeight="true" outlineLevel="0" collapsed="false"/>
    <row r="1045704" customFormat="false" ht="12.8" hidden="false" customHeight="true" outlineLevel="0" collapsed="false"/>
    <row r="1045705" customFormat="false" ht="12.8" hidden="false" customHeight="true" outlineLevel="0" collapsed="false"/>
    <row r="1045706" customFormat="false" ht="12.8" hidden="false" customHeight="true" outlineLevel="0" collapsed="false"/>
    <row r="1045707" customFormat="false" ht="12.8" hidden="false" customHeight="true" outlineLevel="0" collapsed="false"/>
    <row r="1045708" customFormat="false" ht="12.8" hidden="false" customHeight="true" outlineLevel="0" collapsed="false"/>
    <row r="1045709" customFormat="false" ht="12.8" hidden="false" customHeight="true" outlineLevel="0" collapsed="false"/>
    <row r="1045710" customFormat="false" ht="12.8" hidden="false" customHeight="true" outlineLevel="0" collapsed="false"/>
    <row r="1045711" customFormat="false" ht="12.8" hidden="false" customHeight="true" outlineLevel="0" collapsed="false"/>
    <row r="1045712" customFormat="false" ht="12.8" hidden="false" customHeight="true" outlineLevel="0" collapsed="false"/>
    <row r="1045713" customFormat="false" ht="12.8" hidden="false" customHeight="true" outlineLevel="0" collapsed="false"/>
    <row r="1045714" customFormat="false" ht="12.8" hidden="false" customHeight="true" outlineLevel="0" collapsed="false"/>
    <row r="1045715" customFormat="false" ht="12.8" hidden="false" customHeight="true" outlineLevel="0" collapsed="false"/>
    <row r="1045716" customFormat="false" ht="12.8" hidden="false" customHeight="true" outlineLevel="0" collapsed="false"/>
    <row r="1045717" customFormat="false" ht="12.8" hidden="false" customHeight="true" outlineLevel="0" collapsed="false"/>
    <row r="1045718" customFormat="false" ht="12.8" hidden="false" customHeight="true" outlineLevel="0" collapsed="false"/>
    <row r="1045719" customFormat="false" ht="12.8" hidden="false" customHeight="true" outlineLevel="0" collapsed="false"/>
    <row r="1045720" customFormat="false" ht="12.8" hidden="false" customHeight="true" outlineLevel="0" collapsed="false"/>
    <row r="1045721" customFormat="false" ht="12.8" hidden="false" customHeight="true" outlineLevel="0" collapsed="false"/>
    <row r="1045722" customFormat="false" ht="12.8" hidden="false" customHeight="true" outlineLevel="0" collapsed="false"/>
    <row r="1045723" customFormat="false" ht="12.8" hidden="false" customHeight="true" outlineLevel="0" collapsed="false"/>
    <row r="1045724" customFormat="false" ht="12.8" hidden="false" customHeight="true" outlineLevel="0" collapsed="false"/>
    <row r="1045725" customFormat="false" ht="12.8" hidden="false" customHeight="true" outlineLevel="0" collapsed="false"/>
    <row r="1045726" customFormat="false" ht="12.8" hidden="false" customHeight="true" outlineLevel="0" collapsed="false"/>
    <row r="1045727" customFormat="false" ht="12.8" hidden="false" customHeight="true" outlineLevel="0" collapsed="false"/>
    <row r="1045728" customFormat="false" ht="12.8" hidden="false" customHeight="true" outlineLevel="0" collapsed="false"/>
    <row r="1045729" customFormat="false" ht="12.8" hidden="false" customHeight="true" outlineLevel="0" collapsed="false"/>
    <row r="1045730" customFormat="false" ht="12.8" hidden="false" customHeight="true" outlineLevel="0" collapsed="false"/>
    <row r="1045731" customFormat="false" ht="12.8" hidden="false" customHeight="true" outlineLevel="0" collapsed="false"/>
    <row r="1045732" customFormat="false" ht="12.8" hidden="false" customHeight="true" outlineLevel="0" collapsed="false"/>
    <row r="1045733" customFormat="false" ht="12.8" hidden="false" customHeight="true" outlineLevel="0" collapsed="false"/>
    <row r="1045734" customFormat="false" ht="12.8" hidden="false" customHeight="true" outlineLevel="0" collapsed="false"/>
    <row r="1045735" customFormat="false" ht="12.8" hidden="false" customHeight="true" outlineLevel="0" collapsed="false"/>
    <row r="1045736" customFormat="false" ht="12.8" hidden="false" customHeight="true" outlineLevel="0" collapsed="false"/>
    <row r="1045737" customFormat="false" ht="12.8" hidden="false" customHeight="true" outlineLevel="0" collapsed="false"/>
    <row r="1045738" customFormat="false" ht="12.8" hidden="false" customHeight="true" outlineLevel="0" collapsed="false"/>
    <row r="1045739" customFormat="false" ht="12.8" hidden="false" customHeight="true" outlineLevel="0" collapsed="false"/>
    <row r="1045740" customFormat="false" ht="12.8" hidden="false" customHeight="true" outlineLevel="0" collapsed="false"/>
    <row r="1045741" customFormat="false" ht="12.8" hidden="false" customHeight="true" outlineLevel="0" collapsed="false"/>
    <row r="1045742" customFormat="false" ht="12.8" hidden="false" customHeight="true" outlineLevel="0" collapsed="false"/>
    <row r="1045743" customFormat="false" ht="12.8" hidden="false" customHeight="true" outlineLevel="0" collapsed="false"/>
    <row r="1045744" customFormat="false" ht="12.8" hidden="false" customHeight="true" outlineLevel="0" collapsed="false"/>
    <row r="1045745" customFormat="false" ht="12.8" hidden="false" customHeight="true" outlineLevel="0" collapsed="false"/>
    <row r="1045746" customFormat="false" ht="12.8" hidden="false" customHeight="true" outlineLevel="0" collapsed="false"/>
    <row r="1045747" customFormat="false" ht="12.8" hidden="false" customHeight="true" outlineLevel="0" collapsed="false"/>
    <row r="1045748" customFormat="false" ht="12.8" hidden="false" customHeight="true" outlineLevel="0" collapsed="false"/>
    <row r="1045749" customFormat="false" ht="12.8" hidden="false" customHeight="true" outlineLevel="0" collapsed="false"/>
    <row r="1045750" customFormat="false" ht="12.8" hidden="false" customHeight="true" outlineLevel="0" collapsed="false"/>
    <row r="1045751" customFormat="false" ht="12.8" hidden="false" customHeight="true" outlineLevel="0" collapsed="false"/>
    <row r="1045752" customFormat="false" ht="12.8" hidden="false" customHeight="true" outlineLevel="0" collapsed="false"/>
    <row r="1045753" customFormat="false" ht="12.8" hidden="false" customHeight="true" outlineLevel="0" collapsed="false"/>
    <row r="1045754" customFormat="false" ht="12.8" hidden="false" customHeight="true" outlineLevel="0" collapsed="false"/>
    <row r="1045755" customFormat="false" ht="12.8" hidden="false" customHeight="true" outlineLevel="0" collapsed="false"/>
    <row r="1045756" customFormat="false" ht="12.8" hidden="false" customHeight="true" outlineLevel="0" collapsed="false"/>
    <row r="1045757" customFormat="false" ht="12.8" hidden="false" customHeight="true" outlineLevel="0" collapsed="false"/>
    <row r="1045758" customFormat="false" ht="12.8" hidden="false" customHeight="true" outlineLevel="0" collapsed="false"/>
    <row r="1045759" customFormat="false" ht="12.8" hidden="false" customHeight="true" outlineLevel="0" collapsed="false"/>
    <row r="1045760" customFormat="false" ht="12.8" hidden="false" customHeight="true" outlineLevel="0" collapsed="false"/>
    <row r="1045761" customFormat="false" ht="12.8" hidden="false" customHeight="true" outlineLevel="0" collapsed="false"/>
    <row r="1045762" customFormat="false" ht="12.8" hidden="false" customHeight="true" outlineLevel="0" collapsed="false"/>
    <row r="1045763" customFormat="false" ht="12.8" hidden="false" customHeight="true" outlineLevel="0" collapsed="false"/>
    <row r="1045764" customFormat="false" ht="12.8" hidden="false" customHeight="true" outlineLevel="0" collapsed="false"/>
    <row r="1045765" customFormat="false" ht="12.8" hidden="false" customHeight="true" outlineLevel="0" collapsed="false"/>
    <row r="1045766" customFormat="false" ht="12.8" hidden="false" customHeight="true" outlineLevel="0" collapsed="false"/>
    <row r="1045767" customFormat="false" ht="12.8" hidden="false" customHeight="true" outlineLevel="0" collapsed="false"/>
    <row r="1045768" customFormat="false" ht="12.8" hidden="false" customHeight="true" outlineLevel="0" collapsed="false"/>
    <row r="1045769" customFormat="false" ht="12.8" hidden="false" customHeight="true" outlineLevel="0" collapsed="false"/>
    <row r="1045770" customFormat="false" ht="12.8" hidden="false" customHeight="true" outlineLevel="0" collapsed="false"/>
    <row r="1045771" customFormat="false" ht="12.8" hidden="false" customHeight="true" outlineLevel="0" collapsed="false"/>
    <row r="1045772" customFormat="false" ht="12.8" hidden="false" customHeight="true" outlineLevel="0" collapsed="false"/>
    <row r="1045773" customFormat="false" ht="12.8" hidden="false" customHeight="true" outlineLevel="0" collapsed="false"/>
    <row r="1045774" customFormat="false" ht="12.8" hidden="false" customHeight="true" outlineLevel="0" collapsed="false"/>
    <row r="1045775" customFormat="false" ht="12.8" hidden="false" customHeight="true" outlineLevel="0" collapsed="false"/>
    <row r="1045776" customFormat="false" ht="12.8" hidden="false" customHeight="true" outlineLevel="0" collapsed="false"/>
    <row r="1045777" customFormat="false" ht="12.8" hidden="false" customHeight="true" outlineLevel="0" collapsed="false"/>
    <row r="1045778" customFormat="false" ht="12.8" hidden="false" customHeight="true" outlineLevel="0" collapsed="false"/>
    <row r="1045779" customFormat="false" ht="12.8" hidden="false" customHeight="true" outlineLevel="0" collapsed="false"/>
    <row r="1045780" customFormat="false" ht="12.8" hidden="false" customHeight="true" outlineLevel="0" collapsed="false"/>
    <row r="1045781" customFormat="false" ht="12.8" hidden="false" customHeight="true" outlineLevel="0" collapsed="false"/>
    <row r="1045782" customFormat="false" ht="12.8" hidden="false" customHeight="true" outlineLevel="0" collapsed="false"/>
    <row r="1045783" customFormat="false" ht="12.8" hidden="false" customHeight="true" outlineLevel="0" collapsed="false"/>
    <row r="1045784" customFormat="false" ht="12.8" hidden="false" customHeight="true" outlineLevel="0" collapsed="false"/>
    <row r="1045785" customFormat="false" ht="12.8" hidden="false" customHeight="true" outlineLevel="0" collapsed="false"/>
    <row r="1045786" customFormat="false" ht="12.8" hidden="false" customHeight="true" outlineLevel="0" collapsed="false"/>
    <row r="1045787" customFormat="false" ht="12.8" hidden="false" customHeight="true" outlineLevel="0" collapsed="false"/>
    <row r="1045788" customFormat="false" ht="12.8" hidden="false" customHeight="true" outlineLevel="0" collapsed="false"/>
    <row r="1045789" customFormat="false" ht="12.8" hidden="false" customHeight="true" outlineLevel="0" collapsed="false"/>
    <row r="1045790" customFormat="false" ht="12.8" hidden="false" customHeight="true" outlineLevel="0" collapsed="false"/>
    <row r="1045791" customFormat="false" ht="12.8" hidden="false" customHeight="true" outlineLevel="0" collapsed="false"/>
    <row r="1045792" customFormat="false" ht="12.8" hidden="false" customHeight="true" outlineLevel="0" collapsed="false"/>
    <row r="1045793" customFormat="false" ht="12.8" hidden="false" customHeight="true" outlineLevel="0" collapsed="false"/>
    <row r="1045794" customFormat="false" ht="12.8" hidden="false" customHeight="true" outlineLevel="0" collapsed="false"/>
    <row r="1045795" customFormat="false" ht="12.8" hidden="false" customHeight="true" outlineLevel="0" collapsed="false"/>
    <row r="1045796" customFormat="false" ht="12.8" hidden="false" customHeight="true" outlineLevel="0" collapsed="false"/>
    <row r="1045797" customFormat="false" ht="12.8" hidden="false" customHeight="true" outlineLevel="0" collapsed="false"/>
    <row r="1045798" customFormat="false" ht="12.8" hidden="false" customHeight="true" outlineLevel="0" collapsed="false"/>
    <row r="1045799" customFormat="false" ht="12.8" hidden="false" customHeight="true" outlineLevel="0" collapsed="false"/>
    <row r="1045800" customFormat="false" ht="12.8" hidden="false" customHeight="true" outlineLevel="0" collapsed="false"/>
    <row r="1045801" customFormat="false" ht="12.8" hidden="false" customHeight="true" outlineLevel="0" collapsed="false"/>
    <row r="1045802" customFormat="false" ht="12.8" hidden="false" customHeight="true" outlineLevel="0" collapsed="false"/>
    <row r="1045803" customFormat="false" ht="12.8" hidden="false" customHeight="true" outlineLevel="0" collapsed="false"/>
    <row r="1045804" customFormat="false" ht="12.8" hidden="false" customHeight="true" outlineLevel="0" collapsed="false"/>
    <row r="1045805" customFormat="false" ht="12.8" hidden="false" customHeight="true" outlineLevel="0" collapsed="false"/>
    <row r="1045806" customFormat="false" ht="12.8" hidden="false" customHeight="true" outlineLevel="0" collapsed="false"/>
    <row r="1045807" customFormat="false" ht="12.8" hidden="false" customHeight="true" outlineLevel="0" collapsed="false"/>
    <row r="1045808" customFormat="false" ht="12.8" hidden="false" customHeight="true" outlineLevel="0" collapsed="false"/>
    <row r="1045809" customFormat="false" ht="12.8" hidden="false" customHeight="true" outlineLevel="0" collapsed="false"/>
    <row r="1045810" customFormat="false" ht="12.8" hidden="false" customHeight="true" outlineLevel="0" collapsed="false"/>
    <row r="1045811" customFormat="false" ht="12.8" hidden="false" customHeight="true" outlineLevel="0" collapsed="false"/>
    <row r="1045812" customFormat="false" ht="12.8" hidden="false" customHeight="true" outlineLevel="0" collapsed="false"/>
    <row r="1045813" customFormat="false" ht="12.8" hidden="false" customHeight="true" outlineLevel="0" collapsed="false"/>
    <row r="1045814" customFormat="false" ht="12.8" hidden="false" customHeight="true" outlineLevel="0" collapsed="false"/>
    <row r="1045815" customFormat="false" ht="12.8" hidden="false" customHeight="true" outlineLevel="0" collapsed="false"/>
    <row r="1045816" customFormat="false" ht="12.8" hidden="false" customHeight="true" outlineLevel="0" collapsed="false"/>
    <row r="1045817" customFormat="false" ht="12.8" hidden="false" customHeight="true" outlineLevel="0" collapsed="false"/>
    <row r="1045818" customFormat="false" ht="12.8" hidden="false" customHeight="true" outlineLevel="0" collapsed="false"/>
    <row r="1045819" customFormat="false" ht="12.8" hidden="false" customHeight="true" outlineLevel="0" collapsed="false"/>
    <row r="1045820" customFormat="false" ht="12.8" hidden="false" customHeight="true" outlineLevel="0" collapsed="false"/>
    <row r="1045821" customFormat="false" ht="12.8" hidden="false" customHeight="true" outlineLevel="0" collapsed="false"/>
    <row r="1045822" customFormat="false" ht="12.8" hidden="false" customHeight="true" outlineLevel="0" collapsed="false"/>
    <row r="1045823" customFormat="false" ht="12.8" hidden="false" customHeight="true" outlineLevel="0" collapsed="false"/>
    <row r="1045824" customFormat="false" ht="12.8" hidden="false" customHeight="true" outlineLevel="0" collapsed="false"/>
    <row r="1045825" customFormat="false" ht="12.8" hidden="false" customHeight="true" outlineLevel="0" collapsed="false"/>
    <row r="1045826" customFormat="false" ht="12.8" hidden="false" customHeight="true" outlineLevel="0" collapsed="false"/>
    <row r="1045827" customFormat="false" ht="12.8" hidden="false" customHeight="true" outlineLevel="0" collapsed="false"/>
    <row r="1045828" customFormat="false" ht="12.8" hidden="false" customHeight="true" outlineLevel="0" collapsed="false"/>
    <row r="1045829" customFormat="false" ht="12.8" hidden="false" customHeight="true" outlineLevel="0" collapsed="false"/>
    <row r="1045830" customFormat="false" ht="12.8" hidden="false" customHeight="true" outlineLevel="0" collapsed="false"/>
    <row r="1045831" customFormat="false" ht="12.8" hidden="false" customHeight="true" outlineLevel="0" collapsed="false"/>
    <row r="1045832" customFormat="false" ht="12.8" hidden="false" customHeight="true" outlineLevel="0" collapsed="false"/>
    <row r="1045833" customFormat="false" ht="12.8" hidden="false" customHeight="true" outlineLevel="0" collapsed="false"/>
    <row r="1045834" customFormat="false" ht="12.8" hidden="false" customHeight="true" outlineLevel="0" collapsed="false"/>
    <row r="1045835" customFormat="false" ht="12.8" hidden="false" customHeight="true" outlineLevel="0" collapsed="false"/>
    <row r="1045836" customFormat="false" ht="12.8" hidden="false" customHeight="true" outlineLevel="0" collapsed="false"/>
    <row r="1045837" customFormat="false" ht="12.8" hidden="false" customHeight="true" outlineLevel="0" collapsed="false"/>
    <row r="1045838" customFormat="false" ht="12.8" hidden="false" customHeight="true" outlineLevel="0" collapsed="false"/>
    <row r="1045839" customFormat="false" ht="12.8" hidden="false" customHeight="true" outlineLevel="0" collapsed="false"/>
    <row r="1045840" customFormat="false" ht="12.8" hidden="false" customHeight="true" outlineLevel="0" collapsed="false"/>
    <row r="1045841" customFormat="false" ht="12.8" hidden="false" customHeight="true" outlineLevel="0" collapsed="false"/>
    <row r="1045842" customFormat="false" ht="12.8" hidden="false" customHeight="true" outlineLevel="0" collapsed="false"/>
    <row r="1045843" customFormat="false" ht="12.8" hidden="false" customHeight="true" outlineLevel="0" collapsed="false"/>
    <row r="1045844" customFormat="false" ht="12.8" hidden="false" customHeight="true" outlineLevel="0" collapsed="false"/>
    <row r="1045845" customFormat="false" ht="12.8" hidden="false" customHeight="true" outlineLevel="0" collapsed="false"/>
    <row r="1045846" customFormat="false" ht="12.8" hidden="false" customHeight="true" outlineLevel="0" collapsed="false"/>
    <row r="1045847" customFormat="false" ht="12.8" hidden="false" customHeight="true" outlineLevel="0" collapsed="false"/>
    <row r="1045848" customFormat="false" ht="12.8" hidden="false" customHeight="true" outlineLevel="0" collapsed="false"/>
    <row r="1045849" customFormat="false" ht="12.8" hidden="false" customHeight="true" outlineLevel="0" collapsed="false"/>
    <row r="1045850" customFormat="false" ht="12.8" hidden="false" customHeight="true" outlineLevel="0" collapsed="false"/>
    <row r="1045851" customFormat="false" ht="12.8" hidden="false" customHeight="true" outlineLevel="0" collapsed="false"/>
    <row r="1045852" customFormat="false" ht="12.8" hidden="false" customHeight="true" outlineLevel="0" collapsed="false"/>
    <row r="1045853" customFormat="false" ht="12.8" hidden="false" customHeight="true" outlineLevel="0" collapsed="false"/>
    <row r="1045854" customFormat="false" ht="12.8" hidden="false" customHeight="true" outlineLevel="0" collapsed="false"/>
    <row r="1045855" customFormat="false" ht="12.8" hidden="false" customHeight="true" outlineLevel="0" collapsed="false"/>
    <row r="1045856" customFormat="false" ht="12.8" hidden="false" customHeight="true" outlineLevel="0" collapsed="false"/>
    <row r="1045857" customFormat="false" ht="12.8" hidden="false" customHeight="true" outlineLevel="0" collapsed="false"/>
    <row r="1045858" customFormat="false" ht="12.8" hidden="false" customHeight="true" outlineLevel="0" collapsed="false"/>
    <row r="1045859" customFormat="false" ht="12.8" hidden="false" customHeight="true" outlineLevel="0" collapsed="false"/>
    <row r="1045860" customFormat="false" ht="12.8" hidden="false" customHeight="true" outlineLevel="0" collapsed="false"/>
    <row r="1045861" customFormat="false" ht="12.8" hidden="false" customHeight="true" outlineLevel="0" collapsed="false"/>
    <row r="1045862" customFormat="false" ht="12.8" hidden="false" customHeight="true" outlineLevel="0" collapsed="false"/>
    <row r="1045863" customFormat="false" ht="12.8" hidden="false" customHeight="true" outlineLevel="0" collapsed="false"/>
    <row r="1045864" customFormat="false" ht="12.8" hidden="false" customHeight="true" outlineLevel="0" collapsed="false"/>
    <row r="1045865" customFormat="false" ht="12.8" hidden="false" customHeight="true" outlineLevel="0" collapsed="false"/>
    <row r="1045866" customFormat="false" ht="12.8" hidden="false" customHeight="true" outlineLevel="0" collapsed="false"/>
    <row r="1045867" customFormat="false" ht="12.8" hidden="false" customHeight="true" outlineLevel="0" collapsed="false"/>
    <row r="1045868" customFormat="false" ht="12.8" hidden="false" customHeight="true" outlineLevel="0" collapsed="false"/>
    <row r="1045869" customFormat="false" ht="12.8" hidden="false" customHeight="true" outlineLevel="0" collapsed="false"/>
    <row r="1045870" customFormat="false" ht="12.8" hidden="false" customHeight="true" outlineLevel="0" collapsed="false"/>
    <row r="1045871" customFormat="false" ht="12.8" hidden="false" customHeight="true" outlineLevel="0" collapsed="false"/>
    <row r="1045872" customFormat="false" ht="12.8" hidden="false" customHeight="true" outlineLevel="0" collapsed="false"/>
    <row r="1045873" customFormat="false" ht="12.8" hidden="false" customHeight="true" outlineLevel="0" collapsed="false"/>
    <row r="1045874" customFormat="false" ht="12.8" hidden="false" customHeight="true" outlineLevel="0" collapsed="false"/>
    <row r="1045875" customFormat="false" ht="12.8" hidden="false" customHeight="true" outlineLevel="0" collapsed="false"/>
    <row r="1045876" customFormat="false" ht="12.8" hidden="false" customHeight="true" outlineLevel="0" collapsed="false"/>
    <row r="1045877" customFormat="false" ht="12.8" hidden="false" customHeight="true" outlineLevel="0" collapsed="false"/>
    <row r="1045878" customFormat="false" ht="12.8" hidden="false" customHeight="true" outlineLevel="0" collapsed="false"/>
    <row r="1045879" customFormat="false" ht="12.8" hidden="false" customHeight="true" outlineLevel="0" collapsed="false"/>
    <row r="1045880" customFormat="false" ht="12.8" hidden="false" customHeight="true" outlineLevel="0" collapsed="false"/>
    <row r="1045881" customFormat="false" ht="12.8" hidden="false" customHeight="true" outlineLevel="0" collapsed="false"/>
    <row r="1045882" customFormat="false" ht="12.8" hidden="false" customHeight="true" outlineLevel="0" collapsed="false"/>
    <row r="1045883" customFormat="false" ht="12.8" hidden="false" customHeight="true" outlineLevel="0" collapsed="false"/>
    <row r="1045884" customFormat="false" ht="12.8" hidden="false" customHeight="true" outlineLevel="0" collapsed="false"/>
    <row r="1045885" customFormat="false" ht="12.8" hidden="false" customHeight="true" outlineLevel="0" collapsed="false"/>
    <row r="1045886" customFormat="false" ht="12.8" hidden="false" customHeight="true" outlineLevel="0" collapsed="false"/>
    <row r="1045887" customFormat="false" ht="12.8" hidden="false" customHeight="true" outlineLevel="0" collapsed="false"/>
    <row r="1045888" customFormat="false" ht="12.8" hidden="false" customHeight="true" outlineLevel="0" collapsed="false"/>
    <row r="1045889" customFormat="false" ht="12.8" hidden="false" customHeight="true" outlineLevel="0" collapsed="false"/>
    <row r="1045890" customFormat="false" ht="12.8" hidden="false" customHeight="true" outlineLevel="0" collapsed="false"/>
    <row r="1045891" customFormat="false" ht="12.8" hidden="false" customHeight="true" outlineLevel="0" collapsed="false"/>
    <row r="1045892" customFormat="false" ht="12.8" hidden="false" customHeight="true" outlineLevel="0" collapsed="false"/>
    <row r="1045893" customFormat="false" ht="12.8" hidden="false" customHeight="true" outlineLevel="0" collapsed="false"/>
    <row r="1045894" customFormat="false" ht="12.8" hidden="false" customHeight="true" outlineLevel="0" collapsed="false"/>
    <row r="1045895" customFormat="false" ht="12.8" hidden="false" customHeight="true" outlineLevel="0" collapsed="false"/>
    <row r="1045896" customFormat="false" ht="12.8" hidden="false" customHeight="true" outlineLevel="0" collapsed="false"/>
    <row r="1045897" customFormat="false" ht="12.8" hidden="false" customHeight="true" outlineLevel="0" collapsed="false"/>
    <row r="1045898" customFormat="false" ht="12.8" hidden="false" customHeight="true" outlineLevel="0" collapsed="false"/>
    <row r="1045899" customFormat="false" ht="12.8" hidden="false" customHeight="true" outlineLevel="0" collapsed="false"/>
    <row r="1045900" customFormat="false" ht="12.8" hidden="false" customHeight="true" outlineLevel="0" collapsed="false"/>
    <row r="1045901" customFormat="false" ht="12.8" hidden="false" customHeight="true" outlineLevel="0" collapsed="false"/>
    <row r="1045902" customFormat="false" ht="12.8" hidden="false" customHeight="true" outlineLevel="0" collapsed="false"/>
    <row r="1045903" customFormat="false" ht="12.8" hidden="false" customHeight="true" outlineLevel="0" collapsed="false"/>
    <row r="1045904" customFormat="false" ht="12.8" hidden="false" customHeight="true" outlineLevel="0" collapsed="false"/>
    <row r="1045905" customFormat="false" ht="12.8" hidden="false" customHeight="true" outlineLevel="0" collapsed="false"/>
    <row r="1045906" customFormat="false" ht="12.8" hidden="false" customHeight="true" outlineLevel="0" collapsed="false"/>
    <row r="1045907" customFormat="false" ht="12.8" hidden="false" customHeight="true" outlineLevel="0" collapsed="false"/>
    <row r="1045908" customFormat="false" ht="12.8" hidden="false" customHeight="true" outlineLevel="0" collapsed="false"/>
    <row r="1045909" customFormat="false" ht="12.8" hidden="false" customHeight="true" outlineLevel="0" collapsed="false"/>
    <row r="1045910" customFormat="false" ht="12.8" hidden="false" customHeight="true" outlineLevel="0" collapsed="false"/>
    <row r="1045911" customFormat="false" ht="12.8" hidden="false" customHeight="true" outlineLevel="0" collapsed="false"/>
    <row r="1045912" customFormat="false" ht="12.8" hidden="false" customHeight="true" outlineLevel="0" collapsed="false"/>
    <row r="1045913" customFormat="false" ht="12.8" hidden="false" customHeight="true" outlineLevel="0" collapsed="false"/>
    <row r="1045914" customFormat="false" ht="12.8" hidden="false" customHeight="true" outlineLevel="0" collapsed="false"/>
    <row r="1045915" customFormat="false" ht="12.8" hidden="false" customHeight="true" outlineLevel="0" collapsed="false"/>
    <row r="1045916" customFormat="false" ht="12.8" hidden="false" customHeight="true" outlineLevel="0" collapsed="false"/>
    <row r="1045917" customFormat="false" ht="12.8" hidden="false" customHeight="true" outlineLevel="0" collapsed="false"/>
    <row r="1045918" customFormat="false" ht="12.8" hidden="false" customHeight="true" outlineLevel="0" collapsed="false"/>
    <row r="1045919" customFormat="false" ht="12.8" hidden="false" customHeight="true" outlineLevel="0" collapsed="false"/>
    <row r="1045920" customFormat="false" ht="12.8" hidden="false" customHeight="true" outlineLevel="0" collapsed="false"/>
    <row r="1045921" customFormat="false" ht="12.8" hidden="false" customHeight="true" outlineLevel="0" collapsed="false"/>
    <row r="1045922" customFormat="false" ht="12.8" hidden="false" customHeight="true" outlineLevel="0" collapsed="false"/>
    <row r="1045923" customFormat="false" ht="12.8" hidden="false" customHeight="true" outlineLevel="0" collapsed="false"/>
    <row r="1045924" customFormat="false" ht="12.8" hidden="false" customHeight="true" outlineLevel="0" collapsed="false"/>
    <row r="1045925" customFormat="false" ht="12.8" hidden="false" customHeight="true" outlineLevel="0" collapsed="false"/>
    <row r="1045926" customFormat="false" ht="12.8" hidden="false" customHeight="true" outlineLevel="0" collapsed="false"/>
    <row r="1045927" customFormat="false" ht="12.8" hidden="false" customHeight="true" outlineLevel="0" collapsed="false"/>
    <row r="1045928" customFormat="false" ht="12.8" hidden="false" customHeight="true" outlineLevel="0" collapsed="false"/>
    <row r="1045929" customFormat="false" ht="12.8" hidden="false" customHeight="true" outlineLevel="0" collapsed="false"/>
    <row r="1045930" customFormat="false" ht="12.8" hidden="false" customHeight="true" outlineLevel="0" collapsed="false"/>
    <row r="1045931" customFormat="false" ht="12.8" hidden="false" customHeight="true" outlineLevel="0" collapsed="false"/>
    <row r="1045932" customFormat="false" ht="12.8" hidden="false" customHeight="true" outlineLevel="0" collapsed="false"/>
    <row r="1045933" customFormat="false" ht="12.8" hidden="false" customHeight="true" outlineLevel="0" collapsed="false"/>
    <row r="1045934" customFormat="false" ht="12.8" hidden="false" customHeight="true" outlineLevel="0" collapsed="false"/>
    <row r="1045935" customFormat="false" ht="12.8" hidden="false" customHeight="true" outlineLevel="0" collapsed="false"/>
    <row r="1045936" customFormat="false" ht="12.8" hidden="false" customHeight="true" outlineLevel="0" collapsed="false"/>
    <row r="1045937" customFormat="false" ht="12.8" hidden="false" customHeight="true" outlineLevel="0" collapsed="false"/>
    <row r="1045938" customFormat="false" ht="12.8" hidden="false" customHeight="true" outlineLevel="0" collapsed="false"/>
    <row r="1045939" customFormat="false" ht="12.8" hidden="false" customHeight="true" outlineLevel="0" collapsed="false"/>
    <row r="1045940" customFormat="false" ht="12.8" hidden="false" customHeight="true" outlineLevel="0" collapsed="false"/>
    <row r="1045941" customFormat="false" ht="12.8" hidden="false" customHeight="true" outlineLevel="0" collapsed="false"/>
    <row r="1045942" customFormat="false" ht="12.8" hidden="false" customHeight="true" outlineLevel="0" collapsed="false"/>
    <row r="1045943" customFormat="false" ht="12.8" hidden="false" customHeight="true" outlineLevel="0" collapsed="false"/>
    <row r="1045944" customFormat="false" ht="12.8" hidden="false" customHeight="true" outlineLevel="0" collapsed="false"/>
    <row r="1045945" customFormat="false" ht="12.8" hidden="false" customHeight="true" outlineLevel="0" collapsed="false"/>
    <row r="1045946" customFormat="false" ht="12.8" hidden="false" customHeight="true" outlineLevel="0" collapsed="false"/>
    <row r="1045947" customFormat="false" ht="12.8" hidden="false" customHeight="true" outlineLevel="0" collapsed="false"/>
    <row r="1045948" customFormat="false" ht="12.8" hidden="false" customHeight="true" outlineLevel="0" collapsed="false"/>
    <row r="1045949" customFormat="false" ht="12.8" hidden="false" customHeight="true" outlineLevel="0" collapsed="false"/>
    <row r="1045950" customFormat="false" ht="12.8" hidden="false" customHeight="true" outlineLevel="0" collapsed="false"/>
    <row r="1045951" customFormat="false" ht="12.8" hidden="false" customHeight="true" outlineLevel="0" collapsed="false"/>
    <row r="1045952" customFormat="false" ht="12.8" hidden="false" customHeight="true" outlineLevel="0" collapsed="false"/>
    <row r="1045953" customFormat="false" ht="12.8" hidden="false" customHeight="true" outlineLevel="0" collapsed="false"/>
    <row r="1045954" customFormat="false" ht="12.8" hidden="false" customHeight="true" outlineLevel="0" collapsed="false"/>
    <row r="1045955" customFormat="false" ht="12.8" hidden="false" customHeight="true" outlineLevel="0" collapsed="false"/>
    <row r="1045956" customFormat="false" ht="12.8" hidden="false" customHeight="true" outlineLevel="0" collapsed="false"/>
    <row r="1045957" customFormat="false" ht="12.8" hidden="false" customHeight="true" outlineLevel="0" collapsed="false"/>
    <row r="1045958" customFormat="false" ht="12.8" hidden="false" customHeight="true" outlineLevel="0" collapsed="false"/>
    <row r="1045959" customFormat="false" ht="12.8" hidden="false" customHeight="true" outlineLevel="0" collapsed="false"/>
    <row r="1045960" customFormat="false" ht="12.8" hidden="false" customHeight="true" outlineLevel="0" collapsed="false"/>
    <row r="1045961" customFormat="false" ht="12.8" hidden="false" customHeight="true" outlineLevel="0" collapsed="false"/>
    <row r="1045962" customFormat="false" ht="12.8" hidden="false" customHeight="true" outlineLevel="0" collapsed="false"/>
    <row r="1045963" customFormat="false" ht="12.8" hidden="false" customHeight="true" outlineLevel="0" collapsed="false"/>
    <row r="1045964" customFormat="false" ht="12.8" hidden="false" customHeight="true" outlineLevel="0" collapsed="false"/>
    <row r="1045965" customFormat="false" ht="12.8" hidden="false" customHeight="true" outlineLevel="0" collapsed="false"/>
    <row r="1045966" customFormat="false" ht="12.8" hidden="false" customHeight="true" outlineLevel="0" collapsed="false"/>
    <row r="1045967" customFormat="false" ht="12.8" hidden="false" customHeight="true" outlineLevel="0" collapsed="false"/>
    <row r="1045968" customFormat="false" ht="12.8" hidden="false" customHeight="true" outlineLevel="0" collapsed="false"/>
    <row r="1045969" customFormat="false" ht="12.8" hidden="false" customHeight="true" outlineLevel="0" collapsed="false"/>
    <row r="1045970" customFormat="false" ht="12.8" hidden="false" customHeight="true" outlineLevel="0" collapsed="false"/>
    <row r="1045971" customFormat="false" ht="12.8" hidden="false" customHeight="true" outlineLevel="0" collapsed="false"/>
    <row r="1045972" customFormat="false" ht="12.8" hidden="false" customHeight="true" outlineLevel="0" collapsed="false"/>
    <row r="1045973" customFormat="false" ht="12.8" hidden="false" customHeight="true" outlineLevel="0" collapsed="false"/>
    <row r="1045974" customFormat="false" ht="12.8" hidden="false" customHeight="true" outlineLevel="0" collapsed="false"/>
    <row r="1045975" customFormat="false" ht="12.8" hidden="false" customHeight="true" outlineLevel="0" collapsed="false"/>
    <row r="1045976" customFormat="false" ht="12.8" hidden="false" customHeight="true" outlineLevel="0" collapsed="false"/>
    <row r="1045977" customFormat="false" ht="12.8" hidden="false" customHeight="true" outlineLevel="0" collapsed="false"/>
    <row r="1045978" customFormat="false" ht="12.8" hidden="false" customHeight="true" outlineLevel="0" collapsed="false"/>
    <row r="1045979" customFormat="false" ht="12.8" hidden="false" customHeight="true" outlineLevel="0" collapsed="false"/>
    <row r="1045980" customFormat="false" ht="12.8" hidden="false" customHeight="true" outlineLevel="0" collapsed="false"/>
    <row r="1045981" customFormat="false" ht="12.8" hidden="false" customHeight="true" outlineLevel="0" collapsed="false"/>
    <row r="1045982" customFormat="false" ht="12.8" hidden="false" customHeight="true" outlineLevel="0" collapsed="false"/>
    <row r="1045983" customFormat="false" ht="12.8" hidden="false" customHeight="true" outlineLevel="0" collapsed="false"/>
    <row r="1045984" customFormat="false" ht="12.8" hidden="false" customHeight="true" outlineLevel="0" collapsed="false"/>
    <row r="1045985" customFormat="false" ht="12.8" hidden="false" customHeight="true" outlineLevel="0" collapsed="false"/>
    <row r="1045986" customFormat="false" ht="12.8" hidden="false" customHeight="true" outlineLevel="0" collapsed="false"/>
    <row r="1045987" customFormat="false" ht="12.8" hidden="false" customHeight="true" outlineLevel="0" collapsed="false"/>
    <row r="1045988" customFormat="false" ht="12.8" hidden="false" customHeight="true" outlineLevel="0" collapsed="false"/>
    <row r="1045989" customFormat="false" ht="12.8" hidden="false" customHeight="true" outlineLevel="0" collapsed="false"/>
    <row r="1045990" customFormat="false" ht="12.8" hidden="false" customHeight="true" outlineLevel="0" collapsed="false"/>
    <row r="1045991" customFormat="false" ht="12.8" hidden="false" customHeight="true" outlineLevel="0" collapsed="false"/>
    <row r="1045992" customFormat="false" ht="12.8" hidden="false" customHeight="true" outlineLevel="0" collapsed="false"/>
    <row r="1045993" customFormat="false" ht="12.8" hidden="false" customHeight="true" outlineLevel="0" collapsed="false"/>
    <row r="1045994" customFormat="false" ht="12.8" hidden="false" customHeight="true" outlineLevel="0" collapsed="false"/>
    <row r="1045995" customFormat="false" ht="12.8" hidden="false" customHeight="true" outlineLevel="0" collapsed="false"/>
    <row r="1045996" customFormat="false" ht="12.8" hidden="false" customHeight="true" outlineLevel="0" collapsed="false"/>
    <row r="1045997" customFormat="false" ht="12.8" hidden="false" customHeight="true" outlineLevel="0" collapsed="false"/>
    <row r="1045998" customFormat="false" ht="12.8" hidden="false" customHeight="true" outlineLevel="0" collapsed="false"/>
    <row r="1045999" customFormat="false" ht="12.8" hidden="false" customHeight="true" outlineLevel="0" collapsed="false"/>
    <row r="1046000" customFormat="false" ht="12.8" hidden="false" customHeight="true" outlineLevel="0" collapsed="false"/>
    <row r="1046001" customFormat="false" ht="12.8" hidden="false" customHeight="true" outlineLevel="0" collapsed="false"/>
    <row r="1046002" customFormat="false" ht="12.8" hidden="false" customHeight="true" outlineLevel="0" collapsed="false"/>
    <row r="1046003" customFormat="false" ht="12.8" hidden="false" customHeight="true" outlineLevel="0" collapsed="false"/>
    <row r="1046004" customFormat="false" ht="12.8" hidden="false" customHeight="true" outlineLevel="0" collapsed="false"/>
    <row r="1046005" customFormat="false" ht="12.8" hidden="false" customHeight="true" outlineLevel="0" collapsed="false"/>
    <row r="1046006" customFormat="false" ht="12.8" hidden="false" customHeight="true" outlineLevel="0" collapsed="false"/>
    <row r="1046007" customFormat="false" ht="12.8" hidden="false" customHeight="true" outlineLevel="0" collapsed="false"/>
    <row r="1046008" customFormat="false" ht="12.8" hidden="false" customHeight="true" outlineLevel="0" collapsed="false"/>
    <row r="1046009" customFormat="false" ht="12.8" hidden="false" customHeight="true" outlineLevel="0" collapsed="false"/>
    <row r="1046010" customFormat="false" ht="12.8" hidden="false" customHeight="true" outlineLevel="0" collapsed="false"/>
    <row r="1046011" customFormat="false" ht="12.8" hidden="false" customHeight="true" outlineLevel="0" collapsed="false"/>
    <row r="1046012" customFormat="false" ht="12.8" hidden="false" customHeight="true" outlineLevel="0" collapsed="false"/>
    <row r="1046013" customFormat="false" ht="12.8" hidden="false" customHeight="true" outlineLevel="0" collapsed="false"/>
    <row r="1046014" customFormat="false" ht="12.8" hidden="false" customHeight="true" outlineLevel="0" collapsed="false"/>
    <row r="1046015" customFormat="false" ht="12.8" hidden="false" customHeight="true" outlineLevel="0" collapsed="false"/>
    <row r="1046016" customFormat="false" ht="12.8" hidden="false" customHeight="true" outlineLevel="0" collapsed="false"/>
    <row r="1046017" customFormat="false" ht="12.8" hidden="false" customHeight="true" outlineLevel="0" collapsed="false"/>
    <row r="1046018" customFormat="false" ht="12.8" hidden="false" customHeight="true" outlineLevel="0" collapsed="false"/>
    <row r="1046019" customFormat="false" ht="12.8" hidden="false" customHeight="true" outlineLevel="0" collapsed="false"/>
    <row r="1046020" customFormat="false" ht="12.8" hidden="false" customHeight="true" outlineLevel="0" collapsed="false"/>
    <row r="1046021" customFormat="false" ht="12.8" hidden="false" customHeight="true" outlineLevel="0" collapsed="false"/>
    <row r="1046022" customFormat="false" ht="12.8" hidden="false" customHeight="true" outlineLevel="0" collapsed="false"/>
    <row r="1046023" customFormat="false" ht="12.8" hidden="false" customHeight="true" outlineLevel="0" collapsed="false"/>
    <row r="1046024" customFormat="false" ht="12.8" hidden="false" customHeight="true" outlineLevel="0" collapsed="false"/>
    <row r="1046025" customFormat="false" ht="12.8" hidden="false" customHeight="true" outlineLevel="0" collapsed="false"/>
    <row r="1046026" customFormat="false" ht="12.8" hidden="false" customHeight="true" outlineLevel="0" collapsed="false"/>
    <row r="1046027" customFormat="false" ht="12.8" hidden="false" customHeight="true" outlineLevel="0" collapsed="false"/>
    <row r="1046028" customFormat="false" ht="12.8" hidden="false" customHeight="true" outlineLevel="0" collapsed="false"/>
    <row r="1046029" customFormat="false" ht="12.8" hidden="false" customHeight="true" outlineLevel="0" collapsed="false"/>
    <row r="1046030" customFormat="false" ht="12.8" hidden="false" customHeight="true" outlineLevel="0" collapsed="false"/>
    <row r="1046031" customFormat="false" ht="12.8" hidden="false" customHeight="true" outlineLevel="0" collapsed="false"/>
    <row r="1046032" customFormat="false" ht="12.8" hidden="false" customHeight="true" outlineLevel="0" collapsed="false"/>
    <row r="1046033" customFormat="false" ht="12.8" hidden="false" customHeight="true" outlineLevel="0" collapsed="false"/>
    <row r="1046034" customFormat="false" ht="12.8" hidden="false" customHeight="true" outlineLevel="0" collapsed="false"/>
    <row r="1046035" customFormat="false" ht="12.8" hidden="false" customHeight="true" outlineLevel="0" collapsed="false"/>
    <row r="1046036" customFormat="false" ht="12.8" hidden="false" customHeight="true" outlineLevel="0" collapsed="false"/>
    <row r="1046037" customFormat="false" ht="12.8" hidden="false" customHeight="true" outlineLevel="0" collapsed="false"/>
    <row r="1046038" customFormat="false" ht="12.8" hidden="false" customHeight="true" outlineLevel="0" collapsed="false"/>
    <row r="1046039" customFormat="false" ht="12.8" hidden="false" customHeight="true" outlineLevel="0" collapsed="false"/>
    <row r="1046040" customFormat="false" ht="12.8" hidden="false" customHeight="true" outlineLevel="0" collapsed="false"/>
    <row r="1046041" customFormat="false" ht="12.8" hidden="false" customHeight="true" outlineLevel="0" collapsed="false"/>
    <row r="1046042" customFormat="false" ht="12.8" hidden="false" customHeight="true" outlineLevel="0" collapsed="false"/>
    <row r="1046043" customFormat="false" ht="12.8" hidden="false" customHeight="true" outlineLevel="0" collapsed="false"/>
    <row r="1046044" customFormat="false" ht="12.8" hidden="false" customHeight="true" outlineLevel="0" collapsed="false"/>
    <row r="1046045" customFormat="false" ht="12.8" hidden="false" customHeight="true" outlineLevel="0" collapsed="false"/>
    <row r="1046046" customFormat="false" ht="12.8" hidden="false" customHeight="true" outlineLevel="0" collapsed="false"/>
    <row r="1046047" customFormat="false" ht="12.8" hidden="false" customHeight="true" outlineLevel="0" collapsed="false"/>
    <row r="1046048" customFormat="false" ht="12.8" hidden="false" customHeight="true" outlineLevel="0" collapsed="false"/>
    <row r="1046049" customFormat="false" ht="12.8" hidden="false" customHeight="true" outlineLevel="0" collapsed="false"/>
    <row r="1046050" customFormat="false" ht="12.8" hidden="false" customHeight="true" outlineLevel="0" collapsed="false"/>
    <row r="1046051" customFormat="false" ht="12.8" hidden="false" customHeight="true" outlineLevel="0" collapsed="false"/>
    <row r="1046052" customFormat="false" ht="12.8" hidden="false" customHeight="true" outlineLevel="0" collapsed="false"/>
    <row r="1046053" customFormat="false" ht="12.8" hidden="false" customHeight="true" outlineLevel="0" collapsed="false"/>
    <row r="1046054" customFormat="false" ht="12.8" hidden="false" customHeight="true" outlineLevel="0" collapsed="false"/>
    <row r="1046055" customFormat="false" ht="12.8" hidden="false" customHeight="true" outlineLevel="0" collapsed="false"/>
    <row r="1046056" customFormat="false" ht="12.8" hidden="false" customHeight="true" outlineLevel="0" collapsed="false"/>
    <row r="1046057" customFormat="false" ht="12.8" hidden="false" customHeight="true" outlineLevel="0" collapsed="false"/>
    <row r="1046058" customFormat="false" ht="12.8" hidden="false" customHeight="true" outlineLevel="0" collapsed="false"/>
    <row r="1046059" customFormat="false" ht="12.8" hidden="false" customHeight="true" outlineLevel="0" collapsed="false"/>
    <row r="1046060" customFormat="false" ht="12.8" hidden="false" customHeight="true" outlineLevel="0" collapsed="false"/>
    <row r="1046061" customFormat="false" ht="12.8" hidden="false" customHeight="true" outlineLevel="0" collapsed="false"/>
    <row r="1046062" customFormat="false" ht="12.8" hidden="false" customHeight="true" outlineLevel="0" collapsed="false"/>
    <row r="1046063" customFormat="false" ht="12.8" hidden="false" customHeight="true" outlineLevel="0" collapsed="false"/>
    <row r="1046064" customFormat="false" ht="12.8" hidden="false" customHeight="true" outlineLevel="0" collapsed="false"/>
    <row r="1046065" customFormat="false" ht="12.8" hidden="false" customHeight="true" outlineLevel="0" collapsed="false"/>
    <row r="1046066" customFormat="false" ht="12.8" hidden="false" customHeight="true" outlineLevel="0" collapsed="false"/>
    <row r="1046067" customFormat="false" ht="12.8" hidden="false" customHeight="true" outlineLevel="0" collapsed="false"/>
    <row r="1046068" customFormat="false" ht="12.8" hidden="false" customHeight="true" outlineLevel="0" collapsed="false"/>
    <row r="1046069" customFormat="false" ht="12.8" hidden="false" customHeight="true" outlineLevel="0" collapsed="false"/>
    <row r="1046070" customFormat="false" ht="12.8" hidden="false" customHeight="true" outlineLevel="0" collapsed="false"/>
    <row r="1046071" customFormat="false" ht="12.8" hidden="false" customHeight="true" outlineLevel="0" collapsed="false"/>
    <row r="1046072" customFormat="false" ht="12.8" hidden="false" customHeight="true" outlineLevel="0" collapsed="false"/>
    <row r="1046073" customFormat="false" ht="12.8" hidden="false" customHeight="true" outlineLevel="0" collapsed="false"/>
    <row r="1046074" customFormat="false" ht="12.8" hidden="false" customHeight="true" outlineLevel="0" collapsed="false"/>
    <row r="1046075" customFormat="false" ht="12.8" hidden="false" customHeight="true" outlineLevel="0" collapsed="false"/>
    <row r="1046076" customFormat="false" ht="12.8" hidden="false" customHeight="true" outlineLevel="0" collapsed="false"/>
    <row r="1046077" customFormat="false" ht="12.8" hidden="false" customHeight="true" outlineLevel="0" collapsed="false"/>
    <row r="1046078" customFormat="false" ht="12.8" hidden="false" customHeight="true" outlineLevel="0" collapsed="false"/>
    <row r="1046079" customFormat="false" ht="12.8" hidden="false" customHeight="true" outlineLevel="0" collapsed="false"/>
    <row r="1046080" customFormat="false" ht="12.8" hidden="false" customHeight="true" outlineLevel="0" collapsed="false"/>
    <row r="1046081" customFormat="false" ht="12.8" hidden="false" customHeight="true" outlineLevel="0" collapsed="false"/>
    <row r="1046082" customFormat="false" ht="12.8" hidden="false" customHeight="true" outlineLevel="0" collapsed="false"/>
    <row r="1046083" customFormat="false" ht="12.8" hidden="false" customHeight="true" outlineLevel="0" collapsed="false"/>
    <row r="1046084" customFormat="false" ht="12.8" hidden="false" customHeight="true" outlineLevel="0" collapsed="false"/>
    <row r="1046085" customFormat="false" ht="12.8" hidden="false" customHeight="true" outlineLevel="0" collapsed="false"/>
    <row r="1046086" customFormat="false" ht="12.8" hidden="false" customHeight="true" outlineLevel="0" collapsed="false"/>
    <row r="1046087" customFormat="false" ht="12.8" hidden="false" customHeight="true" outlineLevel="0" collapsed="false"/>
    <row r="1046088" customFormat="false" ht="12.8" hidden="false" customHeight="true" outlineLevel="0" collapsed="false"/>
    <row r="1046089" customFormat="false" ht="12.8" hidden="false" customHeight="true" outlineLevel="0" collapsed="false"/>
    <row r="1046090" customFormat="false" ht="12.8" hidden="false" customHeight="true" outlineLevel="0" collapsed="false"/>
    <row r="1046091" customFormat="false" ht="12.8" hidden="false" customHeight="true" outlineLevel="0" collapsed="false"/>
    <row r="1046092" customFormat="false" ht="12.8" hidden="false" customHeight="true" outlineLevel="0" collapsed="false"/>
    <row r="1046093" customFormat="false" ht="12.8" hidden="false" customHeight="true" outlineLevel="0" collapsed="false"/>
    <row r="1046094" customFormat="false" ht="12.8" hidden="false" customHeight="true" outlineLevel="0" collapsed="false"/>
    <row r="1046095" customFormat="false" ht="12.8" hidden="false" customHeight="true" outlineLevel="0" collapsed="false"/>
    <row r="1046096" customFormat="false" ht="12.8" hidden="false" customHeight="true" outlineLevel="0" collapsed="false"/>
    <row r="1046097" customFormat="false" ht="12.8" hidden="false" customHeight="true" outlineLevel="0" collapsed="false"/>
    <row r="1046098" customFormat="false" ht="12.8" hidden="false" customHeight="true" outlineLevel="0" collapsed="false"/>
    <row r="1046099" customFormat="false" ht="12.8" hidden="false" customHeight="true" outlineLevel="0" collapsed="false"/>
    <row r="1046100" customFormat="false" ht="12.8" hidden="false" customHeight="true" outlineLevel="0" collapsed="false"/>
    <row r="1046101" customFormat="false" ht="12.8" hidden="false" customHeight="true" outlineLevel="0" collapsed="false"/>
    <row r="1046102" customFormat="false" ht="12.8" hidden="false" customHeight="true" outlineLevel="0" collapsed="false"/>
    <row r="1046103" customFormat="false" ht="12.8" hidden="false" customHeight="true" outlineLevel="0" collapsed="false"/>
    <row r="1046104" customFormat="false" ht="12.8" hidden="false" customHeight="true" outlineLevel="0" collapsed="false"/>
    <row r="1046105" customFormat="false" ht="12.8" hidden="false" customHeight="true" outlineLevel="0" collapsed="false"/>
    <row r="1046106" customFormat="false" ht="12.8" hidden="false" customHeight="true" outlineLevel="0" collapsed="false"/>
    <row r="1046107" customFormat="false" ht="12.8" hidden="false" customHeight="true" outlineLevel="0" collapsed="false"/>
    <row r="1046108" customFormat="false" ht="12.8" hidden="false" customHeight="true" outlineLevel="0" collapsed="false"/>
    <row r="1046109" customFormat="false" ht="12.8" hidden="false" customHeight="true" outlineLevel="0" collapsed="false"/>
    <row r="1046110" customFormat="false" ht="12.8" hidden="false" customHeight="true" outlineLevel="0" collapsed="false"/>
    <row r="1046111" customFormat="false" ht="12.8" hidden="false" customHeight="true" outlineLevel="0" collapsed="false"/>
    <row r="1046112" customFormat="false" ht="12.8" hidden="false" customHeight="true" outlineLevel="0" collapsed="false"/>
    <row r="1046113" customFormat="false" ht="12.8" hidden="false" customHeight="true" outlineLevel="0" collapsed="false"/>
    <row r="1046114" customFormat="false" ht="12.8" hidden="false" customHeight="true" outlineLevel="0" collapsed="false"/>
    <row r="1046115" customFormat="false" ht="12.8" hidden="false" customHeight="true" outlineLevel="0" collapsed="false"/>
    <row r="1046116" customFormat="false" ht="12.8" hidden="false" customHeight="true" outlineLevel="0" collapsed="false"/>
    <row r="1046117" customFormat="false" ht="12.8" hidden="false" customHeight="true" outlineLevel="0" collapsed="false"/>
    <row r="1046118" customFormat="false" ht="12.8" hidden="false" customHeight="true" outlineLevel="0" collapsed="false"/>
    <row r="1046119" customFormat="false" ht="12.8" hidden="false" customHeight="true" outlineLevel="0" collapsed="false"/>
    <row r="1046120" customFormat="false" ht="12.8" hidden="false" customHeight="true" outlineLevel="0" collapsed="false"/>
    <row r="1046121" customFormat="false" ht="12.8" hidden="false" customHeight="true" outlineLevel="0" collapsed="false"/>
    <row r="1046122" customFormat="false" ht="12.8" hidden="false" customHeight="true" outlineLevel="0" collapsed="false"/>
    <row r="1046123" customFormat="false" ht="12.8" hidden="false" customHeight="true" outlineLevel="0" collapsed="false"/>
    <row r="1046124" customFormat="false" ht="12.8" hidden="false" customHeight="true" outlineLevel="0" collapsed="false"/>
    <row r="1046125" customFormat="false" ht="12.8" hidden="false" customHeight="true" outlineLevel="0" collapsed="false"/>
    <row r="1046126" customFormat="false" ht="12.8" hidden="false" customHeight="true" outlineLevel="0" collapsed="false"/>
    <row r="1046127" customFormat="false" ht="12.8" hidden="false" customHeight="true" outlineLevel="0" collapsed="false"/>
    <row r="1046128" customFormat="false" ht="12.8" hidden="false" customHeight="true" outlineLevel="0" collapsed="false"/>
    <row r="1046129" customFormat="false" ht="12.8" hidden="false" customHeight="true" outlineLevel="0" collapsed="false"/>
    <row r="1046130" customFormat="false" ht="12.8" hidden="false" customHeight="true" outlineLevel="0" collapsed="false"/>
    <row r="1046131" customFormat="false" ht="12.8" hidden="false" customHeight="true" outlineLevel="0" collapsed="false"/>
    <row r="1046132" customFormat="false" ht="12.8" hidden="false" customHeight="true" outlineLevel="0" collapsed="false"/>
    <row r="1046133" customFormat="false" ht="12.8" hidden="false" customHeight="true" outlineLevel="0" collapsed="false"/>
    <row r="1046134" customFormat="false" ht="12.8" hidden="false" customHeight="true" outlineLevel="0" collapsed="false"/>
    <row r="1046135" customFormat="false" ht="12.8" hidden="false" customHeight="true" outlineLevel="0" collapsed="false"/>
    <row r="1046136" customFormat="false" ht="12.8" hidden="false" customHeight="true" outlineLevel="0" collapsed="false"/>
    <row r="1046137" customFormat="false" ht="12.8" hidden="false" customHeight="true" outlineLevel="0" collapsed="false"/>
    <row r="1046138" customFormat="false" ht="12.8" hidden="false" customHeight="true" outlineLevel="0" collapsed="false"/>
    <row r="1046139" customFormat="false" ht="12.8" hidden="false" customHeight="true" outlineLevel="0" collapsed="false"/>
    <row r="1046140" customFormat="false" ht="12.8" hidden="false" customHeight="true" outlineLevel="0" collapsed="false"/>
    <row r="1046141" customFormat="false" ht="12.8" hidden="false" customHeight="true" outlineLevel="0" collapsed="false"/>
    <row r="1046142" customFormat="false" ht="12.8" hidden="false" customHeight="true" outlineLevel="0" collapsed="false"/>
    <row r="1046143" customFormat="false" ht="12.8" hidden="false" customHeight="true" outlineLevel="0" collapsed="false"/>
    <row r="1046144" customFormat="false" ht="12.8" hidden="false" customHeight="true" outlineLevel="0" collapsed="false"/>
    <row r="1046145" customFormat="false" ht="12.8" hidden="false" customHeight="true" outlineLevel="0" collapsed="false"/>
    <row r="1046146" customFormat="false" ht="12.8" hidden="false" customHeight="true" outlineLevel="0" collapsed="false"/>
    <row r="1046147" customFormat="false" ht="12.8" hidden="false" customHeight="true" outlineLevel="0" collapsed="false"/>
    <row r="1046148" customFormat="false" ht="12.8" hidden="false" customHeight="true" outlineLevel="0" collapsed="false"/>
    <row r="1046149" customFormat="false" ht="12.8" hidden="false" customHeight="true" outlineLevel="0" collapsed="false"/>
    <row r="1046150" customFormat="false" ht="12.8" hidden="false" customHeight="true" outlineLevel="0" collapsed="false"/>
    <row r="1046151" customFormat="false" ht="12.8" hidden="false" customHeight="true" outlineLevel="0" collapsed="false"/>
    <row r="1046152" customFormat="false" ht="12.8" hidden="false" customHeight="true" outlineLevel="0" collapsed="false"/>
    <row r="1046153" customFormat="false" ht="12.8" hidden="false" customHeight="true" outlineLevel="0" collapsed="false"/>
    <row r="1046154" customFormat="false" ht="12.8" hidden="false" customHeight="true" outlineLevel="0" collapsed="false"/>
    <row r="1046155" customFormat="false" ht="12.8" hidden="false" customHeight="true" outlineLevel="0" collapsed="false"/>
    <row r="1046156" customFormat="false" ht="12.8" hidden="false" customHeight="true" outlineLevel="0" collapsed="false"/>
    <row r="1046157" customFormat="false" ht="12.8" hidden="false" customHeight="true" outlineLevel="0" collapsed="false"/>
    <row r="1046158" customFormat="false" ht="12.8" hidden="false" customHeight="true" outlineLevel="0" collapsed="false"/>
    <row r="1046159" customFormat="false" ht="12.8" hidden="false" customHeight="true" outlineLevel="0" collapsed="false"/>
    <row r="1046160" customFormat="false" ht="12.8" hidden="false" customHeight="true" outlineLevel="0" collapsed="false"/>
    <row r="1046161" customFormat="false" ht="12.8" hidden="false" customHeight="true" outlineLevel="0" collapsed="false"/>
    <row r="1046162" customFormat="false" ht="12.8" hidden="false" customHeight="true" outlineLevel="0" collapsed="false"/>
    <row r="1046163" customFormat="false" ht="12.8" hidden="false" customHeight="true" outlineLevel="0" collapsed="false"/>
    <row r="1046164" customFormat="false" ht="12.8" hidden="false" customHeight="true" outlineLevel="0" collapsed="false"/>
    <row r="1046165" customFormat="false" ht="12.8" hidden="false" customHeight="true" outlineLevel="0" collapsed="false"/>
    <row r="1046166" customFormat="false" ht="12.8" hidden="false" customHeight="true" outlineLevel="0" collapsed="false"/>
    <row r="1046167" customFormat="false" ht="12.8" hidden="false" customHeight="true" outlineLevel="0" collapsed="false"/>
    <row r="1046168" customFormat="false" ht="12.8" hidden="false" customHeight="true" outlineLevel="0" collapsed="false"/>
    <row r="1046169" customFormat="false" ht="12.8" hidden="false" customHeight="true" outlineLevel="0" collapsed="false"/>
    <row r="1046170" customFormat="false" ht="12.8" hidden="false" customHeight="true" outlineLevel="0" collapsed="false"/>
    <row r="1046171" customFormat="false" ht="12.8" hidden="false" customHeight="true" outlineLevel="0" collapsed="false"/>
    <row r="1046172" customFormat="false" ht="12.8" hidden="false" customHeight="true" outlineLevel="0" collapsed="false"/>
    <row r="1046173" customFormat="false" ht="12.8" hidden="false" customHeight="true" outlineLevel="0" collapsed="false"/>
    <row r="1046174" customFormat="false" ht="12.8" hidden="false" customHeight="true" outlineLevel="0" collapsed="false"/>
    <row r="1046175" customFormat="false" ht="12.8" hidden="false" customHeight="true" outlineLevel="0" collapsed="false"/>
    <row r="1046176" customFormat="false" ht="12.8" hidden="false" customHeight="true" outlineLevel="0" collapsed="false"/>
    <row r="1046177" customFormat="false" ht="12.8" hidden="false" customHeight="true" outlineLevel="0" collapsed="false"/>
    <row r="1046178" customFormat="false" ht="12.8" hidden="false" customHeight="true" outlineLevel="0" collapsed="false"/>
    <row r="1046179" customFormat="false" ht="12.8" hidden="false" customHeight="true" outlineLevel="0" collapsed="false"/>
    <row r="1046180" customFormat="false" ht="12.8" hidden="false" customHeight="true" outlineLevel="0" collapsed="false"/>
    <row r="1046181" customFormat="false" ht="12.8" hidden="false" customHeight="true" outlineLevel="0" collapsed="false"/>
    <row r="1046182" customFormat="false" ht="12.8" hidden="false" customHeight="true" outlineLevel="0" collapsed="false"/>
    <row r="1046183" customFormat="false" ht="12.8" hidden="false" customHeight="true" outlineLevel="0" collapsed="false"/>
    <row r="1046184" customFormat="false" ht="12.8" hidden="false" customHeight="true" outlineLevel="0" collapsed="false"/>
    <row r="1046185" customFormat="false" ht="12.8" hidden="false" customHeight="true" outlineLevel="0" collapsed="false"/>
    <row r="1046186" customFormat="false" ht="12.8" hidden="false" customHeight="true" outlineLevel="0" collapsed="false"/>
    <row r="1046187" customFormat="false" ht="12.8" hidden="false" customHeight="true" outlineLevel="0" collapsed="false"/>
    <row r="1046188" customFormat="false" ht="12.8" hidden="false" customHeight="true" outlineLevel="0" collapsed="false"/>
    <row r="1046189" customFormat="false" ht="12.8" hidden="false" customHeight="true" outlineLevel="0" collapsed="false"/>
    <row r="1046190" customFormat="false" ht="12.8" hidden="false" customHeight="true" outlineLevel="0" collapsed="false"/>
    <row r="1046191" customFormat="false" ht="12.8" hidden="false" customHeight="true" outlineLevel="0" collapsed="false"/>
    <row r="1046192" customFormat="false" ht="12.8" hidden="false" customHeight="true" outlineLevel="0" collapsed="false"/>
    <row r="1046193" customFormat="false" ht="12.8" hidden="false" customHeight="true" outlineLevel="0" collapsed="false"/>
    <row r="1046194" customFormat="false" ht="12.8" hidden="false" customHeight="true" outlineLevel="0" collapsed="false"/>
    <row r="1046195" customFormat="false" ht="12.8" hidden="false" customHeight="true" outlineLevel="0" collapsed="false"/>
    <row r="1046196" customFormat="false" ht="12.8" hidden="false" customHeight="true" outlineLevel="0" collapsed="false"/>
    <row r="1046197" customFormat="false" ht="12.8" hidden="false" customHeight="true" outlineLevel="0" collapsed="false"/>
    <row r="1046198" customFormat="false" ht="12.8" hidden="false" customHeight="true" outlineLevel="0" collapsed="false"/>
    <row r="1046199" customFormat="false" ht="12.8" hidden="false" customHeight="true" outlineLevel="0" collapsed="false"/>
    <row r="1046200" customFormat="false" ht="12.8" hidden="false" customHeight="true" outlineLevel="0" collapsed="false"/>
    <row r="1046201" customFormat="false" ht="12.8" hidden="false" customHeight="true" outlineLevel="0" collapsed="false"/>
    <row r="1046202" customFormat="false" ht="12.8" hidden="false" customHeight="true" outlineLevel="0" collapsed="false"/>
    <row r="1046203" customFormat="false" ht="12.8" hidden="false" customHeight="true" outlineLevel="0" collapsed="false"/>
    <row r="1046204" customFormat="false" ht="12.8" hidden="false" customHeight="true" outlineLevel="0" collapsed="false"/>
    <row r="1046205" customFormat="false" ht="12.8" hidden="false" customHeight="true" outlineLevel="0" collapsed="false"/>
    <row r="1046206" customFormat="false" ht="12.8" hidden="false" customHeight="true" outlineLevel="0" collapsed="false"/>
    <row r="1046207" customFormat="false" ht="12.8" hidden="false" customHeight="true" outlineLevel="0" collapsed="false"/>
    <row r="1046208" customFormat="false" ht="12.8" hidden="false" customHeight="true" outlineLevel="0" collapsed="false"/>
    <row r="1046209" customFormat="false" ht="12.8" hidden="false" customHeight="true" outlineLevel="0" collapsed="false"/>
    <row r="1046210" customFormat="false" ht="12.8" hidden="false" customHeight="true" outlineLevel="0" collapsed="false"/>
    <row r="1046211" customFormat="false" ht="12.8" hidden="false" customHeight="true" outlineLevel="0" collapsed="false"/>
    <row r="1046212" customFormat="false" ht="12.8" hidden="false" customHeight="true" outlineLevel="0" collapsed="false"/>
    <row r="1046213" customFormat="false" ht="12.8" hidden="false" customHeight="true" outlineLevel="0" collapsed="false"/>
    <row r="1046214" customFormat="false" ht="12.8" hidden="false" customHeight="true" outlineLevel="0" collapsed="false"/>
    <row r="1046215" customFormat="false" ht="12.8" hidden="false" customHeight="true" outlineLevel="0" collapsed="false"/>
    <row r="1046216" customFormat="false" ht="12.8" hidden="false" customHeight="true" outlineLevel="0" collapsed="false"/>
    <row r="1046217" customFormat="false" ht="12.8" hidden="false" customHeight="true" outlineLevel="0" collapsed="false"/>
    <row r="1046218" customFormat="false" ht="12.8" hidden="false" customHeight="true" outlineLevel="0" collapsed="false"/>
    <row r="1046219" customFormat="false" ht="12.8" hidden="false" customHeight="true" outlineLevel="0" collapsed="false"/>
    <row r="1046220" customFormat="false" ht="12.8" hidden="false" customHeight="true" outlineLevel="0" collapsed="false"/>
    <row r="1046221" customFormat="false" ht="12.8" hidden="false" customHeight="true" outlineLevel="0" collapsed="false"/>
    <row r="1046222" customFormat="false" ht="12.8" hidden="false" customHeight="true" outlineLevel="0" collapsed="false"/>
    <row r="1046223" customFormat="false" ht="12.8" hidden="false" customHeight="true" outlineLevel="0" collapsed="false"/>
    <row r="1046224" customFormat="false" ht="12.8" hidden="false" customHeight="true" outlineLevel="0" collapsed="false"/>
    <row r="1046225" customFormat="false" ht="12.8" hidden="false" customHeight="true" outlineLevel="0" collapsed="false"/>
    <row r="1046226" customFormat="false" ht="12.8" hidden="false" customHeight="true" outlineLevel="0" collapsed="false"/>
    <row r="1046227" customFormat="false" ht="12.8" hidden="false" customHeight="true" outlineLevel="0" collapsed="false"/>
    <row r="1046228" customFormat="false" ht="12.8" hidden="false" customHeight="true" outlineLevel="0" collapsed="false"/>
    <row r="1046229" customFormat="false" ht="12.8" hidden="false" customHeight="true" outlineLevel="0" collapsed="false"/>
    <row r="1046230" customFormat="false" ht="12.8" hidden="false" customHeight="true" outlineLevel="0" collapsed="false"/>
    <row r="1046231" customFormat="false" ht="12.8" hidden="false" customHeight="true" outlineLevel="0" collapsed="false"/>
    <row r="1046232" customFormat="false" ht="12.8" hidden="false" customHeight="true" outlineLevel="0" collapsed="false"/>
    <row r="1046233" customFormat="false" ht="12.8" hidden="false" customHeight="true" outlineLevel="0" collapsed="false"/>
    <row r="1046234" customFormat="false" ht="12.8" hidden="false" customHeight="true" outlineLevel="0" collapsed="false"/>
    <row r="1046235" customFormat="false" ht="12.8" hidden="false" customHeight="true" outlineLevel="0" collapsed="false"/>
    <row r="1046236" customFormat="false" ht="12.8" hidden="false" customHeight="true" outlineLevel="0" collapsed="false"/>
    <row r="1046237" customFormat="false" ht="12.8" hidden="false" customHeight="true" outlineLevel="0" collapsed="false"/>
    <row r="1046238" customFormat="false" ht="12.8" hidden="false" customHeight="true" outlineLevel="0" collapsed="false"/>
    <row r="1046239" customFormat="false" ht="12.8" hidden="false" customHeight="true" outlineLevel="0" collapsed="false"/>
    <row r="1046240" customFormat="false" ht="12.8" hidden="false" customHeight="true" outlineLevel="0" collapsed="false"/>
    <row r="1046241" customFormat="false" ht="12.8" hidden="false" customHeight="true" outlineLevel="0" collapsed="false"/>
    <row r="1046242" customFormat="false" ht="12.8" hidden="false" customHeight="true" outlineLevel="0" collapsed="false"/>
    <row r="1046243" customFormat="false" ht="12.8" hidden="false" customHeight="true" outlineLevel="0" collapsed="false"/>
    <row r="1046244" customFormat="false" ht="12.8" hidden="false" customHeight="true" outlineLevel="0" collapsed="false"/>
    <row r="1046245" customFormat="false" ht="12.8" hidden="false" customHeight="true" outlineLevel="0" collapsed="false"/>
    <row r="1046246" customFormat="false" ht="12.8" hidden="false" customHeight="true" outlineLevel="0" collapsed="false"/>
    <row r="1046247" customFormat="false" ht="12.8" hidden="false" customHeight="true" outlineLevel="0" collapsed="false"/>
    <row r="1046248" customFormat="false" ht="12.8" hidden="false" customHeight="true" outlineLevel="0" collapsed="false"/>
    <row r="1046249" customFormat="false" ht="12.8" hidden="false" customHeight="true" outlineLevel="0" collapsed="false"/>
    <row r="1046250" customFormat="false" ht="12.8" hidden="false" customHeight="true" outlineLevel="0" collapsed="false"/>
    <row r="1046251" customFormat="false" ht="12.8" hidden="false" customHeight="true" outlineLevel="0" collapsed="false"/>
    <row r="1046252" customFormat="false" ht="12.8" hidden="false" customHeight="true" outlineLevel="0" collapsed="false"/>
    <row r="1046253" customFormat="false" ht="12.8" hidden="false" customHeight="true" outlineLevel="0" collapsed="false"/>
    <row r="1046254" customFormat="false" ht="12.8" hidden="false" customHeight="true" outlineLevel="0" collapsed="false"/>
    <row r="1046255" customFormat="false" ht="12.8" hidden="false" customHeight="true" outlineLevel="0" collapsed="false"/>
    <row r="1046256" customFormat="false" ht="12.8" hidden="false" customHeight="true" outlineLevel="0" collapsed="false"/>
    <row r="1046257" customFormat="false" ht="12.8" hidden="false" customHeight="true" outlineLevel="0" collapsed="false"/>
    <row r="1046258" customFormat="false" ht="12.8" hidden="false" customHeight="true" outlineLevel="0" collapsed="false"/>
    <row r="1046259" customFormat="false" ht="12.8" hidden="false" customHeight="true" outlineLevel="0" collapsed="false"/>
    <row r="1046260" customFormat="false" ht="12.8" hidden="false" customHeight="true" outlineLevel="0" collapsed="false"/>
    <row r="1046261" customFormat="false" ht="12.8" hidden="false" customHeight="true" outlineLevel="0" collapsed="false"/>
    <row r="1046262" customFormat="false" ht="12.8" hidden="false" customHeight="true" outlineLevel="0" collapsed="false"/>
    <row r="1046263" customFormat="false" ht="12.8" hidden="false" customHeight="true" outlineLevel="0" collapsed="false"/>
    <row r="1046264" customFormat="false" ht="12.8" hidden="false" customHeight="true" outlineLevel="0" collapsed="false"/>
    <row r="1046265" customFormat="false" ht="12.8" hidden="false" customHeight="true" outlineLevel="0" collapsed="false"/>
    <row r="1046266" customFormat="false" ht="12.8" hidden="false" customHeight="true" outlineLevel="0" collapsed="false"/>
    <row r="1046267" customFormat="false" ht="12.8" hidden="false" customHeight="true" outlineLevel="0" collapsed="false"/>
    <row r="1046268" customFormat="false" ht="12.8" hidden="false" customHeight="true" outlineLevel="0" collapsed="false"/>
    <row r="1046269" customFormat="false" ht="12.8" hidden="false" customHeight="true" outlineLevel="0" collapsed="false"/>
    <row r="1046270" customFormat="false" ht="12.8" hidden="false" customHeight="true" outlineLevel="0" collapsed="false"/>
    <row r="1046271" customFormat="false" ht="12.8" hidden="false" customHeight="true" outlineLevel="0" collapsed="false"/>
    <row r="1046272" customFormat="false" ht="12.8" hidden="false" customHeight="true" outlineLevel="0" collapsed="false"/>
    <row r="1046273" customFormat="false" ht="12.8" hidden="false" customHeight="true" outlineLevel="0" collapsed="false"/>
    <row r="1046274" customFormat="false" ht="12.8" hidden="false" customHeight="true" outlineLevel="0" collapsed="false"/>
    <row r="1046275" customFormat="false" ht="12.8" hidden="false" customHeight="true" outlineLevel="0" collapsed="false"/>
    <row r="1046276" customFormat="false" ht="12.8" hidden="false" customHeight="true" outlineLevel="0" collapsed="false"/>
    <row r="1046277" customFormat="false" ht="12.8" hidden="false" customHeight="true" outlineLevel="0" collapsed="false"/>
    <row r="1046278" customFormat="false" ht="12.8" hidden="false" customHeight="true" outlineLevel="0" collapsed="false"/>
    <row r="1046279" customFormat="false" ht="12.8" hidden="false" customHeight="true" outlineLevel="0" collapsed="false"/>
    <row r="1046280" customFormat="false" ht="12.8" hidden="false" customHeight="true" outlineLevel="0" collapsed="false"/>
    <row r="1046281" customFormat="false" ht="12.8" hidden="false" customHeight="true" outlineLevel="0" collapsed="false"/>
    <row r="1046282" customFormat="false" ht="12.8" hidden="false" customHeight="true" outlineLevel="0" collapsed="false"/>
    <row r="1046283" customFormat="false" ht="12.8" hidden="false" customHeight="true" outlineLevel="0" collapsed="false"/>
    <row r="1046284" customFormat="false" ht="12.8" hidden="false" customHeight="true" outlineLevel="0" collapsed="false"/>
    <row r="1046285" customFormat="false" ht="12.8" hidden="false" customHeight="true" outlineLevel="0" collapsed="false"/>
    <row r="1046286" customFormat="false" ht="12.8" hidden="false" customHeight="true" outlineLevel="0" collapsed="false"/>
    <row r="1046287" customFormat="false" ht="12.8" hidden="false" customHeight="true" outlineLevel="0" collapsed="false"/>
    <row r="1046288" customFormat="false" ht="12.8" hidden="false" customHeight="true" outlineLevel="0" collapsed="false"/>
    <row r="1046289" customFormat="false" ht="12.8" hidden="false" customHeight="true" outlineLevel="0" collapsed="false"/>
    <row r="1046290" customFormat="false" ht="12.8" hidden="false" customHeight="true" outlineLevel="0" collapsed="false"/>
    <row r="1046291" customFormat="false" ht="12.8" hidden="false" customHeight="true" outlineLevel="0" collapsed="false"/>
    <row r="1046292" customFormat="false" ht="12.8" hidden="false" customHeight="true" outlineLevel="0" collapsed="false"/>
    <row r="1046293" customFormat="false" ht="12.8" hidden="false" customHeight="true" outlineLevel="0" collapsed="false"/>
    <row r="1046294" customFormat="false" ht="12.8" hidden="false" customHeight="true" outlineLevel="0" collapsed="false"/>
    <row r="1046295" customFormat="false" ht="12.8" hidden="false" customHeight="true" outlineLevel="0" collapsed="false"/>
    <row r="1046296" customFormat="false" ht="12.8" hidden="false" customHeight="true" outlineLevel="0" collapsed="false"/>
    <row r="1046297" customFormat="false" ht="12.8" hidden="false" customHeight="true" outlineLevel="0" collapsed="false"/>
    <row r="1046298" customFormat="false" ht="12.8" hidden="false" customHeight="true" outlineLevel="0" collapsed="false"/>
    <row r="1046299" customFormat="false" ht="12.8" hidden="false" customHeight="true" outlineLevel="0" collapsed="false"/>
    <row r="1046300" customFormat="false" ht="12.8" hidden="false" customHeight="true" outlineLevel="0" collapsed="false"/>
    <row r="1046301" customFormat="false" ht="12.8" hidden="false" customHeight="true" outlineLevel="0" collapsed="false"/>
    <row r="1046302" customFormat="false" ht="12.8" hidden="false" customHeight="true" outlineLevel="0" collapsed="false"/>
    <row r="1046303" customFormat="false" ht="12.8" hidden="false" customHeight="true" outlineLevel="0" collapsed="false"/>
    <row r="1046304" customFormat="false" ht="12.8" hidden="false" customHeight="true" outlineLevel="0" collapsed="false"/>
    <row r="1046305" customFormat="false" ht="12.8" hidden="false" customHeight="true" outlineLevel="0" collapsed="false"/>
    <row r="1046306" customFormat="false" ht="12.8" hidden="false" customHeight="true" outlineLevel="0" collapsed="false"/>
    <row r="1046307" customFormat="false" ht="12.8" hidden="false" customHeight="true" outlineLevel="0" collapsed="false"/>
    <row r="1046308" customFormat="false" ht="12.8" hidden="false" customHeight="true" outlineLevel="0" collapsed="false"/>
    <row r="1046309" customFormat="false" ht="12.8" hidden="false" customHeight="true" outlineLevel="0" collapsed="false"/>
    <row r="1046310" customFormat="false" ht="12.8" hidden="false" customHeight="true" outlineLevel="0" collapsed="false"/>
    <row r="1046311" customFormat="false" ht="12.8" hidden="false" customHeight="true" outlineLevel="0" collapsed="false"/>
    <row r="1046312" customFormat="false" ht="12.8" hidden="false" customHeight="true" outlineLevel="0" collapsed="false"/>
    <row r="1046313" customFormat="false" ht="12.8" hidden="false" customHeight="true" outlineLevel="0" collapsed="false"/>
    <row r="1046314" customFormat="false" ht="12.8" hidden="false" customHeight="true" outlineLevel="0" collapsed="false"/>
    <row r="1046315" customFormat="false" ht="12.8" hidden="false" customHeight="true" outlineLevel="0" collapsed="false"/>
    <row r="1046316" customFormat="false" ht="12.8" hidden="false" customHeight="true" outlineLevel="0" collapsed="false"/>
    <row r="1046317" customFormat="false" ht="12.8" hidden="false" customHeight="true" outlineLevel="0" collapsed="false"/>
    <row r="1046318" customFormat="false" ht="12.8" hidden="false" customHeight="true" outlineLevel="0" collapsed="false"/>
    <row r="1046319" customFormat="false" ht="12.8" hidden="false" customHeight="true" outlineLevel="0" collapsed="false"/>
    <row r="1046320" customFormat="false" ht="12.8" hidden="false" customHeight="true" outlineLevel="0" collapsed="false"/>
    <row r="1046321" customFormat="false" ht="12.8" hidden="false" customHeight="true" outlineLevel="0" collapsed="false"/>
    <row r="1046322" customFormat="false" ht="12.8" hidden="false" customHeight="true" outlineLevel="0" collapsed="false"/>
    <row r="1046323" customFormat="false" ht="12.8" hidden="false" customHeight="true" outlineLevel="0" collapsed="false"/>
    <row r="1046324" customFormat="false" ht="12.8" hidden="false" customHeight="true" outlineLevel="0" collapsed="false"/>
    <row r="1046325" customFormat="false" ht="12.8" hidden="false" customHeight="true" outlineLevel="0" collapsed="false"/>
    <row r="1046326" customFormat="false" ht="12.8" hidden="false" customHeight="true" outlineLevel="0" collapsed="false"/>
    <row r="1046327" customFormat="false" ht="12.8" hidden="false" customHeight="true" outlineLevel="0" collapsed="false"/>
    <row r="1046328" customFormat="false" ht="12.8" hidden="false" customHeight="true" outlineLevel="0" collapsed="false"/>
    <row r="1046329" customFormat="false" ht="12.8" hidden="false" customHeight="true" outlineLevel="0" collapsed="false"/>
    <row r="1046330" customFormat="false" ht="12.8" hidden="false" customHeight="true" outlineLevel="0" collapsed="false"/>
    <row r="1046331" customFormat="false" ht="12.8" hidden="false" customHeight="true" outlineLevel="0" collapsed="false"/>
    <row r="1046332" customFormat="false" ht="12.8" hidden="false" customHeight="true" outlineLevel="0" collapsed="false"/>
    <row r="1046333" customFormat="false" ht="12.8" hidden="false" customHeight="true" outlineLevel="0" collapsed="false"/>
    <row r="1046334" customFormat="false" ht="12.8" hidden="false" customHeight="true" outlineLevel="0" collapsed="false"/>
    <row r="1046335" customFormat="false" ht="12.8" hidden="false" customHeight="true" outlineLevel="0" collapsed="false"/>
    <row r="1046336" customFormat="false" ht="12.8" hidden="false" customHeight="true" outlineLevel="0" collapsed="false"/>
    <row r="1046337" customFormat="false" ht="12.8" hidden="false" customHeight="true" outlineLevel="0" collapsed="false"/>
    <row r="1046338" customFormat="false" ht="12.8" hidden="false" customHeight="true" outlineLevel="0" collapsed="false"/>
    <row r="1046339" customFormat="false" ht="12.8" hidden="false" customHeight="true" outlineLevel="0" collapsed="false"/>
    <row r="1046340" customFormat="false" ht="12.8" hidden="false" customHeight="true" outlineLevel="0" collapsed="false"/>
    <row r="1046341" customFormat="false" ht="12.8" hidden="false" customHeight="true" outlineLevel="0" collapsed="false"/>
    <row r="1046342" customFormat="false" ht="12.8" hidden="false" customHeight="true" outlineLevel="0" collapsed="false"/>
    <row r="1046343" customFormat="false" ht="12.8" hidden="false" customHeight="true" outlineLevel="0" collapsed="false"/>
    <row r="1046344" customFormat="false" ht="12.8" hidden="false" customHeight="true" outlineLevel="0" collapsed="false"/>
    <row r="1046345" customFormat="false" ht="12.8" hidden="false" customHeight="true" outlineLevel="0" collapsed="false"/>
    <row r="1046346" customFormat="false" ht="12.8" hidden="false" customHeight="true" outlineLevel="0" collapsed="false"/>
    <row r="1046347" customFormat="false" ht="12.8" hidden="false" customHeight="true" outlineLevel="0" collapsed="false"/>
    <row r="1046348" customFormat="false" ht="12.8" hidden="false" customHeight="true" outlineLevel="0" collapsed="false"/>
    <row r="1046349" customFormat="false" ht="12.8" hidden="false" customHeight="true" outlineLevel="0" collapsed="false"/>
    <row r="1046350" customFormat="false" ht="12.8" hidden="false" customHeight="true" outlineLevel="0" collapsed="false"/>
    <row r="1046351" customFormat="false" ht="12.8" hidden="false" customHeight="true" outlineLevel="0" collapsed="false"/>
    <row r="1046352" customFormat="false" ht="12.8" hidden="false" customHeight="true" outlineLevel="0" collapsed="false"/>
    <row r="1046353" customFormat="false" ht="12.8" hidden="false" customHeight="true" outlineLevel="0" collapsed="false"/>
    <row r="1046354" customFormat="false" ht="12.8" hidden="false" customHeight="true" outlineLevel="0" collapsed="false"/>
    <row r="1046355" customFormat="false" ht="12.8" hidden="false" customHeight="true" outlineLevel="0" collapsed="false"/>
    <row r="1046356" customFormat="false" ht="12.8" hidden="false" customHeight="true" outlineLevel="0" collapsed="false"/>
    <row r="1046357" customFormat="false" ht="12.8" hidden="false" customHeight="true" outlineLevel="0" collapsed="false"/>
    <row r="1046358" customFormat="false" ht="12.8" hidden="false" customHeight="true" outlineLevel="0" collapsed="false"/>
    <row r="1046359" customFormat="false" ht="12.8" hidden="false" customHeight="true" outlineLevel="0" collapsed="false"/>
    <row r="1046360" customFormat="false" ht="12.8" hidden="false" customHeight="true" outlineLevel="0" collapsed="false"/>
    <row r="1046361" customFormat="false" ht="12.8" hidden="false" customHeight="true" outlineLevel="0" collapsed="false"/>
    <row r="1046362" customFormat="false" ht="12.8" hidden="false" customHeight="true" outlineLevel="0" collapsed="false"/>
    <row r="1046363" customFormat="false" ht="12.8" hidden="false" customHeight="true" outlineLevel="0" collapsed="false"/>
    <row r="1046364" customFormat="false" ht="12.8" hidden="false" customHeight="true" outlineLevel="0" collapsed="false"/>
    <row r="1046365" customFormat="false" ht="12.8" hidden="false" customHeight="true" outlineLevel="0" collapsed="false"/>
    <row r="1046366" customFormat="false" ht="12.8" hidden="false" customHeight="true" outlineLevel="0" collapsed="false"/>
    <row r="1046367" customFormat="false" ht="12.8" hidden="false" customHeight="true" outlineLevel="0" collapsed="false"/>
    <row r="1046368" customFormat="false" ht="12.8" hidden="false" customHeight="true" outlineLevel="0" collapsed="false"/>
    <row r="1046369" customFormat="false" ht="12.8" hidden="false" customHeight="true" outlineLevel="0" collapsed="false"/>
    <row r="1046370" customFormat="false" ht="12.8" hidden="false" customHeight="true" outlineLevel="0" collapsed="false"/>
    <row r="1046371" customFormat="false" ht="12.8" hidden="false" customHeight="true" outlineLevel="0" collapsed="false"/>
    <row r="1046372" customFormat="false" ht="12.8" hidden="false" customHeight="true" outlineLevel="0" collapsed="false"/>
    <row r="1046373" customFormat="false" ht="12.8" hidden="false" customHeight="true" outlineLevel="0" collapsed="false"/>
    <row r="1046374" customFormat="false" ht="12.8" hidden="false" customHeight="true" outlineLevel="0" collapsed="false"/>
    <row r="1046375" customFormat="false" ht="12.8" hidden="false" customHeight="true" outlineLevel="0" collapsed="false"/>
    <row r="1046376" customFormat="false" ht="12.8" hidden="false" customHeight="true" outlineLevel="0" collapsed="false"/>
    <row r="1046377" customFormat="false" ht="12.8" hidden="false" customHeight="true" outlineLevel="0" collapsed="false"/>
    <row r="1046378" customFormat="false" ht="12.8" hidden="false" customHeight="true" outlineLevel="0" collapsed="false"/>
    <row r="1046379" customFormat="false" ht="12.8" hidden="false" customHeight="true" outlineLevel="0" collapsed="false"/>
    <row r="1046380" customFormat="false" ht="12.8" hidden="false" customHeight="true" outlineLevel="0" collapsed="false"/>
    <row r="1046381" customFormat="false" ht="12.8" hidden="false" customHeight="true" outlineLevel="0" collapsed="false"/>
    <row r="1046382" customFormat="false" ht="12.8" hidden="false" customHeight="true" outlineLevel="0" collapsed="false"/>
    <row r="1046383" customFormat="false" ht="12.8" hidden="false" customHeight="true" outlineLevel="0" collapsed="false"/>
    <row r="1046384" customFormat="false" ht="12.8" hidden="false" customHeight="true" outlineLevel="0" collapsed="false"/>
    <row r="1046385" customFormat="false" ht="12.8" hidden="false" customHeight="true" outlineLevel="0" collapsed="false"/>
    <row r="1046386" customFormat="false" ht="12.8" hidden="false" customHeight="true" outlineLevel="0" collapsed="false"/>
    <row r="1046387" customFormat="false" ht="12.8" hidden="false" customHeight="true" outlineLevel="0" collapsed="false"/>
    <row r="1046388" customFormat="false" ht="12.8" hidden="false" customHeight="true" outlineLevel="0" collapsed="false"/>
    <row r="1046389" customFormat="false" ht="12.8" hidden="false" customHeight="true" outlineLevel="0" collapsed="false"/>
    <row r="1046390" customFormat="false" ht="12.8" hidden="false" customHeight="true" outlineLevel="0" collapsed="false"/>
    <row r="1046391" customFormat="false" ht="12.8" hidden="false" customHeight="true" outlineLevel="0" collapsed="false"/>
    <row r="1046392" customFormat="false" ht="12.8" hidden="false" customHeight="true" outlineLevel="0" collapsed="false"/>
    <row r="1046393" customFormat="false" ht="12.8" hidden="false" customHeight="true" outlineLevel="0" collapsed="false"/>
    <row r="1046394" customFormat="false" ht="12.8" hidden="false" customHeight="true" outlineLevel="0" collapsed="false"/>
    <row r="1046395" customFormat="false" ht="12.8" hidden="false" customHeight="true" outlineLevel="0" collapsed="false"/>
    <row r="1046396" customFormat="false" ht="12.8" hidden="false" customHeight="true" outlineLevel="0" collapsed="false"/>
    <row r="1046397" customFormat="false" ht="12.8" hidden="false" customHeight="true" outlineLevel="0" collapsed="false"/>
    <row r="1046398" customFormat="false" ht="12.8" hidden="false" customHeight="true" outlineLevel="0" collapsed="false"/>
    <row r="1046399" customFormat="false" ht="12.8" hidden="false" customHeight="true" outlineLevel="0" collapsed="false"/>
    <row r="1046400" customFormat="false" ht="12.8" hidden="false" customHeight="true" outlineLevel="0" collapsed="false"/>
    <row r="1046401" customFormat="false" ht="12.8" hidden="false" customHeight="true" outlineLevel="0" collapsed="false"/>
    <row r="1046402" customFormat="false" ht="12.8" hidden="false" customHeight="true" outlineLevel="0" collapsed="false"/>
    <row r="1046403" customFormat="false" ht="12.8" hidden="false" customHeight="true" outlineLevel="0" collapsed="false"/>
    <row r="1046404" customFormat="false" ht="12.8" hidden="false" customHeight="true" outlineLevel="0" collapsed="false"/>
    <row r="1046405" customFormat="false" ht="12.8" hidden="false" customHeight="true" outlineLevel="0" collapsed="false"/>
    <row r="1046406" customFormat="false" ht="12.8" hidden="false" customHeight="true" outlineLevel="0" collapsed="false"/>
    <row r="1046407" customFormat="false" ht="12.8" hidden="false" customHeight="true" outlineLevel="0" collapsed="false"/>
    <row r="1046408" customFormat="false" ht="12.8" hidden="false" customHeight="true" outlineLevel="0" collapsed="false"/>
    <row r="1046409" customFormat="false" ht="12.8" hidden="false" customHeight="true" outlineLevel="0" collapsed="false"/>
    <row r="1046410" customFormat="false" ht="12.8" hidden="false" customHeight="true" outlineLevel="0" collapsed="false"/>
    <row r="1046411" customFormat="false" ht="12.8" hidden="false" customHeight="true" outlineLevel="0" collapsed="false"/>
    <row r="1046412" customFormat="false" ht="12.8" hidden="false" customHeight="true" outlineLevel="0" collapsed="false"/>
    <row r="1046413" customFormat="false" ht="12.8" hidden="false" customHeight="true" outlineLevel="0" collapsed="false"/>
    <row r="1046414" customFormat="false" ht="12.8" hidden="false" customHeight="true" outlineLevel="0" collapsed="false"/>
    <row r="1046415" customFormat="false" ht="12.8" hidden="false" customHeight="true" outlineLevel="0" collapsed="false"/>
    <row r="1046416" customFormat="false" ht="12.8" hidden="false" customHeight="true" outlineLevel="0" collapsed="false"/>
    <row r="1046417" customFormat="false" ht="12.8" hidden="false" customHeight="true" outlineLevel="0" collapsed="false"/>
    <row r="1046418" customFormat="false" ht="12.8" hidden="false" customHeight="true" outlineLevel="0" collapsed="false"/>
    <row r="1046419" customFormat="false" ht="12.8" hidden="false" customHeight="true" outlineLevel="0" collapsed="false"/>
    <row r="1046420" customFormat="false" ht="12.8" hidden="false" customHeight="true" outlineLevel="0" collapsed="false"/>
    <row r="1046421" customFormat="false" ht="12.8" hidden="false" customHeight="true" outlineLevel="0" collapsed="false"/>
    <row r="1046422" customFormat="false" ht="12.8" hidden="false" customHeight="true" outlineLevel="0" collapsed="false"/>
    <row r="1046423" customFormat="false" ht="12.8" hidden="false" customHeight="true" outlineLevel="0" collapsed="false"/>
    <row r="1046424" customFormat="false" ht="12.8" hidden="false" customHeight="true" outlineLevel="0" collapsed="false"/>
    <row r="1046425" customFormat="false" ht="12.8" hidden="false" customHeight="true" outlineLevel="0" collapsed="false"/>
    <row r="1046426" customFormat="false" ht="12.8" hidden="false" customHeight="true" outlineLevel="0" collapsed="false"/>
    <row r="1046427" customFormat="false" ht="12.8" hidden="false" customHeight="true" outlineLevel="0" collapsed="false"/>
    <row r="1046428" customFormat="false" ht="12.8" hidden="false" customHeight="true" outlineLevel="0" collapsed="false"/>
    <row r="1046429" customFormat="false" ht="12.8" hidden="false" customHeight="true" outlineLevel="0" collapsed="false"/>
    <row r="1046430" customFormat="false" ht="12.8" hidden="false" customHeight="true" outlineLevel="0" collapsed="false"/>
    <row r="1046431" customFormat="false" ht="12.8" hidden="false" customHeight="true" outlineLevel="0" collapsed="false"/>
    <row r="1046432" customFormat="false" ht="12.8" hidden="false" customHeight="true" outlineLevel="0" collapsed="false"/>
    <row r="1046433" customFormat="false" ht="12.8" hidden="false" customHeight="true" outlineLevel="0" collapsed="false"/>
    <row r="1046434" customFormat="false" ht="12.8" hidden="false" customHeight="true" outlineLevel="0" collapsed="false"/>
    <row r="1046435" customFormat="false" ht="12.8" hidden="false" customHeight="true" outlineLevel="0" collapsed="false"/>
    <row r="1046436" customFormat="false" ht="12.8" hidden="false" customHeight="true" outlineLevel="0" collapsed="false"/>
    <row r="1046437" customFormat="false" ht="12.8" hidden="false" customHeight="true" outlineLevel="0" collapsed="false"/>
    <row r="1046438" customFormat="false" ht="12.8" hidden="false" customHeight="true" outlineLevel="0" collapsed="false"/>
    <row r="1046439" customFormat="false" ht="12.8" hidden="false" customHeight="true" outlineLevel="0" collapsed="false"/>
    <row r="1046440" customFormat="false" ht="12.8" hidden="false" customHeight="true" outlineLevel="0" collapsed="false"/>
    <row r="1046441" customFormat="false" ht="12.8" hidden="false" customHeight="true" outlineLevel="0" collapsed="false"/>
    <row r="1046442" customFormat="false" ht="12.8" hidden="false" customHeight="true" outlineLevel="0" collapsed="false"/>
    <row r="1046443" customFormat="false" ht="12.8" hidden="false" customHeight="true" outlineLevel="0" collapsed="false"/>
    <row r="1046444" customFormat="false" ht="12.8" hidden="false" customHeight="true" outlineLevel="0" collapsed="false"/>
    <row r="1046445" customFormat="false" ht="12.8" hidden="false" customHeight="true" outlineLevel="0" collapsed="false"/>
    <row r="1046446" customFormat="false" ht="12.8" hidden="false" customHeight="true" outlineLevel="0" collapsed="false"/>
    <row r="1046447" customFormat="false" ht="12.8" hidden="false" customHeight="true" outlineLevel="0" collapsed="false"/>
    <row r="1046448" customFormat="false" ht="12.8" hidden="false" customHeight="true" outlineLevel="0" collapsed="false"/>
    <row r="1046449" customFormat="false" ht="12.8" hidden="false" customHeight="true" outlineLevel="0" collapsed="false"/>
    <row r="1046450" customFormat="false" ht="12.8" hidden="false" customHeight="true" outlineLevel="0" collapsed="false"/>
    <row r="1046451" customFormat="false" ht="12.8" hidden="false" customHeight="true" outlineLevel="0" collapsed="false"/>
    <row r="1046452" customFormat="false" ht="12.8" hidden="false" customHeight="true" outlineLevel="0" collapsed="false"/>
    <row r="1046453" customFormat="false" ht="12.8" hidden="false" customHeight="true" outlineLevel="0" collapsed="false"/>
    <row r="1046454" customFormat="false" ht="12.8" hidden="false" customHeight="true" outlineLevel="0" collapsed="false"/>
    <row r="1046455" customFormat="false" ht="12.8" hidden="false" customHeight="true" outlineLevel="0" collapsed="false"/>
    <row r="1046456" customFormat="false" ht="12.8" hidden="false" customHeight="true" outlineLevel="0" collapsed="false"/>
    <row r="1046457" customFormat="false" ht="12.8" hidden="false" customHeight="true" outlineLevel="0" collapsed="false"/>
    <row r="1046458" customFormat="false" ht="12.8" hidden="false" customHeight="true" outlineLevel="0" collapsed="false"/>
    <row r="1046459" customFormat="false" ht="12.8" hidden="false" customHeight="true" outlineLevel="0" collapsed="false"/>
    <row r="1046460" customFormat="false" ht="12.8" hidden="false" customHeight="true" outlineLevel="0" collapsed="false"/>
    <row r="1046461" customFormat="false" ht="12.8" hidden="false" customHeight="true" outlineLevel="0" collapsed="false"/>
    <row r="1046462" customFormat="false" ht="12.8" hidden="false" customHeight="true" outlineLevel="0" collapsed="false"/>
    <row r="1046463" customFormat="false" ht="12.8" hidden="false" customHeight="true" outlineLevel="0" collapsed="false"/>
    <row r="1046464" customFormat="false" ht="12.8" hidden="false" customHeight="true" outlineLevel="0" collapsed="false"/>
    <row r="1046465" customFormat="false" ht="12.8" hidden="false" customHeight="true" outlineLevel="0" collapsed="false"/>
    <row r="1046466" customFormat="false" ht="12.8" hidden="false" customHeight="true" outlineLevel="0" collapsed="false"/>
    <row r="1046467" customFormat="false" ht="12.8" hidden="false" customHeight="true" outlineLevel="0" collapsed="false"/>
    <row r="1046468" customFormat="false" ht="12.8" hidden="false" customHeight="true" outlineLevel="0" collapsed="false"/>
    <row r="1046469" customFormat="false" ht="12.8" hidden="false" customHeight="true" outlineLevel="0" collapsed="false"/>
    <row r="1046470" customFormat="false" ht="12.8" hidden="false" customHeight="true" outlineLevel="0" collapsed="false"/>
    <row r="1046471" customFormat="false" ht="12.8" hidden="false" customHeight="true" outlineLevel="0" collapsed="false"/>
    <row r="1046472" customFormat="false" ht="12.8" hidden="false" customHeight="true" outlineLevel="0" collapsed="false"/>
    <row r="1046473" customFormat="false" ht="12.8" hidden="false" customHeight="true" outlineLevel="0" collapsed="false"/>
    <row r="1046474" customFormat="false" ht="12.8" hidden="false" customHeight="true" outlineLevel="0" collapsed="false"/>
    <row r="1046475" customFormat="false" ht="12.8" hidden="false" customHeight="true" outlineLevel="0" collapsed="false"/>
    <row r="1046476" customFormat="false" ht="12.8" hidden="false" customHeight="true" outlineLevel="0" collapsed="false"/>
    <row r="1046477" customFormat="false" ht="12.8" hidden="false" customHeight="true" outlineLevel="0" collapsed="false"/>
    <row r="1046478" customFormat="false" ht="12.8" hidden="false" customHeight="true" outlineLevel="0" collapsed="false"/>
    <row r="1046479" customFormat="false" ht="12.8" hidden="false" customHeight="true" outlineLevel="0" collapsed="false"/>
    <row r="1046480" customFormat="false" ht="12.8" hidden="false" customHeight="true" outlineLevel="0" collapsed="false"/>
    <row r="1046481" customFormat="false" ht="12.8" hidden="false" customHeight="true" outlineLevel="0" collapsed="false"/>
    <row r="1046482" customFormat="false" ht="12.8" hidden="false" customHeight="true" outlineLevel="0" collapsed="false"/>
    <row r="1046483" customFormat="false" ht="12.8" hidden="false" customHeight="true" outlineLevel="0" collapsed="false"/>
    <row r="1046484" customFormat="false" ht="12.8" hidden="false" customHeight="true" outlineLevel="0" collapsed="false"/>
    <row r="1046485" customFormat="false" ht="12.8" hidden="false" customHeight="true" outlineLevel="0" collapsed="false"/>
    <row r="1046486" customFormat="false" ht="12.8" hidden="false" customHeight="true" outlineLevel="0" collapsed="false"/>
    <row r="1046487" customFormat="false" ht="12.8" hidden="false" customHeight="true" outlineLevel="0" collapsed="false"/>
    <row r="1046488" customFormat="false" ht="12.8" hidden="false" customHeight="true" outlineLevel="0" collapsed="false"/>
    <row r="1046489" customFormat="false" ht="12.8" hidden="false" customHeight="true" outlineLevel="0" collapsed="false"/>
    <row r="1046490" customFormat="false" ht="12.8" hidden="false" customHeight="true" outlineLevel="0" collapsed="false"/>
    <row r="1046491" customFormat="false" ht="12.8" hidden="false" customHeight="true" outlineLevel="0" collapsed="false"/>
    <row r="1046492" customFormat="false" ht="12.8" hidden="false" customHeight="true" outlineLevel="0" collapsed="false"/>
    <row r="1046493" customFormat="false" ht="12.8" hidden="false" customHeight="true" outlineLevel="0" collapsed="false"/>
    <row r="1046494" customFormat="false" ht="12.8" hidden="false" customHeight="true" outlineLevel="0" collapsed="false"/>
    <row r="1046495" customFormat="false" ht="12.8" hidden="false" customHeight="true" outlineLevel="0" collapsed="false"/>
    <row r="1046496" customFormat="false" ht="12.8" hidden="false" customHeight="true" outlineLevel="0" collapsed="false"/>
    <row r="1046497" customFormat="false" ht="12.8" hidden="false" customHeight="true" outlineLevel="0" collapsed="false"/>
    <row r="1046498" customFormat="false" ht="12.8" hidden="false" customHeight="true" outlineLevel="0" collapsed="false"/>
    <row r="1046499" customFormat="false" ht="12.8" hidden="false" customHeight="true" outlineLevel="0" collapsed="false"/>
    <row r="1046500" customFormat="false" ht="12.8" hidden="false" customHeight="true" outlineLevel="0" collapsed="false"/>
    <row r="1046501" customFormat="false" ht="12.8" hidden="false" customHeight="true" outlineLevel="0" collapsed="false"/>
    <row r="1046502" customFormat="false" ht="12.8" hidden="false" customHeight="true" outlineLevel="0" collapsed="false"/>
    <row r="1046503" customFormat="false" ht="12.8" hidden="false" customHeight="true" outlineLevel="0" collapsed="false"/>
    <row r="1046504" customFormat="false" ht="12.8" hidden="false" customHeight="true" outlineLevel="0" collapsed="false"/>
    <row r="1046505" customFormat="false" ht="12.8" hidden="false" customHeight="true" outlineLevel="0" collapsed="false"/>
    <row r="1046506" customFormat="false" ht="12.8" hidden="false" customHeight="true" outlineLevel="0" collapsed="false"/>
    <row r="1046507" customFormat="false" ht="12.8" hidden="false" customHeight="true" outlineLevel="0" collapsed="false"/>
    <row r="1046508" customFormat="false" ht="12.8" hidden="false" customHeight="true" outlineLevel="0" collapsed="false"/>
    <row r="1046509" customFormat="false" ht="12.8" hidden="false" customHeight="true" outlineLevel="0" collapsed="false"/>
    <row r="1046510" customFormat="false" ht="12.8" hidden="false" customHeight="true" outlineLevel="0" collapsed="false"/>
    <row r="1046511" customFormat="false" ht="12.8" hidden="false" customHeight="true" outlineLevel="0" collapsed="false"/>
    <row r="1046512" customFormat="false" ht="12.8" hidden="false" customHeight="true" outlineLevel="0" collapsed="false"/>
    <row r="1046513" customFormat="false" ht="12.8" hidden="false" customHeight="true" outlineLevel="0" collapsed="false"/>
    <row r="1046514" customFormat="false" ht="12.8" hidden="false" customHeight="true" outlineLevel="0" collapsed="false"/>
    <row r="1046515" customFormat="false" ht="12.8" hidden="false" customHeight="true" outlineLevel="0" collapsed="false"/>
    <row r="1046516" customFormat="false" ht="12.8" hidden="false" customHeight="true" outlineLevel="0" collapsed="false"/>
    <row r="1046517" customFormat="false" ht="12.8" hidden="false" customHeight="true" outlineLevel="0" collapsed="false"/>
    <row r="1046518" customFormat="false" ht="12.8" hidden="false" customHeight="true" outlineLevel="0" collapsed="false"/>
    <row r="1046519" customFormat="false" ht="12.8" hidden="false" customHeight="true" outlineLevel="0" collapsed="false"/>
    <row r="1046520" customFormat="false" ht="12.8" hidden="false" customHeight="true" outlineLevel="0" collapsed="false"/>
    <row r="1046521" customFormat="false" ht="12.8" hidden="false" customHeight="true" outlineLevel="0" collapsed="false"/>
    <row r="1046522" customFormat="false" ht="12.8" hidden="false" customHeight="true" outlineLevel="0" collapsed="false"/>
    <row r="1046523" customFormat="false" ht="12.8" hidden="false" customHeight="true" outlineLevel="0" collapsed="false"/>
    <row r="1046524" customFormat="false" ht="12.8" hidden="false" customHeight="true" outlineLevel="0" collapsed="false"/>
    <row r="1046525" customFormat="false" ht="12.8" hidden="false" customHeight="true" outlineLevel="0" collapsed="false"/>
    <row r="1046526" customFormat="false" ht="12.8" hidden="false" customHeight="true" outlineLevel="0" collapsed="false"/>
    <row r="1046527" customFormat="false" ht="12.8" hidden="false" customHeight="true" outlineLevel="0" collapsed="false"/>
    <row r="1046528" customFormat="false" ht="12.8" hidden="false" customHeight="true" outlineLevel="0" collapsed="false"/>
    <row r="1046529" customFormat="false" ht="12.8" hidden="false" customHeight="true" outlineLevel="0" collapsed="false"/>
    <row r="1046530" customFormat="false" ht="12.8" hidden="false" customHeight="true" outlineLevel="0" collapsed="false"/>
    <row r="1046531" customFormat="false" ht="12.8" hidden="false" customHeight="true" outlineLevel="0" collapsed="false"/>
    <row r="1046532" customFormat="false" ht="12.8" hidden="false" customHeight="true" outlineLevel="0" collapsed="false"/>
    <row r="1046533" customFormat="false" ht="12.8" hidden="false" customHeight="true" outlineLevel="0" collapsed="false"/>
    <row r="1046534" customFormat="false" ht="12.8" hidden="false" customHeight="true" outlineLevel="0" collapsed="false"/>
    <row r="1046535" customFormat="false" ht="12.8" hidden="false" customHeight="true" outlineLevel="0" collapsed="false"/>
    <row r="1046536" customFormat="false" ht="12.8" hidden="false" customHeight="true" outlineLevel="0" collapsed="false"/>
    <row r="1046537" customFormat="false" ht="12.8" hidden="false" customHeight="true" outlineLevel="0" collapsed="false"/>
    <row r="1046538" customFormat="false" ht="12.8" hidden="false" customHeight="true" outlineLevel="0" collapsed="false"/>
    <row r="1046539" customFormat="false" ht="12.8" hidden="false" customHeight="true" outlineLevel="0" collapsed="false"/>
    <row r="1046540" customFormat="false" ht="12.8" hidden="false" customHeight="true" outlineLevel="0" collapsed="false"/>
    <row r="1046541" customFormat="false" ht="12.8" hidden="false" customHeight="true" outlineLevel="0" collapsed="false"/>
    <row r="1046542" customFormat="false" ht="12.8" hidden="false" customHeight="true" outlineLevel="0" collapsed="false"/>
    <row r="1046543" customFormat="false" ht="12.8" hidden="false" customHeight="true" outlineLevel="0" collapsed="false"/>
    <row r="1046544" customFormat="false" ht="12.8" hidden="false" customHeight="true" outlineLevel="0" collapsed="false"/>
    <row r="1046545" customFormat="false" ht="12.8" hidden="false" customHeight="true" outlineLevel="0" collapsed="false"/>
    <row r="1046546" customFormat="false" ht="12.8" hidden="false" customHeight="true" outlineLevel="0" collapsed="false"/>
    <row r="1046547" customFormat="false" ht="12.8" hidden="false" customHeight="true" outlineLevel="0" collapsed="false"/>
    <row r="1046548" customFormat="false" ht="12.8" hidden="false" customHeight="true" outlineLevel="0" collapsed="false"/>
    <row r="1046549" customFormat="false" ht="12.8" hidden="false" customHeight="true" outlineLevel="0" collapsed="false"/>
    <row r="1046550" customFormat="false" ht="12.8" hidden="false" customHeight="true" outlineLevel="0" collapsed="false"/>
    <row r="1046551" customFormat="false" ht="12.8" hidden="false" customHeight="true" outlineLevel="0" collapsed="false"/>
    <row r="1046552" customFormat="false" ht="12.8" hidden="false" customHeight="true" outlineLevel="0" collapsed="false"/>
    <row r="1046553" customFormat="false" ht="12.8" hidden="false" customHeight="true" outlineLevel="0" collapsed="false"/>
    <row r="1046554" customFormat="false" ht="12.8" hidden="false" customHeight="true" outlineLevel="0" collapsed="false"/>
    <row r="1046555" customFormat="false" ht="12.8" hidden="false" customHeight="true" outlineLevel="0" collapsed="false"/>
    <row r="1046556" customFormat="false" ht="12.8" hidden="false" customHeight="true" outlineLevel="0" collapsed="false"/>
    <row r="1046557" customFormat="false" ht="12.8" hidden="false" customHeight="true" outlineLevel="0" collapsed="false"/>
    <row r="1046558" customFormat="false" ht="12.8" hidden="false" customHeight="true" outlineLevel="0" collapsed="false"/>
    <row r="1046559" customFormat="false" ht="12.8" hidden="false" customHeight="true" outlineLevel="0" collapsed="false"/>
    <row r="1046560" customFormat="false" ht="12.8" hidden="false" customHeight="true" outlineLevel="0" collapsed="false"/>
    <row r="1046561" customFormat="false" ht="12.8" hidden="false" customHeight="true" outlineLevel="0" collapsed="false"/>
    <row r="1046562" customFormat="false" ht="12.8" hidden="false" customHeight="true" outlineLevel="0" collapsed="false"/>
    <row r="1046563" customFormat="false" ht="12.8" hidden="false" customHeight="true" outlineLevel="0" collapsed="false"/>
    <row r="1046564" customFormat="false" ht="12.8" hidden="false" customHeight="true" outlineLevel="0" collapsed="false"/>
    <row r="1046565" customFormat="false" ht="12.8" hidden="false" customHeight="true" outlineLevel="0" collapsed="false"/>
    <row r="1046566" customFormat="false" ht="12.8" hidden="false" customHeight="true" outlineLevel="0" collapsed="false"/>
    <row r="1046567" customFormat="false" ht="12.8" hidden="false" customHeight="true" outlineLevel="0" collapsed="false"/>
    <row r="1046568" customFormat="false" ht="12.8" hidden="false" customHeight="true" outlineLevel="0" collapsed="false"/>
    <row r="1046569" customFormat="false" ht="12.8" hidden="false" customHeight="true" outlineLevel="0" collapsed="false"/>
    <row r="1046570" customFormat="false" ht="12.8" hidden="false" customHeight="true" outlineLevel="0" collapsed="false"/>
    <row r="1046571" customFormat="false" ht="12.8" hidden="false" customHeight="true" outlineLevel="0" collapsed="false"/>
    <row r="1046572" customFormat="false" ht="12.8" hidden="false" customHeight="true" outlineLevel="0" collapsed="false"/>
    <row r="1046573" customFormat="false" ht="12.8" hidden="false" customHeight="true" outlineLevel="0" collapsed="false"/>
    <row r="1046574" customFormat="false" ht="12.8" hidden="false" customHeight="true" outlineLevel="0" collapsed="false"/>
    <row r="1046575" customFormat="false" ht="12.8" hidden="false" customHeight="true" outlineLevel="0" collapsed="false"/>
    <row r="1046576" customFormat="false" ht="12.8" hidden="false" customHeight="true" outlineLevel="0" collapsed="false"/>
    <row r="1046577" customFormat="false" ht="12.8" hidden="false" customHeight="true" outlineLevel="0" collapsed="false"/>
    <row r="1046578" customFormat="false" ht="12.8" hidden="false" customHeight="true" outlineLevel="0" collapsed="false"/>
    <row r="1046579" customFormat="false" ht="12.8" hidden="false" customHeight="true" outlineLevel="0" collapsed="false"/>
    <row r="1046580" customFormat="false" ht="12.8" hidden="false" customHeight="true" outlineLevel="0" collapsed="false"/>
    <row r="1046581" customFormat="false" ht="12.8" hidden="false" customHeight="true" outlineLevel="0" collapsed="false"/>
    <row r="1046582" customFormat="false" ht="12.8" hidden="false" customHeight="true" outlineLevel="0" collapsed="false"/>
    <row r="1046583" customFormat="false" ht="12.8" hidden="false" customHeight="true" outlineLevel="0" collapsed="false"/>
    <row r="1046584" customFormat="false" ht="12.8" hidden="false" customHeight="true" outlineLevel="0" collapsed="false"/>
    <row r="1046585" customFormat="false" ht="12.8" hidden="false" customHeight="true" outlineLevel="0" collapsed="false"/>
    <row r="1046586" customFormat="false" ht="12.8" hidden="false" customHeight="true" outlineLevel="0" collapsed="false"/>
    <row r="1046587" customFormat="false" ht="12.8" hidden="false" customHeight="true" outlineLevel="0" collapsed="false"/>
    <row r="1046588" customFormat="false" ht="12.8" hidden="false" customHeight="true" outlineLevel="0" collapsed="false"/>
    <row r="1046589" customFormat="false" ht="12.8" hidden="false" customHeight="true" outlineLevel="0" collapsed="false"/>
    <row r="1046590" customFormat="false" ht="12.8" hidden="false" customHeight="true" outlineLevel="0" collapsed="false"/>
    <row r="1046591" customFormat="false" ht="12.8" hidden="false" customHeight="true" outlineLevel="0" collapsed="false"/>
    <row r="1046592" customFormat="false" ht="12.8" hidden="false" customHeight="true" outlineLevel="0" collapsed="false"/>
    <row r="1046593" customFormat="false" ht="12.8" hidden="false" customHeight="true" outlineLevel="0" collapsed="false"/>
    <row r="1046594" customFormat="false" ht="12.8" hidden="false" customHeight="true" outlineLevel="0" collapsed="false"/>
    <row r="1046595" customFormat="false" ht="12.8" hidden="false" customHeight="true" outlineLevel="0" collapsed="false"/>
    <row r="1046596" customFormat="false" ht="12.8" hidden="false" customHeight="true" outlineLevel="0" collapsed="false"/>
    <row r="1046597" customFormat="false" ht="12.8" hidden="false" customHeight="true" outlineLevel="0" collapsed="false"/>
    <row r="1046598" customFormat="false" ht="12.8" hidden="false" customHeight="true" outlineLevel="0" collapsed="false"/>
    <row r="1046599" customFormat="false" ht="12.8" hidden="false" customHeight="true" outlineLevel="0" collapsed="false"/>
    <row r="1046600" customFormat="false" ht="12.8" hidden="false" customHeight="true" outlineLevel="0" collapsed="false"/>
    <row r="1046601" customFormat="false" ht="12.8" hidden="false" customHeight="true" outlineLevel="0" collapsed="false"/>
    <row r="1046602" customFormat="false" ht="12.8" hidden="false" customHeight="true" outlineLevel="0" collapsed="false"/>
    <row r="1046603" customFormat="false" ht="12.8" hidden="false" customHeight="true" outlineLevel="0" collapsed="false"/>
    <row r="1046604" customFormat="false" ht="12.8" hidden="false" customHeight="true" outlineLevel="0" collapsed="false"/>
    <row r="1046605" customFormat="false" ht="12.8" hidden="false" customHeight="true" outlineLevel="0" collapsed="false"/>
    <row r="1046606" customFormat="false" ht="12.8" hidden="false" customHeight="true" outlineLevel="0" collapsed="false"/>
    <row r="1046607" customFormat="false" ht="12.8" hidden="false" customHeight="true" outlineLevel="0" collapsed="false"/>
    <row r="1046608" customFormat="false" ht="12.8" hidden="false" customHeight="true" outlineLevel="0" collapsed="false"/>
    <row r="1046609" customFormat="false" ht="12.8" hidden="false" customHeight="true" outlineLevel="0" collapsed="false"/>
    <row r="1046610" customFormat="false" ht="12.8" hidden="false" customHeight="true" outlineLevel="0" collapsed="false"/>
    <row r="1046611" customFormat="false" ht="12.8" hidden="false" customHeight="true" outlineLevel="0" collapsed="false"/>
    <row r="1046612" customFormat="false" ht="12.8" hidden="false" customHeight="true" outlineLevel="0" collapsed="false"/>
    <row r="1046613" customFormat="false" ht="12.8" hidden="false" customHeight="true" outlineLevel="0" collapsed="false"/>
    <row r="1046614" customFormat="false" ht="12.8" hidden="false" customHeight="true" outlineLevel="0" collapsed="false"/>
    <row r="1046615" customFormat="false" ht="12.8" hidden="false" customHeight="true" outlineLevel="0" collapsed="false"/>
    <row r="1046616" customFormat="false" ht="12.8" hidden="false" customHeight="true" outlineLevel="0" collapsed="false"/>
    <row r="1046617" customFormat="false" ht="12.8" hidden="false" customHeight="true" outlineLevel="0" collapsed="false"/>
    <row r="1046618" customFormat="false" ht="12.8" hidden="false" customHeight="true" outlineLevel="0" collapsed="false"/>
    <row r="1046619" customFormat="false" ht="12.8" hidden="false" customHeight="true" outlineLevel="0" collapsed="false"/>
    <row r="1046620" customFormat="false" ht="12.8" hidden="false" customHeight="true" outlineLevel="0" collapsed="false"/>
    <row r="1046621" customFormat="false" ht="12.8" hidden="false" customHeight="true" outlineLevel="0" collapsed="false"/>
    <row r="1046622" customFormat="false" ht="12.8" hidden="false" customHeight="true" outlineLevel="0" collapsed="false"/>
    <row r="1046623" customFormat="false" ht="12.8" hidden="false" customHeight="true" outlineLevel="0" collapsed="false"/>
    <row r="1046624" customFormat="false" ht="12.8" hidden="false" customHeight="true" outlineLevel="0" collapsed="false"/>
    <row r="1046625" customFormat="false" ht="12.8" hidden="false" customHeight="true" outlineLevel="0" collapsed="false"/>
    <row r="1046626" customFormat="false" ht="12.8" hidden="false" customHeight="true" outlineLevel="0" collapsed="false"/>
    <row r="1046627" customFormat="false" ht="12.8" hidden="false" customHeight="true" outlineLevel="0" collapsed="false"/>
    <row r="1046628" customFormat="false" ht="12.8" hidden="false" customHeight="true" outlineLevel="0" collapsed="false"/>
    <row r="1046629" customFormat="false" ht="12.8" hidden="false" customHeight="true" outlineLevel="0" collapsed="false"/>
    <row r="1046630" customFormat="false" ht="12.8" hidden="false" customHeight="true" outlineLevel="0" collapsed="false"/>
    <row r="1046631" customFormat="false" ht="12.8" hidden="false" customHeight="true" outlineLevel="0" collapsed="false"/>
    <row r="1046632" customFormat="false" ht="12.8" hidden="false" customHeight="true" outlineLevel="0" collapsed="false"/>
    <row r="1046633" customFormat="false" ht="12.8" hidden="false" customHeight="true" outlineLevel="0" collapsed="false"/>
    <row r="1046634" customFormat="false" ht="12.8" hidden="false" customHeight="true" outlineLevel="0" collapsed="false"/>
    <row r="1046635" customFormat="false" ht="12.8" hidden="false" customHeight="true" outlineLevel="0" collapsed="false"/>
    <row r="1046636" customFormat="false" ht="12.8" hidden="false" customHeight="true" outlineLevel="0" collapsed="false"/>
    <row r="1046637" customFormat="false" ht="12.8" hidden="false" customHeight="true" outlineLevel="0" collapsed="false"/>
    <row r="1046638" customFormat="false" ht="12.8" hidden="false" customHeight="true" outlineLevel="0" collapsed="false"/>
    <row r="1046639" customFormat="false" ht="12.8" hidden="false" customHeight="true" outlineLevel="0" collapsed="false"/>
    <row r="1046640" customFormat="false" ht="12.8" hidden="false" customHeight="true" outlineLevel="0" collapsed="false"/>
    <row r="1046641" customFormat="false" ht="12.8" hidden="false" customHeight="true" outlineLevel="0" collapsed="false"/>
    <row r="1046642" customFormat="false" ht="12.8" hidden="false" customHeight="true" outlineLevel="0" collapsed="false"/>
    <row r="1046643" customFormat="false" ht="12.8" hidden="false" customHeight="true" outlineLevel="0" collapsed="false"/>
    <row r="1046644" customFormat="false" ht="12.8" hidden="false" customHeight="true" outlineLevel="0" collapsed="false"/>
    <row r="1046645" customFormat="false" ht="12.8" hidden="false" customHeight="true" outlineLevel="0" collapsed="false"/>
    <row r="1046646" customFormat="false" ht="12.8" hidden="false" customHeight="true" outlineLevel="0" collapsed="false"/>
    <row r="1046647" customFormat="false" ht="12.8" hidden="false" customHeight="true" outlineLevel="0" collapsed="false"/>
    <row r="1046648" customFormat="false" ht="12.8" hidden="false" customHeight="true" outlineLevel="0" collapsed="false"/>
    <row r="1046649" customFormat="false" ht="12.8" hidden="false" customHeight="true" outlineLevel="0" collapsed="false"/>
    <row r="1046650" customFormat="false" ht="12.8" hidden="false" customHeight="true" outlineLevel="0" collapsed="false"/>
    <row r="1046651" customFormat="false" ht="12.8" hidden="false" customHeight="true" outlineLevel="0" collapsed="false"/>
    <row r="1046652" customFormat="false" ht="12.8" hidden="false" customHeight="true" outlineLevel="0" collapsed="false"/>
    <row r="1046653" customFormat="false" ht="12.8" hidden="false" customHeight="true" outlineLevel="0" collapsed="false"/>
    <row r="1046654" customFormat="false" ht="12.8" hidden="false" customHeight="true" outlineLevel="0" collapsed="false"/>
    <row r="1046655" customFormat="false" ht="12.8" hidden="false" customHeight="true" outlineLevel="0" collapsed="false"/>
    <row r="1046656" customFormat="false" ht="12.8" hidden="false" customHeight="true" outlineLevel="0" collapsed="false"/>
    <row r="1046657" customFormat="false" ht="12.8" hidden="false" customHeight="true" outlineLevel="0" collapsed="false"/>
    <row r="1046658" customFormat="false" ht="12.8" hidden="false" customHeight="true" outlineLevel="0" collapsed="false"/>
    <row r="1046659" customFormat="false" ht="12.8" hidden="false" customHeight="true" outlineLevel="0" collapsed="false"/>
    <row r="1046660" customFormat="false" ht="12.8" hidden="false" customHeight="true" outlineLevel="0" collapsed="false"/>
    <row r="1046661" customFormat="false" ht="12.8" hidden="false" customHeight="true" outlineLevel="0" collapsed="false"/>
    <row r="1046662" customFormat="false" ht="12.8" hidden="false" customHeight="true" outlineLevel="0" collapsed="false"/>
    <row r="1046663" customFormat="false" ht="12.8" hidden="false" customHeight="true" outlineLevel="0" collapsed="false"/>
    <row r="1046664" customFormat="false" ht="12.8" hidden="false" customHeight="true" outlineLevel="0" collapsed="false"/>
    <row r="1046665" customFormat="false" ht="12.8" hidden="false" customHeight="true" outlineLevel="0" collapsed="false"/>
    <row r="1046666" customFormat="false" ht="12.8" hidden="false" customHeight="true" outlineLevel="0" collapsed="false"/>
    <row r="1046667" customFormat="false" ht="12.8" hidden="false" customHeight="true" outlineLevel="0" collapsed="false"/>
    <row r="1046668" customFormat="false" ht="12.8" hidden="false" customHeight="true" outlineLevel="0" collapsed="false"/>
    <row r="1046669" customFormat="false" ht="12.8" hidden="false" customHeight="true" outlineLevel="0" collapsed="false"/>
    <row r="1046670" customFormat="false" ht="12.8" hidden="false" customHeight="true" outlineLevel="0" collapsed="false"/>
    <row r="1046671" customFormat="false" ht="12.8" hidden="false" customHeight="true" outlineLevel="0" collapsed="false"/>
    <row r="1046672" customFormat="false" ht="12.8" hidden="false" customHeight="true" outlineLevel="0" collapsed="false"/>
    <row r="1046673" customFormat="false" ht="12.8" hidden="false" customHeight="true" outlineLevel="0" collapsed="false"/>
    <row r="1046674" customFormat="false" ht="12.8" hidden="false" customHeight="true" outlineLevel="0" collapsed="false"/>
    <row r="1046675" customFormat="false" ht="12.8" hidden="false" customHeight="true" outlineLevel="0" collapsed="false"/>
    <row r="1046676" customFormat="false" ht="12.8" hidden="false" customHeight="true" outlineLevel="0" collapsed="false"/>
    <row r="1046677" customFormat="false" ht="12.8" hidden="false" customHeight="true" outlineLevel="0" collapsed="false"/>
    <row r="1046678" customFormat="false" ht="12.8" hidden="false" customHeight="true" outlineLevel="0" collapsed="false"/>
    <row r="1046679" customFormat="false" ht="12.8" hidden="false" customHeight="true" outlineLevel="0" collapsed="false"/>
    <row r="1046680" customFormat="false" ht="12.8" hidden="false" customHeight="true" outlineLevel="0" collapsed="false"/>
    <row r="1046681" customFormat="false" ht="12.8" hidden="false" customHeight="true" outlineLevel="0" collapsed="false"/>
    <row r="1046682" customFormat="false" ht="12.8" hidden="false" customHeight="true" outlineLevel="0" collapsed="false"/>
    <row r="1046683" customFormat="false" ht="12.8" hidden="false" customHeight="true" outlineLevel="0" collapsed="false"/>
    <row r="1046684" customFormat="false" ht="12.8" hidden="false" customHeight="true" outlineLevel="0" collapsed="false"/>
    <row r="1046685" customFormat="false" ht="12.8" hidden="false" customHeight="true" outlineLevel="0" collapsed="false"/>
    <row r="1046686" customFormat="false" ht="12.8" hidden="false" customHeight="true" outlineLevel="0" collapsed="false"/>
    <row r="1046687" customFormat="false" ht="12.8" hidden="false" customHeight="true" outlineLevel="0" collapsed="false"/>
    <row r="1046688" customFormat="false" ht="12.8" hidden="false" customHeight="true" outlineLevel="0" collapsed="false"/>
    <row r="1046689" customFormat="false" ht="12.8" hidden="false" customHeight="true" outlineLevel="0" collapsed="false"/>
    <row r="1046690" customFormat="false" ht="12.8" hidden="false" customHeight="true" outlineLevel="0" collapsed="false"/>
    <row r="1046691" customFormat="false" ht="12.8" hidden="false" customHeight="true" outlineLevel="0" collapsed="false"/>
    <row r="1046692" customFormat="false" ht="12.8" hidden="false" customHeight="true" outlineLevel="0" collapsed="false"/>
    <row r="1046693" customFormat="false" ht="12.8" hidden="false" customHeight="true" outlineLevel="0" collapsed="false"/>
    <row r="1046694" customFormat="false" ht="12.8" hidden="false" customHeight="true" outlineLevel="0" collapsed="false"/>
    <row r="1046695" customFormat="false" ht="12.8" hidden="false" customHeight="true" outlineLevel="0" collapsed="false"/>
    <row r="1046696" customFormat="false" ht="12.8" hidden="false" customHeight="true" outlineLevel="0" collapsed="false"/>
    <row r="1046697" customFormat="false" ht="12.8" hidden="false" customHeight="true" outlineLevel="0" collapsed="false"/>
    <row r="1046698" customFormat="false" ht="12.8" hidden="false" customHeight="true" outlineLevel="0" collapsed="false"/>
    <row r="1046699" customFormat="false" ht="12.8" hidden="false" customHeight="true" outlineLevel="0" collapsed="false"/>
    <row r="1046700" customFormat="false" ht="12.8" hidden="false" customHeight="true" outlineLevel="0" collapsed="false"/>
    <row r="1046701" customFormat="false" ht="12.8" hidden="false" customHeight="true" outlineLevel="0" collapsed="false"/>
    <row r="1046702" customFormat="false" ht="12.8" hidden="false" customHeight="true" outlineLevel="0" collapsed="false"/>
    <row r="1046703" customFormat="false" ht="12.8" hidden="false" customHeight="true" outlineLevel="0" collapsed="false"/>
    <row r="1046704" customFormat="false" ht="12.8" hidden="false" customHeight="true" outlineLevel="0" collapsed="false"/>
    <row r="1046705" customFormat="false" ht="12.8" hidden="false" customHeight="true" outlineLevel="0" collapsed="false"/>
    <row r="1046706" customFormat="false" ht="12.8" hidden="false" customHeight="true" outlineLevel="0" collapsed="false"/>
    <row r="1046707" customFormat="false" ht="12.8" hidden="false" customHeight="true" outlineLevel="0" collapsed="false"/>
    <row r="1046708" customFormat="false" ht="12.8" hidden="false" customHeight="true" outlineLevel="0" collapsed="false"/>
    <row r="1046709" customFormat="false" ht="12.8" hidden="false" customHeight="true" outlineLevel="0" collapsed="false"/>
    <row r="1046710" customFormat="false" ht="12.8" hidden="false" customHeight="true" outlineLevel="0" collapsed="false"/>
    <row r="1046711" customFormat="false" ht="12.8" hidden="false" customHeight="true" outlineLevel="0" collapsed="false"/>
    <row r="1046712" customFormat="false" ht="12.8" hidden="false" customHeight="true" outlineLevel="0" collapsed="false"/>
    <row r="1046713" customFormat="false" ht="12.8" hidden="false" customHeight="true" outlineLevel="0" collapsed="false"/>
    <row r="1046714" customFormat="false" ht="12.8" hidden="false" customHeight="true" outlineLevel="0" collapsed="false"/>
    <row r="1046715" customFormat="false" ht="12.8" hidden="false" customHeight="true" outlineLevel="0" collapsed="false"/>
    <row r="1046716" customFormat="false" ht="12.8" hidden="false" customHeight="true" outlineLevel="0" collapsed="false"/>
    <row r="1046717" customFormat="false" ht="12.8" hidden="false" customHeight="true" outlineLevel="0" collapsed="false"/>
    <row r="1046718" customFormat="false" ht="12.8" hidden="false" customHeight="true" outlineLevel="0" collapsed="false"/>
    <row r="1046719" customFormat="false" ht="12.8" hidden="false" customHeight="true" outlineLevel="0" collapsed="false"/>
    <row r="1046720" customFormat="false" ht="12.8" hidden="false" customHeight="true" outlineLevel="0" collapsed="false"/>
    <row r="1046721" customFormat="false" ht="12.8" hidden="false" customHeight="true" outlineLevel="0" collapsed="false"/>
    <row r="1046722" customFormat="false" ht="12.8" hidden="false" customHeight="true" outlineLevel="0" collapsed="false"/>
    <row r="1046723" customFormat="false" ht="12.8" hidden="false" customHeight="true" outlineLevel="0" collapsed="false"/>
    <row r="1046724" customFormat="false" ht="12.8" hidden="false" customHeight="true" outlineLevel="0" collapsed="false"/>
    <row r="1046725" customFormat="false" ht="12.8" hidden="false" customHeight="true" outlineLevel="0" collapsed="false"/>
    <row r="1046726" customFormat="false" ht="12.8" hidden="false" customHeight="true" outlineLevel="0" collapsed="false"/>
    <row r="1046727" customFormat="false" ht="12.8" hidden="false" customHeight="true" outlineLevel="0" collapsed="false"/>
    <row r="1046728" customFormat="false" ht="12.8" hidden="false" customHeight="true" outlineLevel="0" collapsed="false"/>
    <row r="1046729" customFormat="false" ht="12.8" hidden="false" customHeight="true" outlineLevel="0" collapsed="false"/>
    <row r="1046730" customFormat="false" ht="12.8" hidden="false" customHeight="true" outlineLevel="0" collapsed="false"/>
    <row r="1046731" customFormat="false" ht="12.8" hidden="false" customHeight="true" outlineLevel="0" collapsed="false"/>
    <row r="1046732" customFormat="false" ht="12.8" hidden="false" customHeight="true" outlineLevel="0" collapsed="false"/>
    <row r="1046733" customFormat="false" ht="12.8" hidden="false" customHeight="true" outlineLevel="0" collapsed="false"/>
    <row r="1046734" customFormat="false" ht="12.8" hidden="false" customHeight="true" outlineLevel="0" collapsed="false"/>
    <row r="1046735" customFormat="false" ht="12.8" hidden="false" customHeight="true" outlineLevel="0" collapsed="false"/>
    <row r="1046736" customFormat="false" ht="12.8" hidden="false" customHeight="true" outlineLevel="0" collapsed="false"/>
    <row r="1046737" customFormat="false" ht="12.8" hidden="false" customHeight="true" outlineLevel="0" collapsed="false"/>
    <row r="1046738" customFormat="false" ht="12.8" hidden="false" customHeight="true" outlineLevel="0" collapsed="false"/>
    <row r="1046739" customFormat="false" ht="12.8" hidden="false" customHeight="true" outlineLevel="0" collapsed="false"/>
    <row r="1046740" customFormat="false" ht="12.8" hidden="false" customHeight="true" outlineLevel="0" collapsed="false"/>
    <row r="1046741" customFormat="false" ht="12.8" hidden="false" customHeight="true" outlineLevel="0" collapsed="false"/>
    <row r="1046742" customFormat="false" ht="12.8" hidden="false" customHeight="true" outlineLevel="0" collapsed="false"/>
    <row r="1046743" customFormat="false" ht="12.8" hidden="false" customHeight="true" outlineLevel="0" collapsed="false"/>
    <row r="1046744" customFormat="false" ht="12.8" hidden="false" customHeight="true" outlineLevel="0" collapsed="false"/>
    <row r="1046745" customFormat="false" ht="12.8" hidden="false" customHeight="true" outlineLevel="0" collapsed="false"/>
    <row r="1046746" customFormat="false" ht="12.8" hidden="false" customHeight="true" outlineLevel="0" collapsed="false"/>
    <row r="1046747" customFormat="false" ht="12.8" hidden="false" customHeight="true" outlineLevel="0" collapsed="false"/>
    <row r="1046748" customFormat="false" ht="12.8" hidden="false" customHeight="true" outlineLevel="0" collapsed="false"/>
    <row r="1046749" customFormat="false" ht="12.8" hidden="false" customHeight="true" outlineLevel="0" collapsed="false"/>
    <row r="1046750" customFormat="false" ht="12.8" hidden="false" customHeight="true" outlineLevel="0" collapsed="false"/>
    <row r="1046751" customFormat="false" ht="12.8" hidden="false" customHeight="true" outlineLevel="0" collapsed="false"/>
    <row r="1046752" customFormat="false" ht="12.8" hidden="false" customHeight="true" outlineLevel="0" collapsed="false"/>
    <row r="1046753" customFormat="false" ht="12.8" hidden="false" customHeight="true" outlineLevel="0" collapsed="false"/>
    <row r="1046754" customFormat="false" ht="12.8" hidden="false" customHeight="true" outlineLevel="0" collapsed="false"/>
    <row r="1046755" customFormat="false" ht="12.8" hidden="false" customHeight="true" outlineLevel="0" collapsed="false"/>
    <row r="1046756" customFormat="false" ht="12.8" hidden="false" customHeight="true" outlineLevel="0" collapsed="false"/>
    <row r="1046757" customFormat="false" ht="12.8" hidden="false" customHeight="true" outlineLevel="0" collapsed="false"/>
    <row r="1046758" customFormat="false" ht="12.8" hidden="false" customHeight="true" outlineLevel="0" collapsed="false"/>
    <row r="1046759" customFormat="false" ht="12.8" hidden="false" customHeight="true" outlineLevel="0" collapsed="false"/>
    <row r="1046760" customFormat="false" ht="12.8" hidden="false" customHeight="true" outlineLevel="0" collapsed="false"/>
    <row r="1046761" customFormat="false" ht="12.8" hidden="false" customHeight="true" outlineLevel="0" collapsed="false"/>
    <row r="1046762" customFormat="false" ht="12.8" hidden="false" customHeight="true" outlineLevel="0" collapsed="false"/>
    <row r="1046763" customFormat="false" ht="12.8" hidden="false" customHeight="true" outlineLevel="0" collapsed="false"/>
    <row r="1046764" customFormat="false" ht="12.8" hidden="false" customHeight="true" outlineLevel="0" collapsed="false"/>
    <row r="1046765" customFormat="false" ht="12.8" hidden="false" customHeight="true" outlineLevel="0" collapsed="false"/>
    <row r="1046766" customFormat="false" ht="12.8" hidden="false" customHeight="true" outlineLevel="0" collapsed="false"/>
    <row r="1046767" customFormat="false" ht="12.8" hidden="false" customHeight="true" outlineLevel="0" collapsed="false"/>
    <row r="1046768" customFormat="false" ht="12.8" hidden="false" customHeight="true" outlineLevel="0" collapsed="false"/>
    <row r="1046769" customFormat="false" ht="12.8" hidden="false" customHeight="true" outlineLevel="0" collapsed="false"/>
    <row r="1046770" customFormat="false" ht="12.8" hidden="false" customHeight="true" outlineLevel="0" collapsed="false"/>
    <row r="1046771" customFormat="false" ht="12.8" hidden="false" customHeight="true" outlineLevel="0" collapsed="false"/>
    <row r="1046772" customFormat="false" ht="12.8" hidden="false" customHeight="true" outlineLevel="0" collapsed="false"/>
    <row r="1046773" customFormat="false" ht="12.8" hidden="false" customHeight="true" outlineLevel="0" collapsed="false"/>
    <row r="1046774" customFormat="false" ht="12.8" hidden="false" customHeight="true" outlineLevel="0" collapsed="false"/>
    <row r="1046775" customFormat="false" ht="12.8" hidden="false" customHeight="true" outlineLevel="0" collapsed="false"/>
    <row r="1046776" customFormat="false" ht="12.8" hidden="false" customHeight="true" outlineLevel="0" collapsed="false"/>
    <row r="1046777" customFormat="false" ht="12.8" hidden="false" customHeight="true" outlineLevel="0" collapsed="false"/>
    <row r="1046778" customFormat="false" ht="12.8" hidden="false" customHeight="true" outlineLevel="0" collapsed="false"/>
    <row r="1046779" customFormat="false" ht="12.8" hidden="false" customHeight="true" outlineLevel="0" collapsed="false"/>
    <row r="1046780" customFormat="false" ht="12.8" hidden="false" customHeight="true" outlineLevel="0" collapsed="false"/>
    <row r="1046781" customFormat="false" ht="12.8" hidden="false" customHeight="true" outlineLevel="0" collapsed="false"/>
    <row r="1046782" customFormat="false" ht="12.8" hidden="false" customHeight="true" outlineLevel="0" collapsed="false"/>
    <row r="1046783" customFormat="false" ht="12.8" hidden="false" customHeight="true" outlineLevel="0" collapsed="false"/>
    <row r="1046784" customFormat="false" ht="12.8" hidden="false" customHeight="true" outlineLevel="0" collapsed="false"/>
    <row r="1046785" customFormat="false" ht="12.8" hidden="false" customHeight="true" outlineLevel="0" collapsed="false"/>
    <row r="1046786" customFormat="false" ht="12.8" hidden="false" customHeight="true" outlineLevel="0" collapsed="false"/>
    <row r="1046787" customFormat="false" ht="12.8" hidden="false" customHeight="true" outlineLevel="0" collapsed="false"/>
    <row r="1046788" customFormat="false" ht="12.8" hidden="false" customHeight="true" outlineLevel="0" collapsed="false"/>
    <row r="1046789" customFormat="false" ht="12.8" hidden="false" customHeight="true" outlineLevel="0" collapsed="false"/>
    <row r="1046790" customFormat="false" ht="12.8" hidden="false" customHeight="true" outlineLevel="0" collapsed="false"/>
    <row r="1046791" customFormat="false" ht="12.8" hidden="false" customHeight="true" outlineLevel="0" collapsed="false"/>
    <row r="1046792" customFormat="false" ht="12.8" hidden="false" customHeight="true" outlineLevel="0" collapsed="false"/>
    <row r="1046793" customFormat="false" ht="12.8" hidden="false" customHeight="true" outlineLevel="0" collapsed="false"/>
    <row r="1046794" customFormat="false" ht="12.8" hidden="false" customHeight="true" outlineLevel="0" collapsed="false"/>
    <row r="1046795" customFormat="false" ht="12.8" hidden="false" customHeight="true" outlineLevel="0" collapsed="false"/>
    <row r="1046796" customFormat="false" ht="12.8" hidden="false" customHeight="true" outlineLevel="0" collapsed="false"/>
    <row r="1046797" customFormat="false" ht="12.8" hidden="false" customHeight="true" outlineLevel="0" collapsed="false"/>
    <row r="1046798" customFormat="false" ht="12.8" hidden="false" customHeight="true" outlineLevel="0" collapsed="false"/>
    <row r="1046799" customFormat="false" ht="12.8" hidden="false" customHeight="true" outlineLevel="0" collapsed="false"/>
    <row r="1046800" customFormat="false" ht="12.8" hidden="false" customHeight="true" outlineLevel="0" collapsed="false"/>
    <row r="1046801" customFormat="false" ht="12.8" hidden="false" customHeight="true" outlineLevel="0" collapsed="false"/>
    <row r="1046802" customFormat="false" ht="12.8" hidden="false" customHeight="true" outlineLevel="0" collapsed="false"/>
    <row r="1046803" customFormat="false" ht="12.8" hidden="false" customHeight="true" outlineLevel="0" collapsed="false"/>
    <row r="1046804" customFormat="false" ht="12.8" hidden="false" customHeight="true" outlineLevel="0" collapsed="false"/>
    <row r="1046805" customFormat="false" ht="12.8" hidden="false" customHeight="true" outlineLevel="0" collapsed="false"/>
    <row r="1046806" customFormat="false" ht="12.8" hidden="false" customHeight="true" outlineLevel="0" collapsed="false"/>
    <row r="1046807" customFormat="false" ht="12.8" hidden="false" customHeight="true" outlineLevel="0" collapsed="false"/>
    <row r="1046808" customFormat="false" ht="12.8" hidden="false" customHeight="true" outlineLevel="0" collapsed="false"/>
    <row r="1046809" customFormat="false" ht="12.8" hidden="false" customHeight="true" outlineLevel="0" collapsed="false"/>
    <row r="1046810" customFormat="false" ht="12.8" hidden="false" customHeight="true" outlineLevel="0" collapsed="false"/>
    <row r="1046811" customFormat="false" ht="12.8" hidden="false" customHeight="true" outlineLevel="0" collapsed="false"/>
    <row r="1046812" customFormat="false" ht="12.8" hidden="false" customHeight="true" outlineLevel="0" collapsed="false"/>
    <row r="1046813" customFormat="false" ht="12.8" hidden="false" customHeight="true" outlineLevel="0" collapsed="false"/>
    <row r="1046814" customFormat="false" ht="12.8" hidden="false" customHeight="true" outlineLevel="0" collapsed="false"/>
    <row r="1046815" customFormat="false" ht="12.8" hidden="false" customHeight="true" outlineLevel="0" collapsed="false"/>
    <row r="1046816" customFormat="false" ht="12.8" hidden="false" customHeight="true" outlineLevel="0" collapsed="false"/>
    <row r="1046817" customFormat="false" ht="12.8" hidden="false" customHeight="true" outlineLevel="0" collapsed="false"/>
    <row r="1046818" customFormat="false" ht="12.8" hidden="false" customHeight="true" outlineLevel="0" collapsed="false"/>
    <row r="1046819" customFormat="false" ht="12.8" hidden="false" customHeight="true" outlineLevel="0" collapsed="false"/>
    <row r="1046820" customFormat="false" ht="12.8" hidden="false" customHeight="true" outlineLevel="0" collapsed="false"/>
    <row r="1046821" customFormat="false" ht="12.8" hidden="false" customHeight="true" outlineLevel="0" collapsed="false"/>
    <row r="1046822" customFormat="false" ht="12.8" hidden="false" customHeight="true" outlineLevel="0" collapsed="false"/>
    <row r="1046823" customFormat="false" ht="12.8" hidden="false" customHeight="true" outlineLevel="0" collapsed="false"/>
    <row r="1046824" customFormat="false" ht="12.8" hidden="false" customHeight="true" outlineLevel="0" collapsed="false"/>
    <row r="1046825" customFormat="false" ht="12.8" hidden="false" customHeight="true" outlineLevel="0" collapsed="false"/>
    <row r="1046826" customFormat="false" ht="12.8" hidden="false" customHeight="true" outlineLevel="0" collapsed="false"/>
    <row r="1046827" customFormat="false" ht="12.8" hidden="false" customHeight="true" outlineLevel="0" collapsed="false"/>
    <row r="1046828" customFormat="false" ht="12.8" hidden="false" customHeight="true" outlineLevel="0" collapsed="false"/>
    <row r="1046829" customFormat="false" ht="12.8" hidden="false" customHeight="true" outlineLevel="0" collapsed="false"/>
    <row r="1046830" customFormat="false" ht="12.8" hidden="false" customHeight="true" outlineLevel="0" collapsed="false"/>
    <row r="1046831" customFormat="false" ht="12.8" hidden="false" customHeight="true" outlineLevel="0" collapsed="false"/>
    <row r="1046832" customFormat="false" ht="12.8" hidden="false" customHeight="true" outlineLevel="0" collapsed="false"/>
    <row r="1046833" customFormat="false" ht="12.8" hidden="false" customHeight="true" outlineLevel="0" collapsed="false"/>
    <row r="1046834" customFormat="false" ht="12.8" hidden="false" customHeight="true" outlineLevel="0" collapsed="false"/>
    <row r="1046835" customFormat="false" ht="12.8" hidden="false" customHeight="true" outlineLevel="0" collapsed="false"/>
    <row r="1046836" customFormat="false" ht="12.8" hidden="false" customHeight="true" outlineLevel="0" collapsed="false"/>
    <row r="1046837" customFormat="false" ht="12.8" hidden="false" customHeight="true" outlineLevel="0" collapsed="false"/>
    <row r="1046838" customFormat="false" ht="12.8" hidden="false" customHeight="true" outlineLevel="0" collapsed="false"/>
    <row r="1046839" customFormat="false" ht="12.8" hidden="false" customHeight="true" outlineLevel="0" collapsed="false"/>
    <row r="1046840" customFormat="false" ht="12.8" hidden="false" customHeight="true" outlineLevel="0" collapsed="false"/>
    <row r="1046841" customFormat="false" ht="12.8" hidden="false" customHeight="true" outlineLevel="0" collapsed="false"/>
    <row r="1046842" customFormat="false" ht="12.8" hidden="false" customHeight="true" outlineLevel="0" collapsed="false"/>
    <row r="1046843" customFormat="false" ht="12.8" hidden="false" customHeight="true" outlineLevel="0" collapsed="false"/>
    <row r="1046844" customFormat="false" ht="12.8" hidden="false" customHeight="true" outlineLevel="0" collapsed="false"/>
    <row r="1046845" customFormat="false" ht="12.8" hidden="false" customHeight="true" outlineLevel="0" collapsed="false"/>
    <row r="1046846" customFormat="false" ht="12.8" hidden="false" customHeight="true" outlineLevel="0" collapsed="false"/>
    <row r="1046847" customFormat="false" ht="12.8" hidden="false" customHeight="true" outlineLevel="0" collapsed="false"/>
    <row r="1046848" customFormat="false" ht="12.8" hidden="false" customHeight="true" outlineLevel="0" collapsed="false"/>
    <row r="1046849" customFormat="false" ht="12.8" hidden="false" customHeight="true" outlineLevel="0" collapsed="false"/>
    <row r="1046850" customFormat="false" ht="12.8" hidden="false" customHeight="true" outlineLevel="0" collapsed="false"/>
    <row r="1046851" customFormat="false" ht="12.8" hidden="false" customHeight="true" outlineLevel="0" collapsed="false"/>
    <row r="1046852" customFormat="false" ht="12.8" hidden="false" customHeight="true" outlineLevel="0" collapsed="false"/>
    <row r="1046853" customFormat="false" ht="12.8" hidden="false" customHeight="true" outlineLevel="0" collapsed="false"/>
    <row r="1046854" customFormat="false" ht="12.8" hidden="false" customHeight="true" outlineLevel="0" collapsed="false"/>
    <row r="1046855" customFormat="false" ht="12.8" hidden="false" customHeight="true" outlineLevel="0" collapsed="false"/>
    <row r="1046856" customFormat="false" ht="12.8" hidden="false" customHeight="true" outlineLevel="0" collapsed="false"/>
    <row r="1046857" customFormat="false" ht="12.8" hidden="false" customHeight="true" outlineLevel="0" collapsed="false"/>
    <row r="1046858" customFormat="false" ht="12.8" hidden="false" customHeight="true" outlineLevel="0" collapsed="false"/>
    <row r="1046859" customFormat="false" ht="12.8" hidden="false" customHeight="true" outlineLevel="0" collapsed="false"/>
    <row r="1046860" customFormat="false" ht="12.8" hidden="false" customHeight="true" outlineLevel="0" collapsed="false"/>
    <row r="1046861" customFormat="false" ht="12.8" hidden="false" customHeight="true" outlineLevel="0" collapsed="false"/>
    <row r="1046862" customFormat="false" ht="12.8" hidden="false" customHeight="true" outlineLevel="0" collapsed="false"/>
    <row r="1046863" customFormat="false" ht="12.8" hidden="false" customHeight="true" outlineLevel="0" collapsed="false"/>
    <row r="1046864" customFormat="false" ht="12.8" hidden="false" customHeight="true" outlineLevel="0" collapsed="false"/>
    <row r="1046865" customFormat="false" ht="12.8" hidden="false" customHeight="true" outlineLevel="0" collapsed="false"/>
    <row r="1046866" customFormat="false" ht="12.8" hidden="false" customHeight="true" outlineLevel="0" collapsed="false"/>
    <row r="1046867" customFormat="false" ht="12.8" hidden="false" customHeight="true" outlineLevel="0" collapsed="false"/>
    <row r="1046868" customFormat="false" ht="12.8" hidden="false" customHeight="true" outlineLevel="0" collapsed="false"/>
    <row r="1046869" customFormat="false" ht="12.8" hidden="false" customHeight="true" outlineLevel="0" collapsed="false"/>
    <row r="1046870" customFormat="false" ht="12.8" hidden="false" customHeight="true" outlineLevel="0" collapsed="false"/>
    <row r="1046871" customFormat="false" ht="12.8" hidden="false" customHeight="true" outlineLevel="0" collapsed="false"/>
    <row r="1046872" customFormat="false" ht="12.8" hidden="false" customHeight="true" outlineLevel="0" collapsed="false"/>
    <row r="1046873" customFormat="false" ht="12.8" hidden="false" customHeight="true" outlineLevel="0" collapsed="false"/>
    <row r="1046874" customFormat="false" ht="12.8" hidden="false" customHeight="true" outlineLevel="0" collapsed="false"/>
    <row r="1046875" customFormat="false" ht="12.8" hidden="false" customHeight="true" outlineLevel="0" collapsed="false"/>
    <row r="1046876" customFormat="false" ht="12.8" hidden="false" customHeight="true" outlineLevel="0" collapsed="false"/>
    <row r="1046877" customFormat="false" ht="12.8" hidden="false" customHeight="true" outlineLevel="0" collapsed="false"/>
    <row r="1046878" customFormat="false" ht="12.8" hidden="false" customHeight="true" outlineLevel="0" collapsed="false"/>
    <row r="1046879" customFormat="false" ht="12.8" hidden="false" customHeight="true" outlineLevel="0" collapsed="false"/>
    <row r="1046880" customFormat="false" ht="12.8" hidden="false" customHeight="true" outlineLevel="0" collapsed="false"/>
    <row r="1046881" customFormat="false" ht="12.8" hidden="false" customHeight="true" outlineLevel="0" collapsed="false"/>
    <row r="1046882" customFormat="false" ht="12.8" hidden="false" customHeight="true" outlineLevel="0" collapsed="false"/>
    <row r="1046883" customFormat="false" ht="12.8" hidden="false" customHeight="true" outlineLevel="0" collapsed="false"/>
    <row r="1046884" customFormat="false" ht="12.8" hidden="false" customHeight="true" outlineLevel="0" collapsed="false"/>
    <row r="1046885" customFormat="false" ht="12.8" hidden="false" customHeight="true" outlineLevel="0" collapsed="false"/>
    <row r="1046886" customFormat="false" ht="12.8" hidden="false" customHeight="true" outlineLevel="0" collapsed="false"/>
    <row r="1046887" customFormat="false" ht="12.8" hidden="false" customHeight="true" outlineLevel="0" collapsed="false"/>
    <row r="1046888" customFormat="false" ht="12.8" hidden="false" customHeight="true" outlineLevel="0" collapsed="false"/>
    <row r="1046889" customFormat="false" ht="12.8" hidden="false" customHeight="true" outlineLevel="0" collapsed="false"/>
    <row r="1046890" customFormat="false" ht="12.8" hidden="false" customHeight="true" outlineLevel="0" collapsed="false"/>
    <row r="1046891" customFormat="false" ht="12.8" hidden="false" customHeight="true" outlineLevel="0" collapsed="false"/>
    <row r="1046892" customFormat="false" ht="12.8" hidden="false" customHeight="true" outlineLevel="0" collapsed="false"/>
    <row r="1046893" customFormat="false" ht="12.8" hidden="false" customHeight="true" outlineLevel="0" collapsed="false"/>
    <row r="1046894" customFormat="false" ht="12.8" hidden="false" customHeight="true" outlineLevel="0" collapsed="false"/>
    <row r="1046895" customFormat="false" ht="12.8" hidden="false" customHeight="true" outlineLevel="0" collapsed="false"/>
    <row r="1046896" customFormat="false" ht="12.8" hidden="false" customHeight="true" outlineLevel="0" collapsed="false"/>
    <row r="1046897" customFormat="false" ht="12.8" hidden="false" customHeight="true" outlineLevel="0" collapsed="false"/>
    <row r="1046898" customFormat="false" ht="12.8" hidden="false" customHeight="true" outlineLevel="0" collapsed="false"/>
    <row r="1046899" customFormat="false" ht="12.8" hidden="false" customHeight="true" outlineLevel="0" collapsed="false"/>
    <row r="1046900" customFormat="false" ht="12.8" hidden="false" customHeight="true" outlineLevel="0" collapsed="false"/>
    <row r="1046901" customFormat="false" ht="12.8" hidden="false" customHeight="true" outlineLevel="0" collapsed="false"/>
    <row r="1046902" customFormat="false" ht="12.8" hidden="false" customHeight="true" outlineLevel="0" collapsed="false"/>
    <row r="1046903" customFormat="false" ht="12.8" hidden="false" customHeight="true" outlineLevel="0" collapsed="false"/>
    <row r="1046904" customFormat="false" ht="12.8" hidden="false" customHeight="true" outlineLevel="0" collapsed="false"/>
    <row r="1046905" customFormat="false" ht="12.8" hidden="false" customHeight="true" outlineLevel="0" collapsed="false"/>
    <row r="1046906" customFormat="false" ht="12.8" hidden="false" customHeight="true" outlineLevel="0" collapsed="false"/>
    <row r="1046907" customFormat="false" ht="12.8" hidden="false" customHeight="true" outlineLevel="0" collapsed="false"/>
    <row r="1046908" customFormat="false" ht="12.8" hidden="false" customHeight="true" outlineLevel="0" collapsed="false"/>
    <row r="1046909" customFormat="false" ht="12.8" hidden="false" customHeight="true" outlineLevel="0" collapsed="false"/>
    <row r="1046910" customFormat="false" ht="12.8" hidden="false" customHeight="true" outlineLevel="0" collapsed="false"/>
    <row r="1046911" customFormat="false" ht="12.8" hidden="false" customHeight="true" outlineLevel="0" collapsed="false"/>
    <row r="1046912" customFormat="false" ht="12.8" hidden="false" customHeight="true" outlineLevel="0" collapsed="false"/>
    <row r="1046913" customFormat="false" ht="12.8" hidden="false" customHeight="true" outlineLevel="0" collapsed="false"/>
    <row r="1046914" customFormat="false" ht="12.8" hidden="false" customHeight="true" outlineLevel="0" collapsed="false"/>
    <row r="1046915" customFormat="false" ht="12.8" hidden="false" customHeight="true" outlineLevel="0" collapsed="false"/>
    <row r="1046916" customFormat="false" ht="12.8" hidden="false" customHeight="true" outlineLevel="0" collapsed="false"/>
    <row r="1046917" customFormat="false" ht="12.8" hidden="false" customHeight="true" outlineLevel="0" collapsed="false"/>
    <row r="1046918" customFormat="false" ht="12.8" hidden="false" customHeight="true" outlineLevel="0" collapsed="false"/>
    <row r="1046919" customFormat="false" ht="12.8" hidden="false" customHeight="true" outlineLevel="0" collapsed="false"/>
    <row r="1046920" customFormat="false" ht="12.8" hidden="false" customHeight="true" outlineLevel="0" collapsed="false"/>
    <row r="1046921" customFormat="false" ht="12.8" hidden="false" customHeight="true" outlineLevel="0" collapsed="false"/>
    <row r="1046922" customFormat="false" ht="12.8" hidden="false" customHeight="true" outlineLevel="0" collapsed="false"/>
    <row r="1046923" customFormat="false" ht="12.8" hidden="false" customHeight="true" outlineLevel="0" collapsed="false"/>
    <row r="1046924" customFormat="false" ht="12.8" hidden="false" customHeight="true" outlineLevel="0" collapsed="false"/>
    <row r="1046925" customFormat="false" ht="12.8" hidden="false" customHeight="true" outlineLevel="0" collapsed="false"/>
    <row r="1046926" customFormat="false" ht="12.8" hidden="false" customHeight="true" outlineLevel="0" collapsed="false"/>
    <row r="1046927" customFormat="false" ht="12.8" hidden="false" customHeight="true" outlineLevel="0" collapsed="false"/>
    <row r="1046928" customFormat="false" ht="12.8" hidden="false" customHeight="true" outlineLevel="0" collapsed="false"/>
    <row r="1046929" customFormat="false" ht="12.8" hidden="false" customHeight="true" outlineLevel="0" collapsed="false"/>
    <row r="1046930" customFormat="false" ht="12.8" hidden="false" customHeight="true" outlineLevel="0" collapsed="false"/>
    <row r="1046931" customFormat="false" ht="12.8" hidden="false" customHeight="true" outlineLevel="0" collapsed="false"/>
    <row r="1046932" customFormat="false" ht="12.8" hidden="false" customHeight="true" outlineLevel="0" collapsed="false"/>
    <row r="1046933" customFormat="false" ht="12.8" hidden="false" customHeight="true" outlineLevel="0" collapsed="false"/>
    <row r="1046934" customFormat="false" ht="12.8" hidden="false" customHeight="true" outlineLevel="0" collapsed="false"/>
    <row r="1046935" customFormat="false" ht="12.8" hidden="false" customHeight="true" outlineLevel="0" collapsed="false"/>
    <row r="1046936" customFormat="false" ht="12.8" hidden="false" customHeight="true" outlineLevel="0" collapsed="false"/>
    <row r="1046937" customFormat="false" ht="12.8" hidden="false" customHeight="true" outlineLevel="0" collapsed="false"/>
    <row r="1046938" customFormat="false" ht="12.8" hidden="false" customHeight="true" outlineLevel="0" collapsed="false"/>
    <row r="1046939" customFormat="false" ht="12.8" hidden="false" customHeight="true" outlineLevel="0" collapsed="false"/>
    <row r="1046940" customFormat="false" ht="12.8" hidden="false" customHeight="true" outlineLevel="0" collapsed="false"/>
    <row r="1046941" customFormat="false" ht="12.8" hidden="false" customHeight="true" outlineLevel="0" collapsed="false"/>
    <row r="1046942" customFormat="false" ht="12.8" hidden="false" customHeight="true" outlineLevel="0" collapsed="false"/>
    <row r="1046943" customFormat="false" ht="12.8" hidden="false" customHeight="true" outlineLevel="0" collapsed="false"/>
    <row r="1046944" customFormat="false" ht="12.8" hidden="false" customHeight="true" outlineLevel="0" collapsed="false"/>
    <row r="1046945" customFormat="false" ht="12.8" hidden="false" customHeight="true" outlineLevel="0" collapsed="false"/>
    <row r="1046946" customFormat="false" ht="12.8" hidden="false" customHeight="true" outlineLevel="0" collapsed="false"/>
    <row r="1046947" customFormat="false" ht="12.8" hidden="false" customHeight="true" outlineLevel="0" collapsed="false"/>
    <row r="1046948" customFormat="false" ht="12.8" hidden="false" customHeight="true" outlineLevel="0" collapsed="false"/>
    <row r="1046949" customFormat="false" ht="12.8" hidden="false" customHeight="true" outlineLevel="0" collapsed="false"/>
    <row r="1046950" customFormat="false" ht="12.8" hidden="false" customHeight="true" outlineLevel="0" collapsed="false"/>
    <row r="1046951" customFormat="false" ht="12.8" hidden="false" customHeight="true" outlineLevel="0" collapsed="false"/>
    <row r="1046952" customFormat="false" ht="12.8" hidden="false" customHeight="true" outlineLevel="0" collapsed="false"/>
    <row r="1046953" customFormat="false" ht="12.8" hidden="false" customHeight="true" outlineLevel="0" collapsed="false"/>
    <row r="1046954" customFormat="false" ht="12.8" hidden="false" customHeight="true" outlineLevel="0" collapsed="false"/>
    <row r="1046955" customFormat="false" ht="12.8" hidden="false" customHeight="true" outlineLevel="0" collapsed="false"/>
    <row r="1046956" customFormat="false" ht="12.8" hidden="false" customHeight="true" outlineLevel="0" collapsed="false"/>
    <row r="1046957" customFormat="false" ht="12.8" hidden="false" customHeight="true" outlineLevel="0" collapsed="false"/>
    <row r="1046958" customFormat="false" ht="12.8" hidden="false" customHeight="true" outlineLevel="0" collapsed="false"/>
    <row r="1046959" customFormat="false" ht="12.8" hidden="false" customHeight="true" outlineLevel="0" collapsed="false"/>
    <row r="1046960" customFormat="false" ht="12.8" hidden="false" customHeight="true" outlineLevel="0" collapsed="false"/>
    <row r="1046961" customFormat="false" ht="12.8" hidden="false" customHeight="true" outlineLevel="0" collapsed="false"/>
    <row r="1046962" customFormat="false" ht="12.8" hidden="false" customHeight="true" outlineLevel="0" collapsed="false"/>
    <row r="1046963" customFormat="false" ht="12.8" hidden="false" customHeight="true" outlineLevel="0" collapsed="false"/>
    <row r="1046964" customFormat="false" ht="12.8" hidden="false" customHeight="true" outlineLevel="0" collapsed="false"/>
    <row r="1046965" customFormat="false" ht="12.8" hidden="false" customHeight="true" outlineLevel="0" collapsed="false"/>
    <row r="1046966" customFormat="false" ht="12.8" hidden="false" customHeight="true" outlineLevel="0" collapsed="false"/>
    <row r="1046967" customFormat="false" ht="12.8" hidden="false" customHeight="true" outlineLevel="0" collapsed="false"/>
    <row r="1046968" customFormat="false" ht="12.8" hidden="false" customHeight="true" outlineLevel="0" collapsed="false"/>
    <row r="1046969" customFormat="false" ht="12.8" hidden="false" customHeight="true" outlineLevel="0" collapsed="false"/>
    <row r="1046970" customFormat="false" ht="12.8" hidden="false" customHeight="true" outlineLevel="0" collapsed="false"/>
    <row r="1046971" customFormat="false" ht="12.8" hidden="false" customHeight="true" outlineLevel="0" collapsed="false"/>
    <row r="1046972" customFormat="false" ht="12.8" hidden="false" customHeight="true" outlineLevel="0" collapsed="false"/>
    <row r="1046973" customFormat="false" ht="12.8" hidden="false" customHeight="true" outlineLevel="0" collapsed="false"/>
    <row r="1046974" customFormat="false" ht="12.8" hidden="false" customHeight="true" outlineLevel="0" collapsed="false"/>
    <row r="1046975" customFormat="false" ht="12.8" hidden="false" customHeight="true" outlineLevel="0" collapsed="false"/>
    <row r="1046976" customFormat="false" ht="12.8" hidden="false" customHeight="true" outlineLevel="0" collapsed="false"/>
    <row r="1046977" customFormat="false" ht="12.8" hidden="false" customHeight="true" outlineLevel="0" collapsed="false"/>
    <row r="1046978" customFormat="false" ht="12.8" hidden="false" customHeight="true" outlineLevel="0" collapsed="false"/>
    <row r="1046979" customFormat="false" ht="12.8" hidden="false" customHeight="true" outlineLevel="0" collapsed="false"/>
    <row r="1046980" customFormat="false" ht="12.8" hidden="false" customHeight="true" outlineLevel="0" collapsed="false"/>
    <row r="1046981" customFormat="false" ht="12.8" hidden="false" customHeight="true" outlineLevel="0" collapsed="false"/>
    <row r="1046982" customFormat="false" ht="12.8" hidden="false" customHeight="true" outlineLevel="0" collapsed="false"/>
    <row r="1046983" customFormat="false" ht="12.8" hidden="false" customHeight="true" outlineLevel="0" collapsed="false"/>
    <row r="1046984" customFormat="false" ht="12.8" hidden="false" customHeight="true" outlineLevel="0" collapsed="false"/>
    <row r="1046985" customFormat="false" ht="12.8" hidden="false" customHeight="true" outlineLevel="0" collapsed="false"/>
    <row r="1046986" customFormat="false" ht="12.8" hidden="false" customHeight="true" outlineLevel="0" collapsed="false"/>
    <row r="1046987" customFormat="false" ht="12.8" hidden="false" customHeight="true" outlineLevel="0" collapsed="false"/>
    <row r="1046988" customFormat="false" ht="12.8" hidden="false" customHeight="true" outlineLevel="0" collapsed="false"/>
    <row r="1046989" customFormat="false" ht="12.8" hidden="false" customHeight="true" outlineLevel="0" collapsed="false"/>
    <row r="1046990" customFormat="false" ht="12.8" hidden="false" customHeight="true" outlineLevel="0" collapsed="false"/>
    <row r="1046991" customFormat="false" ht="12.8" hidden="false" customHeight="true" outlineLevel="0" collapsed="false"/>
    <row r="1046992" customFormat="false" ht="12.8" hidden="false" customHeight="true" outlineLevel="0" collapsed="false"/>
    <row r="1046993" customFormat="false" ht="12.8" hidden="false" customHeight="true" outlineLevel="0" collapsed="false"/>
    <row r="1046994" customFormat="false" ht="12.8" hidden="false" customHeight="true" outlineLevel="0" collapsed="false"/>
    <row r="1046995" customFormat="false" ht="12.8" hidden="false" customHeight="true" outlineLevel="0" collapsed="false"/>
    <row r="1046996" customFormat="false" ht="12.8" hidden="false" customHeight="true" outlineLevel="0" collapsed="false"/>
    <row r="1046997" customFormat="false" ht="12.8" hidden="false" customHeight="true" outlineLevel="0" collapsed="false"/>
    <row r="1046998" customFormat="false" ht="12.8" hidden="false" customHeight="true" outlineLevel="0" collapsed="false"/>
    <row r="1046999" customFormat="false" ht="12.8" hidden="false" customHeight="true" outlineLevel="0" collapsed="false"/>
    <row r="1047000" customFormat="false" ht="12.8" hidden="false" customHeight="true" outlineLevel="0" collapsed="false"/>
    <row r="1047001" customFormat="false" ht="12.8" hidden="false" customHeight="true" outlineLevel="0" collapsed="false"/>
    <row r="1047002" customFormat="false" ht="12.8" hidden="false" customHeight="true" outlineLevel="0" collapsed="false"/>
    <row r="1047003" customFormat="false" ht="12.8" hidden="false" customHeight="true" outlineLevel="0" collapsed="false"/>
    <row r="1047004" customFormat="false" ht="12.8" hidden="false" customHeight="true" outlineLevel="0" collapsed="false"/>
    <row r="1047005" customFormat="false" ht="12.8" hidden="false" customHeight="true" outlineLevel="0" collapsed="false"/>
    <row r="1047006" customFormat="false" ht="12.8" hidden="false" customHeight="true" outlineLevel="0" collapsed="false"/>
    <row r="1047007" customFormat="false" ht="12.8" hidden="false" customHeight="true" outlineLevel="0" collapsed="false"/>
    <row r="1047008" customFormat="false" ht="12.8" hidden="false" customHeight="true" outlineLevel="0" collapsed="false"/>
    <row r="1047009" customFormat="false" ht="12.8" hidden="false" customHeight="true" outlineLevel="0" collapsed="false"/>
    <row r="1047010" customFormat="false" ht="12.8" hidden="false" customHeight="true" outlineLevel="0" collapsed="false"/>
    <row r="1047011" customFormat="false" ht="12.8" hidden="false" customHeight="true" outlineLevel="0" collapsed="false"/>
    <row r="1047012" customFormat="false" ht="12.8" hidden="false" customHeight="true" outlineLevel="0" collapsed="false"/>
    <row r="1047013" customFormat="false" ht="12.8" hidden="false" customHeight="true" outlineLevel="0" collapsed="false"/>
    <row r="1047014" customFormat="false" ht="12.8" hidden="false" customHeight="true" outlineLevel="0" collapsed="false"/>
    <row r="1047015" customFormat="false" ht="12.8" hidden="false" customHeight="true" outlineLevel="0" collapsed="false"/>
    <row r="1047016" customFormat="false" ht="12.8" hidden="false" customHeight="true" outlineLevel="0" collapsed="false"/>
    <row r="1047017" customFormat="false" ht="12.8" hidden="false" customHeight="true" outlineLevel="0" collapsed="false"/>
    <row r="1047018" customFormat="false" ht="12.8" hidden="false" customHeight="true" outlineLevel="0" collapsed="false"/>
    <row r="1047019" customFormat="false" ht="12.8" hidden="false" customHeight="true" outlineLevel="0" collapsed="false"/>
    <row r="1047020" customFormat="false" ht="12.8" hidden="false" customHeight="true" outlineLevel="0" collapsed="false"/>
    <row r="1047021" customFormat="false" ht="12.8" hidden="false" customHeight="true" outlineLevel="0" collapsed="false"/>
    <row r="1047022" customFormat="false" ht="12.8" hidden="false" customHeight="true" outlineLevel="0" collapsed="false"/>
    <row r="1047023" customFormat="false" ht="12.8" hidden="false" customHeight="true" outlineLevel="0" collapsed="false"/>
    <row r="1047024" customFormat="false" ht="12.8" hidden="false" customHeight="true" outlineLevel="0" collapsed="false"/>
    <row r="1047025" customFormat="false" ht="12.8" hidden="false" customHeight="true" outlineLevel="0" collapsed="false"/>
    <row r="1047026" customFormat="false" ht="12.8" hidden="false" customHeight="true" outlineLevel="0" collapsed="false"/>
    <row r="1047027" customFormat="false" ht="12.8" hidden="false" customHeight="true" outlineLevel="0" collapsed="false"/>
    <row r="1047028" customFormat="false" ht="12.8" hidden="false" customHeight="true" outlineLevel="0" collapsed="false"/>
    <row r="1047029" customFormat="false" ht="12.8" hidden="false" customHeight="true" outlineLevel="0" collapsed="false"/>
    <row r="1047030" customFormat="false" ht="12.8" hidden="false" customHeight="true" outlineLevel="0" collapsed="false"/>
    <row r="1047031" customFormat="false" ht="12.8" hidden="false" customHeight="true" outlineLevel="0" collapsed="false"/>
    <row r="1047032" customFormat="false" ht="12.8" hidden="false" customHeight="true" outlineLevel="0" collapsed="false"/>
    <row r="1047033" customFormat="false" ht="12.8" hidden="false" customHeight="true" outlineLevel="0" collapsed="false"/>
    <row r="1047034" customFormat="false" ht="12.8" hidden="false" customHeight="true" outlineLevel="0" collapsed="false"/>
    <row r="1047035" customFormat="false" ht="12.8" hidden="false" customHeight="true" outlineLevel="0" collapsed="false"/>
    <row r="1047036" customFormat="false" ht="12.8" hidden="false" customHeight="true" outlineLevel="0" collapsed="false"/>
    <row r="1047037" customFormat="false" ht="12.8" hidden="false" customHeight="true" outlineLevel="0" collapsed="false"/>
    <row r="1047038" customFormat="false" ht="12.8" hidden="false" customHeight="true" outlineLevel="0" collapsed="false"/>
    <row r="1047039" customFormat="false" ht="12.8" hidden="false" customHeight="true" outlineLevel="0" collapsed="false"/>
    <row r="1047040" customFormat="false" ht="12.8" hidden="false" customHeight="true" outlineLevel="0" collapsed="false"/>
    <row r="1047041" customFormat="false" ht="12.8" hidden="false" customHeight="true" outlineLevel="0" collapsed="false"/>
    <row r="1047042" customFormat="false" ht="12.8" hidden="false" customHeight="true" outlineLevel="0" collapsed="false"/>
    <row r="1047043" customFormat="false" ht="12.8" hidden="false" customHeight="true" outlineLevel="0" collapsed="false"/>
    <row r="1047044" customFormat="false" ht="12.8" hidden="false" customHeight="true" outlineLevel="0" collapsed="false"/>
    <row r="1047045" customFormat="false" ht="12.8" hidden="false" customHeight="true" outlineLevel="0" collapsed="false"/>
    <row r="1047046" customFormat="false" ht="12.8" hidden="false" customHeight="true" outlineLevel="0" collapsed="false"/>
    <row r="1047047" customFormat="false" ht="12.8" hidden="false" customHeight="true" outlineLevel="0" collapsed="false"/>
    <row r="1047048" customFormat="false" ht="12.8" hidden="false" customHeight="true" outlineLevel="0" collapsed="false"/>
    <row r="1047049" customFormat="false" ht="12.8" hidden="false" customHeight="true" outlineLevel="0" collapsed="false"/>
    <row r="1047050" customFormat="false" ht="12.8" hidden="false" customHeight="true" outlineLevel="0" collapsed="false"/>
    <row r="1047051" customFormat="false" ht="12.8" hidden="false" customHeight="true" outlineLevel="0" collapsed="false"/>
    <row r="1047052" customFormat="false" ht="12.8" hidden="false" customHeight="true" outlineLevel="0" collapsed="false"/>
    <row r="1047053" customFormat="false" ht="12.8" hidden="false" customHeight="true" outlineLevel="0" collapsed="false"/>
    <row r="1047054" customFormat="false" ht="12.8" hidden="false" customHeight="true" outlineLevel="0" collapsed="false"/>
    <row r="1047055" customFormat="false" ht="12.8" hidden="false" customHeight="true" outlineLevel="0" collapsed="false"/>
    <row r="1047056" customFormat="false" ht="12.8" hidden="false" customHeight="true" outlineLevel="0" collapsed="false"/>
    <row r="1047057" customFormat="false" ht="12.8" hidden="false" customHeight="true" outlineLevel="0" collapsed="false"/>
    <row r="1047058" customFormat="false" ht="12.8" hidden="false" customHeight="true" outlineLevel="0" collapsed="false"/>
    <row r="1047059" customFormat="false" ht="12.8" hidden="false" customHeight="true" outlineLevel="0" collapsed="false"/>
    <row r="1047060" customFormat="false" ht="12.8" hidden="false" customHeight="true" outlineLevel="0" collapsed="false"/>
    <row r="1047061" customFormat="false" ht="12.8" hidden="false" customHeight="true" outlineLevel="0" collapsed="false"/>
    <row r="1047062" customFormat="false" ht="12.8" hidden="false" customHeight="true" outlineLevel="0" collapsed="false"/>
    <row r="1047063" customFormat="false" ht="12.8" hidden="false" customHeight="true" outlineLevel="0" collapsed="false"/>
    <row r="1047064" customFormat="false" ht="12.8" hidden="false" customHeight="true" outlineLevel="0" collapsed="false"/>
    <row r="1047065" customFormat="false" ht="12.8" hidden="false" customHeight="true" outlineLevel="0" collapsed="false"/>
    <row r="1047066" customFormat="false" ht="12.8" hidden="false" customHeight="true" outlineLevel="0" collapsed="false"/>
    <row r="1047067" customFormat="false" ht="12.8" hidden="false" customHeight="true" outlineLevel="0" collapsed="false"/>
    <row r="1047068" customFormat="false" ht="12.8" hidden="false" customHeight="true" outlineLevel="0" collapsed="false"/>
    <row r="1047069" customFormat="false" ht="12.8" hidden="false" customHeight="true" outlineLevel="0" collapsed="false"/>
    <row r="1047070" customFormat="false" ht="12.8" hidden="false" customHeight="true" outlineLevel="0" collapsed="false"/>
    <row r="1047071" customFormat="false" ht="12.8" hidden="false" customHeight="true" outlineLevel="0" collapsed="false"/>
    <row r="1047072" customFormat="false" ht="12.8" hidden="false" customHeight="true" outlineLevel="0" collapsed="false"/>
    <row r="1047073" customFormat="false" ht="12.8" hidden="false" customHeight="true" outlineLevel="0" collapsed="false"/>
    <row r="1047074" customFormat="false" ht="12.8" hidden="false" customHeight="true" outlineLevel="0" collapsed="false"/>
    <row r="1047075" customFormat="false" ht="12.8" hidden="false" customHeight="true" outlineLevel="0" collapsed="false"/>
    <row r="1047076" customFormat="false" ht="12.8" hidden="false" customHeight="true" outlineLevel="0" collapsed="false"/>
    <row r="1047077" customFormat="false" ht="12.8" hidden="false" customHeight="true" outlineLevel="0" collapsed="false"/>
    <row r="1047078" customFormat="false" ht="12.8" hidden="false" customHeight="true" outlineLevel="0" collapsed="false"/>
    <row r="1047079" customFormat="false" ht="12.8" hidden="false" customHeight="true" outlineLevel="0" collapsed="false"/>
    <row r="1047080" customFormat="false" ht="12.8" hidden="false" customHeight="true" outlineLevel="0" collapsed="false"/>
    <row r="1047081" customFormat="false" ht="12.8" hidden="false" customHeight="true" outlineLevel="0" collapsed="false"/>
    <row r="1047082" customFormat="false" ht="12.8" hidden="false" customHeight="true" outlineLevel="0" collapsed="false"/>
    <row r="1047083" customFormat="false" ht="12.8" hidden="false" customHeight="true" outlineLevel="0" collapsed="false"/>
    <row r="1047084" customFormat="false" ht="12.8" hidden="false" customHeight="true" outlineLevel="0" collapsed="false"/>
    <row r="1047085" customFormat="false" ht="12.8" hidden="false" customHeight="true" outlineLevel="0" collapsed="false"/>
    <row r="1047086" customFormat="false" ht="12.8" hidden="false" customHeight="true" outlineLevel="0" collapsed="false"/>
    <row r="1047087" customFormat="false" ht="12.8" hidden="false" customHeight="true" outlineLevel="0" collapsed="false"/>
    <row r="1047088" customFormat="false" ht="12.8" hidden="false" customHeight="true" outlineLevel="0" collapsed="false"/>
    <row r="1047089" customFormat="false" ht="12.8" hidden="false" customHeight="true" outlineLevel="0" collapsed="false"/>
    <row r="1047090" customFormat="false" ht="12.8" hidden="false" customHeight="true" outlineLevel="0" collapsed="false"/>
    <row r="1047091" customFormat="false" ht="12.8" hidden="false" customHeight="true" outlineLevel="0" collapsed="false"/>
    <row r="1047092" customFormat="false" ht="12.8" hidden="false" customHeight="true" outlineLevel="0" collapsed="false"/>
    <row r="1047093" customFormat="false" ht="12.8" hidden="false" customHeight="true" outlineLevel="0" collapsed="false"/>
    <row r="1047094" customFormat="false" ht="12.8" hidden="false" customHeight="true" outlineLevel="0" collapsed="false"/>
    <row r="1047095" customFormat="false" ht="12.8" hidden="false" customHeight="true" outlineLevel="0" collapsed="false"/>
    <row r="1047096" customFormat="false" ht="12.8" hidden="false" customHeight="true" outlineLevel="0" collapsed="false"/>
    <row r="1047097" customFormat="false" ht="12.8" hidden="false" customHeight="true" outlineLevel="0" collapsed="false"/>
    <row r="1047098" customFormat="false" ht="12.8" hidden="false" customHeight="true" outlineLevel="0" collapsed="false"/>
    <row r="1047099" customFormat="false" ht="12.8" hidden="false" customHeight="true" outlineLevel="0" collapsed="false"/>
    <row r="1047100" customFormat="false" ht="12.8" hidden="false" customHeight="true" outlineLevel="0" collapsed="false"/>
    <row r="1047101" customFormat="false" ht="12.8" hidden="false" customHeight="true" outlineLevel="0" collapsed="false"/>
    <row r="1047102" customFormat="false" ht="12.8" hidden="false" customHeight="true" outlineLevel="0" collapsed="false"/>
    <row r="1047103" customFormat="false" ht="12.8" hidden="false" customHeight="true" outlineLevel="0" collapsed="false"/>
    <row r="1047104" customFormat="false" ht="12.8" hidden="false" customHeight="true" outlineLevel="0" collapsed="false"/>
    <row r="1047105" customFormat="false" ht="12.8" hidden="false" customHeight="true" outlineLevel="0" collapsed="false"/>
    <row r="1047106" customFormat="false" ht="12.8" hidden="false" customHeight="true" outlineLevel="0" collapsed="false"/>
    <row r="1047107" customFormat="false" ht="12.8" hidden="false" customHeight="true" outlineLevel="0" collapsed="false"/>
    <row r="1047108" customFormat="false" ht="12.8" hidden="false" customHeight="true" outlineLevel="0" collapsed="false"/>
    <row r="1047109" customFormat="false" ht="12.8" hidden="false" customHeight="true" outlineLevel="0" collapsed="false"/>
    <row r="1047110" customFormat="false" ht="12.8" hidden="false" customHeight="true" outlineLevel="0" collapsed="false"/>
    <row r="1047111" customFormat="false" ht="12.8" hidden="false" customHeight="true" outlineLevel="0" collapsed="false"/>
    <row r="1047112" customFormat="false" ht="12.8" hidden="false" customHeight="true" outlineLevel="0" collapsed="false"/>
    <row r="1047113" customFormat="false" ht="12.8" hidden="false" customHeight="true" outlineLevel="0" collapsed="false"/>
    <row r="1047114" customFormat="false" ht="12.8" hidden="false" customHeight="true" outlineLevel="0" collapsed="false"/>
    <row r="1047115" customFormat="false" ht="12.8" hidden="false" customHeight="true" outlineLevel="0" collapsed="false"/>
    <row r="1047116" customFormat="false" ht="12.8" hidden="false" customHeight="true" outlineLevel="0" collapsed="false"/>
    <row r="1047117" customFormat="false" ht="12.8" hidden="false" customHeight="true" outlineLevel="0" collapsed="false"/>
    <row r="1047118" customFormat="false" ht="12.8" hidden="false" customHeight="true" outlineLevel="0" collapsed="false"/>
    <row r="1047119" customFormat="false" ht="12.8" hidden="false" customHeight="true" outlineLevel="0" collapsed="false"/>
    <row r="1047120" customFormat="false" ht="12.8" hidden="false" customHeight="true" outlineLevel="0" collapsed="false"/>
    <row r="1047121" customFormat="false" ht="12.8" hidden="false" customHeight="true" outlineLevel="0" collapsed="false"/>
    <row r="1047122" customFormat="false" ht="12.8" hidden="false" customHeight="true" outlineLevel="0" collapsed="false"/>
    <row r="1047123" customFormat="false" ht="12.8" hidden="false" customHeight="true" outlineLevel="0" collapsed="false"/>
    <row r="1047124" customFormat="false" ht="12.8" hidden="false" customHeight="true" outlineLevel="0" collapsed="false"/>
    <row r="1047125" customFormat="false" ht="12.8" hidden="false" customHeight="true" outlineLevel="0" collapsed="false"/>
    <row r="1047126" customFormat="false" ht="12.8" hidden="false" customHeight="true" outlineLevel="0" collapsed="false"/>
    <row r="1047127" customFormat="false" ht="12.8" hidden="false" customHeight="true" outlineLevel="0" collapsed="false"/>
    <row r="1047128" customFormat="false" ht="12.8" hidden="false" customHeight="true" outlineLevel="0" collapsed="false"/>
    <row r="1047129" customFormat="false" ht="12.8" hidden="false" customHeight="true" outlineLevel="0" collapsed="false"/>
    <row r="1047130" customFormat="false" ht="12.8" hidden="false" customHeight="true" outlineLevel="0" collapsed="false"/>
    <row r="1047131" customFormat="false" ht="12.8" hidden="false" customHeight="true" outlineLevel="0" collapsed="false"/>
    <row r="1047132" customFormat="false" ht="12.8" hidden="false" customHeight="true" outlineLevel="0" collapsed="false"/>
    <row r="1047133" customFormat="false" ht="12.8" hidden="false" customHeight="true" outlineLevel="0" collapsed="false"/>
    <row r="1047134" customFormat="false" ht="12.8" hidden="false" customHeight="true" outlineLevel="0" collapsed="false"/>
    <row r="1047135" customFormat="false" ht="12.8" hidden="false" customHeight="true" outlineLevel="0" collapsed="false"/>
    <row r="1047136" customFormat="false" ht="12.8" hidden="false" customHeight="true" outlineLevel="0" collapsed="false"/>
    <row r="1047137" customFormat="false" ht="12.8" hidden="false" customHeight="true" outlineLevel="0" collapsed="false"/>
    <row r="1047138" customFormat="false" ht="12.8" hidden="false" customHeight="true" outlineLevel="0" collapsed="false"/>
    <row r="1047139" customFormat="false" ht="12.8" hidden="false" customHeight="true" outlineLevel="0" collapsed="false"/>
    <row r="1047140" customFormat="false" ht="12.8" hidden="false" customHeight="true" outlineLevel="0" collapsed="false"/>
    <row r="1047141" customFormat="false" ht="12.8" hidden="false" customHeight="true" outlineLevel="0" collapsed="false"/>
    <row r="1047142" customFormat="false" ht="12.8" hidden="false" customHeight="true" outlineLevel="0" collapsed="false"/>
    <row r="1047143" customFormat="false" ht="12.8" hidden="false" customHeight="true" outlineLevel="0" collapsed="false"/>
    <row r="1047144" customFormat="false" ht="12.8" hidden="false" customHeight="true" outlineLevel="0" collapsed="false"/>
    <row r="1047145" customFormat="false" ht="12.8" hidden="false" customHeight="true" outlineLevel="0" collapsed="false"/>
    <row r="1047146" customFormat="false" ht="12.8" hidden="false" customHeight="true" outlineLevel="0" collapsed="false"/>
    <row r="1047147" customFormat="false" ht="12.8" hidden="false" customHeight="true" outlineLevel="0" collapsed="false"/>
    <row r="1047148" customFormat="false" ht="12.8" hidden="false" customHeight="true" outlineLevel="0" collapsed="false"/>
    <row r="1047149" customFormat="false" ht="12.8" hidden="false" customHeight="true" outlineLevel="0" collapsed="false"/>
    <row r="1047150" customFormat="false" ht="12.8" hidden="false" customHeight="true" outlineLevel="0" collapsed="false"/>
    <row r="1047151" customFormat="false" ht="12.8" hidden="false" customHeight="true" outlineLevel="0" collapsed="false"/>
    <row r="1047152" customFormat="false" ht="12.8" hidden="false" customHeight="true" outlineLevel="0" collapsed="false"/>
    <row r="1047153" customFormat="false" ht="12.8" hidden="false" customHeight="true" outlineLevel="0" collapsed="false"/>
    <row r="1047154" customFormat="false" ht="12.8" hidden="false" customHeight="true" outlineLevel="0" collapsed="false"/>
    <row r="1047155" customFormat="false" ht="12.8" hidden="false" customHeight="true" outlineLevel="0" collapsed="false"/>
    <row r="1047156" customFormat="false" ht="12.8" hidden="false" customHeight="true" outlineLevel="0" collapsed="false"/>
    <row r="1047157" customFormat="false" ht="12.8" hidden="false" customHeight="true" outlineLevel="0" collapsed="false"/>
    <row r="1047158" customFormat="false" ht="12.8" hidden="false" customHeight="true" outlineLevel="0" collapsed="false"/>
    <row r="1047159" customFormat="false" ht="12.8" hidden="false" customHeight="true" outlineLevel="0" collapsed="false"/>
    <row r="1047160" customFormat="false" ht="12.8" hidden="false" customHeight="true" outlineLevel="0" collapsed="false"/>
    <row r="1047161" customFormat="false" ht="12.8" hidden="false" customHeight="true" outlineLevel="0" collapsed="false"/>
    <row r="1047162" customFormat="false" ht="12.8" hidden="false" customHeight="true" outlineLevel="0" collapsed="false"/>
    <row r="1047163" customFormat="false" ht="12.8" hidden="false" customHeight="true" outlineLevel="0" collapsed="false"/>
    <row r="1047164" customFormat="false" ht="12.8" hidden="false" customHeight="true" outlineLevel="0" collapsed="false"/>
    <row r="1047165" customFormat="false" ht="12.8" hidden="false" customHeight="true" outlineLevel="0" collapsed="false"/>
    <row r="1047166" customFormat="false" ht="12.8" hidden="false" customHeight="true" outlineLevel="0" collapsed="false"/>
    <row r="1047167" customFormat="false" ht="12.8" hidden="false" customHeight="true" outlineLevel="0" collapsed="false"/>
    <row r="1047168" customFormat="false" ht="12.8" hidden="false" customHeight="true" outlineLevel="0" collapsed="false"/>
    <row r="1047169" customFormat="false" ht="12.8" hidden="false" customHeight="true" outlineLevel="0" collapsed="false"/>
    <row r="1047170" customFormat="false" ht="12.8" hidden="false" customHeight="true" outlineLevel="0" collapsed="false"/>
    <row r="1047171" customFormat="false" ht="12.8" hidden="false" customHeight="true" outlineLevel="0" collapsed="false"/>
    <row r="1047172" customFormat="false" ht="12.8" hidden="false" customHeight="true" outlineLevel="0" collapsed="false"/>
    <row r="1047173" customFormat="false" ht="12.8" hidden="false" customHeight="true" outlineLevel="0" collapsed="false"/>
    <row r="1047174" customFormat="false" ht="12.8" hidden="false" customHeight="true" outlineLevel="0" collapsed="false"/>
    <row r="1047175" customFormat="false" ht="12.8" hidden="false" customHeight="true" outlineLevel="0" collapsed="false"/>
    <row r="1047176" customFormat="false" ht="12.8" hidden="false" customHeight="true" outlineLevel="0" collapsed="false"/>
    <row r="1047177" customFormat="false" ht="12.8" hidden="false" customHeight="true" outlineLevel="0" collapsed="false"/>
    <row r="1047178" customFormat="false" ht="12.8" hidden="false" customHeight="true" outlineLevel="0" collapsed="false"/>
    <row r="1047179" customFormat="false" ht="12.8" hidden="false" customHeight="true" outlineLevel="0" collapsed="false"/>
    <row r="1047180" customFormat="false" ht="12.8" hidden="false" customHeight="true" outlineLevel="0" collapsed="false"/>
    <row r="1047181" customFormat="false" ht="12.8" hidden="false" customHeight="true" outlineLevel="0" collapsed="false"/>
    <row r="1047182" customFormat="false" ht="12.8" hidden="false" customHeight="true" outlineLevel="0" collapsed="false"/>
    <row r="1047183" customFormat="false" ht="12.8" hidden="false" customHeight="true" outlineLevel="0" collapsed="false"/>
    <row r="1047184" customFormat="false" ht="12.8" hidden="false" customHeight="true" outlineLevel="0" collapsed="false"/>
    <row r="1047185" customFormat="false" ht="12.8" hidden="false" customHeight="true" outlineLevel="0" collapsed="false"/>
    <row r="1047186" customFormat="false" ht="12.8" hidden="false" customHeight="true" outlineLevel="0" collapsed="false"/>
    <row r="1047187" customFormat="false" ht="12.8" hidden="false" customHeight="true" outlineLevel="0" collapsed="false"/>
    <row r="1047188" customFormat="false" ht="12.8" hidden="false" customHeight="true" outlineLevel="0" collapsed="false"/>
    <row r="1047189" customFormat="false" ht="12.8" hidden="false" customHeight="true" outlineLevel="0" collapsed="false"/>
    <row r="1047190" customFormat="false" ht="12.8" hidden="false" customHeight="true" outlineLevel="0" collapsed="false"/>
    <row r="1047191" customFormat="false" ht="12.8" hidden="false" customHeight="true" outlineLevel="0" collapsed="false"/>
    <row r="1047192" customFormat="false" ht="12.8" hidden="false" customHeight="true" outlineLevel="0" collapsed="false"/>
    <row r="1047193" customFormat="false" ht="12.8" hidden="false" customHeight="true" outlineLevel="0" collapsed="false"/>
    <row r="1047194" customFormat="false" ht="12.8" hidden="false" customHeight="true" outlineLevel="0" collapsed="false"/>
    <row r="1047195" customFormat="false" ht="12.8" hidden="false" customHeight="true" outlineLevel="0" collapsed="false"/>
    <row r="1047196" customFormat="false" ht="12.8" hidden="false" customHeight="true" outlineLevel="0" collapsed="false"/>
    <row r="1047197" customFormat="false" ht="12.8" hidden="false" customHeight="true" outlineLevel="0" collapsed="false"/>
    <row r="1047198" customFormat="false" ht="12.8" hidden="false" customHeight="true" outlineLevel="0" collapsed="false"/>
    <row r="1047199" customFormat="false" ht="12.8" hidden="false" customHeight="true" outlineLevel="0" collapsed="false"/>
    <row r="1047200" customFormat="false" ht="12.8" hidden="false" customHeight="true" outlineLevel="0" collapsed="false"/>
    <row r="1047201" customFormat="false" ht="12.8" hidden="false" customHeight="true" outlineLevel="0" collapsed="false"/>
    <row r="1047202" customFormat="false" ht="12.8" hidden="false" customHeight="true" outlineLevel="0" collapsed="false"/>
    <row r="1047203" customFormat="false" ht="12.8" hidden="false" customHeight="true" outlineLevel="0" collapsed="false"/>
    <row r="1047204" customFormat="false" ht="12.8" hidden="false" customHeight="true" outlineLevel="0" collapsed="false"/>
    <row r="1047205" customFormat="false" ht="12.8" hidden="false" customHeight="true" outlineLevel="0" collapsed="false"/>
    <row r="1047206" customFormat="false" ht="12.8" hidden="false" customHeight="true" outlineLevel="0" collapsed="false"/>
    <row r="1047207" customFormat="false" ht="12.8" hidden="false" customHeight="true" outlineLevel="0" collapsed="false"/>
    <row r="1047208" customFormat="false" ht="12.8" hidden="false" customHeight="true" outlineLevel="0" collapsed="false"/>
    <row r="1047209" customFormat="false" ht="12.8" hidden="false" customHeight="true" outlineLevel="0" collapsed="false"/>
    <row r="1047210" customFormat="false" ht="12.8" hidden="false" customHeight="true" outlineLevel="0" collapsed="false"/>
    <row r="1047211" customFormat="false" ht="12.8" hidden="false" customHeight="true" outlineLevel="0" collapsed="false"/>
    <row r="1047212" customFormat="false" ht="12.8" hidden="false" customHeight="true" outlineLevel="0" collapsed="false"/>
    <row r="1047213" customFormat="false" ht="12.8" hidden="false" customHeight="true" outlineLevel="0" collapsed="false"/>
    <row r="1047214" customFormat="false" ht="12.8" hidden="false" customHeight="true" outlineLevel="0" collapsed="false"/>
    <row r="1047215" customFormat="false" ht="12.8" hidden="false" customHeight="true" outlineLevel="0" collapsed="false"/>
    <row r="1047216" customFormat="false" ht="12.8" hidden="false" customHeight="true" outlineLevel="0" collapsed="false"/>
    <row r="1047217" customFormat="false" ht="12.8" hidden="false" customHeight="true" outlineLevel="0" collapsed="false"/>
    <row r="1047218" customFormat="false" ht="12.8" hidden="false" customHeight="true" outlineLevel="0" collapsed="false"/>
    <row r="1047219" customFormat="false" ht="12.8" hidden="false" customHeight="true" outlineLevel="0" collapsed="false"/>
    <row r="1047220" customFormat="false" ht="12.8" hidden="false" customHeight="true" outlineLevel="0" collapsed="false"/>
    <row r="1047221" customFormat="false" ht="12.8" hidden="false" customHeight="true" outlineLevel="0" collapsed="false"/>
    <row r="1047222" customFormat="false" ht="12.8" hidden="false" customHeight="true" outlineLevel="0" collapsed="false"/>
    <row r="1047223" customFormat="false" ht="12.8" hidden="false" customHeight="true" outlineLevel="0" collapsed="false"/>
    <row r="1047224" customFormat="false" ht="12.8" hidden="false" customHeight="true" outlineLevel="0" collapsed="false"/>
    <row r="1047225" customFormat="false" ht="12.8" hidden="false" customHeight="true" outlineLevel="0" collapsed="false"/>
    <row r="1047226" customFormat="false" ht="12.8" hidden="false" customHeight="true" outlineLevel="0" collapsed="false"/>
    <row r="1047227" customFormat="false" ht="12.8" hidden="false" customHeight="true" outlineLevel="0" collapsed="false"/>
    <row r="1047228" customFormat="false" ht="12.8" hidden="false" customHeight="true" outlineLevel="0" collapsed="false"/>
    <row r="1047229" customFormat="false" ht="12.8" hidden="false" customHeight="true" outlineLevel="0" collapsed="false"/>
    <row r="1047230" customFormat="false" ht="12.8" hidden="false" customHeight="true" outlineLevel="0" collapsed="false"/>
    <row r="1047231" customFormat="false" ht="12.8" hidden="false" customHeight="true" outlineLevel="0" collapsed="false"/>
    <row r="1047232" customFormat="false" ht="12.8" hidden="false" customHeight="true" outlineLevel="0" collapsed="false"/>
    <row r="1047233" customFormat="false" ht="12.8" hidden="false" customHeight="true" outlineLevel="0" collapsed="false"/>
    <row r="1047234" customFormat="false" ht="12.8" hidden="false" customHeight="true" outlineLevel="0" collapsed="false"/>
    <row r="1047235" customFormat="false" ht="12.8" hidden="false" customHeight="true" outlineLevel="0" collapsed="false"/>
    <row r="1047236" customFormat="false" ht="12.8" hidden="false" customHeight="true" outlineLevel="0" collapsed="false"/>
    <row r="1047237" customFormat="false" ht="12.8" hidden="false" customHeight="true" outlineLevel="0" collapsed="false"/>
    <row r="1047238" customFormat="false" ht="12.8" hidden="false" customHeight="true" outlineLevel="0" collapsed="false"/>
    <row r="1047239" customFormat="false" ht="12.8" hidden="false" customHeight="true" outlineLevel="0" collapsed="false"/>
    <row r="1047240" customFormat="false" ht="12.8" hidden="false" customHeight="true" outlineLevel="0" collapsed="false"/>
    <row r="1047241" customFormat="false" ht="12.8" hidden="false" customHeight="true" outlineLevel="0" collapsed="false"/>
    <row r="1047242" customFormat="false" ht="12.8" hidden="false" customHeight="true" outlineLevel="0" collapsed="false"/>
    <row r="1047243" customFormat="false" ht="12.8" hidden="false" customHeight="true" outlineLevel="0" collapsed="false"/>
    <row r="1047244" customFormat="false" ht="12.8" hidden="false" customHeight="true" outlineLevel="0" collapsed="false"/>
    <row r="1047245" customFormat="false" ht="12.8" hidden="false" customHeight="true" outlineLevel="0" collapsed="false"/>
    <row r="1047246" customFormat="false" ht="12.8" hidden="false" customHeight="true" outlineLevel="0" collapsed="false"/>
    <row r="1047247" customFormat="false" ht="12.8" hidden="false" customHeight="true" outlineLevel="0" collapsed="false"/>
    <row r="1047248" customFormat="false" ht="12.8" hidden="false" customHeight="true" outlineLevel="0" collapsed="false"/>
    <row r="1047249" customFormat="false" ht="12.8" hidden="false" customHeight="true" outlineLevel="0" collapsed="false"/>
    <row r="1047250" customFormat="false" ht="12.8" hidden="false" customHeight="true" outlineLevel="0" collapsed="false"/>
    <row r="1047251" customFormat="false" ht="12.8" hidden="false" customHeight="true" outlineLevel="0" collapsed="false"/>
    <row r="1047252" customFormat="false" ht="12.8" hidden="false" customHeight="true" outlineLevel="0" collapsed="false"/>
    <row r="1047253" customFormat="false" ht="12.8" hidden="false" customHeight="true" outlineLevel="0" collapsed="false"/>
    <row r="1047254" customFormat="false" ht="12.8" hidden="false" customHeight="true" outlineLevel="0" collapsed="false"/>
    <row r="1047255" customFormat="false" ht="12.8" hidden="false" customHeight="true" outlineLevel="0" collapsed="false"/>
    <row r="1047256" customFormat="false" ht="12.8" hidden="false" customHeight="true" outlineLevel="0" collapsed="false"/>
    <row r="1047257" customFormat="false" ht="12.8" hidden="false" customHeight="true" outlineLevel="0" collapsed="false"/>
    <row r="1047258" customFormat="false" ht="12.8" hidden="false" customHeight="true" outlineLevel="0" collapsed="false"/>
    <row r="1047259" customFormat="false" ht="12.8" hidden="false" customHeight="true" outlineLevel="0" collapsed="false"/>
    <row r="1047260" customFormat="false" ht="12.8" hidden="false" customHeight="true" outlineLevel="0" collapsed="false"/>
    <row r="1047261" customFormat="false" ht="12.8" hidden="false" customHeight="true" outlineLevel="0" collapsed="false"/>
    <row r="1047262" customFormat="false" ht="12.8" hidden="false" customHeight="true" outlineLevel="0" collapsed="false"/>
    <row r="1047263" customFormat="false" ht="12.8" hidden="false" customHeight="true" outlineLevel="0" collapsed="false"/>
    <row r="1047264" customFormat="false" ht="12.8" hidden="false" customHeight="true" outlineLevel="0" collapsed="false"/>
    <row r="1047265" customFormat="false" ht="12.8" hidden="false" customHeight="true" outlineLevel="0" collapsed="false"/>
    <row r="1047266" customFormat="false" ht="12.8" hidden="false" customHeight="true" outlineLevel="0" collapsed="false"/>
    <row r="1047267" customFormat="false" ht="12.8" hidden="false" customHeight="true" outlineLevel="0" collapsed="false"/>
    <row r="1047268" customFormat="false" ht="12.8" hidden="false" customHeight="true" outlineLevel="0" collapsed="false"/>
    <row r="1047269" customFormat="false" ht="12.8" hidden="false" customHeight="true" outlineLevel="0" collapsed="false"/>
    <row r="1047270" customFormat="false" ht="12.8" hidden="false" customHeight="true" outlineLevel="0" collapsed="false"/>
    <row r="1047271" customFormat="false" ht="12.8" hidden="false" customHeight="true" outlineLevel="0" collapsed="false"/>
    <row r="1047272" customFormat="false" ht="12.8" hidden="false" customHeight="true" outlineLevel="0" collapsed="false"/>
    <row r="1047273" customFormat="false" ht="12.8" hidden="false" customHeight="true" outlineLevel="0" collapsed="false"/>
    <row r="1047274" customFormat="false" ht="12.8" hidden="false" customHeight="true" outlineLevel="0" collapsed="false"/>
    <row r="1047275" customFormat="false" ht="12.8" hidden="false" customHeight="true" outlineLevel="0" collapsed="false"/>
    <row r="1047276" customFormat="false" ht="12.8" hidden="false" customHeight="true" outlineLevel="0" collapsed="false"/>
    <row r="1047277" customFormat="false" ht="12.8" hidden="false" customHeight="true" outlineLevel="0" collapsed="false"/>
    <row r="1047278" customFormat="false" ht="12.8" hidden="false" customHeight="true" outlineLevel="0" collapsed="false"/>
    <row r="1047279" customFormat="false" ht="12.8" hidden="false" customHeight="true" outlineLevel="0" collapsed="false"/>
    <row r="1047280" customFormat="false" ht="12.8" hidden="false" customHeight="true" outlineLevel="0" collapsed="false"/>
    <row r="1047281" customFormat="false" ht="12.8" hidden="false" customHeight="true" outlineLevel="0" collapsed="false"/>
    <row r="1047282" customFormat="false" ht="12.8" hidden="false" customHeight="true" outlineLevel="0" collapsed="false"/>
    <row r="1047283" customFormat="false" ht="12.8" hidden="false" customHeight="true" outlineLevel="0" collapsed="false"/>
    <row r="1047284" customFormat="false" ht="12.8" hidden="false" customHeight="true" outlineLevel="0" collapsed="false"/>
    <row r="1047285" customFormat="false" ht="12.8" hidden="false" customHeight="true" outlineLevel="0" collapsed="false"/>
    <row r="1047286" customFormat="false" ht="12.8" hidden="false" customHeight="true" outlineLevel="0" collapsed="false"/>
    <row r="1047287" customFormat="false" ht="12.8" hidden="false" customHeight="true" outlineLevel="0" collapsed="false"/>
    <row r="1047288" customFormat="false" ht="12.8" hidden="false" customHeight="true" outlineLevel="0" collapsed="false"/>
    <row r="1047289" customFormat="false" ht="12.8" hidden="false" customHeight="true" outlineLevel="0" collapsed="false"/>
    <row r="1047290" customFormat="false" ht="12.8" hidden="false" customHeight="true" outlineLevel="0" collapsed="false"/>
    <row r="1047291" customFormat="false" ht="12.8" hidden="false" customHeight="true" outlineLevel="0" collapsed="false"/>
    <row r="1047292" customFormat="false" ht="12.8" hidden="false" customHeight="true" outlineLevel="0" collapsed="false"/>
    <row r="1047293" customFormat="false" ht="12.8" hidden="false" customHeight="true" outlineLevel="0" collapsed="false"/>
    <row r="1047294" customFormat="false" ht="12.8" hidden="false" customHeight="true" outlineLevel="0" collapsed="false"/>
    <row r="1047295" customFormat="false" ht="12.8" hidden="false" customHeight="true" outlineLevel="0" collapsed="false"/>
    <row r="1047296" customFormat="false" ht="12.8" hidden="false" customHeight="true" outlineLevel="0" collapsed="false"/>
    <row r="1047297" customFormat="false" ht="12.8" hidden="false" customHeight="true" outlineLevel="0" collapsed="false"/>
    <row r="1047298" customFormat="false" ht="12.8" hidden="false" customHeight="true" outlineLevel="0" collapsed="false"/>
    <row r="1047299" customFormat="false" ht="12.8" hidden="false" customHeight="true" outlineLevel="0" collapsed="false"/>
    <row r="1047300" customFormat="false" ht="12.8" hidden="false" customHeight="true" outlineLevel="0" collapsed="false"/>
    <row r="1047301" customFormat="false" ht="12.8" hidden="false" customHeight="true" outlineLevel="0" collapsed="false"/>
    <row r="1047302" customFormat="false" ht="12.8" hidden="false" customHeight="true" outlineLevel="0" collapsed="false"/>
    <row r="1047303" customFormat="false" ht="12.8" hidden="false" customHeight="true" outlineLevel="0" collapsed="false"/>
    <row r="1047304" customFormat="false" ht="12.8" hidden="false" customHeight="true" outlineLevel="0" collapsed="false"/>
    <row r="1047305" customFormat="false" ht="12.8" hidden="false" customHeight="true" outlineLevel="0" collapsed="false"/>
    <row r="1047306" customFormat="false" ht="12.8" hidden="false" customHeight="true" outlineLevel="0" collapsed="false"/>
    <row r="1047307" customFormat="false" ht="12.8" hidden="false" customHeight="true" outlineLevel="0" collapsed="false"/>
    <row r="1047308" customFormat="false" ht="12.8" hidden="false" customHeight="true" outlineLevel="0" collapsed="false"/>
    <row r="1047309" customFormat="false" ht="12.8" hidden="false" customHeight="true" outlineLevel="0" collapsed="false"/>
    <row r="1047310" customFormat="false" ht="12.8" hidden="false" customHeight="true" outlineLevel="0" collapsed="false"/>
    <row r="1047311" customFormat="false" ht="12.8" hidden="false" customHeight="true" outlineLevel="0" collapsed="false"/>
    <row r="1047312" customFormat="false" ht="12.8" hidden="false" customHeight="true" outlineLevel="0" collapsed="false"/>
    <row r="1047313" customFormat="false" ht="12.8" hidden="false" customHeight="true" outlineLevel="0" collapsed="false"/>
    <row r="1047314" customFormat="false" ht="12.8" hidden="false" customHeight="true" outlineLevel="0" collapsed="false"/>
    <row r="1047315" customFormat="false" ht="12.8" hidden="false" customHeight="true" outlineLevel="0" collapsed="false"/>
    <row r="1047316" customFormat="false" ht="12.8" hidden="false" customHeight="true" outlineLevel="0" collapsed="false"/>
    <row r="1047317" customFormat="false" ht="12.8" hidden="false" customHeight="true" outlineLevel="0" collapsed="false"/>
    <row r="1047318" customFormat="false" ht="12.8" hidden="false" customHeight="true" outlineLevel="0" collapsed="false"/>
    <row r="1047319" customFormat="false" ht="12.8" hidden="false" customHeight="true" outlineLevel="0" collapsed="false"/>
    <row r="1047320" customFormat="false" ht="12.8" hidden="false" customHeight="true" outlineLevel="0" collapsed="false"/>
    <row r="1047321" customFormat="false" ht="12.8" hidden="false" customHeight="true" outlineLevel="0" collapsed="false"/>
    <row r="1047322" customFormat="false" ht="12.8" hidden="false" customHeight="true" outlineLevel="0" collapsed="false"/>
    <row r="1047323" customFormat="false" ht="12.8" hidden="false" customHeight="true" outlineLevel="0" collapsed="false"/>
    <row r="1047324" customFormat="false" ht="12.8" hidden="false" customHeight="true" outlineLevel="0" collapsed="false"/>
    <row r="1047325" customFormat="false" ht="12.8" hidden="false" customHeight="true" outlineLevel="0" collapsed="false"/>
    <row r="1047326" customFormat="false" ht="12.8" hidden="false" customHeight="true" outlineLevel="0" collapsed="false"/>
    <row r="1047327" customFormat="false" ht="12.8" hidden="false" customHeight="true" outlineLevel="0" collapsed="false"/>
    <row r="1047328" customFormat="false" ht="12.8" hidden="false" customHeight="true" outlineLevel="0" collapsed="false"/>
    <row r="1047329" customFormat="false" ht="12.8" hidden="false" customHeight="true" outlineLevel="0" collapsed="false"/>
    <row r="1047330" customFormat="false" ht="12.8" hidden="false" customHeight="true" outlineLevel="0" collapsed="false"/>
    <row r="1047331" customFormat="false" ht="12.8" hidden="false" customHeight="true" outlineLevel="0" collapsed="false"/>
    <row r="1047332" customFormat="false" ht="12.8" hidden="false" customHeight="true" outlineLevel="0" collapsed="false"/>
    <row r="1047333" customFormat="false" ht="12.8" hidden="false" customHeight="true" outlineLevel="0" collapsed="false"/>
    <row r="1047334" customFormat="false" ht="12.8" hidden="false" customHeight="true" outlineLevel="0" collapsed="false"/>
    <row r="1047335" customFormat="false" ht="12.8" hidden="false" customHeight="true" outlineLevel="0" collapsed="false"/>
    <row r="1047336" customFormat="false" ht="12.8" hidden="false" customHeight="true" outlineLevel="0" collapsed="false"/>
    <row r="1047337" customFormat="false" ht="12.8" hidden="false" customHeight="true" outlineLevel="0" collapsed="false"/>
    <row r="1047338" customFormat="false" ht="12.8" hidden="false" customHeight="true" outlineLevel="0" collapsed="false"/>
    <row r="1047339" customFormat="false" ht="12.8" hidden="false" customHeight="true" outlineLevel="0" collapsed="false"/>
    <row r="1047340" customFormat="false" ht="12.8" hidden="false" customHeight="true" outlineLevel="0" collapsed="false"/>
    <row r="1047341" customFormat="false" ht="12.8" hidden="false" customHeight="true" outlineLevel="0" collapsed="false"/>
    <row r="1047342" customFormat="false" ht="12.8" hidden="false" customHeight="true" outlineLevel="0" collapsed="false"/>
    <row r="1047343" customFormat="false" ht="12.8" hidden="false" customHeight="true" outlineLevel="0" collapsed="false"/>
    <row r="1047344" customFormat="false" ht="12.8" hidden="false" customHeight="true" outlineLevel="0" collapsed="false"/>
    <row r="1047345" customFormat="false" ht="12.8" hidden="false" customHeight="true" outlineLevel="0" collapsed="false"/>
    <row r="1047346" customFormat="false" ht="12.8" hidden="false" customHeight="true" outlineLevel="0" collapsed="false"/>
    <row r="1047347" customFormat="false" ht="12.8" hidden="false" customHeight="true" outlineLevel="0" collapsed="false"/>
    <row r="1047348" customFormat="false" ht="12.8" hidden="false" customHeight="true" outlineLevel="0" collapsed="false"/>
    <row r="1047349" customFormat="false" ht="12.8" hidden="false" customHeight="true" outlineLevel="0" collapsed="false"/>
    <row r="1047350" customFormat="false" ht="12.8" hidden="false" customHeight="true" outlineLevel="0" collapsed="false"/>
    <row r="1047351" customFormat="false" ht="12.8" hidden="false" customHeight="true" outlineLevel="0" collapsed="false"/>
    <row r="1047352" customFormat="false" ht="12.8" hidden="false" customHeight="true" outlineLevel="0" collapsed="false"/>
    <row r="1047353" customFormat="false" ht="12.8" hidden="false" customHeight="true" outlineLevel="0" collapsed="false"/>
    <row r="1047354" customFormat="false" ht="12.8" hidden="false" customHeight="true" outlineLevel="0" collapsed="false"/>
    <row r="1047355" customFormat="false" ht="12.8" hidden="false" customHeight="true" outlineLevel="0" collapsed="false"/>
    <row r="1047356" customFormat="false" ht="12.8" hidden="false" customHeight="true" outlineLevel="0" collapsed="false"/>
    <row r="1047357" customFormat="false" ht="12.8" hidden="false" customHeight="true" outlineLevel="0" collapsed="false"/>
    <row r="1047358" customFormat="false" ht="12.8" hidden="false" customHeight="true" outlineLevel="0" collapsed="false"/>
    <row r="1047359" customFormat="false" ht="12.8" hidden="false" customHeight="true" outlineLevel="0" collapsed="false"/>
    <row r="1047360" customFormat="false" ht="12.8" hidden="false" customHeight="true" outlineLevel="0" collapsed="false"/>
    <row r="1047361" customFormat="false" ht="12.8" hidden="false" customHeight="true" outlineLevel="0" collapsed="false"/>
    <row r="1047362" customFormat="false" ht="12.8" hidden="false" customHeight="true" outlineLevel="0" collapsed="false"/>
    <row r="1047363" customFormat="false" ht="12.8" hidden="false" customHeight="true" outlineLevel="0" collapsed="false"/>
    <row r="1047364" customFormat="false" ht="12.8" hidden="false" customHeight="true" outlineLevel="0" collapsed="false"/>
    <row r="1047365" customFormat="false" ht="12.8" hidden="false" customHeight="true" outlineLevel="0" collapsed="false"/>
    <row r="1047366" customFormat="false" ht="12.8" hidden="false" customHeight="true" outlineLevel="0" collapsed="false"/>
    <row r="1047367" customFormat="false" ht="12.8" hidden="false" customHeight="true" outlineLevel="0" collapsed="false"/>
    <row r="1047368" customFormat="false" ht="12.8" hidden="false" customHeight="true" outlineLevel="0" collapsed="false"/>
    <row r="1047369" customFormat="false" ht="12.8" hidden="false" customHeight="true" outlineLevel="0" collapsed="false"/>
    <row r="1047370" customFormat="false" ht="12.8" hidden="false" customHeight="true" outlineLevel="0" collapsed="false"/>
    <row r="1047371" customFormat="false" ht="12.8" hidden="false" customHeight="true" outlineLevel="0" collapsed="false"/>
    <row r="1047372" customFormat="false" ht="12.8" hidden="false" customHeight="true" outlineLevel="0" collapsed="false"/>
    <row r="1047373" customFormat="false" ht="12.8" hidden="false" customHeight="true" outlineLevel="0" collapsed="false"/>
    <row r="1047374" customFormat="false" ht="12.8" hidden="false" customHeight="true" outlineLevel="0" collapsed="false"/>
    <row r="1047375" customFormat="false" ht="12.8" hidden="false" customHeight="true" outlineLevel="0" collapsed="false"/>
    <row r="1047376" customFormat="false" ht="12.8" hidden="false" customHeight="true" outlineLevel="0" collapsed="false"/>
    <row r="1047377" customFormat="false" ht="12.8" hidden="false" customHeight="true" outlineLevel="0" collapsed="false"/>
    <row r="1047378" customFormat="false" ht="12.8" hidden="false" customHeight="true" outlineLevel="0" collapsed="false"/>
    <row r="1047379" customFormat="false" ht="12.8" hidden="false" customHeight="true" outlineLevel="0" collapsed="false"/>
    <row r="1047380" customFormat="false" ht="12.8" hidden="false" customHeight="true" outlineLevel="0" collapsed="false"/>
    <row r="1047381" customFormat="false" ht="12.8" hidden="false" customHeight="true" outlineLevel="0" collapsed="false"/>
    <row r="1047382" customFormat="false" ht="12.8" hidden="false" customHeight="true" outlineLevel="0" collapsed="false"/>
    <row r="1047383" customFormat="false" ht="12.8" hidden="false" customHeight="true" outlineLevel="0" collapsed="false"/>
    <row r="1047384" customFormat="false" ht="12.8" hidden="false" customHeight="true" outlineLevel="0" collapsed="false"/>
    <row r="1047385" customFormat="false" ht="12.8" hidden="false" customHeight="true" outlineLevel="0" collapsed="false"/>
    <row r="1047386" customFormat="false" ht="12.8" hidden="false" customHeight="true" outlineLevel="0" collapsed="false"/>
    <row r="1047387" customFormat="false" ht="12.8" hidden="false" customHeight="true" outlineLevel="0" collapsed="false"/>
    <row r="1047388" customFormat="false" ht="12.8" hidden="false" customHeight="true" outlineLevel="0" collapsed="false"/>
    <row r="1047389" customFormat="false" ht="12.8" hidden="false" customHeight="true" outlineLevel="0" collapsed="false"/>
    <row r="1047390" customFormat="false" ht="12.8" hidden="false" customHeight="true" outlineLevel="0" collapsed="false"/>
    <row r="1047391" customFormat="false" ht="12.8" hidden="false" customHeight="true" outlineLevel="0" collapsed="false"/>
    <row r="1047392" customFormat="false" ht="12.8" hidden="false" customHeight="true" outlineLevel="0" collapsed="false"/>
    <row r="1047393" customFormat="false" ht="12.8" hidden="false" customHeight="true" outlineLevel="0" collapsed="false"/>
    <row r="1047394" customFormat="false" ht="12.8" hidden="false" customHeight="true" outlineLevel="0" collapsed="false"/>
    <row r="1047395" customFormat="false" ht="12.8" hidden="false" customHeight="true" outlineLevel="0" collapsed="false"/>
    <row r="1047396" customFormat="false" ht="12.8" hidden="false" customHeight="true" outlineLevel="0" collapsed="false"/>
    <row r="1047397" customFormat="false" ht="12.8" hidden="false" customHeight="true" outlineLevel="0" collapsed="false"/>
    <row r="1047398" customFormat="false" ht="12.8" hidden="false" customHeight="true" outlineLevel="0" collapsed="false"/>
    <row r="1047399" customFormat="false" ht="12.8" hidden="false" customHeight="true" outlineLevel="0" collapsed="false"/>
    <row r="1047400" customFormat="false" ht="12.8" hidden="false" customHeight="true" outlineLevel="0" collapsed="false"/>
    <row r="1047401" customFormat="false" ht="12.8" hidden="false" customHeight="true" outlineLevel="0" collapsed="false"/>
    <row r="1047402" customFormat="false" ht="12.8" hidden="false" customHeight="true" outlineLevel="0" collapsed="false"/>
    <row r="1047403" customFormat="false" ht="12.8" hidden="false" customHeight="true" outlineLevel="0" collapsed="false"/>
    <row r="1047404" customFormat="false" ht="12.8" hidden="false" customHeight="true" outlineLevel="0" collapsed="false"/>
    <row r="1047405" customFormat="false" ht="12.8" hidden="false" customHeight="true" outlineLevel="0" collapsed="false"/>
    <row r="1047406" customFormat="false" ht="12.8" hidden="false" customHeight="true" outlineLevel="0" collapsed="false"/>
    <row r="1047407" customFormat="false" ht="12.8" hidden="false" customHeight="true" outlineLevel="0" collapsed="false"/>
    <row r="1047408" customFormat="false" ht="12.8" hidden="false" customHeight="true" outlineLevel="0" collapsed="false"/>
    <row r="1047409" customFormat="false" ht="12.8" hidden="false" customHeight="true" outlineLevel="0" collapsed="false"/>
    <row r="1047410" customFormat="false" ht="12.8" hidden="false" customHeight="true" outlineLevel="0" collapsed="false"/>
    <row r="1047411" customFormat="false" ht="12.8" hidden="false" customHeight="true" outlineLevel="0" collapsed="false"/>
    <row r="1047412" customFormat="false" ht="12.8" hidden="false" customHeight="true" outlineLevel="0" collapsed="false"/>
    <row r="1047413" customFormat="false" ht="12.8" hidden="false" customHeight="true" outlineLevel="0" collapsed="false"/>
    <row r="1047414" customFormat="false" ht="12.8" hidden="false" customHeight="true" outlineLevel="0" collapsed="false"/>
    <row r="1047415" customFormat="false" ht="12.8" hidden="false" customHeight="true" outlineLevel="0" collapsed="false"/>
    <row r="1047416" customFormat="false" ht="12.8" hidden="false" customHeight="true" outlineLevel="0" collapsed="false"/>
    <row r="1047417" customFormat="false" ht="12.8" hidden="false" customHeight="true" outlineLevel="0" collapsed="false"/>
    <row r="1047418" customFormat="false" ht="12.8" hidden="false" customHeight="true" outlineLevel="0" collapsed="false"/>
    <row r="1047419" customFormat="false" ht="12.8" hidden="false" customHeight="true" outlineLevel="0" collapsed="false"/>
    <row r="1047420" customFormat="false" ht="12.8" hidden="false" customHeight="true" outlineLevel="0" collapsed="false"/>
    <row r="1047421" customFormat="false" ht="12.8" hidden="false" customHeight="true" outlineLevel="0" collapsed="false"/>
    <row r="1047422" customFormat="false" ht="12.8" hidden="false" customHeight="true" outlineLevel="0" collapsed="false"/>
    <row r="1047423" customFormat="false" ht="12.8" hidden="false" customHeight="true" outlineLevel="0" collapsed="false"/>
    <row r="1047424" customFormat="false" ht="12.8" hidden="false" customHeight="true" outlineLevel="0" collapsed="false"/>
    <row r="1047425" customFormat="false" ht="12.8" hidden="false" customHeight="true" outlineLevel="0" collapsed="false"/>
    <row r="1047426" customFormat="false" ht="12.8" hidden="false" customHeight="true" outlineLevel="0" collapsed="false"/>
    <row r="1047427" customFormat="false" ht="12.8" hidden="false" customHeight="true" outlineLevel="0" collapsed="false"/>
    <row r="1047428" customFormat="false" ht="12.8" hidden="false" customHeight="true" outlineLevel="0" collapsed="false"/>
    <row r="1047429" customFormat="false" ht="12.8" hidden="false" customHeight="true" outlineLevel="0" collapsed="false"/>
    <row r="1047430" customFormat="false" ht="12.8" hidden="false" customHeight="true" outlineLevel="0" collapsed="false"/>
    <row r="1047431" customFormat="false" ht="12.8" hidden="false" customHeight="true" outlineLevel="0" collapsed="false"/>
    <row r="1047432" customFormat="false" ht="12.8" hidden="false" customHeight="true" outlineLevel="0" collapsed="false"/>
    <row r="1047433" customFormat="false" ht="12.8" hidden="false" customHeight="true" outlineLevel="0" collapsed="false"/>
    <row r="1047434" customFormat="false" ht="12.8" hidden="false" customHeight="true" outlineLevel="0" collapsed="false"/>
    <row r="1047435" customFormat="false" ht="12.8" hidden="false" customHeight="true" outlineLevel="0" collapsed="false"/>
    <row r="1047436" customFormat="false" ht="12.8" hidden="false" customHeight="true" outlineLevel="0" collapsed="false"/>
    <row r="1047437" customFormat="false" ht="12.8" hidden="false" customHeight="true" outlineLevel="0" collapsed="false"/>
    <row r="1047438" customFormat="false" ht="12.8" hidden="false" customHeight="true" outlineLevel="0" collapsed="false"/>
    <row r="1047439" customFormat="false" ht="12.8" hidden="false" customHeight="true" outlineLevel="0" collapsed="false"/>
    <row r="1047440" customFormat="false" ht="12.8" hidden="false" customHeight="true" outlineLevel="0" collapsed="false"/>
    <row r="1047441" customFormat="false" ht="12.8" hidden="false" customHeight="true" outlineLevel="0" collapsed="false"/>
    <row r="1047442" customFormat="false" ht="12.8" hidden="false" customHeight="true" outlineLevel="0" collapsed="false"/>
    <row r="1047443" customFormat="false" ht="12.8" hidden="false" customHeight="true" outlineLevel="0" collapsed="false"/>
    <row r="1047444" customFormat="false" ht="12.8" hidden="false" customHeight="true" outlineLevel="0" collapsed="false"/>
    <row r="1047445" customFormat="false" ht="12.8" hidden="false" customHeight="true" outlineLevel="0" collapsed="false"/>
    <row r="1047446" customFormat="false" ht="12.8" hidden="false" customHeight="true" outlineLevel="0" collapsed="false"/>
    <row r="1047447" customFormat="false" ht="12.8" hidden="false" customHeight="true" outlineLevel="0" collapsed="false"/>
    <row r="1047448" customFormat="false" ht="12.8" hidden="false" customHeight="true" outlineLevel="0" collapsed="false"/>
    <row r="1047449" customFormat="false" ht="12.8" hidden="false" customHeight="true" outlineLevel="0" collapsed="false"/>
    <row r="1047450" customFormat="false" ht="12.8" hidden="false" customHeight="true" outlineLevel="0" collapsed="false"/>
    <row r="1047451" customFormat="false" ht="12.8" hidden="false" customHeight="true" outlineLevel="0" collapsed="false"/>
    <row r="1047452" customFormat="false" ht="12.8" hidden="false" customHeight="true" outlineLevel="0" collapsed="false"/>
    <row r="1047453" customFormat="false" ht="12.8" hidden="false" customHeight="true" outlineLevel="0" collapsed="false"/>
    <row r="1047454" customFormat="false" ht="12.8" hidden="false" customHeight="true" outlineLevel="0" collapsed="false"/>
    <row r="1047455" customFormat="false" ht="12.8" hidden="false" customHeight="true" outlineLevel="0" collapsed="false"/>
    <row r="1047456" customFormat="false" ht="12.8" hidden="false" customHeight="true" outlineLevel="0" collapsed="false"/>
    <row r="1047457" customFormat="false" ht="12.8" hidden="false" customHeight="true" outlineLevel="0" collapsed="false"/>
    <row r="1047458" customFormat="false" ht="12.8" hidden="false" customHeight="true" outlineLevel="0" collapsed="false"/>
    <row r="1047459" customFormat="false" ht="12.8" hidden="false" customHeight="true" outlineLevel="0" collapsed="false"/>
    <row r="1047460" customFormat="false" ht="12.8" hidden="false" customHeight="true" outlineLevel="0" collapsed="false"/>
    <row r="1047461" customFormat="false" ht="12.8" hidden="false" customHeight="true" outlineLevel="0" collapsed="false"/>
    <row r="1047462" customFormat="false" ht="12.8" hidden="false" customHeight="true" outlineLevel="0" collapsed="false"/>
    <row r="1047463" customFormat="false" ht="12.8" hidden="false" customHeight="true" outlineLevel="0" collapsed="false"/>
    <row r="1047464" customFormat="false" ht="12.8" hidden="false" customHeight="true" outlineLevel="0" collapsed="false"/>
    <row r="1047465" customFormat="false" ht="12.8" hidden="false" customHeight="true" outlineLevel="0" collapsed="false"/>
    <row r="1047466" customFormat="false" ht="12.8" hidden="false" customHeight="true" outlineLevel="0" collapsed="false"/>
    <row r="1047467" customFormat="false" ht="12.8" hidden="false" customHeight="true" outlineLevel="0" collapsed="false"/>
    <row r="1047468" customFormat="false" ht="12.8" hidden="false" customHeight="true" outlineLevel="0" collapsed="false"/>
    <row r="1047469" customFormat="false" ht="12.8" hidden="false" customHeight="true" outlineLevel="0" collapsed="false"/>
    <row r="1047470" customFormat="false" ht="12.8" hidden="false" customHeight="true" outlineLevel="0" collapsed="false"/>
    <row r="1047471" customFormat="false" ht="12.8" hidden="false" customHeight="true" outlineLevel="0" collapsed="false"/>
    <row r="1047472" customFormat="false" ht="12.8" hidden="false" customHeight="true" outlineLevel="0" collapsed="false"/>
    <row r="1047473" customFormat="false" ht="12.8" hidden="false" customHeight="true" outlineLevel="0" collapsed="false"/>
    <row r="1047474" customFormat="false" ht="12.8" hidden="false" customHeight="true" outlineLevel="0" collapsed="false"/>
    <row r="1047475" customFormat="false" ht="12.8" hidden="false" customHeight="true" outlineLevel="0" collapsed="false"/>
    <row r="1047476" customFormat="false" ht="12.8" hidden="false" customHeight="true" outlineLevel="0" collapsed="false"/>
    <row r="1047477" customFormat="false" ht="12.8" hidden="false" customHeight="true" outlineLevel="0" collapsed="false"/>
    <row r="1047478" customFormat="false" ht="12.8" hidden="false" customHeight="true" outlineLevel="0" collapsed="false"/>
    <row r="1047479" customFormat="false" ht="12.8" hidden="false" customHeight="true" outlineLevel="0" collapsed="false"/>
    <row r="1047480" customFormat="false" ht="12.8" hidden="false" customHeight="true" outlineLevel="0" collapsed="false"/>
    <row r="1047481" customFormat="false" ht="12.8" hidden="false" customHeight="true" outlineLevel="0" collapsed="false"/>
    <row r="1047482" customFormat="false" ht="12.8" hidden="false" customHeight="true" outlineLevel="0" collapsed="false"/>
    <row r="1047483" customFormat="false" ht="12.8" hidden="false" customHeight="true" outlineLevel="0" collapsed="false"/>
    <row r="1047484" customFormat="false" ht="12.8" hidden="false" customHeight="true" outlineLevel="0" collapsed="false"/>
    <row r="1047485" customFormat="false" ht="12.8" hidden="false" customHeight="true" outlineLevel="0" collapsed="false"/>
    <row r="1047486" customFormat="false" ht="12.8" hidden="false" customHeight="true" outlineLevel="0" collapsed="false"/>
    <row r="1047487" customFormat="false" ht="12.8" hidden="false" customHeight="true" outlineLevel="0" collapsed="false"/>
    <row r="1047488" customFormat="false" ht="12.8" hidden="false" customHeight="true" outlineLevel="0" collapsed="false"/>
    <row r="1047489" customFormat="false" ht="12.8" hidden="false" customHeight="true" outlineLevel="0" collapsed="false"/>
    <row r="1047490" customFormat="false" ht="12.8" hidden="false" customHeight="true" outlineLevel="0" collapsed="false"/>
    <row r="1047491" customFormat="false" ht="12.8" hidden="false" customHeight="true" outlineLevel="0" collapsed="false"/>
    <row r="1047492" customFormat="false" ht="12.8" hidden="false" customHeight="true" outlineLevel="0" collapsed="false"/>
    <row r="1047493" customFormat="false" ht="12.8" hidden="false" customHeight="true" outlineLevel="0" collapsed="false"/>
    <row r="1047494" customFormat="false" ht="12.8" hidden="false" customHeight="true" outlineLevel="0" collapsed="false"/>
    <row r="1047495" customFormat="false" ht="12.8" hidden="false" customHeight="true" outlineLevel="0" collapsed="false"/>
    <row r="1047496" customFormat="false" ht="12.8" hidden="false" customHeight="true" outlineLevel="0" collapsed="false"/>
    <row r="1047497" customFormat="false" ht="12.8" hidden="false" customHeight="true" outlineLevel="0" collapsed="false"/>
    <row r="1047498" customFormat="false" ht="12.8" hidden="false" customHeight="true" outlineLevel="0" collapsed="false"/>
    <row r="1047499" customFormat="false" ht="12.8" hidden="false" customHeight="true" outlineLevel="0" collapsed="false"/>
    <row r="1047500" customFormat="false" ht="12.8" hidden="false" customHeight="true" outlineLevel="0" collapsed="false"/>
    <row r="1047501" customFormat="false" ht="12.8" hidden="false" customHeight="true" outlineLevel="0" collapsed="false"/>
    <row r="1047502" customFormat="false" ht="12.8" hidden="false" customHeight="true" outlineLevel="0" collapsed="false"/>
    <row r="1047503" customFormat="false" ht="12.8" hidden="false" customHeight="true" outlineLevel="0" collapsed="false"/>
    <row r="1047504" customFormat="false" ht="12.8" hidden="false" customHeight="true" outlineLevel="0" collapsed="false"/>
    <row r="1047505" customFormat="false" ht="12.8" hidden="false" customHeight="true" outlineLevel="0" collapsed="false"/>
    <row r="1047506" customFormat="false" ht="12.8" hidden="false" customHeight="true" outlineLevel="0" collapsed="false"/>
    <row r="1047507" customFormat="false" ht="12.8" hidden="false" customHeight="true" outlineLevel="0" collapsed="false"/>
    <row r="1047508" customFormat="false" ht="12.8" hidden="false" customHeight="true" outlineLevel="0" collapsed="false"/>
    <row r="1047509" customFormat="false" ht="12.8" hidden="false" customHeight="true" outlineLevel="0" collapsed="false"/>
    <row r="1047510" customFormat="false" ht="12.8" hidden="false" customHeight="true" outlineLevel="0" collapsed="false"/>
    <row r="1047511" customFormat="false" ht="12.8" hidden="false" customHeight="true" outlineLevel="0" collapsed="false"/>
    <row r="1047512" customFormat="false" ht="12.8" hidden="false" customHeight="true" outlineLevel="0" collapsed="false"/>
    <row r="1047513" customFormat="false" ht="12.8" hidden="false" customHeight="true" outlineLevel="0" collapsed="false"/>
    <row r="1047514" customFormat="false" ht="12.8" hidden="false" customHeight="true" outlineLevel="0" collapsed="false"/>
    <row r="1047515" customFormat="false" ht="12.8" hidden="false" customHeight="true" outlineLevel="0" collapsed="false"/>
    <row r="1047516" customFormat="false" ht="12.8" hidden="false" customHeight="true" outlineLevel="0" collapsed="false"/>
    <row r="1047517" customFormat="false" ht="12.8" hidden="false" customHeight="true" outlineLevel="0" collapsed="false"/>
    <row r="1047518" customFormat="false" ht="12.8" hidden="false" customHeight="true" outlineLevel="0" collapsed="false"/>
    <row r="1047519" customFormat="false" ht="12.8" hidden="false" customHeight="true" outlineLevel="0" collapsed="false"/>
    <row r="1047520" customFormat="false" ht="12.8" hidden="false" customHeight="true" outlineLevel="0" collapsed="false"/>
    <row r="1047521" customFormat="false" ht="12.8" hidden="false" customHeight="true" outlineLevel="0" collapsed="false"/>
    <row r="1047522" customFormat="false" ht="12.8" hidden="false" customHeight="true" outlineLevel="0" collapsed="false"/>
    <row r="1047523" customFormat="false" ht="12.8" hidden="false" customHeight="true" outlineLevel="0" collapsed="false"/>
    <row r="1047524" customFormat="false" ht="12.8" hidden="false" customHeight="true" outlineLevel="0" collapsed="false"/>
    <row r="1047525" customFormat="false" ht="12.8" hidden="false" customHeight="true" outlineLevel="0" collapsed="false"/>
    <row r="1047526" customFormat="false" ht="12.8" hidden="false" customHeight="true" outlineLevel="0" collapsed="false"/>
    <row r="1047527" customFormat="false" ht="12.8" hidden="false" customHeight="true" outlineLevel="0" collapsed="false"/>
    <row r="1047528" customFormat="false" ht="12.8" hidden="false" customHeight="true" outlineLevel="0" collapsed="false"/>
    <row r="1047529" customFormat="false" ht="12.8" hidden="false" customHeight="true" outlineLevel="0" collapsed="false"/>
    <row r="1047530" customFormat="false" ht="12.8" hidden="false" customHeight="true" outlineLevel="0" collapsed="false"/>
    <row r="1047531" customFormat="false" ht="12.8" hidden="false" customHeight="true" outlineLevel="0" collapsed="false"/>
    <row r="1047532" customFormat="false" ht="12.8" hidden="false" customHeight="true" outlineLevel="0" collapsed="false"/>
    <row r="1047533" customFormat="false" ht="12.8" hidden="false" customHeight="true" outlineLevel="0" collapsed="false"/>
    <row r="1047534" customFormat="false" ht="12.8" hidden="false" customHeight="true" outlineLevel="0" collapsed="false"/>
    <row r="1047535" customFormat="false" ht="12.8" hidden="false" customHeight="true" outlineLevel="0" collapsed="false"/>
    <row r="1047536" customFormat="false" ht="12.8" hidden="false" customHeight="true" outlineLevel="0" collapsed="false"/>
    <row r="1047537" customFormat="false" ht="12.8" hidden="false" customHeight="true" outlineLevel="0" collapsed="false"/>
    <row r="1047538" customFormat="false" ht="12.8" hidden="false" customHeight="true" outlineLevel="0" collapsed="false"/>
    <row r="1047539" customFormat="false" ht="12.8" hidden="false" customHeight="true" outlineLevel="0" collapsed="false"/>
    <row r="1047540" customFormat="false" ht="12.8" hidden="false" customHeight="true" outlineLevel="0" collapsed="false"/>
    <row r="1047541" customFormat="false" ht="12.8" hidden="false" customHeight="true" outlineLevel="0" collapsed="false"/>
    <row r="1047542" customFormat="false" ht="12.8" hidden="false" customHeight="true" outlineLevel="0" collapsed="false"/>
    <row r="1047543" customFormat="false" ht="12.8" hidden="false" customHeight="true" outlineLevel="0" collapsed="false"/>
    <row r="1047544" customFormat="false" ht="12.8" hidden="false" customHeight="true" outlineLevel="0" collapsed="false"/>
    <row r="1047545" customFormat="false" ht="12.8" hidden="false" customHeight="true" outlineLevel="0" collapsed="false"/>
    <row r="1047546" customFormat="false" ht="12.8" hidden="false" customHeight="true" outlineLevel="0" collapsed="false"/>
    <row r="1047547" customFormat="false" ht="12.8" hidden="false" customHeight="true" outlineLevel="0" collapsed="false"/>
    <row r="1047548" customFormat="false" ht="12.8" hidden="false" customHeight="true" outlineLevel="0" collapsed="false"/>
    <row r="1047549" customFormat="false" ht="12.8" hidden="false" customHeight="true" outlineLevel="0" collapsed="false"/>
    <row r="1047550" customFormat="false" ht="12.8" hidden="false" customHeight="true" outlineLevel="0" collapsed="false"/>
    <row r="1047551" customFormat="false" ht="12.8" hidden="false" customHeight="true" outlineLevel="0" collapsed="false"/>
    <row r="1047552" customFormat="false" ht="12.8" hidden="false" customHeight="true" outlineLevel="0" collapsed="false"/>
    <row r="1047553" customFormat="false" ht="12.8" hidden="false" customHeight="true" outlineLevel="0" collapsed="false"/>
    <row r="1047554" customFormat="false" ht="12.8" hidden="false" customHeight="true" outlineLevel="0" collapsed="false"/>
    <row r="1047555" customFormat="false" ht="12.8" hidden="false" customHeight="true" outlineLevel="0" collapsed="false"/>
    <row r="1047556" customFormat="false" ht="12.8" hidden="false" customHeight="true" outlineLevel="0" collapsed="false"/>
    <row r="1047557" customFormat="false" ht="12.8" hidden="false" customHeight="true" outlineLevel="0" collapsed="false"/>
    <row r="1047558" customFormat="false" ht="12.8" hidden="false" customHeight="true" outlineLevel="0" collapsed="false"/>
    <row r="1047559" customFormat="false" ht="12.8" hidden="false" customHeight="true" outlineLevel="0" collapsed="false"/>
    <row r="1047560" customFormat="false" ht="12.8" hidden="false" customHeight="true" outlineLevel="0" collapsed="false"/>
    <row r="1047561" customFormat="false" ht="12.8" hidden="false" customHeight="true" outlineLevel="0" collapsed="false"/>
    <row r="1047562" customFormat="false" ht="12.8" hidden="false" customHeight="true" outlineLevel="0" collapsed="false"/>
    <row r="1047563" customFormat="false" ht="12.8" hidden="false" customHeight="true" outlineLevel="0" collapsed="false"/>
    <row r="1047564" customFormat="false" ht="12.8" hidden="false" customHeight="true" outlineLevel="0" collapsed="false"/>
    <row r="1047565" customFormat="false" ht="12.8" hidden="false" customHeight="true" outlineLevel="0" collapsed="false"/>
    <row r="1047566" customFormat="false" ht="12.8" hidden="false" customHeight="true" outlineLevel="0" collapsed="false"/>
    <row r="1047567" customFormat="false" ht="12.8" hidden="false" customHeight="true" outlineLevel="0" collapsed="false"/>
    <row r="1047568" customFormat="false" ht="12.8" hidden="false" customHeight="true" outlineLevel="0" collapsed="false"/>
    <row r="1047569" customFormat="false" ht="12.8" hidden="false" customHeight="true" outlineLevel="0" collapsed="false"/>
    <row r="1047570" customFormat="false" ht="12.8" hidden="false" customHeight="true" outlineLevel="0" collapsed="false"/>
    <row r="1047571" customFormat="false" ht="12.8" hidden="false" customHeight="true" outlineLevel="0" collapsed="false"/>
    <row r="1047572" customFormat="false" ht="12.8" hidden="false" customHeight="true" outlineLevel="0" collapsed="false"/>
    <row r="1047573" customFormat="false" ht="12.8" hidden="false" customHeight="true" outlineLevel="0" collapsed="false"/>
    <row r="1047574" customFormat="false" ht="12.8" hidden="false" customHeight="true" outlineLevel="0" collapsed="false"/>
    <row r="1047575" customFormat="false" ht="12.8" hidden="false" customHeight="true" outlineLevel="0" collapsed="false"/>
    <row r="1047576" customFormat="false" ht="12.8" hidden="false" customHeight="true" outlineLevel="0" collapsed="false"/>
    <row r="1047577" customFormat="false" ht="12.8" hidden="false" customHeight="true" outlineLevel="0" collapsed="false"/>
    <row r="1047578" customFormat="false" ht="12.8" hidden="false" customHeight="true" outlineLevel="0" collapsed="false"/>
    <row r="1047579" customFormat="false" ht="12.8" hidden="false" customHeight="true" outlineLevel="0" collapsed="false"/>
    <row r="1047580" customFormat="false" ht="12.8" hidden="false" customHeight="true" outlineLevel="0" collapsed="false"/>
    <row r="1047581" customFormat="false" ht="12.8" hidden="false" customHeight="true" outlineLevel="0" collapsed="false"/>
    <row r="1047582" customFormat="false" ht="12.8" hidden="false" customHeight="true" outlineLevel="0" collapsed="false"/>
    <row r="1047583" customFormat="false" ht="12.8" hidden="false" customHeight="true" outlineLevel="0" collapsed="false"/>
    <row r="1047584" customFormat="false" ht="12.8" hidden="false" customHeight="true" outlineLevel="0" collapsed="false"/>
    <row r="1047585" customFormat="false" ht="12.8" hidden="false" customHeight="true" outlineLevel="0" collapsed="false"/>
    <row r="1047586" customFormat="false" ht="12.8" hidden="false" customHeight="true" outlineLevel="0" collapsed="false"/>
    <row r="1047587" customFormat="false" ht="12.8" hidden="false" customHeight="true" outlineLevel="0" collapsed="false"/>
    <row r="1047588" customFormat="false" ht="12.8" hidden="false" customHeight="true" outlineLevel="0" collapsed="false"/>
    <row r="1047589" customFormat="false" ht="12.8" hidden="false" customHeight="true" outlineLevel="0" collapsed="false"/>
    <row r="1047590" customFormat="false" ht="12.8" hidden="false" customHeight="true" outlineLevel="0" collapsed="false"/>
    <row r="1047591" customFormat="false" ht="12.8" hidden="false" customHeight="true" outlineLevel="0" collapsed="false"/>
    <row r="1047592" customFormat="false" ht="12.8" hidden="false" customHeight="true" outlineLevel="0" collapsed="false"/>
    <row r="1047593" customFormat="false" ht="12.8" hidden="false" customHeight="true" outlineLevel="0" collapsed="false"/>
    <row r="1047594" customFormat="false" ht="12.8" hidden="false" customHeight="true" outlineLevel="0" collapsed="false"/>
    <row r="1047595" customFormat="false" ht="12.8" hidden="false" customHeight="true" outlineLevel="0" collapsed="false"/>
    <row r="1047596" customFormat="false" ht="12.8" hidden="false" customHeight="true" outlineLevel="0" collapsed="false"/>
    <row r="1047597" customFormat="false" ht="12.8" hidden="false" customHeight="true" outlineLevel="0" collapsed="false"/>
    <row r="1047598" customFormat="false" ht="12.8" hidden="false" customHeight="true" outlineLevel="0" collapsed="false"/>
    <row r="1047599" customFormat="false" ht="12.8" hidden="false" customHeight="true" outlineLevel="0" collapsed="false"/>
    <row r="1047600" customFormat="false" ht="12.8" hidden="false" customHeight="true" outlineLevel="0" collapsed="false"/>
    <row r="1047601" customFormat="false" ht="12.8" hidden="false" customHeight="true" outlineLevel="0" collapsed="false"/>
    <row r="1047602" customFormat="false" ht="12.8" hidden="false" customHeight="true" outlineLevel="0" collapsed="false"/>
    <row r="1047603" customFormat="false" ht="12.8" hidden="false" customHeight="true" outlineLevel="0" collapsed="false"/>
    <row r="1047604" customFormat="false" ht="12.8" hidden="false" customHeight="true" outlineLevel="0" collapsed="false"/>
    <row r="1047605" customFormat="false" ht="12.8" hidden="false" customHeight="true" outlineLevel="0" collapsed="false"/>
    <row r="1047606" customFormat="false" ht="12.8" hidden="false" customHeight="true" outlineLevel="0" collapsed="false"/>
    <row r="1047607" customFormat="false" ht="12.8" hidden="false" customHeight="true" outlineLevel="0" collapsed="false"/>
    <row r="1047608" customFormat="false" ht="12.8" hidden="false" customHeight="true" outlineLevel="0" collapsed="false"/>
    <row r="1047609" customFormat="false" ht="12.8" hidden="false" customHeight="true" outlineLevel="0" collapsed="false"/>
    <row r="1047610" customFormat="false" ht="12.8" hidden="false" customHeight="true" outlineLevel="0" collapsed="false"/>
    <row r="1047611" customFormat="false" ht="12.8" hidden="false" customHeight="true" outlineLevel="0" collapsed="false"/>
    <row r="1047612" customFormat="false" ht="12.8" hidden="false" customHeight="true" outlineLevel="0" collapsed="false"/>
    <row r="1047613" customFormat="false" ht="12.8" hidden="false" customHeight="true" outlineLevel="0" collapsed="false"/>
    <row r="1047614" customFormat="false" ht="12.8" hidden="false" customHeight="true" outlineLevel="0" collapsed="false"/>
    <row r="1047615" customFormat="false" ht="12.8" hidden="false" customHeight="true" outlineLevel="0" collapsed="false"/>
    <row r="1047616" customFormat="false" ht="12.8" hidden="false" customHeight="true" outlineLevel="0" collapsed="false"/>
    <row r="1047617" customFormat="false" ht="12.8" hidden="false" customHeight="true" outlineLevel="0" collapsed="false"/>
    <row r="1047618" customFormat="false" ht="12.8" hidden="false" customHeight="true" outlineLevel="0" collapsed="false"/>
    <row r="1047619" customFormat="false" ht="12.8" hidden="false" customHeight="true" outlineLevel="0" collapsed="false"/>
    <row r="1047620" customFormat="false" ht="12.8" hidden="false" customHeight="true" outlineLevel="0" collapsed="false"/>
    <row r="1047621" customFormat="false" ht="12.8" hidden="false" customHeight="true" outlineLevel="0" collapsed="false"/>
    <row r="1047622" customFormat="false" ht="12.8" hidden="false" customHeight="true" outlineLevel="0" collapsed="false"/>
    <row r="1047623" customFormat="false" ht="12.8" hidden="false" customHeight="true" outlineLevel="0" collapsed="false"/>
    <row r="1047624" customFormat="false" ht="12.8" hidden="false" customHeight="true" outlineLevel="0" collapsed="false"/>
    <row r="1047625" customFormat="false" ht="12.8" hidden="false" customHeight="true" outlineLevel="0" collapsed="false"/>
    <row r="1047626" customFormat="false" ht="12.8" hidden="false" customHeight="true" outlineLevel="0" collapsed="false"/>
    <row r="1047627" customFormat="false" ht="12.8" hidden="false" customHeight="true" outlineLevel="0" collapsed="false"/>
    <row r="1047628" customFormat="false" ht="12.8" hidden="false" customHeight="true" outlineLevel="0" collapsed="false"/>
    <row r="1047629" customFormat="false" ht="12.8" hidden="false" customHeight="true" outlineLevel="0" collapsed="false"/>
    <row r="1047630" customFormat="false" ht="12.8" hidden="false" customHeight="true" outlineLevel="0" collapsed="false"/>
    <row r="1047631" customFormat="false" ht="12.8" hidden="false" customHeight="true" outlineLevel="0" collapsed="false"/>
    <row r="1047632" customFormat="false" ht="12.8" hidden="false" customHeight="true" outlineLevel="0" collapsed="false"/>
    <row r="1047633" customFormat="false" ht="12.8" hidden="false" customHeight="true" outlineLevel="0" collapsed="false"/>
    <row r="1047634" customFormat="false" ht="12.8" hidden="false" customHeight="true" outlineLevel="0" collapsed="false"/>
    <row r="1047635" customFormat="false" ht="12.8" hidden="false" customHeight="true" outlineLevel="0" collapsed="false"/>
    <row r="1047636" customFormat="false" ht="12.8" hidden="false" customHeight="true" outlineLevel="0" collapsed="false"/>
    <row r="1047637" customFormat="false" ht="12.8" hidden="false" customHeight="true" outlineLevel="0" collapsed="false"/>
    <row r="1047638" customFormat="false" ht="12.8" hidden="false" customHeight="true" outlineLevel="0" collapsed="false"/>
    <row r="1047639" customFormat="false" ht="12.8" hidden="false" customHeight="true" outlineLevel="0" collapsed="false"/>
    <row r="1047640" customFormat="false" ht="12.8" hidden="false" customHeight="true" outlineLevel="0" collapsed="false"/>
    <row r="1047641" customFormat="false" ht="12.8" hidden="false" customHeight="true" outlineLevel="0" collapsed="false"/>
    <row r="1047642" customFormat="false" ht="12.8" hidden="false" customHeight="true" outlineLevel="0" collapsed="false"/>
    <row r="1047643" customFormat="false" ht="12.8" hidden="false" customHeight="true" outlineLevel="0" collapsed="false"/>
    <row r="1047644" customFormat="false" ht="12.8" hidden="false" customHeight="true" outlineLevel="0" collapsed="false"/>
    <row r="1047645" customFormat="false" ht="12.8" hidden="false" customHeight="true" outlineLevel="0" collapsed="false"/>
    <row r="1047646" customFormat="false" ht="12.8" hidden="false" customHeight="true" outlineLevel="0" collapsed="false"/>
    <row r="1047647" customFormat="false" ht="12.8" hidden="false" customHeight="true" outlineLevel="0" collapsed="false"/>
    <row r="1047648" customFormat="false" ht="12.8" hidden="false" customHeight="true" outlineLevel="0" collapsed="false"/>
    <row r="1047649" customFormat="false" ht="12.8" hidden="false" customHeight="true" outlineLevel="0" collapsed="false"/>
    <row r="1047650" customFormat="false" ht="12.8" hidden="false" customHeight="true" outlineLevel="0" collapsed="false"/>
    <row r="1047651" customFormat="false" ht="12.8" hidden="false" customHeight="true" outlineLevel="0" collapsed="false"/>
    <row r="1047652" customFormat="false" ht="12.8" hidden="false" customHeight="true" outlineLevel="0" collapsed="false"/>
    <row r="1047653" customFormat="false" ht="12.8" hidden="false" customHeight="true" outlineLevel="0" collapsed="false"/>
    <row r="1047654" customFormat="false" ht="12.8" hidden="false" customHeight="true" outlineLevel="0" collapsed="false"/>
    <row r="1047655" customFormat="false" ht="12.8" hidden="false" customHeight="true" outlineLevel="0" collapsed="false"/>
    <row r="1047656" customFormat="false" ht="12.8" hidden="false" customHeight="true" outlineLevel="0" collapsed="false"/>
    <row r="1047657" customFormat="false" ht="12.8" hidden="false" customHeight="true" outlineLevel="0" collapsed="false"/>
    <row r="1047658" customFormat="false" ht="12.8" hidden="false" customHeight="true" outlineLevel="0" collapsed="false"/>
    <row r="1047659" customFormat="false" ht="12.8" hidden="false" customHeight="true" outlineLevel="0" collapsed="false"/>
    <row r="1047660" customFormat="false" ht="12.8" hidden="false" customHeight="true" outlineLevel="0" collapsed="false"/>
    <row r="1047661" customFormat="false" ht="12.8" hidden="false" customHeight="true" outlineLevel="0" collapsed="false"/>
    <row r="1047662" customFormat="false" ht="12.8" hidden="false" customHeight="true" outlineLevel="0" collapsed="false"/>
    <row r="1047663" customFormat="false" ht="12.8" hidden="false" customHeight="true" outlineLevel="0" collapsed="false"/>
    <row r="1047664" customFormat="false" ht="12.8" hidden="false" customHeight="true" outlineLevel="0" collapsed="false"/>
    <row r="1047665" customFormat="false" ht="12.8" hidden="false" customHeight="true" outlineLevel="0" collapsed="false"/>
    <row r="1047666" customFormat="false" ht="12.8" hidden="false" customHeight="true" outlineLevel="0" collapsed="false"/>
    <row r="1047667" customFormat="false" ht="12.8" hidden="false" customHeight="true" outlineLevel="0" collapsed="false"/>
    <row r="1047668" customFormat="false" ht="12.8" hidden="false" customHeight="true" outlineLevel="0" collapsed="false"/>
    <row r="1047669" customFormat="false" ht="12.8" hidden="false" customHeight="true" outlineLevel="0" collapsed="false"/>
    <row r="1047670" customFormat="false" ht="12.8" hidden="false" customHeight="true" outlineLevel="0" collapsed="false"/>
    <row r="1047671" customFormat="false" ht="12.8" hidden="false" customHeight="true" outlineLevel="0" collapsed="false"/>
    <row r="1047672" customFormat="false" ht="12.8" hidden="false" customHeight="true" outlineLevel="0" collapsed="false"/>
    <row r="1047673" customFormat="false" ht="12.8" hidden="false" customHeight="true" outlineLevel="0" collapsed="false"/>
    <row r="1047674" customFormat="false" ht="12.8" hidden="false" customHeight="true" outlineLevel="0" collapsed="false"/>
    <row r="1047675" customFormat="false" ht="12.8" hidden="false" customHeight="true" outlineLevel="0" collapsed="false"/>
    <row r="1047676" customFormat="false" ht="12.8" hidden="false" customHeight="true" outlineLevel="0" collapsed="false"/>
    <row r="1047677" customFormat="false" ht="12.8" hidden="false" customHeight="true" outlineLevel="0" collapsed="false"/>
    <row r="1047678" customFormat="false" ht="12.8" hidden="false" customHeight="true" outlineLevel="0" collapsed="false"/>
    <row r="1047679" customFormat="false" ht="12.8" hidden="false" customHeight="true" outlineLevel="0" collapsed="false"/>
    <row r="1047680" customFormat="false" ht="12.8" hidden="false" customHeight="true" outlineLevel="0" collapsed="false"/>
    <row r="1047681" customFormat="false" ht="12.8" hidden="false" customHeight="true" outlineLevel="0" collapsed="false"/>
    <row r="1047682" customFormat="false" ht="12.8" hidden="false" customHeight="true" outlineLevel="0" collapsed="false"/>
    <row r="1047683" customFormat="false" ht="12.8" hidden="false" customHeight="true" outlineLevel="0" collapsed="false"/>
    <row r="1047684" customFormat="false" ht="12.8" hidden="false" customHeight="true" outlineLevel="0" collapsed="false"/>
    <row r="1047685" customFormat="false" ht="12.8" hidden="false" customHeight="true" outlineLevel="0" collapsed="false"/>
    <row r="1047686" customFormat="false" ht="12.8" hidden="false" customHeight="true" outlineLevel="0" collapsed="false"/>
    <row r="1047687" customFormat="false" ht="12.8" hidden="false" customHeight="true" outlineLevel="0" collapsed="false"/>
    <row r="1047688" customFormat="false" ht="12.8" hidden="false" customHeight="true" outlineLevel="0" collapsed="false"/>
    <row r="1047689" customFormat="false" ht="12.8" hidden="false" customHeight="true" outlineLevel="0" collapsed="false"/>
    <row r="1047690" customFormat="false" ht="12.8" hidden="false" customHeight="true" outlineLevel="0" collapsed="false"/>
    <row r="1047691" customFormat="false" ht="12.8" hidden="false" customHeight="true" outlineLevel="0" collapsed="false"/>
    <row r="1047692" customFormat="false" ht="12.8" hidden="false" customHeight="true" outlineLevel="0" collapsed="false"/>
    <row r="1047693" customFormat="false" ht="12.8" hidden="false" customHeight="true" outlineLevel="0" collapsed="false"/>
    <row r="1047694" customFormat="false" ht="12.8" hidden="false" customHeight="true" outlineLevel="0" collapsed="false"/>
    <row r="1047695" customFormat="false" ht="12.8" hidden="false" customHeight="true" outlineLevel="0" collapsed="false"/>
    <row r="1047696" customFormat="false" ht="12.8" hidden="false" customHeight="true" outlineLevel="0" collapsed="false"/>
    <row r="1047697" customFormat="false" ht="12.8" hidden="false" customHeight="true" outlineLevel="0" collapsed="false"/>
    <row r="1047698" customFormat="false" ht="12.8" hidden="false" customHeight="true" outlineLevel="0" collapsed="false"/>
    <row r="1047699" customFormat="false" ht="12.8" hidden="false" customHeight="true" outlineLevel="0" collapsed="false"/>
    <row r="1047700" customFormat="false" ht="12.8" hidden="false" customHeight="true" outlineLevel="0" collapsed="false"/>
    <row r="1047701" customFormat="false" ht="12.8" hidden="false" customHeight="true" outlineLevel="0" collapsed="false"/>
    <row r="1047702" customFormat="false" ht="12.8" hidden="false" customHeight="true" outlineLevel="0" collapsed="false"/>
    <row r="1047703" customFormat="false" ht="12.8" hidden="false" customHeight="true" outlineLevel="0" collapsed="false"/>
    <row r="1047704" customFormat="false" ht="12.8" hidden="false" customHeight="true" outlineLevel="0" collapsed="false"/>
    <row r="1047705" customFormat="false" ht="12.8" hidden="false" customHeight="true" outlineLevel="0" collapsed="false"/>
    <row r="1047706" customFormat="false" ht="12.8" hidden="false" customHeight="true" outlineLevel="0" collapsed="false"/>
    <row r="1047707" customFormat="false" ht="12.8" hidden="false" customHeight="true" outlineLevel="0" collapsed="false"/>
    <row r="1047708" customFormat="false" ht="12.8" hidden="false" customHeight="true" outlineLevel="0" collapsed="false"/>
    <row r="1047709" customFormat="false" ht="12.8" hidden="false" customHeight="true" outlineLevel="0" collapsed="false"/>
    <row r="1047710" customFormat="false" ht="12.8" hidden="false" customHeight="true" outlineLevel="0" collapsed="false"/>
    <row r="1047711" customFormat="false" ht="12.8" hidden="false" customHeight="true" outlineLevel="0" collapsed="false"/>
    <row r="1047712" customFormat="false" ht="12.8" hidden="false" customHeight="true" outlineLevel="0" collapsed="false"/>
    <row r="1047713" customFormat="false" ht="12.8" hidden="false" customHeight="true" outlineLevel="0" collapsed="false"/>
    <row r="1047714" customFormat="false" ht="12.8" hidden="false" customHeight="true" outlineLevel="0" collapsed="false"/>
    <row r="1047715" customFormat="false" ht="12.8" hidden="false" customHeight="true" outlineLevel="0" collapsed="false"/>
    <row r="1047716" customFormat="false" ht="12.8" hidden="false" customHeight="true" outlineLevel="0" collapsed="false"/>
    <row r="1047717" customFormat="false" ht="12.8" hidden="false" customHeight="true" outlineLevel="0" collapsed="false"/>
    <row r="1047718" customFormat="false" ht="12.8" hidden="false" customHeight="true" outlineLevel="0" collapsed="false"/>
    <row r="1047719" customFormat="false" ht="12.8" hidden="false" customHeight="true" outlineLevel="0" collapsed="false"/>
    <row r="1047720" customFormat="false" ht="12.8" hidden="false" customHeight="true" outlineLevel="0" collapsed="false"/>
    <row r="1047721" customFormat="false" ht="12.8" hidden="false" customHeight="true" outlineLevel="0" collapsed="false"/>
    <row r="1047722" customFormat="false" ht="12.8" hidden="false" customHeight="true" outlineLevel="0" collapsed="false"/>
    <row r="1047723" customFormat="false" ht="12.8" hidden="false" customHeight="true" outlineLevel="0" collapsed="false"/>
    <row r="1047724" customFormat="false" ht="12.8" hidden="false" customHeight="true" outlineLevel="0" collapsed="false"/>
    <row r="1047725" customFormat="false" ht="12.8" hidden="false" customHeight="true" outlineLevel="0" collapsed="false"/>
    <row r="1047726" customFormat="false" ht="12.8" hidden="false" customHeight="true" outlineLevel="0" collapsed="false"/>
    <row r="1047727" customFormat="false" ht="12.8" hidden="false" customHeight="true" outlineLevel="0" collapsed="false"/>
    <row r="1047728" customFormat="false" ht="12.8" hidden="false" customHeight="true" outlineLevel="0" collapsed="false"/>
    <row r="1047729" customFormat="false" ht="12.8" hidden="false" customHeight="true" outlineLevel="0" collapsed="false"/>
    <row r="1047730" customFormat="false" ht="12.8" hidden="false" customHeight="true" outlineLevel="0" collapsed="false"/>
    <row r="1047731" customFormat="false" ht="12.8" hidden="false" customHeight="true" outlineLevel="0" collapsed="false"/>
    <row r="1047732" customFormat="false" ht="12.8" hidden="false" customHeight="true" outlineLevel="0" collapsed="false"/>
    <row r="1047733" customFormat="false" ht="12.8" hidden="false" customHeight="true" outlineLevel="0" collapsed="false"/>
    <row r="1047734" customFormat="false" ht="12.8" hidden="false" customHeight="true" outlineLevel="0" collapsed="false"/>
    <row r="1047735" customFormat="false" ht="12.8" hidden="false" customHeight="true" outlineLevel="0" collapsed="false"/>
    <row r="1047736" customFormat="false" ht="12.8" hidden="false" customHeight="true" outlineLevel="0" collapsed="false"/>
    <row r="1047737" customFormat="false" ht="12.8" hidden="false" customHeight="true" outlineLevel="0" collapsed="false"/>
    <row r="1047738" customFormat="false" ht="12.8" hidden="false" customHeight="true" outlineLevel="0" collapsed="false"/>
    <row r="1047739" customFormat="false" ht="12.8" hidden="false" customHeight="true" outlineLevel="0" collapsed="false"/>
    <row r="1047740" customFormat="false" ht="12.8" hidden="false" customHeight="true" outlineLevel="0" collapsed="false"/>
    <row r="1047741" customFormat="false" ht="12.8" hidden="false" customHeight="true" outlineLevel="0" collapsed="false"/>
    <row r="1047742" customFormat="false" ht="12.8" hidden="false" customHeight="true" outlineLevel="0" collapsed="false"/>
    <row r="1047743" customFormat="false" ht="12.8" hidden="false" customHeight="true" outlineLevel="0" collapsed="false"/>
    <row r="1047744" customFormat="false" ht="12.8" hidden="false" customHeight="true" outlineLevel="0" collapsed="false"/>
    <row r="1047745" customFormat="false" ht="12.8" hidden="false" customHeight="true" outlineLevel="0" collapsed="false"/>
    <row r="1047746" customFormat="false" ht="12.8" hidden="false" customHeight="true" outlineLevel="0" collapsed="false"/>
    <row r="1047747" customFormat="false" ht="12.8" hidden="false" customHeight="true" outlineLevel="0" collapsed="false"/>
    <row r="1047748" customFormat="false" ht="12.8" hidden="false" customHeight="true" outlineLevel="0" collapsed="false"/>
    <row r="1047749" customFormat="false" ht="12.8" hidden="false" customHeight="true" outlineLevel="0" collapsed="false"/>
    <row r="1047750" customFormat="false" ht="12.8" hidden="false" customHeight="true" outlineLevel="0" collapsed="false"/>
    <row r="1047751" customFormat="false" ht="12.8" hidden="false" customHeight="true" outlineLevel="0" collapsed="false"/>
    <row r="1047752" customFormat="false" ht="12.8" hidden="false" customHeight="true" outlineLevel="0" collapsed="false"/>
    <row r="1047753" customFormat="false" ht="12.8" hidden="false" customHeight="true" outlineLevel="0" collapsed="false"/>
    <row r="1047754" customFormat="false" ht="12.8" hidden="false" customHeight="true" outlineLevel="0" collapsed="false"/>
    <row r="1047755" customFormat="false" ht="12.8" hidden="false" customHeight="true" outlineLevel="0" collapsed="false"/>
    <row r="1047756" customFormat="false" ht="12.8" hidden="false" customHeight="true" outlineLevel="0" collapsed="false"/>
    <row r="1047757" customFormat="false" ht="12.8" hidden="false" customHeight="true" outlineLevel="0" collapsed="false"/>
    <row r="1047758" customFormat="false" ht="12.8" hidden="false" customHeight="true" outlineLevel="0" collapsed="false"/>
    <row r="1047759" customFormat="false" ht="12.8" hidden="false" customHeight="true" outlineLevel="0" collapsed="false"/>
    <row r="1047760" customFormat="false" ht="12.8" hidden="false" customHeight="true" outlineLevel="0" collapsed="false"/>
    <row r="1047761" customFormat="false" ht="12.8" hidden="false" customHeight="true" outlineLevel="0" collapsed="false"/>
    <row r="1047762" customFormat="false" ht="12.8" hidden="false" customHeight="true" outlineLevel="0" collapsed="false"/>
    <row r="1047763" customFormat="false" ht="12.8" hidden="false" customHeight="true" outlineLevel="0" collapsed="false"/>
    <row r="1047764" customFormat="false" ht="12.8" hidden="false" customHeight="true" outlineLevel="0" collapsed="false"/>
    <row r="1047765" customFormat="false" ht="12.8" hidden="false" customHeight="true" outlineLevel="0" collapsed="false"/>
    <row r="1047766" customFormat="false" ht="12.8" hidden="false" customHeight="true" outlineLevel="0" collapsed="false"/>
    <row r="1047767" customFormat="false" ht="12.8" hidden="false" customHeight="true" outlineLevel="0" collapsed="false"/>
    <row r="1047768" customFormat="false" ht="12.8" hidden="false" customHeight="true" outlineLevel="0" collapsed="false"/>
    <row r="1047769" customFormat="false" ht="12.8" hidden="false" customHeight="true" outlineLevel="0" collapsed="false"/>
    <row r="1047770" customFormat="false" ht="12.8" hidden="false" customHeight="true" outlineLevel="0" collapsed="false"/>
    <row r="1047771" customFormat="false" ht="12.8" hidden="false" customHeight="true" outlineLevel="0" collapsed="false"/>
    <row r="1047772" customFormat="false" ht="12.8" hidden="false" customHeight="true" outlineLevel="0" collapsed="false"/>
    <row r="1047773" customFormat="false" ht="12.8" hidden="false" customHeight="true" outlineLevel="0" collapsed="false"/>
    <row r="1047774" customFormat="false" ht="12.8" hidden="false" customHeight="true" outlineLevel="0" collapsed="false"/>
    <row r="1047775" customFormat="false" ht="12.8" hidden="false" customHeight="true" outlineLevel="0" collapsed="false"/>
    <row r="1047776" customFormat="false" ht="12.8" hidden="false" customHeight="true" outlineLevel="0" collapsed="false"/>
    <row r="1047777" customFormat="false" ht="12.8" hidden="false" customHeight="true" outlineLevel="0" collapsed="false"/>
    <row r="1047778" customFormat="false" ht="12.8" hidden="false" customHeight="true" outlineLevel="0" collapsed="false"/>
    <row r="1047779" customFormat="false" ht="12.8" hidden="false" customHeight="true" outlineLevel="0" collapsed="false"/>
    <row r="1047780" customFormat="false" ht="12.8" hidden="false" customHeight="true" outlineLevel="0" collapsed="false"/>
    <row r="1047781" customFormat="false" ht="12.8" hidden="false" customHeight="true" outlineLevel="0" collapsed="false"/>
    <row r="1047782" customFormat="false" ht="12.8" hidden="false" customHeight="true" outlineLevel="0" collapsed="false"/>
    <row r="1047783" customFormat="false" ht="12.8" hidden="false" customHeight="true" outlineLevel="0" collapsed="false"/>
    <row r="1047784" customFormat="false" ht="12.8" hidden="false" customHeight="true" outlineLevel="0" collapsed="false"/>
    <row r="1047785" customFormat="false" ht="12.8" hidden="false" customHeight="true" outlineLevel="0" collapsed="false"/>
    <row r="1047786" customFormat="false" ht="12.8" hidden="false" customHeight="true" outlineLevel="0" collapsed="false"/>
    <row r="1047787" customFormat="false" ht="12.8" hidden="false" customHeight="true" outlineLevel="0" collapsed="false"/>
    <row r="1047788" customFormat="false" ht="12.8" hidden="false" customHeight="true" outlineLevel="0" collapsed="false"/>
    <row r="1047789" customFormat="false" ht="12.8" hidden="false" customHeight="true" outlineLevel="0" collapsed="false"/>
    <row r="1047790" customFormat="false" ht="12.8" hidden="false" customHeight="true" outlineLevel="0" collapsed="false"/>
    <row r="1047791" customFormat="false" ht="12.8" hidden="false" customHeight="true" outlineLevel="0" collapsed="false"/>
    <row r="1047792" customFormat="false" ht="12.8" hidden="false" customHeight="true" outlineLevel="0" collapsed="false"/>
    <row r="1047793" customFormat="false" ht="12.8" hidden="false" customHeight="true" outlineLevel="0" collapsed="false"/>
    <row r="1047794" customFormat="false" ht="12.8" hidden="false" customHeight="true" outlineLevel="0" collapsed="false"/>
    <row r="1047795" customFormat="false" ht="12.8" hidden="false" customHeight="true" outlineLevel="0" collapsed="false"/>
    <row r="1047796" customFormat="false" ht="12.8" hidden="false" customHeight="true" outlineLevel="0" collapsed="false"/>
    <row r="1047797" customFormat="false" ht="12.8" hidden="false" customHeight="true" outlineLevel="0" collapsed="false"/>
    <row r="1047798" customFormat="false" ht="12.8" hidden="false" customHeight="true" outlineLevel="0" collapsed="false"/>
    <row r="1047799" customFormat="false" ht="12.8" hidden="false" customHeight="true" outlineLevel="0" collapsed="false"/>
    <row r="1047800" customFormat="false" ht="12.8" hidden="false" customHeight="true" outlineLevel="0" collapsed="false"/>
    <row r="1047801" customFormat="false" ht="12.8" hidden="false" customHeight="true" outlineLevel="0" collapsed="false"/>
    <row r="1047802" customFormat="false" ht="12.8" hidden="false" customHeight="true" outlineLevel="0" collapsed="false"/>
    <row r="1047803" customFormat="false" ht="12.8" hidden="false" customHeight="true" outlineLevel="0" collapsed="false"/>
    <row r="1047804" customFormat="false" ht="12.8" hidden="false" customHeight="true" outlineLevel="0" collapsed="false"/>
    <row r="1047805" customFormat="false" ht="12.8" hidden="false" customHeight="true" outlineLevel="0" collapsed="false"/>
    <row r="1047806" customFormat="false" ht="12.8" hidden="false" customHeight="true" outlineLevel="0" collapsed="false"/>
    <row r="1047807" customFormat="false" ht="12.8" hidden="false" customHeight="true" outlineLevel="0" collapsed="false"/>
    <row r="1047808" customFormat="false" ht="12.8" hidden="false" customHeight="true" outlineLevel="0" collapsed="false"/>
    <row r="1047809" customFormat="false" ht="12.8" hidden="false" customHeight="true" outlineLevel="0" collapsed="false"/>
    <row r="1047810" customFormat="false" ht="12.8" hidden="false" customHeight="true" outlineLevel="0" collapsed="false"/>
    <row r="1047811" customFormat="false" ht="12.8" hidden="false" customHeight="true" outlineLevel="0" collapsed="false"/>
    <row r="1047812" customFormat="false" ht="12.8" hidden="false" customHeight="true" outlineLevel="0" collapsed="false"/>
    <row r="1047813" customFormat="false" ht="12.8" hidden="false" customHeight="true" outlineLevel="0" collapsed="false"/>
    <row r="1047814" customFormat="false" ht="12.8" hidden="false" customHeight="true" outlineLevel="0" collapsed="false"/>
    <row r="1047815" customFormat="false" ht="12.8" hidden="false" customHeight="true" outlineLevel="0" collapsed="false"/>
    <row r="1047816" customFormat="false" ht="12.8" hidden="false" customHeight="true" outlineLevel="0" collapsed="false"/>
    <row r="1047817" customFormat="false" ht="12.8" hidden="false" customHeight="true" outlineLevel="0" collapsed="false"/>
    <row r="1047818" customFormat="false" ht="12.8" hidden="false" customHeight="true" outlineLevel="0" collapsed="false"/>
    <row r="1047819" customFormat="false" ht="12.8" hidden="false" customHeight="true" outlineLevel="0" collapsed="false"/>
    <row r="1047820" customFormat="false" ht="12.8" hidden="false" customHeight="true" outlineLevel="0" collapsed="false"/>
    <row r="1047821" customFormat="false" ht="12.8" hidden="false" customHeight="true" outlineLevel="0" collapsed="false"/>
    <row r="1047822" customFormat="false" ht="12.8" hidden="false" customHeight="true" outlineLevel="0" collapsed="false"/>
    <row r="1047823" customFormat="false" ht="12.8" hidden="false" customHeight="true" outlineLevel="0" collapsed="false"/>
    <row r="1047824" customFormat="false" ht="12.8" hidden="false" customHeight="true" outlineLevel="0" collapsed="false"/>
    <row r="1047825" customFormat="false" ht="12.8" hidden="false" customHeight="true" outlineLevel="0" collapsed="false"/>
    <row r="1047826" customFormat="false" ht="12.8" hidden="false" customHeight="true" outlineLevel="0" collapsed="false"/>
    <row r="1047827" customFormat="false" ht="12.8" hidden="false" customHeight="true" outlineLevel="0" collapsed="false"/>
    <row r="1047828" customFormat="false" ht="12.8" hidden="false" customHeight="true" outlineLevel="0" collapsed="false"/>
    <row r="1047829" customFormat="false" ht="12.8" hidden="false" customHeight="true" outlineLevel="0" collapsed="false"/>
    <row r="1047830" customFormat="false" ht="12.8" hidden="false" customHeight="true" outlineLevel="0" collapsed="false"/>
    <row r="1047831" customFormat="false" ht="12.8" hidden="false" customHeight="true" outlineLevel="0" collapsed="false"/>
    <row r="1047832" customFormat="false" ht="12.8" hidden="false" customHeight="true" outlineLevel="0" collapsed="false"/>
    <row r="1047833" customFormat="false" ht="12.8" hidden="false" customHeight="true" outlineLevel="0" collapsed="false"/>
    <row r="1047834" customFormat="false" ht="12.8" hidden="false" customHeight="true" outlineLevel="0" collapsed="false"/>
    <row r="1047835" customFormat="false" ht="12.8" hidden="false" customHeight="true" outlineLevel="0" collapsed="false"/>
    <row r="1047836" customFormat="false" ht="12.8" hidden="false" customHeight="true" outlineLevel="0" collapsed="false"/>
    <row r="1047837" customFormat="false" ht="12.8" hidden="false" customHeight="true" outlineLevel="0" collapsed="false"/>
    <row r="1047838" customFormat="false" ht="12.8" hidden="false" customHeight="true" outlineLevel="0" collapsed="false"/>
    <row r="1047839" customFormat="false" ht="12.8" hidden="false" customHeight="true" outlineLevel="0" collapsed="false"/>
    <row r="1047840" customFormat="false" ht="12.8" hidden="false" customHeight="true" outlineLevel="0" collapsed="false"/>
    <row r="1047841" customFormat="false" ht="12.8" hidden="false" customHeight="true" outlineLevel="0" collapsed="false"/>
    <row r="1047842" customFormat="false" ht="12.8" hidden="false" customHeight="true" outlineLevel="0" collapsed="false"/>
    <row r="1047843" customFormat="false" ht="12.8" hidden="false" customHeight="true" outlineLevel="0" collapsed="false"/>
    <row r="1047844" customFormat="false" ht="12.8" hidden="false" customHeight="true" outlineLevel="0" collapsed="false"/>
    <row r="1047845" customFormat="false" ht="12.8" hidden="false" customHeight="true" outlineLevel="0" collapsed="false"/>
    <row r="1047846" customFormat="false" ht="12.8" hidden="false" customHeight="true" outlineLevel="0" collapsed="false"/>
    <row r="1047847" customFormat="false" ht="12.8" hidden="false" customHeight="true" outlineLevel="0" collapsed="false"/>
    <row r="1047848" customFormat="false" ht="12.8" hidden="false" customHeight="true" outlineLevel="0" collapsed="false"/>
    <row r="1047849" customFormat="false" ht="12.8" hidden="false" customHeight="true" outlineLevel="0" collapsed="false"/>
    <row r="1047850" customFormat="false" ht="12.8" hidden="false" customHeight="true" outlineLevel="0" collapsed="false"/>
    <row r="1047851" customFormat="false" ht="12.8" hidden="false" customHeight="true" outlineLevel="0" collapsed="false"/>
    <row r="1047852" customFormat="false" ht="12.8" hidden="false" customHeight="true" outlineLevel="0" collapsed="false"/>
    <row r="1047853" customFormat="false" ht="12.8" hidden="false" customHeight="true" outlineLevel="0" collapsed="false"/>
    <row r="1047854" customFormat="false" ht="12.8" hidden="false" customHeight="true" outlineLevel="0" collapsed="false"/>
    <row r="1047855" customFormat="false" ht="12.8" hidden="false" customHeight="true" outlineLevel="0" collapsed="false"/>
    <row r="1047856" customFormat="false" ht="12.8" hidden="false" customHeight="true" outlineLevel="0" collapsed="false"/>
    <row r="1047857" customFormat="false" ht="12.8" hidden="false" customHeight="true" outlineLevel="0" collapsed="false"/>
    <row r="1047858" customFormat="false" ht="12.8" hidden="false" customHeight="true" outlineLevel="0" collapsed="false"/>
    <row r="1047859" customFormat="false" ht="12.8" hidden="false" customHeight="true" outlineLevel="0" collapsed="false"/>
    <row r="1047860" customFormat="false" ht="12.8" hidden="false" customHeight="true" outlineLevel="0" collapsed="false"/>
    <row r="1047861" customFormat="false" ht="12.8" hidden="false" customHeight="true" outlineLevel="0" collapsed="false"/>
    <row r="1047862" customFormat="false" ht="12.8" hidden="false" customHeight="true" outlineLevel="0" collapsed="false"/>
    <row r="1047863" customFormat="false" ht="12.8" hidden="false" customHeight="true" outlineLevel="0" collapsed="false"/>
    <row r="1047864" customFormat="false" ht="12.8" hidden="false" customHeight="true" outlineLevel="0" collapsed="false"/>
    <row r="1047865" customFormat="false" ht="12.8" hidden="false" customHeight="true" outlineLevel="0" collapsed="false"/>
    <row r="1047866" customFormat="false" ht="12.8" hidden="false" customHeight="true" outlineLevel="0" collapsed="false"/>
    <row r="1047867" customFormat="false" ht="12.8" hidden="false" customHeight="true" outlineLevel="0" collapsed="false"/>
    <row r="1047868" customFormat="false" ht="12.8" hidden="false" customHeight="true" outlineLevel="0" collapsed="false"/>
    <row r="1047869" customFormat="false" ht="12.8" hidden="false" customHeight="true" outlineLevel="0" collapsed="false"/>
    <row r="1047870" customFormat="false" ht="12.8" hidden="false" customHeight="true" outlineLevel="0" collapsed="false"/>
    <row r="1047871" customFormat="false" ht="12.8" hidden="false" customHeight="true" outlineLevel="0" collapsed="false"/>
    <row r="1047872" customFormat="false" ht="12.8" hidden="false" customHeight="true" outlineLevel="0" collapsed="false"/>
    <row r="1047873" customFormat="false" ht="12.8" hidden="false" customHeight="true" outlineLevel="0" collapsed="false"/>
    <row r="1047874" customFormat="false" ht="12.8" hidden="false" customHeight="true" outlineLevel="0" collapsed="false"/>
    <row r="1047875" customFormat="false" ht="12.8" hidden="false" customHeight="true" outlineLevel="0" collapsed="false"/>
    <row r="1047876" customFormat="false" ht="12.8" hidden="false" customHeight="true" outlineLevel="0" collapsed="false"/>
    <row r="1047877" customFormat="false" ht="12.8" hidden="false" customHeight="true" outlineLevel="0" collapsed="false"/>
    <row r="1047878" customFormat="false" ht="12.8" hidden="false" customHeight="true" outlineLevel="0" collapsed="false"/>
    <row r="1047879" customFormat="false" ht="12.8" hidden="false" customHeight="true" outlineLevel="0" collapsed="false"/>
    <row r="1047880" customFormat="false" ht="12.8" hidden="false" customHeight="true" outlineLevel="0" collapsed="false"/>
    <row r="1047881" customFormat="false" ht="12.8" hidden="false" customHeight="true" outlineLevel="0" collapsed="false"/>
    <row r="1047882" customFormat="false" ht="12.8" hidden="false" customHeight="true" outlineLevel="0" collapsed="false"/>
    <row r="1047883" customFormat="false" ht="12.8" hidden="false" customHeight="true" outlineLevel="0" collapsed="false"/>
    <row r="1047884" customFormat="false" ht="12.8" hidden="false" customHeight="true" outlineLevel="0" collapsed="false"/>
    <row r="1047885" customFormat="false" ht="12.8" hidden="false" customHeight="true" outlineLevel="0" collapsed="false"/>
    <row r="1047886" customFormat="false" ht="12.8" hidden="false" customHeight="true" outlineLevel="0" collapsed="false"/>
    <row r="1047887" customFormat="false" ht="12.8" hidden="false" customHeight="true" outlineLevel="0" collapsed="false"/>
    <row r="1047888" customFormat="false" ht="12.8" hidden="false" customHeight="true" outlineLevel="0" collapsed="false"/>
    <row r="1047889" customFormat="false" ht="12.8" hidden="false" customHeight="true" outlineLevel="0" collapsed="false"/>
    <row r="1047890" customFormat="false" ht="12.8" hidden="false" customHeight="true" outlineLevel="0" collapsed="false"/>
    <row r="1047891" customFormat="false" ht="12.8" hidden="false" customHeight="true" outlineLevel="0" collapsed="false"/>
    <row r="1047892" customFormat="false" ht="12.8" hidden="false" customHeight="true" outlineLevel="0" collapsed="false"/>
    <row r="1047893" customFormat="false" ht="12.8" hidden="false" customHeight="true" outlineLevel="0" collapsed="false"/>
    <row r="1047894" customFormat="false" ht="12.8" hidden="false" customHeight="true" outlineLevel="0" collapsed="false"/>
    <row r="1047895" customFormat="false" ht="12.8" hidden="false" customHeight="true" outlineLevel="0" collapsed="false"/>
    <row r="1047896" customFormat="false" ht="12.8" hidden="false" customHeight="true" outlineLevel="0" collapsed="false"/>
    <row r="1047897" customFormat="false" ht="12.8" hidden="false" customHeight="true" outlineLevel="0" collapsed="false"/>
    <row r="1047898" customFormat="false" ht="12.8" hidden="false" customHeight="true" outlineLevel="0" collapsed="false"/>
    <row r="1047899" customFormat="false" ht="12.8" hidden="false" customHeight="true" outlineLevel="0" collapsed="false"/>
    <row r="1047900" customFormat="false" ht="12.8" hidden="false" customHeight="true" outlineLevel="0" collapsed="false"/>
    <row r="1047901" customFormat="false" ht="12.8" hidden="false" customHeight="true" outlineLevel="0" collapsed="false"/>
    <row r="1047902" customFormat="false" ht="12.8" hidden="false" customHeight="true" outlineLevel="0" collapsed="false"/>
    <row r="1047903" customFormat="false" ht="12.8" hidden="false" customHeight="true" outlineLevel="0" collapsed="false"/>
    <row r="1047904" customFormat="false" ht="12.8" hidden="false" customHeight="true" outlineLevel="0" collapsed="false"/>
    <row r="1047905" customFormat="false" ht="12.8" hidden="false" customHeight="true" outlineLevel="0" collapsed="false"/>
    <row r="1047906" customFormat="false" ht="12.8" hidden="false" customHeight="true" outlineLevel="0" collapsed="false"/>
    <row r="1047907" customFormat="false" ht="12.8" hidden="false" customHeight="true" outlineLevel="0" collapsed="false"/>
    <row r="1047908" customFormat="false" ht="12.8" hidden="false" customHeight="true" outlineLevel="0" collapsed="false"/>
    <row r="1047909" customFormat="false" ht="12.8" hidden="false" customHeight="true" outlineLevel="0" collapsed="false"/>
    <row r="1047910" customFormat="false" ht="12.8" hidden="false" customHeight="true" outlineLevel="0" collapsed="false"/>
    <row r="1047911" customFormat="false" ht="12.8" hidden="false" customHeight="true" outlineLevel="0" collapsed="false"/>
    <row r="1047912" customFormat="false" ht="12.8" hidden="false" customHeight="true" outlineLevel="0" collapsed="false"/>
    <row r="1047913" customFormat="false" ht="12.8" hidden="false" customHeight="true" outlineLevel="0" collapsed="false"/>
    <row r="1047914" customFormat="false" ht="12.8" hidden="false" customHeight="true" outlineLevel="0" collapsed="false"/>
    <row r="1047915" customFormat="false" ht="12.8" hidden="false" customHeight="true" outlineLevel="0" collapsed="false"/>
    <row r="1047916" customFormat="false" ht="12.8" hidden="false" customHeight="true" outlineLevel="0" collapsed="false"/>
    <row r="1047917" customFormat="false" ht="12.8" hidden="false" customHeight="true" outlineLevel="0" collapsed="false"/>
    <row r="1047918" customFormat="false" ht="12.8" hidden="false" customHeight="true" outlineLevel="0" collapsed="false"/>
    <row r="1047919" customFormat="false" ht="12.8" hidden="false" customHeight="true" outlineLevel="0" collapsed="false"/>
    <row r="1047920" customFormat="false" ht="12.8" hidden="false" customHeight="true" outlineLevel="0" collapsed="false"/>
    <row r="1047921" customFormat="false" ht="12.8" hidden="false" customHeight="true" outlineLevel="0" collapsed="false"/>
    <row r="1047922" customFormat="false" ht="12.8" hidden="false" customHeight="true" outlineLevel="0" collapsed="false"/>
    <row r="1047923" customFormat="false" ht="12.8" hidden="false" customHeight="true" outlineLevel="0" collapsed="false"/>
    <row r="1047924" customFormat="false" ht="12.8" hidden="false" customHeight="true" outlineLevel="0" collapsed="false"/>
    <row r="1047925" customFormat="false" ht="12.8" hidden="false" customHeight="true" outlineLevel="0" collapsed="false"/>
    <row r="1047926" customFormat="false" ht="12.8" hidden="false" customHeight="true" outlineLevel="0" collapsed="false"/>
    <row r="1047927" customFormat="false" ht="12.8" hidden="false" customHeight="true" outlineLevel="0" collapsed="false"/>
    <row r="1047928" customFormat="false" ht="12.8" hidden="false" customHeight="true" outlineLevel="0" collapsed="false"/>
    <row r="1047929" customFormat="false" ht="12.8" hidden="false" customHeight="true" outlineLevel="0" collapsed="false"/>
    <row r="1047930" customFormat="false" ht="12.8" hidden="false" customHeight="true" outlineLevel="0" collapsed="false"/>
    <row r="1047931" customFormat="false" ht="12.8" hidden="false" customHeight="true" outlineLevel="0" collapsed="false"/>
    <row r="1047932" customFormat="false" ht="12.8" hidden="false" customHeight="true" outlineLevel="0" collapsed="false"/>
    <row r="1047933" customFormat="false" ht="12.8" hidden="false" customHeight="true" outlineLevel="0" collapsed="false"/>
    <row r="1047934" customFormat="false" ht="12.8" hidden="false" customHeight="true" outlineLevel="0" collapsed="false"/>
    <row r="1047935" customFormat="false" ht="12.8" hidden="false" customHeight="true" outlineLevel="0" collapsed="false"/>
    <row r="1047936" customFormat="false" ht="12.8" hidden="false" customHeight="true" outlineLevel="0" collapsed="false"/>
    <row r="1047937" customFormat="false" ht="12.8" hidden="false" customHeight="true" outlineLevel="0" collapsed="false"/>
    <row r="1047938" customFormat="false" ht="12.8" hidden="false" customHeight="true" outlineLevel="0" collapsed="false"/>
    <row r="1047939" customFormat="false" ht="12.8" hidden="false" customHeight="true" outlineLevel="0" collapsed="false"/>
    <row r="1047940" customFormat="false" ht="12.8" hidden="false" customHeight="true" outlineLevel="0" collapsed="false"/>
    <row r="1047941" customFormat="false" ht="12.8" hidden="false" customHeight="true" outlineLevel="0" collapsed="false"/>
    <row r="1047942" customFormat="false" ht="12.8" hidden="false" customHeight="true" outlineLevel="0" collapsed="false"/>
    <row r="1047943" customFormat="false" ht="12.8" hidden="false" customHeight="true" outlineLevel="0" collapsed="false"/>
    <row r="1047944" customFormat="false" ht="12.8" hidden="false" customHeight="true" outlineLevel="0" collapsed="false"/>
    <row r="1047945" customFormat="false" ht="12.8" hidden="false" customHeight="true" outlineLevel="0" collapsed="false"/>
    <row r="1047946" customFormat="false" ht="12.8" hidden="false" customHeight="true" outlineLevel="0" collapsed="false"/>
    <row r="1047947" customFormat="false" ht="12.8" hidden="false" customHeight="true" outlineLevel="0" collapsed="false"/>
    <row r="1047948" customFormat="false" ht="12.8" hidden="false" customHeight="true" outlineLevel="0" collapsed="false"/>
    <row r="1047949" customFormat="false" ht="12.8" hidden="false" customHeight="true" outlineLevel="0" collapsed="false"/>
    <row r="1047950" customFormat="false" ht="12.8" hidden="false" customHeight="true" outlineLevel="0" collapsed="false"/>
    <row r="1047951" customFormat="false" ht="12.8" hidden="false" customHeight="true" outlineLevel="0" collapsed="false"/>
    <row r="1047952" customFormat="false" ht="12.8" hidden="false" customHeight="true" outlineLevel="0" collapsed="false"/>
    <row r="1047953" customFormat="false" ht="12.8" hidden="false" customHeight="true" outlineLevel="0" collapsed="false"/>
    <row r="1047954" customFormat="false" ht="12.8" hidden="false" customHeight="true" outlineLevel="0" collapsed="false"/>
    <row r="1047955" customFormat="false" ht="12.8" hidden="false" customHeight="true" outlineLevel="0" collapsed="false"/>
    <row r="1047956" customFormat="false" ht="12.8" hidden="false" customHeight="true" outlineLevel="0" collapsed="false"/>
    <row r="1047957" customFormat="false" ht="12.8" hidden="false" customHeight="true" outlineLevel="0" collapsed="false"/>
    <row r="1047958" customFormat="false" ht="12.8" hidden="false" customHeight="true" outlineLevel="0" collapsed="false"/>
    <row r="1047959" customFormat="false" ht="12.8" hidden="false" customHeight="true" outlineLevel="0" collapsed="false"/>
    <row r="1047960" customFormat="false" ht="12.8" hidden="false" customHeight="true" outlineLevel="0" collapsed="false"/>
    <row r="1047961" customFormat="false" ht="12.8" hidden="false" customHeight="true" outlineLevel="0" collapsed="false"/>
    <row r="1047962" customFormat="false" ht="12.8" hidden="false" customHeight="true" outlineLevel="0" collapsed="false"/>
    <row r="1047963" customFormat="false" ht="12.8" hidden="false" customHeight="true" outlineLevel="0" collapsed="false"/>
    <row r="1047964" customFormat="false" ht="12.8" hidden="false" customHeight="true" outlineLevel="0" collapsed="false"/>
    <row r="1047965" customFormat="false" ht="12.8" hidden="false" customHeight="true" outlineLevel="0" collapsed="false"/>
    <row r="1047966" customFormat="false" ht="12.8" hidden="false" customHeight="true" outlineLevel="0" collapsed="false"/>
    <row r="1047967" customFormat="false" ht="12.8" hidden="false" customHeight="true" outlineLevel="0" collapsed="false"/>
    <row r="1047968" customFormat="false" ht="12.8" hidden="false" customHeight="true" outlineLevel="0" collapsed="false"/>
    <row r="1047969" customFormat="false" ht="12.8" hidden="false" customHeight="true" outlineLevel="0" collapsed="false"/>
    <row r="1047970" customFormat="false" ht="12.8" hidden="false" customHeight="true" outlineLevel="0" collapsed="false"/>
    <row r="1047971" customFormat="false" ht="12.8" hidden="false" customHeight="true" outlineLevel="0" collapsed="false"/>
    <row r="1047972" customFormat="false" ht="12.8" hidden="false" customHeight="true" outlineLevel="0" collapsed="false"/>
    <row r="1047973" customFormat="false" ht="12.8" hidden="false" customHeight="true" outlineLevel="0" collapsed="false"/>
    <row r="1047974" customFormat="false" ht="12.8" hidden="false" customHeight="true" outlineLevel="0" collapsed="false"/>
    <row r="1047975" customFormat="false" ht="12.8" hidden="false" customHeight="true" outlineLevel="0" collapsed="false"/>
    <row r="1047976" customFormat="false" ht="12.8" hidden="false" customHeight="true" outlineLevel="0" collapsed="false"/>
    <row r="1047977" customFormat="false" ht="12.8" hidden="false" customHeight="true" outlineLevel="0" collapsed="false"/>
    <row r="1047978" customFormat="false" ht="12.8" hidden="false" customHeight="true" outlineLevel="0" collapsed="false"/>
    <row r="1047979" customFormat="false" ht="12.8" hidden="false" customHeight="true" outlineLevel="0" collapsed="false"/>
    <row r="1047980" customFormat="false" ht="12.8" hidden="false" customHeight="true" outlineLevel="0" collapsed="false"/>
    <row r="1047981" customFormat="false" ht="12.8" hidden="false" customHeight="true" outlineLevel="0" collapsed="false"/>
    <row r="1047982" customFormat="false" ht="12.8" hidden="false" customHeight="true" outlineLevel="0" collapsed="false"/>
    <row r="1047983" customFormat="false" ht="12.8" hidden="false" customHeight="true" outlineLevel="0" collapsed="false"/>
    <row r="1047984" customFormat="false" ht="12.8" hidden="false" customHeight="true" outlineLevel="0" collapsed="false"/>
    <row r="1047985" customFormat="false" ht="12.8" hidden="false" customHeight="true" outlineLevel="0" collapsed="false"/>
    <row r="1047986" customFormat="false" ht="12.8" hidden="false" customHeight="true" outlineLevel="0" collapsed="false"/>
    <row r="1047987" customFormat="false" ht="12.8" hidden="false" customHeight="true" outlineLevel="0" collapsed="false"/>
    <row r="1047988" customFormat="false" ht="12.8" hidden="false" customHeight="true" outlineLevel="0" collapsed="false"/>
    <row r="1047989" customFormat="false" ht="12.8" hidden="false" customHeight="true" outlineLevel="0" collapsed="false"/>
    <row r="1047990" customFormat="false" ht="12.8" hidden="false" customHeight="true" outlineLevel="0" collapsed="false"/>
    <row r="1047991" customFormat="false" ht="12.8" hidden="false" customHeight="true" outlineLevel="0" collapsed="false"/>
    <row r="1047992" customFormat="false" ht="12.8" hidden="false" customHeight="true" outlineLevel="0" collapsed="false"/>
    <row r="1047993" customFormat="false" ht="12.8" hidden="false" customHeight="true" outlineLevel="0" collapsed="false"/>
    <row r="1047994" customFormat="false" ht="12.8" hidden="false" customHeight="true" outlineLevel="0" collapsed="false"/>
    <row r="1047995" customFormat="false" ht="12.8" hidden="false" customHeight="true" outlineLevel="0" collapsed="false"/>
    <row r="1047996" customFormat="false" ht="12.8" hidden="false" customHeight="true" outlineLevel="0" collapsed="false"/>
    <row r="1047997" customFormat="false" ht="12.8" hidden="false" customHeight="true" outlineLevel="0" collapsed="false"/>
    <row r="1047998" customFormat="false" ht="12.8" hidden="false" customHeight="true" outlineLevel="0" collapsed="false"/>
    <row r="1047999" customFormat="false" ht="12.8" hidden="false" customHeight="true" outlineLevel="0" collapsed="false"/>
    <row r="1048000" customFormat="false" ht="12.8" hidden="false" customHeight="true" outlineLevel="0" collapsed="false"/>
    <row r="1048001" customFormat="false" ht="12.8" hidden="false" customHeight="true" outlineLevel="0" collapsed="false"/>
    <row r="1048002" customFormat="false" ht="12.8" hidden="false" customHeight="true" outlineLevel="0" collapsed="false"/>
    <row r="1048003" customFormat="false" ht="12.8" hidden="false" customHeight="true" outlineLevel="0" collapsed="false"/>
    <row r="1048004" customFormat="false" ht="12.8" hidden="false" customHeight="true" outlineLevel="0" collapsed="false"/>
    <row r="1048005" customFormat="false" ht="12.8" hidden="false" customHeight="true" outlineLevel="0" collapsed="false"/>
    <row r="1048006" customFormat="false" ht="12.8" hidden="false" customHeight="true" outlineLevel="0" collapsed="false"/>
    <row r="1048007" customFormat="false" ht="12.8" hidden="false" customHeight="true" outlineLevel="0" collapsed="false"/>
    <row r="1048008" customFormat="false" ht="12.8" hidden="false" customHeight="true" outlineLevel="0" collapsed="false"/>
    <row r="1048009" customFormat="false" ht="12.8" hidden="false" customHeight="true" outlineLevel="0" collapsed="false"/>
    <row r="1048010" customFormat="false" ht="12.8" hidden="false" customHeight="true" outlineLevel="0" collapsed="false"/>
    <row r="1048011" customFormat="false" ht="12.8" hidden="false" customHeight="true" outlineLevel="0" collapsed="false"/>
    <row r="1048012" customFormat="false" ht="12.8" hidden="false" customHeight="true" outlineLevel="0" collapsed="false"/>
    <row r="1048013" customFormat="false" ht="12.8" hidden="false" customHeight="true" outlineLevel="0" collapsed="false"/>
    <row r="1048014" customFormat="false" ht="12.8" hidden="false" customHeight="true" outlineLevel="0" collapsed="false"/>
    <row r="1048015" customFormat="false" ht="12.8" hidden="false" customHeight="true" outlineLevel="0" collapsed="false"/>
    <row r="1048016" customFormat="false" ht="12.8" hidden="false" customHeight="true" outlineLevel="0" collapsed="false"/>
    <row r="1048017" customFormat="false" ht="12.8" hidden="false" customHeight="true" outlineLevel="0" collapsed="false"/>
    <row r="1048018" customFormat="false" ht="12.8" hidden="false" customHeight="true" outlineLevel="0" collapsed="false"/>
    <row r="1048019" customFormat="false" ht="12.8" hidden="false" customHeight="true" outlineLevel="0" collapsed="false"/>
    <row r="1048020" customFormat="false" ht="12.8" hidden="false" customHeight="true" outlineLevel="0" collapsed="false"/>
    <row r="1048021" customFormat="false" ht="12.8" hidden="false" customHeight="true" outlineLevel="0" collapsed="false"/>
    <row r="1048022" customFormat="false" ht="12.8" hidden="false" customHeight="true" outlineLevel="0" collapsed="false"/>
    <row r="1048023" customFormat="false" ht="12.8" hidden="false" customHeight="true" outlineLevel="0" collapsed="false"/>
    <row r="1048024" customFormat="false" ht="12.8" hidden="false" customHeight="true" outlineLevel="0" collapsed="false"/>
    <row r="1048025" customFormat="false" ht="12.8" hidden="false" customHeight="true" outlineLevel="0" collapsed="false"/>
    <row r="1048026" customFormat="false" ht="12.8" hidden="false" customHeight="true" outlineLevel="0" collapsed="false"/>
    <row r="1048027" customFormat="false" ht="12.8" hidden="false" customHeight="true" outlineLevel="0" collapsed="false"/>
    <row r="1048028" customFormat="false" ht="12.8" hidden="false" customHeight="true" outlineLevel="0" collapsed="false"/>
    <row r="1048029" customFormat="false" ht="12.8" hidden="false" customHeight="true" outlineLevel="0" collapsed="false"/>
    <row r="1048030" customFormat="false" ht="12.8" hidden="false" customHeight="true" outlineLevel="0" collapsed="false"/>
    <row r="1048031" customFormat="false" ht="12.8" hidden="false" customHeight="true" outlineLevel="0" collapsed="false"/>
    <row r="1048032" customFormat="false" ht="12.8" hidden="false" customHeight="true" outlineLevel="0" collapsed="false"/>
    <row r="1048033" customFormat="false" ht="12.8" hidden="false" customHeight="true" outlineLevel="0" collapsed="false"/>
    <row r="1048034" customFormat="false" ht="12.8" hidden="false" customHeight="true" outlineLevel="0" collapsed="false"/>
    <row r="1048035" customFormat="false" ht="12.8" hidden="false" customHeight="true" outlineLevel="0" collapsed="false"/>
    <row r="1048036" customFormat="false" ht="12.8" hidden="false" customHeight="true" outlineLevel="0" collapsed="false"/>
    <row r="1048037" customFormat="false" ht="12.8" hidden="false" customHeight="true" outlineLevel="0" collapsed="false"/>
    <row r="1048038" customFormat="false" ht="12.8" hidden="false" customHeight="true" outlineLevel="0" collapsed="false"/>
    <row r="1048039" customFormat="false" ht="12.8" hidden="false" customHeight="true" outlineLevel="0" collapsed="false"/>
    <row r="1048040" customFormat="false" ht="12.8" hidden="false" customHeight="true" outlineLevel="0" collapsed="false"/>
    <row r="1048041" customFormat="false" ht="12.8" hidden="false" customHeight="true" outlineLevel="0" collapsed="false"/>
    <row r="1048042" customFormat="false" ht="12.8" hidden="false" customHeight="true" outlineLevel="0" collapsed="false"/>
    <row r="1048043" customFormat="false" ht="12.8" hidden="false" customHeight="true" outlineLevel="0" collapsed="false"/>
    <row r="1048044" customFormat="false" ht="12.8" hidden="false" customHeight="true" outlineLevel="0" collapsed="false"/>
    <row r="1048045" customFormat="false" ht="12.8" hidden="false" customHeight="true" outlineLevel="0" collapsed="false"/>
    <row r="1048046" customFormat="false" ht="12.8" hidden="false" customHeight="true" outlineLevel="0" collapsed="false"/>
    <row r="1048047" customFormat="false" ht="12.8" hidden="false" customHeight="true" outlineLevel="0" collapsed="false"/>
    <row r="1048048" customFormat="false" ht="12.8" hidden="false" customHeight="true" outlineLevel="0" collapsed="false"/>
    <row r="1048049" customFormat="false" ht="12.8" hidden="false" customHeight="true" outlineLevel="0" collapsed="false"/>
    <row r="1048050" customFormat="false" ht="12.8" hidden="false" customHeight="true" outlineLevel="0" collapsed="false"/>
    <row r="1048051" customFormat="false" ht="12.8" hidden="false" customHeight="true" outlineLevel="0" collapsed="false"/>
    <row r="1048052" customFormat="false" ht="12.8" hidden="false" customHeight="true" outlineLevel="0" collapsed="false"/>
    <row r="1048053" customFormat="false" ht="12.8" hidden="false" customHeight="true" outlineLevel="0" collapsed="false"/>
    <row r="1048054" customFormat="false" ht="12.8" hidden="false" customHeight="true" outlineLevel="0" collapsed="false"/>
    <row r="1048055" customFormat="false" ht="12.8" hidden="false" customHeight="true" outlineLevel="0" collapsed="false"/>
    <row r="1048056" customFormat="false" ht="12.8" hidden="false" customHeight="true" outlineLevel="0" collapsed="false"/>
    <row r="1048057" customFormat="false" ht="12.8" hidden="false" customHeight="true" outlineLevel="0" collapsed="false"/>
    <row r="1048058" customFormat="false" ht="12.8" hidden="false" customHeight="true" outlineLevel="0" collapsed="false"/>
    <row r="1048059" customFormat="false" ht="12.8" hidden="false" customHeight="true" outlineLevel="0" collapsed="false"/>
    <row r="1048060" customFormat="false" ht="12.8" hidden="false" customHeight="true" outlineLevel="0" collapsed="false"/>
    <row r="1048061" customFormat="false" ht="12.8" hidden="false" customHeight="true" outlineLevel="0" collapsed="false"/>
    <row r="1048062" customFormat="false" ht="12.8" hidden="false" customHeight="true" outlineLevel="0" collapsed="false"/>
    <row r="1048063" customFormat="false" ht="12.8" hidden="false" customHeight="true" outlineLevel="0" collapsed="false"/>
    <row r="1048064" customFormat="false" ht="12.8" hidden="false" customHeight="true" outlineLevel="0" collapsed="false"/>
    <row r="1048065" customFormat="false" ht="12.8" hidden="false" customHeight="true" outlineLevel="0" collapsed="false"/>
    <row r="1048066" customFormat="false" ht="12.8" hidden="false" customHeight="true" outlineLevel="0" collapsed="false"/>
    <row r="1048067" customFormat="false" ht="12.8" hidden="false" customHeight="true" outlineLevel="0" collapsed="false"/>
    <row r="1048068" customFormat="false" ht="12.8" hidden="false" customHeight="true" outlineLevel="0" collapsed="false"/>
    <row r="1048069" customFormat="false" ht="12.8" hidden="false" customHeight="true" outlineLevel="0" collapsed="false"/>
    <row r="1048070" customFormat="false" ht="12.8" hidden="false" customHeight="true" outlineLevel="0" collapsed="false"/>
    <row r="1048071" customFormat="false" ht="12.8" hidden="false" customHeight="true" outlineLevel="0" collapsed="false"/>
    <row r="1048072" customFormat="false" ht="12.8" hidden="false" customHeight="true" outlineLevel="0" collapsed="false"/>
    <row r="1048073" customFormat="false" ht="12.8" hidden="false" customHeight="true" outlineLevel="0" collapsed="false"/>
    <row r="1048074" customFormat="false" ht="12.8" hidden="false" customHeight="true" outlineLevel="0" collapsed="false"/>
    <row r="1048075" customFormat="false" ht="12.8" hidden="false" customHeight="true" outlineLevel="0" collapsed="false"/>
    <row r="1048076" customFormat="false" ht="12.8" hidden="false" customHeight="true" outlineLevel="0" collapsed="false"/>
    <row r="1048077" customFormat="false" ht="12.8" hidden="false" customHeight="true" outlineLevel="0" collapsed="false"/>
    <row r="1048078" customFormat="false" ht="12.8" hidden="false" customHeight="true" outlineLevel="0" collapsed="false"/>
    <row r="1048079" customFormat="false" ht="12.8" hidden="false" customHeight="true" outlineLevel="0" collapsed="false"/>
    <row r="1048080" customFormat="false" ht="12.8" hidden="false" customHeight="true" outlineLevel="0" collapsed="false"/>
    <row r="1048081" customFormat="false" ht="12.8" hidden="false" customHeight="true" outlineLevel="0" collapsed="false"/>
    <row r="1048082" customFormat="false" ht="12.8" hidden="false" customHeight="true" outlineLevel="0" collapsed="false"/>
    <row r="1048083" customFormat="false" ht="12.8" hidden="false" customHeight="true" outlineLevel="0" collapsed="false"/>
    <row r="1048084" customFormat="false" ht="12.8" hidden="false" customHeight="true" outlineLevel="0" collapsed="false"/>
    <row r="1048085" customFormat="false" ht="12.8" hidden="false" customHeight="true" outlineLevel="0" collapsed="false"/>
    <row r="1048086" customFormat="false" ht="12.8" hidden="false" customHeight="true" outlineLevel="0" collapsed="false"/>
    <row r="1048087" customFormat="false" ht="12.8" hidden="false" customHeight="true" outlineLevel="0" collapsed="false"/>
    <row r="1048088" customFormat="false" ht="12.8" hidden="false" customHeight="true" outlineLevel="0" collapsed="false"/>
    <row r="1048089" customFormat="false" ht="12.8" hidden="false" customHeight="true" outlineLevel="0" collapsed="false"/>
    <row r="1048090" customFormat="false" ht="12.8" hidden="false" customHeight="true" outlineLevel="0" collapsed="false"/>
    <row r="1048091" customFormat="false" ht="12.8" hidden="false" customHeight="true" outlineLevel="0" collapsed="false"/>
    <row r="1048092" customFormat="false" ht="12.8" hidden="false" customHeight="true" outlineLevel="0" collapsed="false"/>
    <row r="1048093" customFormat="false" ht="12.8" hidden="false" customHeight="true" outlineLevel="0" collapsed="false"/>
    <row r="1048094" customFormat="false" ht="12.8" hidden="false" customHeight="true" outlineLevel="0" collapsed="false"/>
    <row r="1048095" customFormat="false" ht="12.8" hidden="false" customHeight="true" outlineLevel="0" collapsed="false"/>
    <row r="1048096" customFormat="false" ht="12.8" hidden="false" customHeight="true" outlineLevel="0" collapsed="false"/>
    <row r="1048097" customFormat="false" ht="12.8" hidden="false" customHeight="true" outlineLevel="0" collapsed="false"/>
    <row r="1048098" customFormat="false" ht="12.8" hidden="false" customHeight="true" outlineLevel="0" collapsed="false"/>
    <row r="1048099" customFormat="false" ht="12.8" hidden="false" customHeight="true" outlineLevel="0" collapsed="false"/>
    <row r="1048100" customFormat="false" ht="12.8" hidden="false" customHeight="true" outlineLevel="0" collapsed="false"/>
    <row r="1048101" customFormat="false" ht="12.8" hidden="false" customHeight="true" outlineLevel="0" collapsed="false"/>
    <row r="1048102" customFormat="false" ht="12.8" hidden="false" customHeight="true" outlineLevel="0" collapsed="false"/>
    <row r="1048103" customFormat="false" ht="12.8" hidden="false" customHeight="true" outlineLevel="0" collapsed="false"/>
    <row r="1048104" customFormat="false" ht="12.8" hidden="false" customHeight="true" outlineLevel="0" collapsed="false"/>
    <row r="1048105" customFormat="false" ht="12.8" hidden="false" customHeight="true" outlineLevel="0" collapsed="false"/>
    <row r="1048106" customFormat="false" ht="12.8" hidden="false" customHeight="true" outlineLevel="0" collapsed="false"/>
    <row r="1048107" customFormat="false" ht="12.8" hidden="false" customHeight="true" outlineLevel="0" collapsed="false"/>
    <row r="1048108" customFormat="false" ht="12.8" hidden="false" customHeight="true" outlineLevel="0" collapsed="false"/>
    <row r="1048109" customFormat="false" ht="12.8" hidden="false" customHeight="true" outlineLevel="0" collapsed="false"/>
    <row r="1048110" customFormat="false" ht="12.8" hidden="false" customHeight="true" outlineLevel="0" collapsed="false"/>
    <row r="1048111" customFormat="false" ht="12.8" hidden="false" customHeight="true" outlineLevel="0" collapsed="false"/>
    <row r="1048112" customFormat="false" ht="12.8" hidden="false" customHeight="true" outlineLevel="0" collapsed="false"/>
    <row r="1048113" customFormat="false" ht="12.8" hidden="false" customHeight="true" outlineLevel="0" collapsed="false"/>
    <row r="1048114" customFormat="false" ht="12.8" hidden="false" customHeight="true" outlineLevel="0" collapsed="false"/>
    <row r="1048115" customFormat="false" ht="12.8" hidden="false" customHeight="true" outlineLevel="0" collapsed="false"/>
    <row r="1048116" customFormat="false" ht="12.8" hidden="false" customHeight="true" outlineLevel="0" collapsed="false"/>
    <row r="1048117" customFormat="false" ht="12.8" hidden="false" customHeight="true" outlineLevel="0" collapsed="false"/>
    <row r="1048118" customFormat="false" ht="12.8" hidden="false" customHeight="true" outlineLevel="0" collapsed="false"/>
    <row r="1048119" customFormat="false" ht="12.8" hidden="false" customHeight="true" outlineLevel="0" collapsed="false"/>
    <row r="1048120" customFormat="false" ht="12.8" hidden="false" customHeight="true" outlineLevel="0" collapsed="false"/>
    <row r="1048121" customFormat="false" ht="12.8" hidden="false" customHeight="true" outlineLevel="0" collapsed="false"/>
    <row r="1048122" customFormat="false" ht="12.8" hidden="false" customHeight="true" outlineLevel="0" collapsed="false"/>
    <row r="1048123" customFormat="false" ht="12.8" hidden="false" customHeight="true" outlineLevel="0" collapsed="false"/>
    <row r="1048124" customFormat="false" ht="12.8" hidden="false" customHeight="true" outlineLevel="0" collapsed="false"/>
    <row r="1048125" customFormat="false" ht="12.8" hidden="false" customHeight="true" outlineLevel="0" collapsed="false"/>
    <row r="1048126" customFormat="false" ht="12.8" hidden="false" customHeight="true" outlineLevel="0" collapsed="false"/>
    <row r="1048127" customFormat="false" ht="12.8" hidden="false" customHeight="true" outlineLevel="0" collapsed="false"/>
    <row r="1048128" customFormat="false" ht="12.8" hidden="false" customHeight="true" outlineLevel="0" collapsed="false"/>
    <row r="1048129" customFormat="false" ht="12.8" hidden="false" customHeight="true" outlineLevel="0" collapsed="false"/>
    <row r="1048130" customFormat="false" ht="12.8" hidden="false" customHeight="true" outlineLevel="0" collapsed="false"/>
    <row r="1048131" customFormat="false" ht="12.8" hidden="false" customHeight="true" outlineLevel="0" collapsed="false"/>
    <row r="1048132" customFormat="false" ht="12.8" hidden="false" customHeight="true" outlineLevel="0" collapsed="false"/>
    <row r="1048133" customFormat="false" ht="12.8" hidden="false" customHeight="true" outlineLevel="0" collapsed="false"/>
    <row r="1048134" customFormat="false" ht="12.8" hidden="false" customHeight="true" outlineLevel="0" collapsed="false"/>
    <row r="1048135" customFormat="false" ht="12.8" hidden="false" customHeight="true" outlineLevel="0" collapsed="false"/>
    <row r="1048136" customFormat="false" ht="12.8" hidden="false" customHeight="true" outlineLevel="0" collapsed="false"/>
    <row r="1048137" customFormat="false" ht="12.8" hidden="false" customHeight="true" outlineLevel="0" collapsed="false"/>
    <row r="1048138" customFormat="false" ht="12.8" hidden="false" customHeight="true" outlineLevel="0" collapsed="false"/>
    <row r="1048139" customFormat="false" ht="12.8" hidden="false" customHeight="true" outlineLevel="0" collapsed="false"/>
    <row r="1048140" customFormat="false" ht="12.8" hidden="false" customHeight="true" outlineLevel="0" collapsed="false"/>
    <row r="1048141" customFormat="false" ht="12.8" hidden="false" customHeight="true" outlineLevel="0" collapsed="false"/>
    <row r="1048142" customFormat="false" ht="12.8" hidden="false" customHeight="true" outlineLevel="0" collapsed="false"/>
    <row r="1048143" customFormat="false" ht="12.8" hidden="false" customHeight="true" outlineLevel="0" collapsed="false"/>
    <row r="1048144" customFormat="false" ht="12.8" hidden="false" customHeight="true" outlineLevel="0" collapsed="false"/>
    <row r="1048145" customFormat="false" ht="12.8" hidden="false" customHeight="true" outlineLevel="0" collapsed="false"/>
    <row r="1048146" customFormat="false" ht="12.8" hidden="false" customHeight="true" outlineLevel="0" collapsed="false"/>
    <row r="1048147" customFormat="false" ht="12.8" hidden="false" customHeight="true" outlineLevel="0" collapsed="false"/>
    <row r="1048148" customFormat="false" ht="12.8" hidden="false" customHeight="true" outlineLevel="0" collapsed="false"/>
    <row r="1048149" customFormat="false" ht="12.8" hidden="false" customHeight="true" outlineLevel="0" collapsed="false"/>
    <row r="1048150" customFormat="false" ht="12.8" hidden="false" customHeight="true" outlineLevel="0" collapsed="false"/>
    <row r="1048151" customFormat="false" ht="12.8" hidden="false" customHeight="true" outlineLevel="0" collapsed="false"/>
    <row r="1048152" customFormat="false" ht="12.8" hidden="false" customHeight="true" outlineLevel="0" collapsed="false"/>
    <row r="1048153" customFormat="false" ht="12.8" hidden="false" customHeight="true" outlineLevel="0" collapsed="false"/>
    <row r="1048154" customFormat="false" ht="12.8" hidden="false" customHeight="true" outlineLevel="0" collapsed="false"/>
    <row r="1048155" customFormat="false" ht="12.8" hidden="false" customHeight="true" outlineLevel="0" collapsed="false"/>
    <row r="1048156" customFormat="false" ht="12.8" hidden="false" customHeight="true" outlineLevel="0" collapsed="false"/>
    <row r="1048157" customFormat="false" ht="12.8" hidden="false" customHeight="true" outlineLevel="0" collapsed="false"/>
    <row r="1048158" customFormat="false" ht="12.8" hidden="false" customHeight="true" outlineLevel="0" collapsed="false"/>
    <row r="1048159" customFormat="false" ht="12.8" hidden="false" customHeight="true" outlineLevel="0" collapsed="false"/>
    <row r="1048160" customFormat="false" ht="12.8" hidden="false" customHeight="true" outlineLevel="0" collapsed="false"/>
    <row r="1048161" customFormat="false" ht="12.8" hidden="false" customHeight="true" outlineLevel="0" collapsed="false"/>
    <row r="1048162" customFormat="false" ht="12.8" hidden="false" customHeight="true" outlineLevel="0" collapsed="false"/>
    <row r="1048163" customFormat="false" ht="12.8" hidden="false" customHeight="true" outlineLevel="0" collapsed="false"/>
    <row r="1048164" customFormat="false" ht="12.8" hidden="false" customHeight="true" outlineLevel="0" collapsed="false"/>
    <row r="1048165" customFormat="false" ht="12.8" hidden="false" customHeight="true" outlineLevel="0" collapsed="false"/>
    <row r="1048166" customFormat="false" ht="12.8" hidden="false" customHeight="true" outlineLevel="0" collapsed="false"/>
    <row r="1048167" customFormat="false" ht="12.8" hidden="false" customHeight="true" outlineLevel="0" collapsed="false"/>
    <row r="1048168" customFormat="false" ht="12.8" hidden="false" customHeight="true" outlineLevel="0" collapsed="false"/>
    <row r="1048169" customFormat="false" ht="12.8" hidden="false" customHeight="true" outlineLevel="0" collapsed="false"/>
    <row r="1048170" customFormat="false" ht="12.8" hidden="false" customHeight="true" outlineLevel="0" collapsed="false"/>
    <row r="1048171" customFormat="false" ht="12.8" hidden="false" customHeight="true" outlineLevel="0" collapsed="false"/>
    <row r="1048172" customFormat="false" ht="12.8" hidden="false" customHeight="true" outlineLevel="0" collapsed="false"/>
    <row r="1048173" customFormat="false" ht="12.8" hidden="false" customHeight="true" outlineLevel="0" collapsed="false"/>
    <row r="1048174" customFormat="false" ht="12.8" hidden="false" customHeight="true" outlineLevel="0" collapsed="false"/>
    <row r="1048175" customFormat="false" ht="12.8" hidden="false" customHeight="true" outlineLevel="0" collapsed="false"/>
    <row r="1048176" customFormat="false" ht="12.8" hidden="false" customHeight="true" outlineLevel="0" collapsed="false"/>
    <row r="1048177" customFormat="false" ht="12.8" hidden="false" customHeight="true" outlineLevel="0" collapsed="false"/>
    <row r="1048178" customFormat="false" ht="12.8" hidden="false" customHeight="true" outlineLevel="0" collapsed="false"/>
    <row r="1048179" customFormat="false" ht="12.8" hidden="false" customHeight="true" outlineLevel="0" collapsed="false"/>
    <row r="1048180" customFormat="false" ht="12.8" hidden="false" customHeight="true" outlineLevel="0" collapsed="false"/>
    <row r="1048181" customFormat="false" ht="12.8" hidden="false" customHeight="true" outlineLevel="0" collapsed="false"/>
    <row r="1048182" customFormat="false" ht="12.8" hidden="false" customHeight="true" outlineLevel="0" collapsed="false"/>
    <row r="1048183" customFormat="false" ht="12.8" hidden="false" customHeight="true" outlineLevel="0" collapsed="false"/>
    <row r="1048184" customFormat="false" ht="12.8" hidden="false" customHeight="true" outlineLevel="0" collapsed="false"/>
    <row r="1048185" customFormat="false" ht="12.8" hidden="false" customHeight="true" outlineLevel="0" collapsed="false"/>
    <row r="1048186" customFormat="false" ht="12.8" hidden="false" customHeight="true" outlineLevel="0" collapsed="false"/>
    <row r="1048187" customFormat="false" ht="12.8" hidden="false" customHeight="true" outlineLevel="0" collapsed="false"/>
    <row r="1048188" customFormat="false" ht="12.8" hidden="false" customHeight="true" outlineLevel="0" collapsed="false"/>
    <row r="1048189" customFormat="false" ht="12.8" hidden="false" customHeight="true" outlineLevel="0" collapsed="false"/>
    <row r="1048190" customFormat="false" ht="12.8" hidden="false" customHeight="true" outlineLevel="0" collapsed="false"/>
    <row r="1048191" customFormat="false" ht="12.8" hidden="false" customHeight="true" outlineLevel="0" collapsed="false"/>
    <row r="1048192" customFormat="false" ht="12.8" hidden="false" customHeight="true" outlineLevel="0" collapsed="false"/>
    <row r="1048193" customFormat="false" ht="12.8" hidden="false" customHeight="true" outlineLevel="0" collapsed="false"/>
    <row r="1048194" customFormat="false" ht="12.8" hidden="false" customHeight="true" outlineLevel="0" collapsed="false"/>
    <row r="1048195" customFormat="false" ht="12.8" hidden="false" customHeight="true" outlineLevel="0" collapsed="false"/>
    <row r="1048196" customFormat="false" ht="12.8" hidden="false" customHeight="true" outlineLevel="0" collapsed="false"/>
    <row r="1048197" customFormat="false" ht="12.8" hidden="false" customHeight="true" outlineLevel="0" collapsed="false"/>
    <row r="1048198" customFormat="false" ht="12.8" hidden="false" customHeight="true" outlineLevel="0" collapsed="false"/>
    <row r="1048199" customFormat="false" ht="12.8" hidden="false" customHeight="true" outlineLevel="0" collapsed="false"/>
    <row r="1048200" customFormat="false" ht="12.8" hidden="false" customHeight="true" outlineLevel="0" collapsed="false"/>
    <row r="1048201" customFormat="false" ht="12.8" hidden="false" customHeight="true" outlineLevel="0" collapsed="false"/>
    <row r="1048202" customFormat="false" ht="12.8" hidden="false" customHeight="true" outlineLevel="0" collapsed="false"/>
    <row r="1048203" customFormat="false" ht="12.8" hidden="false" customHeight="true" outlineLevel="0" collapsed="false"/>
    <row r="1048204" customFormat="false" ht="12.8" hidden="false" customHeight="true" outlineLevel="0" collapsed="false"/>
    <row r="1048205" customFormat="false" ht="12.8" hidden="false" customHeight="true" outlineLevel="0" collapsed="false"/>
    <row r="1048206" customFormat="false" ht="12.8" hidden="false" customHeight="true" outlineLevel="0" collapsed="false"/>
    <row r="1048207" customFormat="false" ht="12.8" hidden="false" customHeight="true" outlineLevel="0" collapsed="false"/>
    <row r="1048208" customFormat="false" ht="12.8" hidden="false" customHeight="true" outlineLevel="0" collapsed="false"/>
    <row r="1048209" customFormat="false" ht="12.8" hidden="false" customHeight="true" outlineLevel="0" collapsed="false"/>
    <row r="1048210" customFormat="false" ht="12.8" hidden="false" customHeight="true" outlineLevel="0" collapsed="false"/>
    <row r="1048211" customFormat="false" ht="12.8" hidden="false" customHeight="true" outlineLevel="0" collapsed="false"/>
    <row r="1048212" customFormat="false" ht="12.8" hidden="false" customHeight="true" outlineLevel="0" collapsed="false"/>
    <row r="1048213" customFormat="false" ht="12.8" hidden="false" customHeight="true" outlineLevel="0" collapsed="false"/>
    <row r="1048214" customFormat="false" ht="12.8" hidden="false" customHeight="true" outlineLevel="0" collapsed="false"/>
    <row r="1048215" customFormat="false" ht="12.8" hidden="false" customHeight="true" outlineLevel="0" collapsed="false"/>
    <row r="1048216" customFormat="false" ht="12.8" hidden="false" customHeight="true" outlineLevel="0" collapsed="false"/>
    <row r="1048217" customFormat="false" ht="12.8" hidden="false" customHeight="true" outlineLevel="0" collapsed="false"/>
    <row r="1048218" customFormat="false" ht="12.8" hidden="false" customHeight="true" outlineLevel="0" collapsed="false"/>
    <row r="1048219" customFormat="false" ht="12.8" hidden="false" customHeight="true" outlineLevel="0" collapsed="false"/>
    <row r="1048220" customFormat="false" ht="12.8" hidden="false" customHeight="true" outlineLevel="0" collapsed="false"/>
    <row r="1048221" customFormat="false" ht="12.8" hidden="false" customHeight="true" outlineLevel="0" collapsed="false"/>
    <row r="1048222" customFormat="false" ht="12.8" hidden="false" customHeight="true" outlineLevel="0" collapsed="false"/>
    <row r="1048223" customFormat="false" ht="12.8" hidden="false" customHeight="true" outlineLevel="0" collapsed="false"/>
    <row r="1048224" customFormat="false" ht="12.8" hidden="false" customHeight="true" outlineLevel="0" collapsed="false"/>
    <row r="1048225" customFormat="false" ht="12.8" hidden="false" customHeight="true" outlineLevel="0" collapsed="false"/>
    <row r="1048226" customFormat="false" ht="12.8" hidden="false" customHeight="true" outlineLevel="0" collapsed="false"/>
    <row r="1048227" customFormat="false" ht="12.8" hidden="false" customHeight="true" outlineLevel="0" collapsed="false"/>
    <row r="1048228" customFormat="false" ht="12.8" hidden="false" customHeight="true" outlineLevel="0" collapsed="false"/>
    <row r="1048229" customFormat="false" ht="12.8" hidden="false" customHeight="true" outlineLevel="0" collapsed="false"/>
    <row r="1048230" customFormat="false" ht="12.8" hidden="false" customHeight="true" outlineLevel="0" collapsed="false"/>
    <row r="1048231" customFormat="false" ht="12.8" hidden="false" customHeight="true" outlineLevel="0" collapsed="false"/>
    <row r="1048232" customFormat="false" ht="12.8" hidden="false" customHeight="true" outlineLevel="0" collapsed="false"/>
    <row r="1048233" customFormat="false" ht="12.8" hidden="false" customHeight="true" outlineLevel="0" collapsed="false"/>
    <row r="1048234" customFormat="false" ht="12.8" hidden="false" customHeight="true" outlineLevel="0" collapsed="false"/>
    <row r="1048235" customFormat="false" ht="12.8" hidden="false" customHeight="true" outlineLevel="0" collapsed="false"/>
    <row r="1048236" customFormat="false" ht="12.8" hidden="false" customHeight="true" outlineLevel="0" collapsed="false"/>
    <row r="1048237" customFormat="false" ht="12.8" hidden="false" customHeight="true" outlineLevel="0" collapsed="false"/>
    <row r="1048238" customFormat="false" ht="12.8" hidden="false" customHeight="true" outlineLevel="0" collapsed="false"/>
    <row r="1048239" customFormat="false" ht="12.8" hidden="false" customHeight="true" outlineLevel="0" collapsed="false"/>
    <row r="1048240" customFormat="false" ht="12.8" hidden="false" customHeight="true" outlineLevel="0" collapsed="false"/>
    <row r="1048241" customFormat="false" ht="12.8" hidden="false" customHeight="true" outlineLevel="0" collapsed="false"/>
    <row r="1048242" customFormat="false" ht="12.8" hidden="false" customHeight="true" outlineLevel="0" collapsed="false"/>
    <row r="1048243" customFormat="false" ht="12.8" hidden="false" customHeight="true" outlineLevel="0" collapsed="false"/>
    <row r="1048244" customFormat="false" ht="12.8" hidden="false" customHeight="true" outlineLevel="0" collapsed="false"/>
    <row r="1048245" customFormat="false" ht="12.8" hidden="false" customHeight="true" outlineLevel="0" collapsed="false"/>
    <row r="1048246" customFormat="false" ht="12.8" hidden="false" customHeight="true" outlineLevel="0" collapsed="false"/>
    <row r="1048247" customFormat="false" ht="12.8" hidden="false" customHeight="true" outlineLevel="0" collapsed="false"/>
    <row r="1048248" customFormat="false" ht="12.8" hidden="false" customHeight="true" outlineLevel="0" collapsed="false"/>
    <row r="1048249" customFormat="false" ht="12.8" hidden="false" customHeight="true" outlineLevel="0" collapsed="false"/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hyperlinks>
    <hyperlink ref="H43" r:id="rId1" display="t_388@hotmail. com"/>
    <hyperlink ref="H70" r:id="rId2" display="yestefans@hotmail.com"/>
    <hyperlink ref="H76" r:id="rId3" display="betsy_92@outlook.com"/>
    <hyperlink ref="H94" r:id="rId4" display="ajenelith_15_99@live.com"/>
    <hyperlink ref="H116" r:id="rId5" display="erikalorenavillamargarciagmail.com"/>
    <hyperlink ref="H156" r:id="rId6" display="fernandap90@Hotmail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es-EC</dc:language>
  <cp:lastModifiedBy/>
  <dcterms:modified xsi:type="dcterms:W3CDTF">2019-02-13T16:28:36Z</dcterms:modified>
  <cp:revision>3</cp:revision>
  <dc:subject/>
  <dc:title/>
</cp:coreProperties>
</file>