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inglebuoy-my.sharepoint.com/personal/ana_steffen_sbmoffshore_com/Documents/Desktop/"/>
    </mc:Choice>
  </mc:AlternateContent>
  <xr:revisionPtr revIDLastSave="8" documentId="13_ncr:1_{926FCA76-629B-4D83-94EF-1A2760DA021F}" xr6:coauthVersionLast="47" xr6:coauthVersionMax="47" xr10:uidLastSave="{EFC0C036-FFDE-4979-A381-65475DBB9CCE}"/>
  <bookViews>
    <workbookView xWindow="3855" yWindow="3855" windowWidth="21600" windowHeight="11295" tabRatio="345" xr2:uid="{D63472A4-8300-4934-9C87-0EC792DCF89D}"/>
  </bookViews>
  <sheets>
    <sheet name="APP" sheetId="1" r:id="rId1"/>
    <sheet name="Planilha2" sheetId="2" r:id="rId2"/>
  </sheets>
  <definedNames>
    <definedName name="aporte">APP!$D$8</definedName>
    <definedName name="patrimonio">APP!$D$11</definedName>
    <definedName name="qtd_anos">APP!$D$9</definedName>
    <definedName name="rendimento_carteira">APP!$D$4</definedName>
    <definedName name="salario">APP!$D$3</definedName>
    <definedName name="sugestao_investimento">APP!$D$5</definedName>
    <definedName name="taxa_mensal">APP!$D$10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27" i="1"/>
  <c r="C28" i="1"/>
  <c r="C29" i="1"/>
  <c r="C30" i="1"/>
  <c r="C31" i="1"/>
  <c r="C32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4" i="1"/>
  <c r="D11" i="1"/>
  <c r="D12" i="1" s="1"/>
  <c r="C18" i="1"/>
  <c r="D18" i="1" s="1"/>
  <c r="C17" i="1"/>
  <c r="D17" i="1" s="1"/>
  <c r="C16" i="1"/>
  <c r="D16" i="1" s="1"/>
  <c r="C19" i="1"/>
  <c r="D19" i="1" s="1"/>
  <c r="C15" i="1"/>
  <c r="D15" i="1" s="1"/>
  <c r="D27" i="1" l="1"/>
  <c r="D32" i="1"/>
  <c r="D30" i="1"/>
  <c r="D29" i="1"/>
  <c r="D31" i="1"/>
  <c r="D28" i="1"/>
  <c r="D33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<sst xmlns="http://schemas.openxmlformats.org/spreadsheetml/2006/main" count="71" uniqueCount="34">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</sst>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0-42CD-B722-7B7820B999E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0-42CD-B722-7B7820B999E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E0-42CD-B722-7B7820B999E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E0-42CD-B722-7B7820B999E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E0-42CD-B722-7B7820B999E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E0-42CD-B722-7B7820B999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33</xdr:row>
      <xdr:rowOff>97971</xdr:rowOff>
    </xdr:from>
    <xdr:to>
      <xdr:col>3</xdr:col>
      <xdr:colOff>892175</xdr:colOff>
      <xdr:row>46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33"/>
  <sheetViews>
    <sheetView showGridLines="0" tabSelected="1" zoomScale="110" zoomScaleNormal="110" workbookViewId="0">
      <selection activeCell="G5" sqref="G5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" spans="1:6" ht="15.75" thickBot="1" x14ac:dyDescent="0.3"/>
    <row r="2" spans="1:6" ht="26.25" x14ac:dyDescent="0.3">
      <c r="B2" s="5" t="s">
        <v>15</v>
      </c>
      <c r="C2" s="6"/>
      <c r="D2" s="7"/>
    </row>
    <row r="3" spans="1:6" ht="17.25" x14ac:dyDescent="0.3">
      <c r="B3" s="43" t="s">
        <v>14</v>
      </c>
      <c r="C3" s="44"/>
      <c r="D3" s="23">
        <v>2000</v>
      </c>
    </row>
    <row r="4" spans="1:6" ht="17.25" x14ac:dyDescent="0.3">
      <c r="B4" s="45" t="s">
        <v>13</v>
      </c>
      <c r="C4" s="46"/>
      <c r="D4" s="24">
        <v>6.0000000000000001E-3</v>
      </c>
    </row>
    <row r="5" spans="1:6" ht="18" thickBot="1" x14ac:dyDescent="0.35">
      <c r="B5" s="52" t="s">
        <v>33</v>
      </c>
      <c r="C5" s="53"/>
      <c r="D5" s="25">
        <f>D3*30%</f>
        <v>600</v>
      </c>
    </row>
    <row r="6" spans="1:6" ht="15.75" thickBot="1" x14ac:dyDescent="0.3"/>
    <row r="7" spans="1:6" ht="28.5" customHeight="1" x14ac:dyDescent="0.25">
      <c r="B7" s="49" t="s">
        <v>5</v>
      </c>
      <c r="C7" s="50"/>
      <c r="D7" s="51"/>
    </row>
    <row r="8" spans="1:6" ht="17.25" x14ac:dyDescent="0.3">
      <c r="B8" s="43" t="s">
        <v>0</v>
      </c>
      <c r="C8" s="44"/>
      <c r="D8" s="18">
        <v>1000</v>
      </c>
    </row>
    <row r="9" spans="1:6" ht="17.25" x14ac:dyDescent="0.3">
      <c r="B9" s="45" t="s">
        <v>1</v>
      </c>
      <c r="C9" s="46"/>
      <c r="D9" s="19">
        <v>1</v>
      </c>
    </row>
    <row r="10" spans="1:6" ht="17.25" x14ac:dyDescent="0.3">
      <c r="B10" s="45" t="s">
        <v>2</v>
      </c>
      <c r="C10" s="46"/>
      <c r="D10" s="20">
        <v>1.0789999999999999E-2</v>
      </c>
    </row>
    <row r="11" spans="1:6" ht="17.25" x14ac:dyDescent="0.3">
      <c r="B11" s="54" t="s">
        <v>3</v>
      </c>
      <c r="C11" s="55"/>
      <c r="D11" s="21">
        <f>FV(taxa_mensal,qtd_anos*12,aporte*-1)</f>
        <v>12738.38600055656</v>
      </c>
    </row>
    <row r="12" spans="1:6" ht="18" thickBot="1" x14ac:dyDescent="0.35">
      <c r="B12" s="47" t="s">
        <v>4</v>
      </c>
      <c r="C12" s="48"/>
      <c r="D12" s="22">
        <f>patrimonio*rendimento_carteira</f>
        <v>76.430316003339357</v>
      </c>
      <c r="F12" s="3"/>
    </row>
    <row r="13" spans="1:6" ht="15.75" thickBot="1" x14ac:dyDescent="0.3"/>
    <row r="14" spans="1:6" ht="30.75" x14ac:dyDescent="0.25">
      <c r="B14" s="49" t="s">
        <v>11</v>
      </c>
      <c r="C14" s="50"/>
      <c r="D14" s="8" t="s">
        <v>12</v>
      </c>
    </row>
    <row r="15" spans="1:6" ht="17.25" x14ac:dyDescent="0.3">
      <c r="A15" s="1">
        <v>2</v>
      </c>
      <c r="B15" s="9" t="s">
        <v>6</v>
      </c>
      <c r="C15" s="10">
        <f>FV($D$10,$A15*12,$D$8*-1)</f>
        <v>27227.627297645216</v>
      </c>
      <c r="D15" s="11">
        <f>C15*rendimento_carteira</f>
        <v>163.36576378587131</v>
      </c>
    </row>
    <row r="16" spans="1:6" ht="17.25" x14ac:dyDescent="0.3">
      <c r="A16" s="1">
        <v>5</v>
      </c>
      <c r="B16" s="12" t="s">
        <v>7</v>
      </c>
      <c r="C16" s="13">
        <f>FV($D$10,$A16*12,$D$8*-1)</f>
        <v>83776.913998487638</v>
      </c>
      <c r="D16" s="14">
        <f>C16*rendimento_carteira</f>
        <v>502.66148399092583</v>
      </c>
    </row>
    <row r="17" spans="1:4" ht="17.25" x14ac:dyDescent="0.3">
      <c r="A17" s="1">
        <v>10</v>
      </c>
      <c r="B17" s="12" t="s">
        <v>8</v>
      </c>
      <c r="C17" s="13">
        <f>FV($D$10,$A17*12,$D$8*-1)</f>
        <v>243284.2125301722</v>
      </c>
      <c r="D17" s="14">
        <f>C17*rendimento_carteira</f>
        <v>1459.7052751810331</v>
      </c>
    </row>
    <row r="18" spans="1:4" ht="17.25" x14ac:dyDescent="0.3">
      <c r="A18" s="1">
        <v>20</v>
      </c>
      <c r="B18" s="12" t="s">
        <v>9</v>
      </c>
      <c r="C18" s="13">
        <f>FV($D$10,$A18*12,$D$8*-1)</f>
        <v>1125198.4000970805</v>
      </c>
      <c r="D18" s="14">
        <f>C18*rendimento_carteira</f>
        <v>6751.1904005824836</v>
      </c>
    </row>
    <row r="19" spans="1:4" ht="18" thickBot="1" x14ac:dyDescent="0.35">
      <c r="A19" s="1">
        <v>30</v>
      </c>
      <c r="B19" s="15" t="s">
        <v>10</v>
      </c>
      <c r="C19" s="16">
        <f>FV($D$10,$A19*12,$D$8*-1)</f>
        <v>4322169.6550047146</v>
      </c>
      <c r="D19" s="17">
        <f>C19*rendimento_carteira</f>
        <v>25933.017930028287</v>
      </c>
    </row>
    <row r="23" spans="1:4" x14ac:dyDescent="0.25">
      <c r="B23" s="26" t="s">
        <v>20</v>
      </c>
      <c r="C23" s="27" t="s">
        <v>17</v>
      </c>
      <c r="D23" s="26"/>
    </row>
    <row r="24" spans="1:4" x14ac:dyDescent="0.25">
      <c r="B24" s="28" t="s">
        <v>19</v>
      </c>
      <c r="C24" s="29">
        <f>aporte</f>
        <v>1000</v>
      </c>
      <c r="D24" s="28"/>
    </row>
    <row r="26" spans="1:4" x14ac:dyDescent="0.25">
      <c r="B26" s="30" t="s">
        <v>21</v>
      </c>
      <c r="C26" s="30" t="s">
        <v>22</v>
      </c>
      <c r="D26" s="30" t="s">
        <v>23</v>
      </c>
    </row>
    <row r="27" spans="1:4" x14ac:dyDescent="0.25">
      <c r="B27" s="2" t="s">
        <v>24</v>
      </c>
      <c r="C27" s="4">
        <f>VLOOKUP($C$23&amp;"-"&amp;B27,Planilha2!$A:$D,4,FALSE)</f>
        <v>0.32</v>
      </c>
      <c r="D27" s="33">
        <f>C27*$C$24</f>
        <v>320</v>
      </c>
    </row>
    <row r="28" spans="1:4" x14ac:dyDescent="0.25">
      <c r="B28" s="2" t="s">
        <v>25</v>
      </c>
      <c r="C28" s="4">
        <f>VLOOKUP($C$23&amp;"-"&amp;B28,Planilha2!$A:$D,4,FALSE)</f>
        <v>0.35</v>
      </c>
      <c r="D28" s="33">
        <f t="shared" ref="D28:D32" si="0">C28*$C$24</f>
        <v>350</v>
      </c>
    </row>
    <row r="29" spans="1:4" x14ac:dyDescent="0.25">
      <c r="B29" s="2" t="s">
        <v>26</v>
      </c>
      <c r="C29" s="4">
        <f>VLOOKUP($C$23&amp;"-"&amp;B29,Planilha2!$A:$D,4,FALSE)</f>
        <v>0.08</v>
      </c>
      <c r="D29" s="33">
        <f t="shared" si="0"/>
        <v>80</v>
      </c>
    </row>
    <row r="30" spans="1:4" x14ac:dyDescent="0.25">
      <c r="B30" s="2" t="s">
        <v>27</v>
      </c>
      <c r="C30" s="4">
        <f>VLOOKUP($C$23&amp;"-"&amp;B30,Planilha2!$A:$D,4,FALSE)</f>
        <v>0.05</v>
      </c>
      <c r="D30" s="33">
        <f t="shared" si="0"/>
        <v>50</v>
      </c>
    </row>
    <row r="31" spans="1:4" x14ac:dyDescent="0.25">
      <c r="B31" s="2" t="s">
        <v>28</v>
      </c>
      <c r="C31" s="4">
        <f>VLOOKUP($C$23&amp;"-"&amp;B31,Planilha2!$A:$D,4,FALSE)</f>
        <v>0.1</v>
      </c>
      <c r="D31" s="33">
        <f t="shared" si="0"/>
        <v>100</v>
      </c>
    </row>
    <row r="32" spans="1:4" x14ac:dyDescent="0.25">
      <c r="B32" s="2" t="s">
        <v>29</v>
      </c>
      <c r="C32" s="4">
        <f>VLOOKUP($C$23&amp;"-"&amp;B32,Planilha2!$A:$D,4,FALSE)</f>
        <v>0.1</v>
      </c>
      <c r="D32" s="33">
        <f t="shared" si="0"/>
        <v>100</v>
      </c>
    </row>
    <row r="33" spans="2:4" x14ac:dyDescent="0.25">
      <c r="B33" s="31"/>
      <c r="C33" s="31"/>
      <c r="D33" s="32">
        <f>SUM(D27:D32)</f>
        <v>1000</v>
      </c>
    </row>
  </sheetData>
  <mergeCells count="10">
    <mergeCell ref="B3:C3"/>
    <mergeCell ref="B4:C4"/>
    <mergeCell ref="B5:C5"/>
    <mergeCell ref="B11:C11"/>
    <mergeCell ref="B14:C14"/>
    <mergeCell ref="B8:C8"/>
    <mergeCell ref="B9:C9"/>
    <mergeCell ref="B10:C10"/>
    <mergeCell ref="B12:C12"/>
    <mergeCell ref="B7:D7"/>
  </mergeCells>
  <dataValidations count="1">
    <dataValidation type="list" allowBlank="1" showInputMessage="1" showErrorMessage="1" sqref="C23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Steffen, Ana</cp:lastModifiedBy>
  <dcterms:created xsi:type="dcterms:W3CDTF">2025-04-16T18:38:03Z</dcterms:created>
  <dcterms:modified xsi:type="dcterms:W3CDTF">2025-06-27T17:11:02Z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